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. 2025\VST - OK 27\"/>
    </mc:Choice>
  </mc:AlternateContent>
  <xr:revisionPtr revIDLastSave="0" documentId="13_ncr:1_{E0E3A0BA-0489-4C07-8830-239E7FC8701E}" xr6:coauthVersionLast="47" xr6:coauthVersionMax="47" xr10:uidLastSave="{00000000-0000-0000-0000-000000000000}"/>
  <bookViews>
    <workbookView xWindow="-108" yWindow="-108" windowWidth="23256" windowHeight="12456" firstSheet="3" xr2:uid="{00000000-000D-0000-FFFF-FFFF00000000}"/>
  </bookViews>
  <sheets>
    <sheet name="Rekapitulace stavby" sheetId="1" r:id="rId1"/>
    <sheet name="01.1.1 - Kanalizační potr..." sheetId="2" r:id="rId2"/>
    <sheet name="01.1.2 - Obtok během stav..." sheetId="3" r:id="rId3"/>
    <sheet name="01.2.1 - Odlehčovací komo..." sheetId="4" r:id="rId4"/>
    <sheet name="01.2.2 - Spadiště SP1" sheetId="5" r:id="rId5"/>
    <sheet name="01.2.3 - Spadiště SP2" sheetId="6" r:id="rId6"/>
    <sheet name="01.2.4 - Rozdělovací šachta" sheetId="7" r:id="rId7"/>
    <sheet name="01.2.5 - Oplocení" sheetId="8" r:id="rId8"/>
    <sheet name="SO-02 - Vodovod" sheetId="9" r:id="rId9"/>
    <sheet name="SO-04 - Přeložka VO" sheetId="10" r:id="rId10"/>
    <sheet name="SO-05 - Oprava stávajícíc..." sheetId="11" r:id="rId11"/>
    <sheet name="VRN - Ostatní a vedlejší ..." sheetId="12" r:id="rId12"/>
    <sheet name="Seznam figur" sheetId="13" r:id="rId13"/>
  </sheets>
  <definedNames>
    <definedName name="_xlnm._FilterDatabase" localSheetId="1" hidden="1">'01.1.1 - Kanalizační potr...'!$C$134:$K$1807</definedName>
    <definedName name="_xlnm._FilterDatabase" localSheetId="2" hidden="1">'01.1.2 - Obtok během stav...'!$C$129:$K$360</definedName>
    <definedName name="_xlnm._FilterDatabase" localSheetId="3" hidden="1">'01.2.1 - Odlehčovací komo...'!$C$139:$K$682</definedName>
    <definedName name="_xlnm._FilterDatabase" localSheetId="4" hidden="1">'01.2.2 - Spadiště SP1'!$C$139:$K$802</definedName>
    <definedName name="_xlnm._FilterDatabase" localSheetId="5" hidden="1">'01.2.3 - Spadiště SP2'!$C$136:$K$423</definedName>
    <definedName name="_xlnm._FilterDatabase" localSheetId="6" hidden="1">'01.2.4 - Rozdělovací šachta'!$C$136:$K$510</definedName>
    <definedName name="_xlnm._FilterDatabase" localSheetId="7" hidden="1">'01.2.5 - Oplocení'!$C$129:$K$290</definedName>
    <definedName name="_xlnm._FilterDatabase" localSheetId="8" hidden="1">'SO-02 - Vodovod'!$C$122:$K$383</definedName>
    <definedName name="_xlnm._FilterDatabase" localSheetId="9" hidden="1">'SO-04 - Přeložka VO'!$C$118:$K$145</definedName>
    <definedName name="_xlnm._FilterDatabase" localSheetId="10" hidden="1">'SO-05 - Oprava stávajícíc...'!$C$121:$K$250</definedName>
    <definedName name="_xlnm._FilterDatabase" localSheetId="11" hidden="1">'VRN - Ostatní a vedlejší ...'!$C$117:$K$166</definedName>
    <definedName name="_xlnm.Print_Titles" localSheetId="1">'01.1.1 - Kanalizační potr...'!$134:$134</definedName>
    <definedName name="_xlnm.Print_Titles" localSheetId="2">'01.1.2 - Obtok během stav...'!$129:$129</definedName>
    <definedName name="_xlnm.Print_Titles" localSheetId="3">'01.2.1 - Odlehčovací komo...'!$139:$139</definedName>
    <definedName name="_xlnm.Print_Titles" localSheetId="4">'01.2.2 - Spadiště SP1'!$139:$139</definedName>
    <definedName name="_xlnm.Print_Titles" localSheetId="5">'01.2.3 - Spadiště SP2'!$136:$136</definedName>
    <definedName name="_xlnm.Print_Titles" localSheetId="6">'01.2.4 - Rozdělovací šachta'!$136:$136</definedName>
    <definedName name="_xlnm.Print_Titles" localSheetId="7">'01.2.5 - Oplocení'!$129:$129</definedName>
    <definedName name="_xlnm.Print_Titles" localSheetId="0">'Rekapitulace stavby'!$92:$92</definedName>
    <definedName name="_xlnm.Print_Titles" localSheetId="12">'Seznam figur'!$9:$9</definedName>
    <definedName name="_xlnm.Print_Titles" localSheetId="8">'SO-02 - Vodovod'!$122:$122</definedName>
    <definedName name="_xlnm.Print_Titles" localSheetId="9">'SO-04 - Přeložka VO'!$118:$118</definedName>
    <definedName name="_xlnm.Print_Titles" localSheetId="10">'SO-05 - Oprava stávajícíc...'!$121:$121</definedName>
    <definedName name="_xlnm.Print_Titles" localSheetId="11">'VRN - Ostatní a vedlejší ...'!$117:$117</definedName>
    <definedName name="_xlnm.Print_Area" localSheetId="1">'01.1.1 - Kanalizační potr...'!$C$4:$J$76,'01.1.1 - Kanalizační potr...'!$C$82:$J$112,'01.1.1 - Kanalizační potr...'!$C$118:$J$1807</definedName>
    <definedName name="_xlnm.Print_Area" localSheetId="2">'01.1.2 - Obtok během stav...'!$C$4:$J$76,'01.1.2 - Obtok během stav...'!$C$82:$J$107,'01.1.2 - Obtok během stav...'!$C$113:$J$360</definedName>
    <definedName name="_xlnm.Print_Area" localSheetId="3">'01.2.1 - Odlehčovací komo...'!$C$4:$J$76,'01.2.1 - Odlehčovací komo...'!$C$82:$J$117,'01.2.1 - Odlehčovací komo...'!$C$123:$J$682</definedName>
    <definedName name="_xlnm.Print_Area" localSheetId="4">'01.2.2 - Spadiště SP1'!$C$4:$J$76,'01.2.2 - Spadiště SP1'!$C$82:$J$117,'01.2.2 - Spadiště SP1'!$C$123:$J$802</definedName>
    <definedName name="_xlnm.Print_Area" localSheetId="5">'01.2.3 - Spadiště SP2'!$C$4:$J$76,'01.2.3 - Spadiště SP2'!$C$82:$J$114,'01.2.3 - Spadiště SP2'!$C$120:$J$423</definedName>
    <definedName name="_xlnm.Print_Area" localSheetId="6">'01.2.4 - Rozdělovací šachta'!$C$4:$J$76,'01.2.4 - Rozdělovací šachta'!$C$82:$J$114,'01.2.4 - Rozdělovací šachta'!$C$120:$J$510</definedName>
    <definedName name="_xlnm.Print_Area" localSheetId="7">'01.2.5 - Oplocení'!$C$4:$J$76,'01.2.5 - Oplocení'!$C$82:$J$107,'01.2.5 - Oplocení'!$C$113:$J$290</definedName>
    <definedName name="_xlnm.Print_Area" localSheetId="0">'Rekapitulace stavby'!$D$4:$AO$76,'Rekapitulace stavby'!$C$82:$AQ$109</definedName>
    <definedName name="_xlnm.Print_Area" localSheetId="12">'Seznam figur'!$C$4:$G$141</definedName>
    <definedName name="_xlnm.Print_Area" localSheetId="8">'SO-02 - Vodovod'!$C$4:$J$76,'SO-02 - Vodovod'!$C$82:$J$104,'SO-02 - Vodovod'!$C$110:$J$383</definedName>
    <definedName name="_xlnm.Print_Area" localSheetId="9">'SO-04 - Přeložka VO'!$C$4:$J$76,'SO-04 - Přeložka VO'!$C$82:$J$100,'SO-04 - Přeložka VO'!$C$106:$J$145</definedName>
    <definedName name="_xlnm.Print_Area" localSheetId="10">'SO-05 - Oprava stávajícíc...'!$C$4:$J$76,'SO-05 - Oprava stávajícíc...'!$C$82:$J$103,'SO-05 - Oprava stávajícíc...'!$C$109:$J$250</definedName>
    <definedName name="_xlnm.Print_Area" localSheetId="11">'VRN - Ostatní a vedlejší ...'!$C$4:$J$76,'VRN - Ostatní a vedlejší ...'!$C$82:$J$99,'VRN - Ostatní a vedlejší ...'!$C$105:$J$166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J37" i="12"/>
  <c r="J36" i="12"/>
  <c r="AY108" i="1" s="1"/>
  <c r="J35" i="12"/>
  <c r="AX108" i="1" s="1"/>
  <c r="BI165" i="12"/>
  <c r="BH165" i="12"/>
  <c r="BG165" i="12"/>
  <c r="BF165" i="12"/>
  <c r="T165" i="12"/>
  <c r="R165" i="12"/>
  <c r="P165" i="12"/>
  <c r="BI163" i="12"/>
  <c r="BH163" i="12"/>
  <c r="BG163" i="12"/>
  <c r="BF163" i="12"/>
  <c r="T163" i="12"/>
  <c r="R163" i="12"/>
  <c r="P163" i="12"/>
  <c r="BI161" i="12"/>
  <c r="BH161" i="12"/>
  <c r="BG161" i="12"/>
  <c r="BF161" i="12"/>
  <c r="T161" i="12"/>
  <c r="R161" i="12"/>
  <c r="P161" i="12"/>
  <c r="BI159" i="12"/>
  <c r="BH159" i="12"/>
  <c r="BG159" i="12"/>
  <c r="BF159" i="12"/>
  <c r="T159" i="12"/>
  <c r="R159" i="12"/>
  <c r="P159" i="12"/>
  <c r="BI157" i="12"/>
  <c r="BH157" i="12"/>
  <c r="BG157" i="12"/>
  <c r="BF157" i="12"/>
  <c r="T157" i="12"/>
  <c r="R157" i="12"/>
  <c r="P157" i="12"/>
  <c r="BI155" i="12"/>
  <c r="BH155" i="12"/>
  <c r="BG155" i="12"/>
  <c r="BF155" i="12"/>
  <c r="T155" i="12"/>
  <c r="R155" i="12"/>
  <c r="P155" i="12"/>
  <c r="BI153" i="12"/>
  <c r="BH153" i="12"/>
  <c r="BG153" i="12"/>
  <c r="BF153" i="12"/>
  <c r="T153" i="12"/>
  <c r="R153" i="12"/>
  <c r="P153" i="12"/>
  <c r="BI151" i="12"/>
  <c r="BH151" i="12"/>
  <c r="BG151" i="12"/>
  <c r="BF151" i="12"/>
  <c r="T151" i="12"/>
  <c r="R151" i="12"/>
  <c r="P151" i="12"/>
  <c r="BI149" i="12"/>
  <c r="BH149" i="12"/>
  <c r="BG149" i="12"/>
  <c r="BF149" i="12"/>
  <c r="T149" i="12"/>
  <c r="R149" i="12"/>
  <c r="P149" i="12"/>
  <c r="BI147" i="12"/>
  <c r="BH147" i="12"/>
  <c r="BG147" i="12"/>
  <c r="BF147" i="12"/>
  <c r="T147" i="12"/>
  <c r="R147" i="12"/>
  <c r="P147" i="12"/>
  <c r="BI145" i="12"/>
  <c r="BH145" i="12"/>
  <c r="BG145" i="12"/>
  <c r="BF145" i="12"/>
  <c r="T145" i="12"/>
  <c r="R145" i="12"/>
  <c r="P145" i="12"/>
  <c r="BI143" i="12"/>
  <c r="BH143" i="12"/>
  <c r="BG143" i="12"/>
  <c r="BF143" i="12"/>
  <c r="T143" i="12"/>
  <c r="R143" i="12"/>
  <c r="P143" i="12"/>
  <c r="BI141" i="12"/>
  <c r="BH141" i="12"/>
  <c r="BG141" i="12"/>
  <c r="BF141" i="12"/>
  <c r="T141" i="12"/>
  <c r="R141" i="12"/>
  <c r="P141" i="12"/>
  <c r="BI139" i="12"/>
  <c r="BH139" i="12"/>
  <c r="BG139" i="12"/>
  <c r="BF139" i="12"/>
  <c r="T139" i="12"/>
  <c r="R139" i="12"/>
  <c r="P139" i="12"/>
  <c r="BI137" i="12"/>
  <c r="BH137" i="12"/>
  <c r="BG137" i="12"/>
  <c r="BF137" i="12"/>
  <c r="T137" i="12"/>
  <c r="R137" i="12"/>
  <c r="P137" i="12"/>
  <c r="BI135" i="12"/>
  <c r="BH135" i="12"/>
  <c r="BG135" i="12"/>
  <c r="BF135" i="12"/>
  <c r="T135" i="12"/>
  <c r="R135" i="12"/>
  <c r="P135" i="12"/>
  <c r="BI133" i="12"/>
  <c r="BH133" i="12"/>
  <c r="BG133" i="12"/>
  <c r="BF133" i="12"/>
  <c r="T133" i="12"/>
  <c r="R133" i="12"/>
  <c r="P133" i="12"/>
  <c r="BI131" i="12"/>
  <c r="BH131" i="12"/>
  <c r="BG131" i="12"/>
  <c r="BF131" i="12"/>
  <c r="T131" i="12"/>
  <c r="R131" i="12"/>
  <c r="P131" i="12"/>
  <c r="BI129" i="12"/>
  <c r="BH129" i="12"/>
  <c r="BG129" i="12"/>
  <c r="BF129" i="12"/>
  <c r="T129" i="12"/>
  <c r="R129" i="12"/>
  <c r="P129" i="12"/>
  <c r="BI127" i="12"/>
  <c r="BH127" i="12"/>
  <c r="BG127" i="12"/>
  <c r="BF127" i="12"/>
  <c r="T127" i="12"/>
  <c r="R127" i="12"/>
  <c r="P127" i="12"/>
  <c r="BI125" i="12"/>
  <c r="BH125" i="12"/>
  <c r="BG125" i="12"/>
  <c r="BF125" i="12"/>
  <c r="T125" i="12"/>
  <c r="R125" i="12"/>
  <c r="P125" i="12"/>
  <c r="BI122" i="12"/>
  <c r="BH122" i="12"/>
  <c r="BG122" i="12"/>
  <c r="BF122" i="12"/>
  <c r="T122" i="12"/>
  <c r="R122" i="12"/>
  <c r="P122" i="12"/>
  <c r="BI120" i="12"/>
  <c r="BH120" i="12"/>
  <c r="BG120" i="12"/>
  <c r="BF120" i="12"/>
  <c r="T120" i="12"/>
  <c r="R120" i="12"/>
  <c r="P120" i="12"/>
  <c r="J115" i="12"/>
  <c r="J114" i="12"/>
  <c r="F114" i="12"/>
  <c r="F112" i="12"/>
  <c r="E110" i="12"/>
  <c r="J92" i="12"/>
  <c r="J91" i="12"/>
  <c r="F91" i="12"/>
  <c r="F89" i="12"/>
  <c r="E87" i="12"/>
  <c r="J18" i="12"/>
  <c r="E18" i="12"/>
  <c r="F115" i="12"/>
  <c r="J17" i="12"/>
  <c r="J12" i="12"/>
  <c r="J112" i="12"/>
  <c r="E7" i="12"/>
  <c r="E85" i="12"/>
  <c r="J37" i="11"/>
  <c r="J36" i="11"/>
  <c r="AY107" i="1" s="1"/>
  <c r="J35" i="11"/>
  <c r="AX107" i="1" s="1"/>
  <c r="BI250" i="11"/>
  <c r="BH250" i="11"/>
  <c r="BG250" i="11"/>
  <c r="BF250" i="11"/>
  <c r="T250" i="11"/>
  <c r="T249" i="11" s="1"/>
  <c r="R250" i="11"/>
  <c r="R249" i="11" s="1"/>
  <c r="P250" i="11"/>
  <c r="P249" i="11"/>
  <c r="BI247" i="11"/>
  <c r="BH247" i="11"/>
  <c r="BG247" i="11"/>
  <c r="BF247" i="11"/>
  <c r="T247" i="11"/>
  <c r="R247" i="11"/>
  <c r="P247" i="11"/>
  <c r="BI242" i="11"/>
  <c r="BH242" i="11"/>
  <c r="BG242" i="11"/>
  <c r="BF242" i="11"/>
  <c r="T242" i="11"/>
  <c r="R242" i="11"/>
  <c r="P242" i="11"/>
  <c r="BI237" i="11"/>
  <c r="BH237" i="11"/>
  <c r="BG237" i="11"/>
  <c r="BF237" i="11"/>
  <c r="T237" i="11"/>
  <c r="R237" i="11"/>
  <c r="P237" i="11"/>
  <c r="BI236" i="11"/>
  <c r="BH236" i="11"/>
  <c r="BG236" i="11"/>
  <c r="BF236" i="11"/>
  <c r="T236" i="11"/>
  <c r="R236" i="11"/>
  <c r="P236" i="11"/>
  <c r="BI234" i="11"/>
  <c r="BH234" i="11"/>
  <c r="BG234" i="11"/>
  <c r="BF234" i="11"/>
  <c r="T234" i="11"/>
  <c r="R234" i="11"/>
  <c r="P234" i="11"/>
  <c r="BI229" i="11"/>
  <c r="BH229" i="11"/>
  <c r="BG229" i="11"/>
  <c r="BF229" i="11"/>
  <c r="T229" i="11"/>
  <c r="R229" i="11"/>
  <c r="P229" i="11"/>
  <c r="BI227" i="11"/>
  <c r="BH227" i="11"/>
  <c r="BG227" i="11"/>
  <c r="BF227" i="11"/>
  <c r="T227" i="11"/>
  <c r="R227" i="11"/>
  <c r="P227" i="11"/>
  <c r="BI221" i="11"/>
  <c r="BH221" i="11"/>
  <c r="BG221" i="11"/>
  <c r="BF221" i="11"/>
  <c r="T221" i="11"/>
  <c r="R221" i="11"/>
  <c r="P221" i="11"/>
  <c r="BI217" i="11"/>
  <c r="BH217" i="11"/>
  <c r="BG217" i="11"/>
  <c r="BF217" i="11"/>
  <c r="T217" i="11"/>
  <c r="R217" i="11"/>
  <c r="P217" i="11"/>
  <c r="BI213" i="11"/>
  <c r="BH213" i="11"/>
  <c r="BG213" i="11"/>
  <c r="BF213" i="11"/>
  <c r="T213" i="11"/>
  <c r="R213" i="11"/>
  <c r="P213" i="11"/>
  <c r="BI210" i="11"/>
  <c r="BH210" i="11"/>
  <c r="BG210" i="11"/>
  <c r="BF210" i="11"/>
  <c r="T210" i="11"/>
  <c r="R210" i="11"/>
  <c r="P210" i="11"/>
  <c r="BI208" i="11"/>
  <c r="BH208" i="11"/>
  <c r="BG208" i="11"/>
  <c r="BF208" i="11"/>
  <c r="T208" i="11"/>
  <c r="R208" i="11"/>
  <c r="P208" i="11"/>
  <c r="BI205" i="11"/>
  <c r="BH205" i="11"/>
  <c r="BG205" i="11"/>
  <c r="BF205" i="11"/>
  <c r="T205" i="11"/>
  <c r="R205" i="11"/>
  <c r="P205" i="11"/>
  <c r="BI200" i="11"/>
  <c r="BH200" i="11"/>
  <c r="BG200" i="11"/>
  <c r="BF200" i="11"/>
  <c r="T200" i="11"/>
  <c r="R200" i="11"/>
  <c r="P200" i="11"/>
  <c r="BI194" i="11"/>
  <c r="BH194" i="11"/>
  <c r="BG194" i="11"/>
  <c r="BF194" i="11"/>
  <c r="T194" i="11"/>
  <c r="R194" i="11"/>
  <c r="P194" i="11"/>
  <c r="BI191" i="11"/>
  <c r="BH191" i="11"/>
  <c r="BG191" i="11"/>
  <c r="BF191" i="11"/>
  <c r="T191" i="11"/>
  <c r="R191" i="11"/>
  <c r="P191" i="11"/>
  <c r="BI188" i="11"/>
  <c r="BH188" i="11"/>
  <c r="BG188" i="11"/>
  <c r="BF188" i="11"/>
  <c r="T188" i="11"/>
  <c r="R188" i="11"/>
  <c r="P188" i="11"/>
  <c r="BI186" i="11"/>
  <c r="BH186" i="11"/>
  <c r="BG186" i="11"/>
  <c r="BF186" i="11"/>
  <c r="T186" i="11"/>
  <c r="R186" i="11"/>
  <c r="P186" i="11"/>
  <c r="BI183" i="11"/>
  <c r="BH183" i="11"/>
  <c r="BG183" i="11"/>
  <c r="BF183" i="11"/>
  <c r="T183" i="11"/>
  <c r="R183" i="11"/>
  <c r="P183" i="11"/>
  <c r="BI180" i="11"/>
  <c r="BH180" i="11"/>
  <c r="BG180" i="11"/>
  <c r="BF180" i="11"/>
  <c r="T180" i="11"/>
  <c r="R180" i="11"/>
  <c r="P180" i="11"/>
  <c r="BI177" i="11"/>
  <c r="BH177" i="11"/>
  <c r="BG177" i="11"/>
  <c r="BF177" i="11"/>
  <c r="T177" i="11"/>
  <c r="R177" i="11"/>
  <c r="P177" i="11"/>
  <c r="BI174" i="11"/>
  <c r="BH174" i="11"/>
  <c r="BG174" i="11"/>
  <c r="BF174" i="11"/>
  <c r="T174" i="11"/>
  <c r="R174" i="11"/>
  <c r="P174" i="11"/>
  <c r="BI171" i="11"/>
  <c r="BH171" i="11"/>
  <c r="BG171" i="11"/>
  <c r="BF171" i="11"/>
  <c r="T171" i="11"/>
  <c r="R171" i="11"/>
  <c r="P171" i="11"/>
  <c r="BI168" i="11"/>
  <c r="BH168" i="11"/>
  <c r="BG168" i="11"/>
  <c r="BF168" i="11"/>
  <c r="T168" i="11"/>
  <c r="R168" i="11"/>
  <c r="P168" i="11"/>
  <c r="BI165" i="11"/>
  <c r="BH165" i="11"/>
  <c r="BG165" i="11"/>
  <c r="BF165" i="11"/>
  <c r="T165" i="11"/>
  <c r="R165" i="11"/>
  <c r="P165" i="11"/>
  <c r="BI162" i="11"/>
  <c r="BH162" i="11"/>
  <c r="BG162" i="11"/>
  <c r="BF162" i="11"/>
  <c r="T162" i="11"/>
  <c r="R162" i="11"/>
  <c r="P162" i="11"/>
  <c r="BI161" i="11"/>
  <c r="BH161" i="11"/>
  <c r="BG161" i="11"/>
  <c r="BF161" i="11"/>
  <c r="T161" i="11"/>
  <c r="R161" i="11"/>
  <c r="P161" i="11"/>
  <c r="BI150" i="11"/>
  <c r="BH150" i="11"/>
  <c r="BG150" i="11"/>
  <c r="BF150" i="11"/>
  <c r="T150" i="11"/>
  <c r="R150" i="11"/>
  <c r="P150" i="11"/>
  <c r="BI147" i="11"/>
  <c r="BH147" i="11"/>
  <c r="BG147" i="11"/>
  <c r="BF147" i="11"/>
  <c r="T147" i="11"/>
  <c r="R147" i="11"/>
  <c r="P147" i="11"/>
  <c r="BI143" i="11"/>
  <c r="BH143" i="11"/>
  <c r="BG143" i="11"/>
  <c r="BF143" i="11"/>
  <c r="T143" i="11"/>
  <c r="R143" i="11"/>
  <c r="P143" i="11"/>
  <c r="BI140" i="11"/>
  <c r="BH140" i="11"/>
  <c r="BG140" i="11"/>
  <c r="BF140" i="11"/>
  <c r="T140" i="11"/>
  <c r="R140" i="11"/>
  <c r="P140" i="11"/>
  <c r="BI137" i="11"/>
  <c r="BH137" i="11"/>
  <c r="BG137" i="11"/>
  <c r="BF137" i="11"/>
  <c r="T137" i="11"/>
  <c r="R137" i="11"/>
  <c r="P137" i="11"/>
  <c r="BI134" i="11"/>
  <c r="BH134" i="11"/>
  <c r="BG134" i="11"/>
  <c r="BF134" i="11"/>
  <c r="T134" i="11"/>
  <c r="R134" i="11"/>
  <c r="P134" i="11"/>
  <c r="BI131" i="11"/>
  <c r="BH131" i="11"/>
  <c r="BG131" i="11"/>
  <c r="BF131" i="11"/>
  <c r="T131" i="11"/>
  <c r="R131" i="11"/>
  <c r="P131" i="11"/>
  <c r="BI128" i="11"/>
  <c r="BH128" i="11"/>
  <c r="BG128" i="11"/>
  <c r="BF128" i="11"/>
  <c r="T128" i="11"/>
  <c r="R128" i="11"/>
  <c r="P128" i="11"/>
  <c r="BI125" i="11"/>
  <c r="BH125" i="11"/>
  <c r="BG125" i="11"/>
  <c r="BF125" i="11"/>
  <c r="T125" i="11"/>
  <c r="R125" i="11"/>
  <c r="P125" i="11"/>
  <c r="J119" i="11"/>
  <c r="J118" i="11"/>
  <c r="F118" i="11"/>
  <c r="F116" i="11"/>
  <c r="E114" i="11"/>
  <c r="J92" i="11"/>
  <c r="J91" i="11"/>
  <c r="F91" i="11"/>
  <c r="F89" i="11"/>
  <c r="E87" i="11"/>
  <c r="J18" i="11"/>
  <c r="E18" i="11"/>
  <c r="F119" i="11" s="1"/>
  <c r="J17" i="11"/>
  <c r="J12" i="11"/>
  <c r="J116" i="11" s="1"/>
  <c r="E7" i="11"/>
  <c r="E112" i="11"/>
  <c r="J37" i="10"/>
  <c r="J36" i="10"/>
  <c r="AY106" i="1"/>
  <c r="J35" i="10"/>
  <c r="AX106" i="1" s="1"/>
  <c r="BI145" i="10"/>
  <c r="BH145" i="10"/>
  <c r="BG145" i="10"/>
  <c r="BF145" i="10"/>
  <c r="T145" i="10"/>
  <c r="R145" i="10"/>
  <c r="P145" i="10"/>
  <c r="BI144" i="10"/>
  <c r="BH144" i="10"/>
  <c r="BG144" i="10"/>
  <c r="BF144" i="10"/>
  <c r="T144" i="10"/>
  <c r="R144" i="10"/>
  <c r="P144" i="10"/>
  <c r="BI143" i="10"/>
  <c r="BH143" i="10"/>
  <c r="BG143" i="10"/>
  <c r="BF143" i="10"/>
  <c r="T143" i="10"/>
  <c r="R143" i="10"/>
  <c r="P143" i="10"/>
  <c r="BI141" i="10"/>
  <c r="BH141" i="10"/>
  <c r="BG141" i="10"/>
  <c r="BF141" i="10"/>
  <c r="T141" i="10"/>
  <c r="R141" i="10"/>
  <c r="P141" i="10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2" i="10"/>
  <c r="BH132" i="10"/>
  <c r="BG132" i="10"/>
  <c r="BF132" i="10"/>
  <c r="T132" i="10"/>
  <c r="R132" i="10"/>
  <c r="P132" i="10"/>
  <c r="BI130" i="10"/>
  <c r="BH130" i="10"/>
  <c r="BG130" i="10"/>
  <c r="BF130" i="10"/>
  <c r="T130" i="10"/>
  <c r="R130" i="10"/>
  <c r="P130" i="10"/>
  <c r="BI128" i="10"/>
  <c r="BH128" i="10"/>
  <c r="BG128" i="10"/>
  <c r="BF128" i="10"/>
  <c r="T128" i="10"/>
  <c r="R128" i="10"/>
  <c r="P128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J116" i="10"/>
  <c r="J115" i="10"/>
  <c r="F115" i="10"/>
  <c r="F113" i="10"/>
  <c r="E111" i="10"/>
  <c r="J92" i="10"/>
  <c r="J91" i="10"/>
  <c r="F91" i="10"/>
  <c r="F89" i="10"/>
  <c r="E87" i="10"/>
  <c r="J18" i="10"/>
  <c r="E18" i="10"/>
  <c r="F116" i="10"/>
  <c r="J17" i="10"/>
  <c r="J12" i="10"/>
  <c r="J113" i="10"/>
  <c r="E7" i="10"/>
  <c r="E85" i="10" s="1"/>
  <c r="J37" i="9"/>
  <c r="J36" i="9"/>
  <c r="AY105" i="1" s="1"/>
  <c r="J35" i="9"/>
  <c r="AX105" i="1"/>
  <c r="BI383" i="9"/>
  <c r="BH383" i="9"/>
  <c r="BG383" i="9"/>
  <c r="BF383" i="9"/>
  <c r="T383" i="9"/>
  <c r="T382" i="9"/>
  <c r="R383" i="9"/>
  <c r="R382" i="9" s="1"/>
  <c r="P383" i="9"/>
  <c r="P382" i="9" s="1"/>
  <c r="BI381" i="9"/>
  <c r="BH381" i="9"/>
  <c r="BG381" i="9"/>
  <c r="BF381" i="9"/>
  <c r="T381" i="9"/>
  <c r="R381" i="9"/>
  <c r="P381" i="9"/>
  <c r="BI380" i="9"/>
  <c r="BH380" i="9"/>
  <c r="BG380" i="9"/>
  <c r="BF380" i="9"/>
  <c r="T380" i="9"/>
  <c r="R380" i="9"/>
  <c r="P380" i="9"/>
  <c r="BI379" i="9"/>
  <c r="BH379" i="9"/>
  <c r="BG379" i="9"/>
  <c r="BF379" i="9"/>
  <c r="T379" i="9"/>
  <c r="R379" i="9"/>
  <c r="P379" i="9"/>
  <c r="BI376" i="9"/>
  <c r="BH376" i="9"/>
  <c r="BG376" i="9"/>
  <c r="BF376" i="9"/>
  <c r="T376" i="9"/>
  <c r="R376" i="9"/>
  <c r="P376" i="9"/>
  <c r="BI374" i="9"/>
  <c r="BH374" i="9"/>
  <c r="BG374" i="9"/>
  <c r="BF374" i="9"/>
  <c r="T374" i="9"/>
  <c r="R374" i="9"/>
  <c r="P374" i="9"/>
  <c r="BI372" i="9"/>
  <c r="BH372" i="9"/>
  <c r="BG372" i="9"/>
  <c r="BF372" i="9"/>
  <c r="T372" i="9"/>
  <c r="R372" i="9"/>
  <c r="P372" i="9"/>
  <c r="BI370" i="9"/>
  <c r="BH370" i="9"/>
  <c r="BG370" i="9"/>
  <c r="BF370" i="9"/>
  <c r="T370" i="9"/>
  <c r="R370" i="9"/>
  <c r="P370" i="9"/>
  <c r="BI369" i="9"/>
  <c r="BH369" i="9"/>
  <c r="BG369" i="9"/>
  <c r="BF369" i="9"/>
  <c r="T369" i="9"/>
  <c r="R369" i="9"/>
  <c r="P369" i="9"/>
  <c r="BI368" i="9"/>
  <c r="BH368" i="9"/>
  <c r="BG368" i="9"/>
  <c r="BF368" i="9"/>
  <c r="T368" i="9"/>
  <c r="R368" i="9"/>
  <c r="P368" i="9"/>
  <c r="BI366" i="9"/>
  <c r="BH366" i="9"/>
  <c r="BG366" i="9"/>
  <c r="BF366" i="9"/>
  <c r="T366" i="9"/>
  <c r="R366" i="9"/>
  <c r="P366" i="9"/>
  <c r="BI362" i="9"/>
  <c r="BH362" i="9"/>
  <c r="BG362" i="9"/>
  <c r="BF362" i="9"/>
  <c r="T362" i="9"/>
  <c r="R362" i="9"/>
  <c r="P362" i="9"/>
  <c r="BI361" i="9"/>
  <c r="BH361" i="9"/>
  <c r="BG361" i="9"/>
  <c r="BF361" i="9"/>
  <c r="T361" i="9"/>
  <c r="R361" i="9"/>
  <c r="P361" i="9"/>
  <c r="BI360" i="9"/>
  <c r="BH360" i="9"/>
  <c r="BG360" i="9"/>
  <c r="BF360" i="9"/>
  <c r="T360" i="9"/>
  <c r="R360" i="9"/>
  <c r="P360" i="9"/>
  <c r="BI359" i="9"/>
  <c r="BH359" i="9"/>
  <c r="BG359" i="9"/>
  <c r="BF359" i="9"/>
  <c r="T359" i="9"/>
  <c r="R359" i="9"/>
  <c r="P359" i="9"/>
  <c r="BI358" i="9"/>
  <c r="BH358" i="9"/>
  <c r="BG358" i="9"/>
  <c r="BF358" i="9"/>
  <c r="T358" i="9"/>
  <c r="R358" i="9"/>
  <c r="P358" i="9"/>
  <c r="BI357" i="9"/>
  <c r="BH357" i="9"/>
  <c r="BG357" i="9"/>
  <c r="BF357" i="9"/>
  <c r="T357" i="9"/>
  <c r="R357" i="9"/>
  <c r="P357" i="9"/>
  <c r="BI356" i="9"/>
  <c r="BH356" i="9"/>
  <c r="BG356" i="9"/>
  <c r="BF356" i="9"/>
  <c r="T356" i="9"/>
  <c r="R356" i="9"/>
  <c r="P356" i="9"/>
  <c r="BI355" i="9"/>
  <c r="BH355" i="9"/>
  <c r="BG355" i="9"/>
  <c r="BF355" i="9"/>
  <c r="T355" i="9"/>
  <c r="R355" i="9"/>
  <c r="P355" i="9"/>
  <c r="BI354" i="9"/>
  <c r="BH354" i="9"/>
  <c r="BG354" i="9"/>
  <c r="BF354" i="9"/>
  <c r="T354" i="9"/>
  <c r="R354" i="9"/>
  <c r="P354" i="9"/>
  <c r="BI353" i="9"/>
  <c r="BH353" i="9"/>
  <c r="BG353" i="9"/>
  <c r="BF353" i="9"/>
  <c r="T353" i="9"/>
  <c r="R353" i="9"/>
  <c r="P353" i="9"/>
  <c r="BI352" i="9"/>
  <c r="BH352" i="9"/>
  <c r="BG352" i="9"/>
  <c r="BF352" i="9"/>
  <c r="T352" i="9"/>
  <c r="R352" i="9"/>
  <c r="P352" i="9"/>
  <c r="BI351" i="9"/>
  <c r="BH351" i="9"/>
  <c r="BG351" i="9"/>
  <c r="BF351" i="9"/>
  <c r="T351" i="9"/>
  <c r="R351" i="9"/>
  <c r="P351" i="9"/>
  <c r="BI350" i="9"/>
  <c r="BH350" i="9"/>
  <c r="BG350" i="9"/>
  <c r="BF350" i="9"/>
  <c r="T350" i="9"/>
  <c r="R350" i="9"/>
  <c r="P350" i="9"/>
  <c r="BI349" i="9"/>
  <c r="BH349" i="9"/>
  <c r="BG349" i="9"/>
  <c r="BF349" i="9"/>
  <c r="T349" i="9"/>
  <c r="R349" i="9"/>
  <c r="P349" i="9"/>
  <c r="BI348" i="9"/>
  <c r="BH348" i="9"/>
  <c r="BG348" i="9"/>
  <c r="BF348" i="9"/>
  <c r="T348" i="9"/>
  <c r="R348" i="9"/>
  <c r="P348" i="9"/>
  <c r="BI347" i="9"/>
  <c r="BH347" i="9"/>
  <c r="BG347" i="9"/>
  <c r="BF347" i="9"/>
  <c r="T347" i="9"/>
  <c r="R347" i="9"/>
  <c r="P347" i="9"/>
  <c r="BI346" i="9"/>
  <c r="BH346" i="9"/>
  <c r="BG346" i="9"/>
  <c r="BF346" i="9"/>
  <c r="T346" i="9"/>
  <c r="R346" i="9"/>
  <c r="P346" i="9"/>
  <c r="BI345" i="9"/>
  <c r="BH345" i="9"/>
  <c r="BG345" i="9"/>
  <c r="BF345" i="9"/>
  <c r="T345" i="9"/>
  <c r="R345" i="9"/>
  <c r="P345" i="9"/>
  <c r="BI344" i="9"/>
  <c r="BH344" i="9"/>
  <c r="BG344" i="9"/>
  <c r="BF344" i="9"/>
  <c r="T344" i="9"/>
  <c r="R344" i="9"/>
  <c r="P344" i="9"/>
  <c r="BI343" i="9"/>
  <c r="BH343" i="9"/>
  <c r="BG343" i="9"/>
  <c r="BF343" i="9"/>
  <c r="T343" i="9"/>
  <c r="R343" i="9"/>
  <c r="P343" i="9"/>
  <c r="BI342" i="9"/>
  <c r="BH342" i="9"/>
  <c r="BG342" i="9"/>
  <c r="BF342" i="9"/>
  <c r="T342" i="9"/>
  <c r="R342" i="9"/>
  <c r="P342" i="9"/>
  <c r="BI341" i="9"/>
  <c r="BH341" i="9"/>
  <c r="BG341" i="9"/>
  <c r="BF341" i="9"/>
  <c r="T341" i="9"/>
  <c r="R341" i="9"/>
  <c r="P341" i="9"/>
  <c r="BI340" i="9"/>
  <c r="BH340" i="9"/>
  <c r="BG340" i="9"/>
  <c r="BF340" i="9"/>
  <c r="T340" i="9"/>
  <c r="R340" i="9"/>
  <c r="P340" i="9"/>
  <c r="BI339" i="9"/>
  <c r="BH339" i="9"/>
  <c r="BG339" i="9"/>
  <c r="BF339" i="9"/>
  <c r="T339" i="9"/>
  <c r="R339" i="9"/>
  <c r="P339" i="9"/>
  <c r="BI338" i="9"/>
  <c r="BH338" i="9"/>
  <c r="BG338" i="9"/>
  <c r="BF338" i="9"/>
  <c r="T338" i="9"/>
  <c r="R338" i="9"/>
  <c r="P338" i="9"/>
  <c r="BI337" i="9"/>
  <c r="BH337" i="9"/>
  <c r="BG337" i="9"/>
  <c r="BF337" i="9"/>
  <c r="T337" i="9"/>
  <c r="R337" i="9"/>
  <c r="P337" i="9"/>
  <c r="BI336" i="9"/>
  <c r="BH336" i="9"/>
  <c r="BG336" i="9"/>
  <c r="BF336" i="9"/>
  <c r="T336" i="9"/>
  <c r="R336" i="9"/>
  <c r="P336" i="9"/>
  <c r="BI335" i="9"/>
  <c r="BH335" i="9"/>
  <c r="BG335" i="9"/>
  <c r="BF335" i="9"/>
  <c r="T335" i="9"/>
  <c r="R335" i="9"/>
  <c r="P335" i="9"/>
  <c r="BI334" i="9"/>
  <c r="BH334" i="9"/>
  <c r="BG334" i="9"/>
  <c r="BF334" i="9"/>
  <c r="T334" i="9"/>
  <c r="R334" i="9"/>
  <c r="P334" i="9"/>
  <c r="BI333" i="9"/>
  <c r="BH333" i="9"/>
  <c r="BG333" i="9"/>
  <c r="BF333" i="9"/>
  <c r="T333" i="9"/>
  <c r="R333" i="9"/>
  <c r="P333" i="9"/>
  <c r="BI332" i="9"/>
  <c r="BH332" i="9"/>
  <c r="BG332" i="9"/>
  <c r="BF332" i="9"/>
  <c r="T332" i="9"/>
  <c r="R332" i="9"/>
  <c r="P332" i="9"/>
  <c r="BI331" i="9"/>
  <c r="BH331" i="9"/>
  <c r="BG331" i="9"/>
  <c r="BF331" i="9"/>
  <c r="T331" i="9"/>
  <c r="R331" i="9"/>
  <c r="P331" i="9"/>
  <c r="BI330" i="9"/>
  <c r="BH330" i="9"/>
  <c r="BG330" i="9"/>
  <c r="BF330" i="9"/>
  <c r="T330" i="9"/>
  <c r="R330" i="9"/>
  <c r="P330" i="9"/>
  <c r="BI329" i="9"/>
  <c r="BH329" i="9"/>
  <c r="BG329" i="9"/>
  <c r="BF329" i="9"/>
  <c r="T329" i="9"/>
  <c r="R329" i="9"/>
  <c r="P329" i="9"/>
  <c r="BI328" i="9"/>
  <c r="BH328" i="9"/>
  <c r="BG328" i="9"/>
  <c r="BF328" i="9"/>
  <c r="T328" i="9"/>
  <c r="R328" i="9"/>
  <c r="P328" i="9"/>
  <c r="BI327" i="9"/>
  <c r="BH327" i="9"/>
  <c r="BG327" i="9"/>
  <c r="BF327" i="9"/>
  <c r="T327" i="9"/>
  <c r="R327" i="9"/>
  <c r="P327" i="9"/>
  <c r="BI326" i="9"/>
  <c r="BH326" i="9"/>
  <c r="BG326" i="9"/>
  <c r="BF326" i="9"/>
  <c r="T326" i="9"/>
  <c r="R326" i="9"/>
  <c r="P326" i="9"/>
  <c r="BI325" i="9"/>
  <c r="BH325" i="9"/>
  <c r="BG325" i="9"/>
  <c r="BF325" i="9"/>
  <c r="T325" i="9"/>
  <c r="R325" i="9"/>
  <c r="P325" i="9"/>
  <c r="BI324" i="9"/>
  <c r="BH324" i="9"/>
  <c r="BG324" i="9"/>
  <c r="BF324" i="9"/>
  <c r="T324" i="9"/>
  <c r="R324" i="9"/>
  <c r="P324" i="9"/>
  <c r="BI322" i="9"/>
  <c r="BH322" i="9"/>
  <c r="BG322" i="9"/>
  <c r="BF322" i="9"/>
  <c r="T322" i="9"/>
  <c r="R322" i="9"/>
  <c r="P322" i="9"/>
  <c r="BI320" i="9"/>
  <c r="BH320" i="9"/>
  <c r="BG320" i="9"/>
  <c r="BF320" i="9"/>
  <c r="T320" i="9"/>
  <c r="R320" i="9"/>
  <c r="P320" i="9"/>
  <c r="BI319" i="9"/>
  <c r="BH319" i="9"/>
  <c r="BG319" i="9"/>
  <c r="BF319" i="9"/>
  <c r="T319" i="9"/>
  <c r="R319" i="9"/>
  <c r="P319" i="9"/>
  <c r="BI318" i="9"/>
  <c r="BH318" i="9"/>
  <c r="BG318" i="9"/>
  <c r="BF318" i="9"/>
  <c r="T318" i="9"/>
  <c r="R318" i="9"/>
  <c r="P318" i="9"/>
  <c r="BI317" i="9"/>
  <c r="BH317" i="9"/>
  <c r="BG317" i="9"/>
  <c r="BF317" i="9"/>
  <c r="T317" i="9"/>
  <c r="R317" i="9"/>
  <c r="P317" i="9"/>
  <c r="BI316" i="9"/>
  <c r="BH316" i="9"/>
  <c r="BG316" i="9"/>
  <c r="BF316" i="9"/>
  <c r="T316" i="9"/>
  <c r="R316" i="9"/>
  <c r="P316" i="9"/>
  <c r="BI315" i="9"/>
  <c r="BH315" i="9"/>
  <c r="BG315" i="9"/>
  <c r="BF315" i="9"/>
  <c r="T315" i="9"/>
  <c r="R315" i="9"/>
  <c r="P315" i="9"/>
  <c r="BI314" i="9"/>
  <c r="BH314" i="9"/>
  <c r="BG314" i="9"/>
  <c r="BF314" i="9"/>
  <c r="T314" i="9"/>
  <c r="R314" i="9"/>
  <c r="P314" i="9"/>
  <c r="BI313" i="9"/>
  <c r="BH313" i="9"/>
  <c r="BG313" i="9"/>
  <c r="BF313" i="9"/>
  <c r="T313" i="9"/>
  <c r="R313" i="9"/>
  <c r="P313" i="9"/>
  <c r="BI312" i="9"/>
  <c r="BH312" i="9"/>
  <c r="BG312" i="9"/>
  <c r="BF312" i="9"/>
  <c r="T312" i="9"/>
  <c r="R312" i="9"/>
  <c r="P312" i="9"/>
  <c r="BI311" i="9"/>
  <c r="BH311" i="9"/>
  <c r="BG311" i="9"/>
  <c r="BF311" i="9"/>
  <c r="T311" i="9"/>
  <c r="R311" i="9"/>
  <c r="P311" i="9"/>
  <c r="BI310" i="9"/>
  <c r="BH310" i="9"/>
  <c r="BG310" i="9"/>
  <c r="BF310" i="9"/>
  <c r="T310" i="9"/>
  <c r="R310" i="9"/>
  <c r="P310" i="9"/>
  <c r="BI309" i="9"/>
  <c r="BH309" i="9"/>
  <c r="BG309" i="9"/>
  <c r="BF309" i="9"/>
  <c r="T309" i="9"/>
  <c r="R309" i="9"/>
  <c r="P309" i="9"/>
  <c r="BI308" i="9"/>
  <c r="BH308" i="9"/>
  <c r="BG308" i="9"/>
  <c r="BF308" i="9"/>
  <c r="T308" i="9"/>
  <c r="R308" i="9"/>
  <c r="P308" i="9"/>
  <c r="BI307" i="9"/>
  <c r="BH307" i="9"/>
  <c r="BG307" i="9"/>
  <c r="BF307" i="9"/>
  <c r="T307" i="9"/>
  <c r="R307" i="9"/>
  <c r="P307" i="9"/>
  <c r="BI306" i="9"/>
  <c r="BH306" i="9"/>
  <c r="BG306" i="9"/>
  <c r="BF306" i="9"/>
  <c r="T306" i="9"/>
  <c r="R306" i="9"/>
  <c r="P306" i="9"/>
  <c r="BI304" i="9"/>
  <c r="BH304" i="9"/>
  <c r="BG304" i="9"/>
  <c r="BF304" i="9"/>
  <c r="T304" i="9"/>
  <c r="R304" i="9"/>
  <c r="P304" i="9"/>
  <c r="BI301" i="9"/>
  <c r="BH301" i="9"/>
  <c r="BG301" i="9"/>
  <c r="BF301" i="9"/>
  <c r="T301" i="9"/>
  <c r="R301" i="9"/>
  <c r="P301" i="9"/>
  <c r="BI299" i="9"/>
  <c r="BH299" i="9"/>
  <c r="BG299" i="9"/>
  <c r="BF299" i="9"/>
  <c r="T299" i="9"/>
  <c r="R299" i="9"/>
  <c r="P299" i="9"/>
  <c r="BI297" i="9"/>
  <c r="BH297" i="9"/>
  <c r="BG297" i="9"/>
  <c r="BF297" i="9"/>
  <c r="T297" i="9"/>
  <c r="R297" i="9"/>
  <c r="P297" i="9"/>
  <c r="BI293" i="9"/>
  <c r="BH293" i="9"/>
  <c r="BG293" i="9"/>
  <c r="BF293" i="9"/>
  <c r="T293" i="9"/>
  <c r="R293" i="9"/>
  <c r="P293" i="9"/>
  <c r="BI287" i="9"/>
  <c r="BH287" i="9"/>
  <c r="BG287" i="9"/>
  <c r="BF287" i="9"/>
  <c r="T287" i="9"/>
  <c r="R287" i="9"/>
  <c r="P287" i="9"/>
  <c r="BI278" i="9"/>
  <c r="BH278" i="9"/>
  <c r="BG278" i="9"/>
  <c r="BF278" i="9"/>
  <c r="T278" i="9"/>
  <c r="R278" i="9"/>
  <c r="P278" i="9"/>
  <c r="BI268" i="9"/>
  <c r="BH268" i="9"/>
  <c r="BG268" i="9"/>
  <c r="BF268" i="9"/>
  <c r="T268" i="9"/>
  <c r="R268" i="9"/>
  <c r="P268" i="9"/>
  <c r="BI266" i="9"/>
  <c r="BH266" i="9"/>
  <c r="BG266" i="9"/>
  <c r="BF266" i="9"/>
  <c r="T266" i="9"/>
  <c r="R266" i="9"/>
  <c r="P266" i="9"/>
  <c r="BI264" i="9"/>
  <c r="BH264" i="9"/>
  <c r="BG264" i="9"/>
  <c r="BF264" i="9"/>
  <c r="T264" i="9"/>
  <c r="R264" i="9"/>
  <c r="P264" i="9"/>
  <c r="BI262" i="9"/>
  <c r="BH262" i="9"/>
  <c r="BG262" i="9"/>
  <c r="BF262" i="9"/>
  <c r="T262" i="9"/>
  <c r="R262" i="9"/>
  <c r="P262" i="9"/>
  <c r="BI260" i="9"/>
  <c r="BH260" i="9"/>
  <c r="BG260" i="9"/>
  <c r="BF260" i="9"/>
  <c r="T260" i="9"/>
  <c r="R260" i="9"/>
  <c r="P260" i="9"/>
  <c r="BI250" i="9"/>
  <c r="BH250" i="9"/>
  <c r="BG250" i="9"/>
  <c r="BF250" i="9"/>
  <c r="T250" i="9"/>
  <c r="R250" i="9"/>
  <c r="P250" i="9"/>
  <c r="BI243" i="9"/>
  <c r="BH243" i="9"/>
  <c r="BG243" i="9"/>
  <c r="BF243" i="9"/>
  <c r="T243" i="9"/>
  <c r="R243" i="9"/>
  <c r="P243" i="9"/>
  <c r="BI236" i="9"/>
  <c r="BH236" i="9"/>
  <c r="BG236" i="9"/>
  <c r="BF236" i="9"/>
  <c r="T236" i="9"/>
  <c r="R236" i="9"/>
  <c r="P236" i="9"/>
  <c r="BI232" i="9"/>
  <c r="BH232" i="9"/>
  <c r="BG232" i="9"/>
  <c r="BF232" i="9"/>
  <c r="T232" i="9"/>
  <c r="R232" i="9"/>
  <c r="P232" i="9"/>
  <c r="BI229" i="9"/>
  <c r="BH229" i="9"/>
  <c r="BG229" i="9"/>
  <c r="BF229" i="9"/>
  <c r="T229" i="9"/>
  <c r="R229" i="9"/>
  <c r="P229" i="9"/>
  <c r="BI227" i="9"/>
  <c r="BH227" i="9"/>
  <c r="BG227" i="9"/>
  <c r="BF227" i="9"/>
  <c r="T227" i="9"/>
  <c r="R227" i="9"/>
  <c r="P227" i="9"/>
  <c r="BI225" i="9"/>
  <c r="BH225" i="9"/>
  <c r="BG225" i="9"/>
  <c r="BF225" i="9"/>
  <c r="T225" i="9"/>
  <c r="R225" i="9"/>
  <c r="P225" i="9"/>
  <c r="BI223" i="9"/>
  <c r="BH223" i="9"/>
  <c r="BG223" i="9"/>
  <c r="BF223" i="9"/>
  <c r="T223" i="9"/>
  <c r="R223" i="9"/>
  <c r="P223" i="9"/>
  <c r="BI221" i="9"/>
  <c r="BH221" i="9"/>
  <c r="BG221" i="9"/>
  <c r="BF221" i="9"/>
  <c r="T221" i="9"/>
  <c r="R221" i="9"/>
  <c r="P221" i="9"/>
  <c r="BI219" i="9"/>
  <c r="BH219" i="9"/>
  <c r="BG219" i="9"/>
  <c r="BF219" i="9"/>
  <c r="T219" i="9"/>
  <c r="R219" i="9"/>
  <c r="P219" i="9"/>
  <c r="BI217" i="9"/>
  <c r="BH217" i="9"/>
  <c r="BG217" i="9"/>
  <c r="BF217" i="9"/>
  <c r="T217" i="9"/>
  <c r="R217" i="9"/>
  <c r="P217" i="9"/>
  <c r="BI215" i="9"/>
  <c r="BH215" i="9"/>
  <c r="BG215" i="9"/>
  <c r="BF215" i="9"/>
  <c r="T215" i="9"/>
  <c r="R215" i="9"/>
  <c r="P215" i="9"/>
  <c r="BI213" i="9"/>
  <c r="BH213" i="9"/>
  <c r="BG213" i="9"/>
  <c r="BF213" i="9"/>
  <c r="T213" i="9"/>
  <c r="R213" i="9"/>
  <c r="P213" i="9"/>
  <c r="BI212" i="9"/>
  <c r="BH212" i="9"/>
  <c r="BG212" i="9"/>
  <c r="BF212" i="9"/>
  <c r="T212" i="9"/>
  <c r="R212" i="9"/>
  <c r="P212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7" i="9"/>
  <c r="BH197" i="9"/>
  <c r="BG197" i="9"/>
  <c r="BF197" i="9"/>
  <c r="T197" i="9"/>
  <c r="R197" i="9"/>
  <c r="P197" i="9"/>
  <c r="BI188" i="9"/>
  <c r="BH188" i="9"/>
  <c r="BG188" i="9"/>
  <c r="BF188" i="9"/>
  <c r="T188" i="9"/>
  <c r="R188" i="9"/>
  <c r="P188" i="9"/>
  <c r="BI179" i="9"/>
  <c r="BH179" i="9"/>
  <c r="BG179" i="9"/>
  <c r="BF179" i="9"/>
  <c r="T179" i="9"/>
  <c r="R179" i="9"/>
  <c r="P179" i="9"/>
  <c r="BI165" i="9"/>
  <c r="BH165" i="9"/>
  <c r="BG165" i="9"/>
  <c r="BF165" i="9"/>
  <c r="T165" i="9"/>
  <c r="R165" i="9"/>
  <c r="P165" i="9"/>
  <c r="BI151" i="9"/>
  <c r="BH151" i="9"/>
  <c r="BG151" i="9"/>
  <c r="BF151" i="9"/>
  <c r="T151" i="9"/>
  <c r="R151" i="9"/>
  <c r="P151" i="9"/>
  <c r="BI145" i="9"/>
  <c r="BH145" i="9"/>
  <c r="BG145" i="9"/>
  <c r="BF145" i="9"/>
  <c r="T145" i="9"/>
  <c r="R145" i="9"/>
  <c r="P145" i="9"/>
  <c r="BI141" i="9"/>
  <c r="BH141" i="9"/>
  <c r="BG141" i="9"/>
  <c r="BF141" i="9"/>
  <c r="T141" i="9"/>
  <c r="R141" i="9"/>
  <c r="P141" i="9"/>
  <c r="BI137" i="9"/>
  <c r="BH137" i="9"/>
  <c r="BG137" i="9"/>
  <c r="BF137" i="9"/>
  <c r="T137" i="9"/>
  <c r="R137" i="9"/>
  <c r="P137" i="9"/>
  <c r="BI135" i="9"/>
  <c r="BH135" i="9"/>
  <c r="BG135" i="9"/>
  <c r="BF135" i="9"/>
  <c r="T135" i="9"/>
  <c r="R135" i="9"/>
  <c r="P135" i="9"/>
  <c r="BI133" i="9"/>
  <c r="BH133" i="9"/>
  <c r="BG133" i="9"/>
  <c r="BF133" i="9"/>
  <c r="T133" i="9"/>
  <c r="R133" i="9"/>
  <c r="P133" i="9"/>
  <c r="BI131" i="9"/>
  <c r="BH131" i="9"/>
  <c r="BG131" i="9"/>
  <c r="BF131" i="9"/>
  <c r="T131" i="9"/>
  <c r="R131" i="9"/>
  <c r="P131" i="9"/>
  <c r="BI129" i="9"/>
  <c r="BH129" i="9"/>
  <c r="BG129" i="9"/>
  <c r="BF129" i="9"/>
  <c r="T129" i="9"/>
  <c r="R129" i="9"/>
  <c r="P129" i="9"/>
  <c r="BI126" i="9"/>
  <c r="BH126" i="9"/>
  <c r="BG126" i="9"/>
  <c r="BF126" i="9"/>
  <c r="T126" i="9"/>
  <c r="R126" i="9"/>
  <c r="P126" i="9"/>
  <c r="J120" i="9"/>
  <c r="J119" i="9"/>
  <c r="F119" i="9"/>
  <c r="F117" i="9"/>
  <c r="E115" i="9"/>
  <c r="J92" i="9"/>
  <c r="J91" i="9"/>
  <c r="F91" i="9"/>
  <c r="F89" i="9"/>
  <c r="E87" i="9"/>
  <c r="J18" i="9"/>
  <c r="E18" i="9"/>
  <c r="F120" i="9"/>
  <c r="J17" i="9"/>
  <c r="J12" i="9"/>
  <c r="J117" i="9"/>
  <c r="E7" i="9"/>
  <c r="E113" i="9"/>
  <c r="J41" i="8"/>
  <c r="J40" i="8"/>
  <c r="AY104" i="1" s="1"/>
  <c r="J39" i="8"/>
  <c r="AX104" i="1" s="1"/>
  <c r="BI290" i="8"/>
  <c r="BH290" i="8"/>
  <c r="BG290" i="8"/>
  <c r="BF290" i="8"/>
  <c r="T290" i="8"/>
  <c r="T289" i="8" s="1"/>
  <c r="R290" i="8"/>
  <c r="R289" i="8" s="1"/>
  <c r="P290" i="8"/>
  <c r="P289" i="8" s="1"/>
  <c r="BI284" i="8"/>
  <c r="BH284" i="8"/>
  <c r="BG284" i="8"/>
  <c r="BF284" i="8"/>
  <c r="T284" i="8"/>
  <c r="R284" i="8"/>
  <c r="P284" i="8"/>
  <c r="BI281" i="8"/>
  <c r="BH281" i="8"/>
  <c r="BG281" i="8"/>
  <c r="BF281" i="8"/>
  <c r="T281" i="8"/>
  <c r="R281" i="8"/>
  <c r="P281" i="8"/>
  <c r="BI279" i="8"/>
  <c r="BH279" i="8"/>
  <c r="BG279" i="8"/>
  <c r="BF279" i="8"/>
  <c r="T279" i="8"/>
  <c r="R279" i="8"/>
  <c r="P279" i="8"/>
  <c r="BI277" i="8"/>
  <c r="BH277" i="8"/>
  <c r="BG277" i="8"/>
  <c r="BF277" i="8"/>
  <c r="T277" i="8"/>
  <c r="R277" i="8"/>
  <c r="P277" i="8"/>
  <c r="BI275" i="8"/>
  <c r="BH275" i="8"/>
  <c r="BG275" i="8"/>
  <c r="BF275" i="8"/>
  <c r="T275" i="8"/>
  <c r="R275" i="8"/>
  <c r="P275" i="8"/>
  <c r="BI273" i="8"/>
  <c r="BH273" i="8"/>
  <c r="BG273" i="8"/>
  <c r="BF273" i="8"/>
  <c r="T273" i="8"/>
  <c r="R273" i="8"/>
  <c r="P273" i="8"/>
  <c r="BI271" i="8"/>
  <c r="BH271" i="8"/>
  <c r="BG271" i="8"/>
  <c r="BF271" i="8"/>
  <c r="T271" i="8"/>
  <c r="R271" i="8"/>
  <c r="P271" i="8"/>
  <c r="BI267" i="8"/>
  <c r="BH267" i="8"/>
  <c r="BG267" i="8"/>
  <c r="BF267" i="8"/>
  <c r="T267" i="8"/>
  <c r="R267" i="8"/>
  <c r="P267" i="8"/>
  <c r="BI259" i="8"/>
  <c r="BH259" i="8"/>
  <c r="BG259" i="8"/>
  <c r="BF259" i="8"/>
  <c r="T259" i="8"/>
  <c r="R259" i="8"/>
  <c r="P259" i="8"/>
  <c r="BI257" i="8"/>
  <c r="BH257" i="8"/>
  <c r="BG257" i="8"/>
  <c r="BF257" i="8"/>
  <c r="T257" i="8"/>
  <c r="R257" i="8"/>
  <c r="P257" i="8"/>
  <c r="BI253" i="8"/>
  <c r="BH253" i="8"/>
  <c r="BG253" i="8"/>
  <c r="BF253" i="8"/>
  <c r="T253" i="8"/>
  <c r="R253" i="8"/>
  <c r="P253" i="8"/>
  <c r="BI250" i="8"/>
  <c r="BH250" i="8"/>
  <c r="BG250" i="8"/>
  <c r="BF250" i="8"/>
  <c r="T250" i="8"/>
  <c r="R250" i="8"/>
  <c r="P250" i="8"/>
  <c r="BI246" i="8"/>
  <c r="BH246" i="8"/>
  <c r="BG246" i="8"/>
  <c r="BF246" i="8"/>
  <c r="T246" i="8"/>
  <c r="R246" i="8"/>
  <c r="P246" i="8"/>
  <c r="BI243" i="8"/>
  <c r="BH243" i="8"/>
  <c r="BG243" i="8"/>
  <c r="BF243" i="8"/>
  <c r="T243" i="8"/>
  <c r="R243" i="8"/>
  <c r="P243" i="8"/>
  <c r="BI242" i="8"/>
  <c r="BH242" i="8"/>
  <c r="BG242" i="8"/>
  <c r="BF242" i="8"/>
  <c r="T242" i="8"/>
  <c r="R242" i="8"/>
  <c r="P242" i="8"/>
  <c r="BI241" i="8"/>
  <c r="BH241" i="8"/>
  <c r="BG241" i="8"/>
  <c r="BF241" i="8"/>
  <c r="T241" i="8"/>
  <c r="R241" i="8"/>
  <c r="P241" i="8"/>
  <c r="BI237" i="8"/>
  <c r="BH237" i="8"/>
  <c r="BG237" i="8"/>
  <c r="BF237" i="8"/>
  <c r="T237" i="8"/>
  <c r="R237" i="8"/>
  <c r="P237" i="8"/>
  <c r="BI233" i="8"/>
  <c r="BH233" i="8"/>
  <c r="BG233" i="8"/>
  <c r="BF233" i="8"/>
  <c r="T233" i="8"/>
  <c r="R233" i="8"/>
  <c r="P233" i="8"/>
  <c r="BI228" i="8"/>
  <c r="BH228" i="8"/>
  <c r="BG228" i="8"/>
  <c r="BF228" i="8"/>
  <c r="T228" i="8"/>
  <c r="R228" i="8"/>
  <c r="P228" i="8"/>
  <c r="BI226" i="8"/>
  <c r="BH226" i="8"/>
  <c r="BG226" i="8"/>
  <c r="BF226" i="8"/>
  <c r="T226" i="8"/>
  <c r="R226" i="8"/>
  <c r="P226" i="8"/>
  <c r="BI223" i="8"/>
  <c r="BH223" i="8"/>
  <c r="BG223" i="8"/>
  <c r="BF223" i="8"/>
  <c r="T223" i="8"/>
  <c r="R223" i="8"/>
  <c r="P223" i="8"/>
  <c r="BI221" i="8"/>
  <c r="BH221" i="8"/>
  <c r="BG221" i="8"/>
  <c r="BF221" i="8"/>
  <c r="T221" i="8"/>
  <c r="R221" i="8"/>
  <c r="P221" i="8"/>
  <c r="BI218" i="8"/>
  <c r="BH218" i="8"/>
  <c r="BG218" i="8"/>
  <c r="BF218" i="8"/>
  <c r="T218" i="8"/>
  <c r="R218" i="8"/>
  <c r="P218" i="8"/>
  <c r="BI217" i="8"/>
  <c r="BH217" i="8"/>
  <c r="BG217" i="8"/>
  <c r="BF217" i="8"/>
  <c r="T217" i="8"/>
  <c r="R217" i="8"/>
  <c r="P217" i="8"/>
  <c r="BI213" i="8"/>
  <c r="BH213" i="8"/>
  <c r="BG213" i="8"/>
  <c r="BF213" i="8"/>
  <c r="T213" i="8"/>
  <c r="R213" i="8"/>
  <c r="P213" i="8"/>
  <c r="BI209" i="8"/>
  <c r="BH209" i="8"/>
  <c r="BG209" i="8"/>
  <c r="BF209" i="8"/>
  <c r="T209" i="8"/>
  <c r="R209" i="8"/>
  <c r="P209" i="8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199" i="8"/>
  <c r="BH199" i="8"/>
  <c r="BG199" i="8"/>
  <c r="BF199" i="8"/>
  <c r="T199" i="8"/>
  <c r="R199" i="8"/>
  <c r="P199" i="8"/>
  <c r="BI188" i="8"/>
  <c r="BH188" i="8"/>
  <c r="BG188" i="8"/>
  <c r="BF188" i="8"/>
  <c r="T188" i="8"/>
  <c r="R188" i="8"/>
  <c r="P188" i="8"/>
  <c r="BI182" i="8"/>
  <c r="BH182" i="8"/>
  <c r="BG182" i="8"/>
  <c r="BF182" i="8"/>
  <c r="T182" i="8"/>
  <c r="R182" i="8"/>
  <c r="P182" i="8"/>
  <c r="BI169" i="8"/>
  <c r="BH169" i="8"/>
  <c r="BG169" i="8"/>
  <c r="BF169" i="8"/>
  <c r="T169" i="8"/>
  <c r="R169" i="8"/>
  <c r="P169" i="8"/>
  <c r="BI165" i="8"/>
  <c r="BH165" i="8"/>
  <c r="BG165" i="8"/>
  <c r="BF165" i="8"/>
  <c r="T165" i="8"/>
  <c r="R165" i="8"/>
  <c r="P165" i="8"/>
  <c r="BI162" i="8"/>
  <c r="BH162" i="8"/>
  <c r="BG162" i="8"/>
  <c r="BF162" i="8"/>
  <c r="T162" i="8"/>
  <c r="R162" i="8"/>
  <c r="P162" i="8"/>
  <c r="BI158" i="8"/>
  <c r="BH158" i="8"/>
  <c r="BG158" i="8"/>
  <c r="BF158" i="8"/>
  <c r="T158" i="8"/>
  <c r="R158" i="8"/>
  <c r="P158" i="8"/>
  <c r="BI155" i="8"/>
  <c r="BH155" i="8"/>
  <c r="BG155" i="8"/>
  <c r="BF155" i="8"/>
  <c r="T155" i="8"/>
  <c r="R155" i="8"/>
  <c r="P155" i="8"/>
  <c r="BI150" i="8"/>
  <c r="BH150" i="8"/>
  <c r="BG150" i="8"/>
  <c r="BF150" i="8"/>
  <c r="T150" i="8"/>
  <c r="R150" i="8"/>
  <c r="P150" i="8"/>
  <c r="BI147" i="8"/>
  <c r="BH147" i="8"/>
  <c r="BG147" i="8"/>
  <c r="BF147" i="8"/>
  <c r="T147" i="8"/>
  <c r="R147" i="8"/>
  <c r="P147" i="8"/>
  <c r="BI140" i="8"/>
  <c r="BH140" i="8"/>
  <c r="BG140" i="8"/>
  <c r="BF140" i="8"/>
  <c r="T140" i="8"/>
  <c r="R140" i="8"/>
  <c r="P140" i="8"/>
  <c r="BI133" i="8"/>
  <c r="BH133" i="8"/>
  <c r="BG133" i="8"/>
  <c r="BF133" i="8"/>
  <c r="T133" i="8"/>
  <c r="R133" i="8"/>
  <c r="P133" i="8"/>
  <c r="J127" i="8"/>
  <c r="J126" i="8"/>
  <c r="F126" i="8"/>
  <c r="F124" i="8"/>
  <c r="E122" i="8"/>
  <c r="J96" i="8"/>
  <c r="J95" i="8"/>
  <c r="F95" i="8"/>
  <c r="F93" i="8"/>
  <c r="E91" i="8"/>
  <c r="J22" i="8"/>
  <c r="E22" i="8"/>
  <c r="F127" i="8"/>
  <c r="J21" i="8"/>
  <c r="J16" i="8"/>
  <c r="J93" i="8" s="1"/>
  <c r="E7" i="8"/>
  <c r="E85" i="8" s="1"/>
  <c r="J41" i="7"/>
  <c r="J40" i="7"/>
  <c r="AY103" i="1"/>
  <c r="J39" i="7"/>
  <c r="AX103" i="1"/>
  <c r="BI509" i="7"/>
  <c r="BH509" i="7"/>
  <c r="BG509" i="7"/>
  <c r="BF509" i="7"/>
  <c r="T509" i="7"/>
  <c r="R509" i="7"/>
  <c r="P509" i="7"/>
  <c r="BI504" i="7"/>
  <c r="BH504" i="7"/>
  <c r="BG504" i="7"/>
  <c r="BF504" i="7"/>
  <c r="T504" i="7"/>
  <c r="R504" i="7"/>
  <c r="P504" i="7"/>
  <c r="BI502" i="7"/>
  <c r="BH502" i="7"/>
  <c r="BG502" i="7"/>
  <c r="BF502" i="7"/>
  <c r="T502" i="7"/>
  <c r="R502" i="7"/>
  <c r="P502" i="7"/>
  <c r="BI497" i="7"/>
  <c r="BH497" i="7"/>
  <c r="BG497" i="7"/>
  <c r="BF497" i="7"/>
  <c r="T497" i="7"/>
  <c r="R497" i="7"/>
  <c r="P497" i="7"/>
  <c r="BI495" i="7"/>
  <c r="BH495" i="7"/>
  <c r="BG495" i="7"/>
  <c r="BF495" i="7"/>
  <c r="T495" i="7"/>
  <c r="R495" i="7"/>
  <c r="P495" i="7"/>
  <c r="BI485" i="7"/>
  <c r="BH485" i="7"/>
  <c r="BG485" i="7"/>
  <c r="BF485" i="7"/>
  <c r="T485" i="7"/>
  <c r="R485" i="7"/>
  <c r="P485" i="7"/>
  <c r="BI483" i="7"/>
  <c r="BH483" i="7"/>
  <c r="BG483" i="7"/>
  <c r="BF483" i="7"/>
  <c r="T483" i="7"/>
  <c r="R483" i="7"/>
  <c r="P483" i="7"/>
  <c r="BI472" i="7"/>
  <c r="BH472" i="7"/>
  <c r="BG472" i="7"/>
  <c r="BF472" i="7"/>
  <c r="T472" i="7"/>
  <c r="R472" i="7"/>
  <c r="P472" i="7"/>
  <c r="BI470" i="7"/>
  <c r="BH470" i="7"/>
  <c r="BG470" i="7"/>
  <c r="BF470" i="7"/>
  <c r="T470" i="7"/>
  <c r="R470" i="7"/>
  <c r="P470" i="7"/>
  <c r="BI466" i="7"/>
  <c r="BH466" i="7"/>
  <c r="BG466" i="7"/>
  <c r="BF466" i="7"/>
  <c r="T466" i="7"/>
  <c r="R466" i="7"/>
  <c r="P466" i="7"/>
  <c r="BI464" i="7"/>
  <c r="BH464" i="7"/>
  <c r="BG464" i="7"/>
  <c r="BF464" i="7"/>
  <c r="T464" i="7"/>
  <c r="R464" i="7"/>
  <c r="P464" i="7"/>
  <c r="BI463" i="7"/>
  <c r="BH463" i="7"/>
  <c r="BG463" i="7"/>
  <c r="BF463" i="7"/>
  <c r="T463" i="7"/>
  <c r="R463" i="7"/>
  <c r="P463" i="7"/>
  <c r="BI459" i="7"/>
  <c r="BH459" i="7"/>
  <c r="BG459" i="7"/>
  <c r="BF459" i="7"/>
  <c r="T459" i="7"/>
  <c r="R459" i="7"/>
  <c r="P459" i="7"/>
  <c r="BI457" i="7"/>
  <c r="BH457" i="7"/>
  <c r="BG457" i="7"/>
  <c r="BF457" i="7"/>
  <c r="T457" i="7"/>
  <c r="R457" i="7"/>
  <c r="P457" i="7"/>
  <c r="BI455" i="7"/>
  <c r="BH455" i="7"/>
  <c r="BG455" i="7"/>
  <c r="BF455" i="7"/>
  <c r="T455" i="7"/>
  <c r="R455" i="7"/>
  <c r="P455" i="7"/>
  <c r="BI448" i="7"/>
  <c r="BH448" i="7"/>
  <c r="BG448" i="7"/>
  <c r="BF448" i="7"/>
  <c r="T448" i="7"/>
  <c r="R448" i="7"/>
  <c r="P448" i="7"/>
  <c r="BI446" i="7"/>
  <c r="BH446" i="7"/>
  <c r="BG446" i="7"/>
  <c r="BF446" i="7"/>
  <c r="T446" i="7"/>
  <c r="R446" i="7"/>
  <c r="P446" i="7"/>
  <c r="BI442" i="7"/>
  <c r="BH442" i="7"/>
  <c r="BG442" i="7"/>
  <c r="BF442" i="7"/>
  <c r="T442" i="7"/>
  <c r="R442" i="7"/>
  <c r="P442" i="7"/>
  <c r="BI437" i="7"/>
  <c r="BH437" i="7"/>
  <c r="BG437" i="7"/>
  <c r="BF437" i="7"/>
  <c r="T437" i="7"/>
  <c r="R437" i="7"/>
  <c r="P437" i="7"/>
  <c r="BI431" i="7"/>
  <c r="BH431" i="7"/>
  <c r="BG431" i="7"/>
  <c r="BF431" i="7"/>
  <c r="T431" i="7"/>
  <c r="R431" i="7"/>
  <c r="P431" i="7"/>
  <c r="BI429" i="7"/>
  <c r="BH429" i="7"/>
  <c r="BG429" i="7"/>
  <c r="BF429" i="7"/>
  <c r="T429" i="7"/>
  <c r="R429" i="7"/>
  <c r="P429" i="7"/>
  <c r="BI425" i="7"/>
  <c r="BH425" i="7"/>
  <c r="BG425" i="7"/>
  <c r="BF425" i="7"/>
  <c r="T425" i="7"/>
  <c r="R425" i="7"/>
  <c r="P425" i="7"/>
  <c r="BI420" i="7"/>
  <c r="BH420" i="7"/>
  <c r="BG420" i="7"/>
  <c r="BF420" i="7"/>
  <c r="T420" i="7"/>
  <c r="R420" i="7"/>
  <c r="P420" i="7"/>
  <c r="BI415" i="7"/>
  <c r="BH415" i="7"/>
  <c r="BG415" i="7"/>
  <c r="BF415" i="7"/>
  <c r="T415" i="7"/>
  <c r="R415" i="7"/>
  <c r="P415" i="7"/>
  <c r="BI413" i="7"/>
  <c r="BH413" i="7"/>
  <c r="BG413" i="7"/>
  <c r="BF413" i="7"/>
  <c r="T413" i="7"/>
  <c r="R413" i="7"/>
  <c r="P413" i="7"/>
  <c r="BI406" i="7"/>
  <c r="BH406" i="7"/>
  <c r="BG406" i="7"/>
  <c r="BF406" i="7"/>
  <c r="T406" i="7"/>
  <c r="R406" i="7"/>
  <c r="P406" i="7"/>
  <c r="BI403" i="7"/>
  <c r="BH403" i="7"/>
  <c r="BG403" i="7"/>
  <c r="BF403" i="7"/>
  <c r="T403" i="7"/>
  <c r="T402" i="7"/>
  <c r="R403" i="7"/>
  <c r="R402" i="7" s="1"/>
  <c r="P403" i="7"/>
  <c r="P402" i="7"/>
  <c r="BI398" i="7"/>
  <c r="BH398" i="7"/>
  <c r="BG398" i="7"/>
  <c r="BF398" i="7"/>
  <c r="T398" i="7"/>
  <c r="R398" i="7"/>
  <c r="P398" i="7"/>
  <c r="BI394" i="7"/>
  <c r="BH394" i="7"/>
  <c r="BG394" i="7"/>
  <c r="BF394" i="7"/>
  <c r="T394" i="7"/>
  <c r="R394" i="7"/>
  <c r="P394" i="7"/>
  <c r="BI393" i="7"/>
  <c r="BH393" i="7"/>
  <c r="BG393" i="7"/>
  <c r="BF393" i="7"/>
  <c r="T393" i="7"/>
  <c r="R393" i="7"/>
  <c r="P393" i="7"/>
  <c r="BI392" i="7"/>
  <c r="BH392" i="7"/>
  <c r="BG392" i="7"/>
  <c r="BF392" i="7"/>
  <c r="T392" i="7"/>
  <c r="R392" i="7"/>
  <c r="P392" i="7"/>
  <c r="BI391" i="7"/>
  <c r="BH391" i="7"/>
  <c r="BG391" i="7"/>
  <c r="BF391" i="7"/>
  <c r="T391" i="7"/>
  <c r="R391" i="7"/>
  <c r="P391" i="7"/>
  <c r="BI389" i="7"/>
  <c r="BH389" i="7"/>
  <c r="BG389" i="7"/>
  <c r="BF389" i="7"/>
  <c r="T389" i="7"/>
  <c r="R389" i="7"/>
  <c r="P389" i="7"/>
  <c r="BI385" i="7"/>
  <c r="BH385" i="7"/>
  <c r="BG385" i="7"/>
  <c r="BF385" i="7"/>
  <c r="T385" i="7"/>
  <c r="R385" i="7"/>
  <c r="P385" i="7"/>
  <c r="BI380" i="7"/>
  <c r="BH380" i="7"/>
  <c r="BG380" i="7"/>
  <c r="BF380" i="7"/>
  <c r="T380" i="7"/>
  <c r="R380" i="7"/>
  <c r="P380" i="7"/>
  <c r="BI375" i="7"/>
  <c r="BH375" i="7"/>
  <c r="BG375" i="7"/>
  <c r="BF375" i="7"/>
  <c r="T375" i="7"/>
  <c r="R375" i="7"/>
  <c r="P375" i="7"/>
  <c r="BI370" i="7"/>
  <c r="BH370" i="7"/>
  <c r="BG370" i="7"/>
  <c r="BF370" i="7"/>
  <c r="T370" i="7"/>
  <c r="R370" i="7"/>
  <c r="P370" i="7"/>
  <c r="BI365" i="7"/>
  <c r="BH365" i="7"/>
  <c r="BG365" i="7"/>
  <c r="BF365" i="7"/>
  <c r="T365" i="7"/>
  <c r="R365" i="7"/>
  <c r="P365" i="7"/>
  <c r="BI363" i="7"/>
  <c r="BH363" i="7"/>
  <c r="BG363" i="7"/>
  <c r="BF363" i="7"/>
  <c r="T363" i="7"/>
  <c r="R363" i="7"/>
  <c r="P363" i="7"/>
  <c r="BI360" i="7"/>
  <c r="BH360" i="7"/>
  <c r="BG360" i="7"/>
  <c r="BF360" i="7"/>
  <c r="T360" i="7"/>
  <c r="R360" i="7"/>
  <c r="P360" i="7"/>
  <c r="BI355" i="7"/>
  <c r="BH355" i="7"/>
  <c r="BG355" i="7"/>
  <c r="BF355" i="7"/>
  <c r="T355" i="7"/>
  <c r="R355" i="7"/>
  <c r="P355" i="7"/>
  <c r="BI354" i="7"/>
  <c r="BH354" i="7"/>
  <c r="BG354" i="7"/>
  <c r="BF354" i="7"/>
  <c r="T354" i="7"/>
  <c r="R354" i="7"/>
  <c r="P354" i="7"/>
  <c r="BI350" i="7"/>
  <c r="BH350" i="7"/>
  <c r="BG350" i="7"/>
  <c r="BF350" i="7"/>
  <c r="T350" i="7"/>
  <c r="R350" i="7"/>
  <c r="P350" i="7"/>
  <c r="BI349" i="7"/>
  <c r="BH349" i="7"/>
  <c r="BG349" i="7"/>
  <c r="BF349" i="7"/>
  <c r="T349" i="7"/>
  <c r="R349" i="7"/>
  <c r="P349" i="7"/>
  <c r="BI345" i="7"/>
  <c r="BH345" i="7"/>
  <c r="BG345" i="7"/>
  <c r="BF345" i="7"/>
  <c r="T345" i="7"/>
  <c r="R345" i="7"/>
  <c r="P345" i="7"/>
  <c r="BI344" i="7"/>
  <c r="BH344" i="7"/>
  <c r="BG344" i="7"/>
  <c r="BF344" i="7"/>
  <c r="T344" i="7"/>
  <c r="R344" i="7"/>
  <c r="P344" i="7"/>
  <c r="BI341" i="7"/>
  <c r="BH341" i="7"/>
  <c r="BG341" i="7"/>
  <c r="BF341" i="7"/>
  <c r="T341" i="7"/>
  <c r="R341" i="7"/>
  <c r="P341" i="7"/>
  <c r="BI337" i="7"/>
  <c r="BH337" i="7"/>
  <c r="BG337" i="7"/>
  <c r="BF337" i="7"/>
  <c r="T337" i="7"/>
  <c r="R337" i="7"/>
  <c r="P337" i="7"/>
  <c r="BI333" i="7"/>
  <c r="BH333" i="7"/>
  <c r="BG333" i="7"/>
  <c r="BF333" i="7"/>
  <c r="T333" i="7"/>
  <c r="R333" i="7"/>
  <c r="P333" i="7"/>
  <c r="BI331" i="7"/>
  <c r="BH331" i="7"/>
  <c r="BG331" i="7"/>
  <c r="BF331" i="7"/>
  <c r="T331" i="7"/>
  <c r="R331" i="7"/>
  <c r="P331" i="7"/>
  <c r="BI327" i="7"/>
  <c r="BH327" i="7"/>
  <c r="BG327" i="7"/>
  <c r="BF327" i="7"/>
  <c r="T327" i="7"/>
  <c r="R327" i="7"/>
  <c r="P327" i="7"/>
  <c r="BI323" i="7"/>
  <c r="BH323" i="7"/>
  <c r="BG323" i="7"/>
  <c r="BF323" i="7"/>
  <c r="T323" i="7"/>
  <c r="R323" i="7"/>
  <c r="P323" i="7"/>
  <c r="BI322" i="7"/>
  <c r="BH322" i="7"/>
  <c r="BG322" i="7"/>
  <c r="BF322" i="7"/>
  <c r="T322" i="7"/>
  <c r="R322" i="7"/>
  <c r="P322" i="7"/>
  <c r="BI316" i="7"/>
  <c r="BH316" i="7"/>
  <c r="BG316" i="7"/>
  <c r="BF316" i="7"/>
  <c r="T316" i="7"/>
  <c r="R316" i="7"/>
  <c r="P316" i="7"/>
  <c r="BI310" i="7"/>
  <c r="BH310" i="7"/>
  <c r="BG310" i="7"/>
  <c r="BF310" i="7"/>
  <c r="T310" i="7"/>
  <c r="R310" i="7"/>
  <c r="P310" i="7"/>
  <c r="BI306" i="7"/>
  <c r="BH306" i="7"/>
  <c r="BG306" i="7"/>
  <c r="BF306" i="7"/>
  <c r="T306" i="7"/>
  <c r="R306" i="7"/>
  <c r="P306" i="7"/>
  <c r="BI305" i="7"/>
  <c r="BH305" i="7"/>
  <c r="BG305" i="7"/>
  <c r="BF305" i="7"/>
  <c r="T305" i="7"/>
  <c r="R305" i="7"/>
  <c r="P305" i="7"/>
  <c r="BI301" i="7"/>
  <c r="BH301" i="7"/>
  <c r="BG301" i="7"/>
  <c r="BF301" i="7"/>
  <c r="T301" i="7"/>
  <c r="R301" i="7"/>
  <c r="P301" i="7"/>
  <c r="BI300" i="7"/>
  <c r="BH300" i="7"/>
  <c r="BG300" i="7"/>
  <c r="BF300" i="7"/>
  <c r="T300" i="7"/>
  <c r="R300" i="7"/>
  <c r="P300" i="7"/>
  <c r="BI273" i="7"/>
  <c r="BH273" i="7"/>
  <c r="BG273" i="7"/>
  <c r="BF273" i="7"/>
  <c r="T273" i="7"/>
  <c r="R273" i="7"/>
  <c r="P273" i="7"/>
  <c r="BI256" i="7"/>
  <c r="BH256" i="7"/>
  <c r="BG256" i="7"/>
  <c r="BF256" i="7"/>
  <c r="T256" i="7"/>
  <c r="R256" i="7"/>
  <c r="P256" i="7"/>
  <c r="BI251" i="7"/>
  <c r="BH251" i="7"/>
  <c r="BG251" i="7"/>
  <c r="BF251" i="7"/>
  <c r="T251" i="7"/>
  <c r="R251" i="7"/>
  <c r="P251" i="7"/>
  <c r="BI244" i="7"/>
  <c r="BH244" i="7"/>
  <c r="BG244" i="7"/>
  <c r="BF244" i="7"/>
  <c r="T244" i="7"/>
  <c r="R244" i="7"/>
  <c r="P244" i="7"/>
  <c r="BI240" i="7"/>
  <c r="BH240" i="7"/>
  <c r="BG240" i="7"/>
  <c r="BF240" i="7"/>
  <c r="T240" i="7"/>
  <c r="R240" i="7"/>
  <c r="P240" i="7"/>
  <c r="BI238" i="7"/>
  <c r="BH238" i="7"/>
  <c r="BG238" i="7"/>
  <c r="BF238" i="7"/>
  <c r="T238" i="7"/>
  <c r="R238" i="7"/>
  <c r="P238" i="7"/>
  <c r="BI234" i="7"/>
  <c r="BH234" i="7"/>
  <c r="BG234" i="7"/>
  <c r="BF234" i="7"/>
  <c r="T234" i="7"/>
  <c r="R234" i="7"/>
  <c r="P234" i="7"/>
  <c r="BI231" i="7"/>
  <c r="BH231" i="7"/>
  <c r="BG231" i="7"/>
  <c r="BF231" i="7"/>
  <c r="T231" i="7"/>
  <c r="R231" i="7"/>
  <c r="P231" i="7"/>
  <c r="BI227" i="7"/>
  <c r="BH227" i="7"/>
  <c r="BG227" i="7"/>
  <c r="BF227" i="7"/>
  <c r="T227" i="7"/>
  <c r="R227" i="7"/>
  <c r="P227" i="7"/>
  <c r="BI225" i="7"/>
  <c r="BH225" i="7"/>
  <c r="BG225" i="7"/>
  <c r="BF225" i="7"/>
  <c r="T225" i="7"/>
  <c r="R225" i="7"/>
  <c r="P225" i="7"/>
  <c r="BI222" i="7"/>
  <c r="BH222" i="7"/>
  <c r="BG222" i="7"/>
  <c r="BF222" i="7"/>
  <c r="T222" i="7"/>
  <c r="R222" i="7"/>
  <c r="P222" i="7"/>
  <c r="BI218" i="7"/>
  <c r="BH218" i="7"/>
  <c r="BG218" i="7"/>
  <c r="BF218" i="7"/>
  <c r="T218" i="7"/>
  <c r="R218" i="7"/>
  <c r="P218" i="7"/>
  <c r="BI206" i="7"/>
  <c r="BH206" i="7"/>
  <c r="BG206" i="7"/>
  <c r="BF206" i="7"/>
  <c r="T206" i="7"/>
  <c r="R206" i="7"/>
  <c r="P206" i="7"/>
  <c r="BI202" i="7"/>
  <c r="BH202" i="7"/>
  <c r="BG202" i="7"/>
  <c r="BF202" i="7"/>
  <c r="T202" i="7"/>
  <c r="R202" i="7"/>
  <c r="P202" i="7"/>
  <c r="BI199" i="7"/>
  <c r="BH199" i="7"/>
  <c r="BG199" i="7"/>
  <c r="BF199" i="7"/>
  <c r="T199" i="7"/>
  <c r="R199" i="7"/>
  <c r="P199" i="7"/>
  <c r="BI195" i="7"/>
  <c r="BH195" i="7"/>
  <c r="BG195" i="7"/>
  <c r="BF195" i="7"/>
  <c r="T195" i="7"/>
  <c r="R195" i="7"/>
  <c r="P195" i="7"/>
  <c r="BI191" i="7"/>
  <c r="BH191" i="7"/>
  <c r="BG191" i="7"/>
  <c r="BF191" i="7"/>
  <c r="T191" i="7"/>
  <c r="R191" i="7"/>
  <c r="P191" i="7"/>
  <c r="BI189" i="7"/>
  <c r="BH189" i="7"/>
  <c r="BG189" i="7"/>
  <c r="BF189" i="7"/>
  <c r="T189" i="7"/>
  <c r="R189" i="7"/>
  <c r="P189" i="7"/>
  <c r="BI183" i="7"/>
  <c r="BH183" i="7"/>
  <c r="BG183" i="7"/>
  <c r="BF183" i="7"/>
  <c r="T183" i="7"/>
  <c r="R183" i="7"/>
  <c r="P183" i="7"/>
  <c r="BI179" i="7"/>
  <c r="BH179" i="7"/>
  <c r="BG179" i="7"/>
  <c r="BF179" i="7"/>
  <c r="T179" i="7"/>
  <c r="R179" i="7"/>
  <c r="P179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3" i="7"/>
  <c r="BH163" i="7"/>
  <c r="BG163" i="7"/>
  <c r="BF163" i="7"/>
  <c r="T163" i="7"/>
  <c r="R163" i="7"/>
  <c r="P163" i="7"/>
  <c r="BI158" i="7"/>
  <c r="BH158" i="7"/>
  <c r="BG158" i="7"/>
  <c r="BF158" i="7"/>
  <c r="T158" i="7"/>
  <c r="R158" i="7"/>
  <c r="P158" i="7"/>
  <c r="BI153" i="7"/>
  <c r="BH153" i="7"/>
  <c r="BG153" i="7"/>
  <c r="BF153" i="7"/>
  <c r="T153" i="7"/>
  <c r="R153" i="7"/>
  <c r="P153" i="7"/>
  <c r="BI148" i="7"/>
  <c r="BH148" i="7"/>
  <c r="BG148" i="7"/>
  <c r="BF148" i="7"/>
  <c r="T148" i="7"/>
  <c r="R148" i="7"/>
  <c r="P148" i="7"/>
  <c r="BI144" i="7"/>
  <c r="BH144" i="7"/>
  <c r="BG144" i="7"/>
  <c r="BF144" i="7"/>
  <c r="T144" i="7"/>
  <c r="R144" i="7"/>
  <c r="P144" i="7"/>
  <c r="BI140" i="7"/>
  <c r="BH140" i="7"/>
  <c r="BG140" i="7"/>
  <c r="BF140" i="7"/>
  <c r="T140" i="7"/>
  <c r="R140" i="7"/>
  <c r="P140" i="7"/>
  <c r="J134" i="7"/>
  <c r="J133" i="7"/>
  <c r="F133" i="7"/>
  <c r="F131" i="7"/>
  <c r="E129" i="7"/>
  <c r="J96" i="7"/>
  <c r="J95" i="7"/>
  <c r="F95" i="7"/>
  <c r="F93" i="7"/>
  <c r="E91" i="7"/>
  <c r="J22" i="7"/>
  <c r="E22" i="7"/>
  <c r="F96" i="7" s="1"/>
  <c r="J21" i="7"/>
  <c r="J16" i="7"/>
  <c r="J93" i="7" s="1"/>
  <c r="E7" i="7"/>
  <c r="E85" i="7" s="1"/>
  <c r="J41" i="6"/>
  <c r="J40" i="6"/>
  <c r="AY102" i="1" s="1"/>
  <c r="J39" i="6"/>
  <c r="AX102" i="1" s="1"/>
  <c r="BI422" i="6"/>
  <c r="BH422" i="6"/>
  <c r="BG422" i="6"/>
  <c r="BF422" i="6"/>
  <c r="T422" i="6"/>
  <c r="R422" i="6"/>
  <c r="P422" i="6"/>
  <c r="BI412" i="6"/>
  <c r="BH412" i="6"/>
  <c r="BG412" i="6"/>
  <c r="BF412" i="6"/>
  <c r="T412" i="6"/>
  <c r="R412" i="6"/>
  <c r="P412" i="6"/>
  <c r="BI410" i="6"/>
  <c r="BH410" i="6"/>
  <c r="BG410" i="6"/>
  <c r="BF410" i="6"/>
  <c r="T410" i="6"/>
  <c r="R410" i="6"/>
  <c r="P410" i="6"/>
  <c r="BI399" i="6"/>
  <c r="BH399" i="6"/>
  <c r="BG399" i="6"/>
  <c r="BF399" i="6"/>
  <c r="T399" i="6"/>
  <c r="R399" i="6"/>
  <c r="P399" i="6"/>
  <c r="BI397" i="6"/>
  <c r="BH397" i="6"/>
  <c r="BG397" i="6"/>
  <c r="BF397" i="6"/>
  <c r="T397" i="6"/>
  <c r="R397" i="6"/>
  <c r="P397" i="6"/>
  <c r="BI393" i="6"/>
  <c r="BH393" i="6"/>
  <c r="BG393" i="6"/>
  <c r="BF393" i="6"/>
  <c r="T393" i="6"/>
  <c r="R393" i="6"/>
  <c r="P393" i="6"/>
  <c r="BI391" i="6"/>
  <c r="BH391" i="6"/>
  <c r="BG391" i="6"/>
  <c r="BF391" i="6"/>
  <c r="T391" i="6"/>
  <c r="R391" i="6"/>
  <c r="P391" i="6"/>
  <c r="BI389" i="6"/>
  <c r="BH389" i="6"/>
  <c r="BG389" i="6"/>
  <c r="BF389" i="6"/>
  <c r="T389" i="6"/>
  <c r="R389" i="6"/>
  <c r="P389" i="6"/>
  <c r="BI384" i="6"/>
  <c r="BH384" i="6"/>
  <c r="BG384" i="6"/>
  <c r="BF384" i="6"/>
  <c r="T384" i="6"/>
  <c r="R384" i="6"/>
  <c r="P384" i="6"/>
  <c r="BI382" i="6"/>
  <c r="BH382" i="6"/>
  <c r="BG382" i="6"/>
  <c r="BF382" i="6"/>
  <c r="T382" i="6"/>
  <c r="R382" i="6"/>
  <c r="P382" i="6"/>
  <c r="BI377" i="6"/>
  <c r="BH377" i="6"/>
  <c r="BG377" i="6"/>
  <c r="BF377" i="6"/>
  <c r="T377" i="6"/>
  <c r="R377" i="6"/>
  <c r="P377" i="6"/>
  <c r="BI375" i="6"/>
  <c r="BH375" i="6"/>
  <c r="BG375" i="6"/>
  <c r="BF375" i="6"/>
  <c r="T375" i="6"/>
  <c r="R375" i="6"/>
  <c r="P375" i="6"/>
  <c r="BI373" i="6"/>
  <c r="BH373" i="6"/>
  <c r="BG373" i="6"/>
  <c r="BF373" i="6"/>
  <c r="T373" i="6"/>
  <c r="R373" i="6"/>
  <c r="P373" i="6"/>
  <c r="BI368" i="6"/>
  <c r="BH368" i="6"/>
  <c r="BG368" i="6"/>
  <c r="BF368" i="6"/>
  <c r="T368" i="6"/>
  <c r="R368" i="6"/>
  <c r="P368" i="6"/>
  <c r="BI366" i="6"/>
  <c r="BH366" i="6"/>
  <c r="BG366" i="6"/>
  <c r="BF366" i="6"/>
  <c r="T366" i="6"/>
  <c r="R366" i="6"/>
  <c r="P366" i="6"/>
  <c r="BI361" i="6"/>
  <c r="BH361" i="6"/>
  <c r="BG361" i="6"/>
  <c r="BF361" i="6"/>
  <c r="T361" i="6"/>
  <c r="R361" i="6"/>
  <c r="P361" i="6"/>
  <c r="BI359" i="6"/>
  <c r="BH359" i="6"/>
  <c r="BG359" i="6"/>
  <c r="BF359" i="6"/>
  <c r="T359" i="6"/>
  <c r="R359" i="6"/>
  <c r="P359" i="6"/>
  <c r="BI354" i="6"/>
  <c r="BH354" i="6"/>
  <c r="BG354" i="6"/>
  <c r="BF354" i="6"/>
  <c r="T354" i="6"/>
  <c r="R354" i="6"/>
  <c r="P354" i="6"/>
  <c r="BI352" i="6"/>
  <c r="BH352" i="6"/>
  <c r="BG352" i="6"/>
  <c r="BF352" i="6"/>
  <c r="T352" i="6"/>
  <c r="R352" i="6"/>
  <c r="P352" i="6"/>
  <c r="BI347" i="6"/>
  <c r="BH347" i="6"/>
  <c r="BG347" i="6"/>
  <c r="BF347" i="6"/>
  <c r="T347" i="6"/>
  <c r="R347" i="6"/>
  <c r="P347" i="6"/>
  <c r="BI345" i="6"/>
  <c r="BH345" i="6"/>
  <c r="BG345" i="6"/>
  <c r="BF345" i="6"/>
  <c r="T345" i="6"/>
  <c r="R345" i="6"/>
  <c r="P345" i="6"/>
  <c r="BI340" i="6"/>
  <c r="BH340" i="6"/>
  <c r="BG340" i="6"/>
  <c r="BF340" i="6"/>
  <c r="T340" i="6"/>
  <c r="R340" i="6"/>
  <c r="P340" i="6"/>
  <c r="BI338" i="6"/>
  <c r="BH338" i="6"/>
  <c r="BG338" i="6"/>
  <c r="BF338" i="6"/>
  <c r="T338" i="6"/>
  <c r="R338" i="6"/>
  <c r="P338" i="6"/>
  <c r="BI331" i="6"/>
  <c r="BH331" i="6"/>
  <c r="BG331" i="6"/>
  <c r="BF331" i="6"/>
  <c r="T331" i="6"/>
  <c r="R331" i="6"/>
  <c r="P331" i="6"/>
  <c r="BI329" i="6"/>
  <c r="BH329" i="6"/>
  <c r="BG329" i="6"/>
  <c r="BF329" i="6"/>
  <c r="T329" i="6"/>
  <c r="R329" i="6"/>
  <c r="P329" i="6"/>
  <c r="BI322" i="6"/>
  <c r="BH322" i="6"/>
  <c r="BG322" i="6"/>
  <c r="BF322" i="6"/>
  <c r="T322" i="6"/>
  <c r="R322" i="6"/>
  <c r="P322" i="6"/>
  <c r="BI320" i="6"/>
  <c r="BH320" i="6"/>
  <c r="BG320" i="6"/>
  <c r="BF320" i="6"/>
  <c r="T320" i="6"/>
  <c r="R320" i="6"/>
  <c r="P320" i="6"/>
  <c r="BI313" i="6"/>
  <c r="BH313" i="6"/>
  <c r="BG313" i="6"/>
  <c r="BF313" i="6"/>
  <c r="T313" i="6"/>
  <c r="R313" i="6"/>
  <c r="P313" i="6"/>
  <c r="BI311" i="6"/>
  <c r="BH311" i="6"/>
  <c r="BG311" i="6"/>
  <c r="BF311" i="6"/>
  <c r="T311" i="6"/>
  <c r="R311" i="6"/>
  <c r="P311" i="6"/>
  <c r="BI305" i="6"/>
  <c r="BH305" i="6"/>
  <c r="BG305" i="6"/>
  <c r="BF305" i="6"/>
  <c r="T305" i="6"/>
  <c r="R305" i="6"/>
  <c r="P305" i="6"/>
  <c r="BI303" i="6"/>
  <c r="BH303" i="6"/>
  <c r="BG303" i="6"/>
  <c r="BF303" i="6"/>
  <c r="T303" i="6"/>
  <c r="R303" i="6"/>
  <c r="P303" i="6"/>
  <c r="BI296" i="6"/>
  <c r="BH296" i="6"/>
  <c r="BG296" i="6"/>
  <c r="BF296" i="6"/>
  <c r="T296" i="6"/>
  <c r="R296" i="6"/>
  <c r="P296" i="6"/>
  <c r="BI293" i="6"/>
  <c r="BH293" i="6"/>
  <c r="BG293" i="6"/>
  <c r="BF293" i="6"/>
  <c r="T293" i="6"/>
  <c r="T292" i="6"/>
  <c r="R293" i="6"/>
  <c r="R292" i="6" s="1"/>
  <c r="P293" i="6"/>
  <c r="P292" i="6" s="1"/>
  <c r="BI288" i="6"/>
  <c r="BH288" i="6"/>
  <c r="BG288" i="6"/>
  <c r="BF288" i="6"/>
  <c r="T288" i="6"/>
  <c r="R288" i="6"/>
  <c r="P288" i="6"/>
  <c r="BI287" i="6"/>
  <c r="BH287" i="6"/>
  <c r="BG287" i="6"/>
  <c r="BF287" i="6"/>
  <c r="T287" i="6"/>
  <c r="R287" i="6"/>
  <c r="P287" i="6"/>
  <c r="BI283" i="6"/>
  <c r="BH283" i="6"/>
  <c r="BG283" i="6"/>
  <c r="BF283" i="6"/>
  <c r="T283" i="6"/>
  <c r="R283" i="6"/>
  <c r="P283" i="6"/>
  <c r="BI282" i="6"/>
  <c r="BH282" i="6"/>
  <c r="BG282" i="6"/>
  <c r="BF282" i="6"/>
  <c r="T282" i="6"/>
  <c r="R282" i="6"/>
  <c r="P282" i="6"/>
  <c r="BI281" i="6"/>
  <c r="BH281" i="6"/>
  <c r="BG281" i="6"/>
  <c r="BF281" i="6"/>
  <c r="T281" i="6"/>
  <c r="R281" i="6"/>
  <c r="P281" i="6"/>
  <c r="BI280" i="6"/>
  <c r="BH280" i="6"/>
  <c r="BG280" i="6"/>
  <c r="BF280" i="6"/>
  <c r="T280" i="6"/>
  <c r="R280" i="6"/>
  <c r="P280" i="6"/>
  <c r="BI278" i="6"/>
  <c r="BH278" i="6"/>
  <c r="BG278" i="6"/>
  <c r="BF278" i="6"/>
  <c r="T278" i="6"/>
  <c r="R278" i="6"/>
  <c r="P278" i="6"/>
  <c r="BI274" i="6"/>
  <c r="BH274" i="6"/>
  <c r="BG274" i="6"/>
  <c r="BF274" i="6"/>
  <c r="T274" i="6"/>
  <c r="R274" i="6"/>
  <c r="P274" i="6"/>
  <c r="BI268" i="6"/>
  <c r="BH268" i="6"/>
  <c r="BG268" i="6"/>
  <c r="BF268" i="6"/>
  <c r="T268" i="6"/>
  <c r="R268" i="6"/>
  <c r="P268" i="6"/>
  <c r="BI262" i="6"/>
  <c r="BH262" i="6"/>
  <c r="BG262" i="6"/>
  <c r="BF262" i="6"/>
  <c r="T262" i="6"/>
  <c r="R262" i="6"/>
  <c r="P262" i="6"/>
  <c r="BI260" i="6"/>
  <c r="BH260" i="6"/>
  <c r="BG260" i="6"/>
  <c r="BF260" i="6"/>
  <c r="T260" i="6"/>
  <c r="R260" i="6"/>
  <c r="P260" i="6"/>
  <c r="BI256" i="6"/>
  <c r="BH256" i="6"/>
  <c r="BG256" i="6"/>
  <c r="BF256" i="6"/>
  <c r="T256" i="6"/>
  <c r="R256" i="6"/>
  <c r="P256" i="6"/>
  <c r="BI250" i="6"/>
  <c r="BH250" i="6"/>
  <c r="BG250" i="6"/>
  <c r="BF250" i="6"/>
  <c r="T250" i="6"/>
  <c r="R250" i="6"/>
  <c r="P250" i="6"/>
  <c r="BI247" i="6"/>
  <c r="BH247" i="6"/>
  <c r="BG247" i="6"/>
  <c r="BF247" i="6"/>
  <c r="T247" i="6"/>
  <c r="R247" i="6"/>
  <c r="P247" i="6"/>
  <c r="BI245" i="6"/>
  <c r="BH245" i="6"/>
  <c r="BG245" i="6"/>
  <c r="BF245" i="6"/>
  <c r="T245" i="6"/>
  <c r="R245" i="6"/>
  <c r="P245" i="6"/>
  <c r="BI240" i="6"/>
  <c r="BH240" i="6"/>
  <c r="BG240" i="6"/>
  <c r="BF240" i="6"/>
  <c r="T240" i="6"/>
  <c r="R240" i="6"/>
  <c r="P240" i="6"/>
  <c r="BI233" i="6"/>
  <c r="BH233" i="6"/>
  <c r="BG233" i="6"/>
  <c r="BF233" i="6"/>
  <c r="T233" i="6"/>
  <c r="R233" i="6"/>
  <c r="P233" i="6"/>
  <c r="BI231" i="6"/>
  <c r="BH231" i="6"/>
  <c r="BG231" i="6"/>
  <c r="BF231" i="6"/>
  <c r="T231" i="6"/>
  <c r="R231" i="6"/>
  <c r="P231" i="6"/>
  <c r="BI222" i="6"/>
  <c r="BH222" i="6"/>
  <c r="BG222" i="6"/>
  <c r="BF222" i="6"/>
  <c r="T222" i="6"/>
  <c r="R222" i="6"/>
  <c r="P222" i="6"/>
  <c r="BI215" i="6"/>
  <c r="BH215" i="6"/>
  <c r="BG215" i="6"/>
  <c r="BF215" i="6"/>
  <c r="T215" i="6"/>
  <c r="R215" i="6"/>
  <c r="P215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176" i="6"/>
  <c r="BH176" i="6"/>
  <c r="BG176" i="6"/>
  <c r="BF176" i="6"/>
  <c r="T176" i="6"/>
  <c r="R176" i="6"/>
  <c r="P176" i="6"/>
  <c r="BI157" i="6"/>
  <c r="BH157" i="6"/>
  <c r="BG157" i="6"/>
  <c r="BF157" i="6"/>
  <c r="T157" i="6"/>
  <c r="R157" i="6"/>
  <c r="P157" i="6"/>
  <c r="BI150" i="6"/>
  <c r="BH150" i="6"/>
  <c r="BG150" i="6"/>
  <c r="BF150" i="6"/>
  <c r="T150" i="6"/>
  <c r="R150" i="6"/>
  <c r="P150" i="6"/>
  <c r="BI145" i="6"/>
  <c r="BH145" i="6"/>
  <c r="BG145" i="6"/>
  <c r="BF145" i="6"/>
  <c r="T145" i="6"/>
  <c r="R145" i="6"/>
  <c r="P145" i="6"/>
  <c r="BI140" i="6"/>
  <c r="BH140" i="6"/>
  <c r="BG140" i="6"/>
  <c r="BF140" i="6"/>
  <c r="T140" i="6"/>
  <c r="T139" i="6"/>
  <c r="R140" i="6"/>
  <c r="R139" i="6"/>
  <c r="P140" i="6"/>
  <c r="P139" i="6" s="1"/>
  <c r="J134" i="6"/>
  <c r="J133" i="6"/>
  <c r="F133" i="6"/>
  <c r="F131" i="6"/>
  <c r="E129" i="6"/>
  <c r="J96" i="6"/>
  <c r="J95" i="6"/>
  <c r="F95" i="6"/>
  <c r="F93" i="6"/>
  <c r="E91" i="6"/>
  <c r="J22" i="6"/>
  <c r="E22" i="6"/>
  <c r="F134" i="6" s="1"/>
  <c r="J21" i="6"/>
  <c r="J16" i="6"/>
  <c r="J93" i="6" s="1"/>
  <c r="E7" i="6"/>
  <c r="E123" i="6"/>
  <c r="J41" i="5"/>
  <c r="J40" i="5"/>
  <c r="AY101" i="1"/>
  <c r="J39" i="5"/>
  <c r="AX101" i="1"/>
  <c r="BI798" i="5"/>
  <c r="BH798" i="5"/>
  <c r="BG798" i="5"/>
  <c r="BF798" i="5"/>
  <c r="T798" i="5"/>
  <c r="T797" i="5"/>
  <c r="T796" i="5" s="1"/>
  <c r="R798" i="5"/>
  <c r="R797" i="5"/>
  <c r="R796" i="5"/>
  <c r="P798" i="5"/>
  <c r="P797" i="5"/>
  <c r="P796" i="5" s="1"/>
  <c r="BI794" i="5"/>
  <c r="BH794" i="5"/>
  <c r="BG794" i="5"/>
  <c r="BF794" i="5"/>
  <c r="T794" i="5"/>
  <c r="R794" i="5"/>
  <c r="P794" i="5"/>
  <c r="BI769" i="5"/>
  <c r="BH769" i="5"/>
  <c r="BG769" i="5"/>
  <c r="BF769" i="5"/>
  <c r="T769" i="5"/>
  <c r="R769" i="5"/>
  <c r="P769" i="5"/>
  <c r="BI767" i="5"/>
  <c r="BH767" i="5"/>
  <c r="BG767" i="5"/>
  <c r="BF767" i="5"/>
  <c r="T767" i="5"/>
  <c r="R767" i="5"/>
  <c r="P767" i="5"/>
  <c r="BI741" i="5"/>
  <c r="BH741" i="5"/>
  <c r="BG741" i="5"/>
  <c r="BF741" i="5"/>
  <c r="T741" i="5"/>
  <c r="R741" i="5"/>
  <c r="P741" i="5"/>
  <c r="BI739" i="5"/>
  <c r="BH739" i="5"/>
  <c r="BG739" i="5"/>
  <c r="BF739" i="5"/>
  <c r="T739" i="5"/>
  <c r="R739" i="5"/>
  <c r="P739" i="5"/>
  <c r="BI735" i="5"/>
  <c r="BH735" i="5"/>
  <c r="BG735" i="5"/>
  <c r="BF735" i="5"/>
  <c r="T735" i="5"/>
  <c r="R735" i="5"/>
  <c r="P735" i="5"/>
  <c r="BI734" i="5"/>
  <c r="BH734" i="5"/>
  <c r="BG734" i="5"/>
  <c r="BF734" i="5"/>
  <c r="T734" i="5"/>
  <c r="R734" i="5"/>
  <c r="P734" i="5"/>
  <c r="BI730" i="5"/>
  <c r="BH730" i="5"/>
  <c r="BG730" i="5"/>
  <c r="BF730" i="5"/>
  <c r="T730" i="5"/>
  <c r="R730" i="5"/>
  <c r="P730" i="5"/>
  <c r="BI728" i="5"/>
  <c r="BH728" i="5"/>
  <c r="BG728" i="5"/>
  <c r="BF728" i="5"/>
  <c r="T728" i="5"/>
  <c r="R728" i="5"/>
  <c r="P728" i="5"/>
  <c r="BI727" i="5"/>
  <c r="BH727" i="5"/>
  <c r="BG727" i="5"/>
  <c r="BF727" i="5"/>
  <c r="T727" i="5"/>
  <c r="R727" i="5"/>
  <c r="P727" i="5"/>
  <c r="BI719" i="5"/>
  <c r="BH719" i="5"/>
  <c r="BG719" i="5"/>
  <c r="BF719" i="5"/>
  <c r="T719" i="5"/>
  <c r="R719" i="5"/>
  <c r="P719" i="5"/>
  <c r="BI716" i="5"/>
  <c r="BH716" i="5"/>
  <c r="BG716" i="5"/>
  <c r="BF716" i="5"/>
  <c r="T716" i="5"/>
  <c r="R716" i="5"/>
  <c r="P716" i="5"/>
  <c r="BI708" i="5"/>
  <c r="BH708" i="5"/>
  <c r="BG708" i="5"/>
  <c r="BF708" i="5"/>
  <c r="T708" i="5"/>
  <c r="R708" i="5"/>
  <c r="P708" i="5"/>
  <c r="BI706" i="5"/>
  <c r="BH706" i="5"/>
  <c r="BG706" i="5"/>
  <c r="BF706" i="5"/>
  <c r="T706" i="5"/>
  <c r="R706" i="5"/>
  <c r="P706" i="5"/>
  <c r="BI700" i="5"/>
  <c r="BH700" i="5"/>
  <c r="BG700" i="5"/>
  <c r="BF700" i="5"/>
  <c r="T700" i="5"/>
  <c r="R700" i="5"/>
  <c r="P700" i="5"/>
  <c r="BI698" i="5"/>
  <c r="BH698" i="5"/>
  <c r="BG698" i="5"/>
  <c r="BF698" i="5"/>
  <c r="T698" i="5"/>
  <c r="R698" i="5"/>
  <c r="P698" i="5"/>
  <c r="BI690" i="5"/>
  <c r="BH690" i="5"/>
  <c r="BG690" i="5"/>
  <c r="BF690" i="5"/>
  <c r="T690" i="5"/>
  <c r="R690" i="5"/>
  <c r="P690" i="5"/>
  <c r="BI688" i="5"/>
  <c r="BH688" i="5"/>
  <c r="BG688" i="5"/>
  <c r="BF688" i="5"/>
  <c r="T688" i="5"/>
  <c r="R688" i="5"/>
  <c r="P688" i="5"/>
  <c r="BI682" i="5"/>
  <c r="BH682" i="5"/>
  <c r="BG682" i="5"/>
  <c r="BF682" i="5"/>
  <c r="T682" i="5"/>
  <c r="R682" i="5"/>
  <c r="P682" i="5"/>
  <c r="BI680" i="5"/>
  <c r="BH680" i="5"/>
  <c r="BG680" i="5"/>
  <c r="BF680" i="5"/>
  <c r="T680" i="5"/>
  <c r="R680" i="5"/>
  <c r="P680" i="5"/>
  <c r="BI673" i="5"/>
  <c r="BH673" i="5"/>
  <c r="BG673" i="5"/>
  <c r="BF673" i="5"/>
  <c r="T673" i="5"/>
  <c r="R673" i="5"/>
  <c r="P673" i="5"/>
  <c r="BI671" i="5"/>
  <c r="BH671" i="5"/>
  <c r="BG671" i="5"/>
  <c r="BF671" i="5"/>
  <c r="T671" i="5"/>
  <c r="R671" i="5"/>
  <c r="P671" i="5"/>
  <c r="BI662" i="5"/>
  <c r="BH662" i="5"/>
  <c r="BG662" i="5"/>
  <c r="BF662" i="5"/>
  <c r="T662" i="5"/>
  <c r="R662" i="5"/>
  <c r="P662" i="5"/>
  <c r="BI660" i="5"/>
  <c r="BH660" i="5"/>
  <c r="BG660" i="5"/>
  <c r="BF660" i="5"/>
  <c r="T660" i="5"/>
  <c r="R660" i="5"/>
  <c r="P660" i="5"/>
  <c r="BI652" i="5"/>
  <c r="BH652" i="5"/>
  <c r="BG652" i="5"/>
  <c r="BF652" i="5"/>
  <c r="T652" i="5"/>
  <c r="R652" i="5"/>
  <c r="P652" i="5"/>
  <c r="BI650" i="5"/>
  <c r="BH650" i="5"/>
  <c r="BG650" i="5"/>
  <c r="BF650" i="5"/>
  <c r="T650" i="5"/>
  <c r="R650" i="5"/>
  <c r="P650" i="5"/>
  <c r="BI642" i="5"/>
  <c r="BH642" i="5"/>
  <c r="BG642" i="5"/>
  <c r="BF642" i="5"/>
  <c r="T642" i="5"/>
  <c r="R642" i="5"/>
  <c r="P642" i="5"/>
  <c r="BI640" i="5"/>
  <c r="BH640" i="5"/>
  <c r="BG640" i="5"/>
  <c r="BF640" i="5"/>
  <c r="T640" i="5"/>
  <c r="R640" i="5"/>
  <c r="P640" i="5"/>
  <c r="BI634" i="5"/>
  <c r="BH634" i="5"/>
  <c r="BG634" i="5"/>
  <c r="BF634" i="5"/>
  <c r="T634" i="5"/>
  <c r="R634" i="5"/>
  <c r="P634" i="5"/>
  <c r="BI631" i="5"/>
  <c r="BH631" i="5"/>
  <c r="BG631" i="5"/>
  <c r="BF631" i="5"/>
  <c r="T631" i="5"/>
  <c r="T630" i="5" s="1"/>
  <c r="R631" i="5"/>
  <c r="R630" i="5"/>
  <c r="P631" i="5"/>
  <c r="P630" i="5"/>
  <c r="BI626" i="5"/>
  <c r="BH626" i="5"/>
  <c r="BG626" i="5"/>
  <c r="BF626" i="5"/>
  <c r="T626" i="5"/>
  <c r="R626" i="5"/>
  <c r="P626" i="5"/>
  <c r="BI620" i="5"/>
  <c r="BH620" i="5"/>
  <c r="BG620" i="5"/>
  <c r="BF620" i="5"/>
  <c r="T620" i="5"/>
  <c r="R620" i="5"/>
  <c r="P620" i="5"/>
  <c r="BI616" i="5"/>
  <c r="BH616" i="5"/>
  <c r="BG616" i="5"/>
  <c r="BF616" i="5"/>
  <c r="T616" i="5"/>
  <c r="R616" i="5"/>
  <c r="P616" i="5"/>
  <c r="BI615" i="5"/>
  <c r="BH615" i="5"/>
  <c r="BG615" i="5"/>
  <c r="BF615" i="5"/>
  <c r="T615" i="5"/>
  <c r="R615" i="5"/>
  <c r="P615" i="5"/>
  <c r="BI614" i="5"/>
  <c r="BH614" i="5"/>
  <c r="BG614" i="5"/>
  <c r="BF614" i="5"/>
  <c r="T614" i="5"/>
  <c r="R614" i="5"/>
  <c r="P614" i="5"/>
  <c r="BI613" i="5"/>
  <c r="BH613" i="5"/>
  <c r="BG613" i="5"/>
  <c r="BF613" i="5"/>
  <c r="T613" i="5"/>
  <c r="R613" i="5"/>
  <c r="P613" i="5"/>
  <c r="BI606" i="5"/>
  <c r="BH606" i="5"/>
  <c r="BG606" i="5"/>
  <c r="BF606" i="5"/>
  <c r="T606" i="5"/>
  <c r="R606" i="5"/>
  <c r="P606" i="5"/>
  <c r="BI604" i="5"/>
  <c r="BH604" i="5"/>
  <c r="BG604" i="5"/>
  <c r="BF604" i="5"/>
  <c r="T604" i="5"/>
  <c r="R604" i="5"/>
  <c r="P604" i="5"/>
  <c r="BI600" i="5"/>
  <c r="BH600" i="5"/>
  <c r="BG600" i="5"/>
  <c r="BF600" i="5"/>
  <c r="T600" i="5"/>
  <c r="R600" i="5"/>
  <c r="P600" i="5"/>
  <c r="BI593" i="5"/>
  <c r="BH593" i="5"/>
  <c r="BG593" i="5"/>
  <c r="BF593" i="5"/>
  <c r="T593" i="5"/>
  <c r="R593" i="5"/>
  <c r="P593" i="5"/>
  <c r="BI586" i="5"/>
  <c r="BH586" i="5"/>
  <c r="BG586" i="5"/>
  <c r="BF586" i="5"/>
  <c r="T586" i="5"/>
  <c r="R586" i="5"/>
  <c r="P586" i="5"/>
  <c r="BI577" i="5"/>
  <c r="BH577" i="5"/>
  <c r="BG577" i="5"/>
  <c r="BF577" i="5"/>
  <c r="T577" i="5"/>
  <c r="R577" i="5"/>
  <c r="P577" i="5"/>
  <c r="BI568" i="5"/>
  <c r="BH568" i="5"/>
  <c r="BG568" i="5"/>
  <c r="BF568" i="5"/>
  <c r="T568" i="5"/>
  <c r="R568" i="5"/>
  <c r="P568" i="5"/>
  <c r="BI566" i="5"/>
  <c r="BH566" i="5"/>
  <c r="BG566" i="5"/>
  <c r="BF566" i="5"/>
  <c r="T566" i="5"/>
  <c r="R566" i="5"/>
  <c r="P566" i="5"/>
  <c r="BI560" i="5"/>
  <c r="BH560" i="5"/>
  <c r="BG560" i="5"/>
  <c r="BF560" i="5"/>
  <c r="T560" i="5"/>
  <c r="R560" i="5"/>
  <c r="P560" i="5"/>
  <c r="BI554" i="5"/>
  <c r="BH554" i="5"/>
  <c r="BG554" i="5"/>
  <c r="BF554" i="5"/>
  <c r="T554" i="5"/>
  <c r="R554" i="5"/>
  <c r="P554" i="5"/>
  <c r="BI553" i="5"/>
  <c r="BH553" i="5"/>
  <c r="BG553" i="5"/>
  <c r="BF553" i="5"/>
  <c r="T553" i="5"/>
  <c r="R553" i="5"/>
  <c r="P553" i="5"/>
  <c r="BI549" i="5"/>
  <c r="BH549" i="5"/>
  <c r="BG549" i="5"/>
  <c r="BF549" i="5"/>
  <c r="T549" i="5"/>
  <c r="R549" i="5"/>
  <c r="P549" i="5"/>
  <c r="BI544" i="5"/>
  <c r="BH544" i="5"/>
  <c r="BG544" i="5"/>
  <c r="BF544" i="5"/>
  <c r="T544" i="5"/>
  <c r="R544" i="5"/>
  <c r="P544" i="5"/>
  <c r="BI539" i="5"/>
  <c r="BH539" i="5"/>
  <c r="BG539" i="5"/>
  <c r="BF539" i="5"/>
  <c r="T539" i="5"/>
  <c r="R539" i="5"/>
  <c r="P539" i="5"/>
  <c r="BI535" i="5"/>
  <c r="BH535" i="5"/>
  <c r="BG535" i="5"/>
  <c r="BF535" i="5"/>
  <c r="T535" i="5"/>
  <c r="R535" i="5"/>
  <c r="P535" i="5"/>
  <c r="BI525" i="5"/>
  <c r="BH525" i="5"/>
  <c r="BG525" i="5"/>
  <c r="BF525" i="5"/>
  <c r="T525" i="5"/>
  <c r="R525" i="5"/>
  <c r="P525" i="5"/>
  <c r="BI519" i="5"/>
  <c r="BH519" i="5"/>
  <c r="BG519" i="5"/>
  <c r="BF519" i="5"/>
  <c r="T519" i="5"/>
  <c r="R519" i="5"/>
  <c r="P519" i="5"/>
  <c r="BI504" i="5"/>
  <c r="BH504" i="5"/>
  <c r="BG504" i="5"/>
  <c r="BF504" i="5"/>
  <c r="T504" i="5"/>
  <c r="R504" i="5"/>
  <c r="P504" i="5"/>
  <c r="BI498" i="5"/>
  <c r="BH498" i="5"/>
  <c r="BG498" i="5"/>
  <c r="BF498" i="5"/>
  <c r="T498" i="5"/>
  <c r="R498" i="5"/>
  <c r="P498" i="5"/>
  <c r="BI492" i="5"/>
  <c r="BH492" i="5"/>
  <c r="BG492" i="5"/>
  <c r="BF492" i="5"/>
  <c r="T492" i="5"/>
  <c r="R492" i="5"/>
  <c r="P492" i="5"/>
  <c r="BI490" i="5"/>
  <c r="BH490" i="5"/>
  <c r="BG490" i="5"/>
  <c r="BF490" i="5"/>
  <c r="T490" i="5"/>
  <c r="R490" i="5"/>
  <c r="P490" i="5"/>
  <c r="BI471" i="5"/>
  <c r="BH471" i="5"/>
  <c r="BG471" i="5"/>
  <c r="BF471" i="5"/>
  <c r="T471" i="5"/>
  <c r="R471" i="5"/>
  <c r="P471" i="5"/>
  <c r="BI455" i="5"/>
  <c r="BH455" i="5"/>
  <c r="BG455" i="5"/>
  <c r="BF455" i="5"/>
  <c r="T455" i="5"/>
  <c r="R455" i="5"/>
  <c r="P455" i="5"/>
  <c r="BI451" i="5"/>
  <c r="BH451" i="5"/>
  <c r="BG451" i="5"/>
  <c r="BF451" i="5"/>
  <c r="T451" i="5"/>
  <c r="R451" i="5"/>
  <c r="P451" i="5"/>
  <c r="BI450" i="5"/>
  <c r="BH450" i="5"/>
  <c r="BG450" i="5"/>
  <c r="BF450" i="5"/>
  <c r="T450" i="5"/>
  <c r="R450" i="5"/>
  <c r="P450" i="5"/>
  <c r="BI446" i="5"/>
  <c r="BH446" i="5"/>
  <c r="BG446" i="5"/>
  <c r="BF446" i="5"/>
  <c r="T446" i="5"/>
  <c r="R446" i="5"/>
  <c r="P446" i="5"/>
  <c r="BI445" i="5"/>
  <c r="BH445" i="5"/>
  <c r="BG445" i="5"/>
  <c r="BF445" i="5"/>
  <c r="T445" i="5"/>
  <c r="R445" i="5"/>
  <c r="P445" i="5"/>
  <c r="BI366" i="5"/>
  <c r="BH366" i="5"/>
  <c r="BG366" i="5"/>
  <c r="BF366" i="5"/>
  <c r="T366" i="5"/>
  <c r="R366" i="5"/>
  <c r="P366" i="5"/>
  <c r="BI350" i="5"/>
  <c r="BH350" i="5"/>
  <c r="BG350" i="5"/>
  <c r="BF350" i="5"/>
  <c r="T350" i="5"/>
  <c r="R350" i="5"/>
  <c r="P350" i="5"/>
  <c r="BI308" i="5"/>
  <c r="BH308" i="5"/>
  <c r="BG308" i="5"/>
  <c r="BF308" i="5"/>
  <c r="T308" i="5"/>
  <c r="R308" i="5"/>
  <c r="P308" i="5"/>
  <c r="BI303" i="5"/>
  <c r="BH303" i="5"/>
  <c r="BG303" i="5"/>
  <c r="BF303" i="5"/>
  <c r="T303" i="5"/>
  <c r="R303" i="5"/>
  <c r="P303" i="5"/>
  <c r="BI299" i="5"/>
  <c r="BH299" i="5"/>
  <c r="BG299" i="5"/>
  <c r="BF299" i="5"/>
  <c r="T299" i="5"/>
  <c r="R299" i="5"/>
  <c r="P299" i="5"/>
  <c r="BI297" i="5"/>
  <c r="BH297" i="5"/>
  <c r="BG297" i="5"/>
  <c r="BF297" i="5"/>
  <c r="T297" i="5"/>
  <c r="R297" i="5"/>
  <c r="P297" i="5"/>
  <c r="BI293" i="5"/>
  <c r="BH293" i="5"/>
  <c r="BG293" i="5"/>
  <c r="BF293" i="5"/>
  <c r="T293" i="5"/>
  <c r="R293" i="5"/>
  <c r="P293" i="5"/>
  <c r="BI289" i="5"/>
  <c r="BH289" i="5"/>
  <c r="BG289" i="5"/>
  <c r="BF289" i="5"/>
  <c r="T289" i="5"/>
  <c r="R289" i="5"/>
  <c r="P289" i="5"/>
  <c r="BI286" i="5"/>
  <c r="BH286" i="5"/>
  <c r="BG286" i="5"/>
  <c r="BF286" i="5"/>
  <c r="T286" i="5"/>
  <c r="R286" i="5"/>
  <c r="P286" i="5"/>
  <c r="BI282" i="5"/>
  <c r="BH282" i="5"/>
  <c r="BG282" i="5"/>
  <c r="BF282" i="5"/>
  <c r="T282" i="5"/>
  <c r="R282" i="5"/>
  <c r="P282" i="5"/>
  <c r="BI280" i="5"/>
  <c r="BH280" i="5"/>
  <c r="BG280" i="5"/>
  <c r="BF280" i="5"/>
  <c r="T280" i="5"/>
  <c r="R280" i="5"/>
  <c r="P280" i="5"/>
  <c r="BI277" i="5"/>
  <c r="BH277" i="5"/>
  <c r="BG277" i="5"/>
  <c r="BF277" i="5"/>
  <c r="T277" i="5"/>
  <c r="R277" i="5"/>
  <c r="P277" i="5"/>
  <c r="BI273" i="5"/>
  <c r="BH273" i="5"/>
  <c r="BG273" i="5"/>
  <c r="BF273" i="5"/>
  <c r="T273" i="5"/>
  <c r="R273" i="5"/>
  <c r="P273" i="5"/>
  <c r="BI268" i="5"/>
  <c r="BH268" i="5"/>
  <c r="BG268" i="5"/>
  <c r="BF268" i="5"/>
  <c r="T268" i="5"/>
  <c r="R268" i="5"/>
  <c r="P268" i="5"/>
  <c r="BI264" i="5"/>
  <c r="BH264" i="5"/>
  <c r="BG264" i="5"/>
  <c r="BF264" i="5"/>
  <c r="T264" i="5"/>
  <c r="R264" i="5"/>
  <c r="P264" i="5"/>
  <c r="BI250" i="5"/>
  <c r="BH250" i="5"/>
  <c r="BG250" i="5"/>
  <c r="BF250" i="5"/>
  <c r="T250" i="5"/>
  <c r="R250" i="5"/>
  <c r="P250" i="5"/>
  <c r="BI244" i="5"/>
  <c r="BH244" i="5"/>
  <c r="BG244" i="5"/>
  <c r="BF244" i="5"/>
  <c r="T244" i="5"/>
  <c r="R244" i="5"/>
  <c r="P244" i="5"/>
  <c r="BI241" i="5"/>
  <c r="BH241" i="5"/>
  <c r="BG241" i="5"/>
  <c r="BF241" i="5"/>
  <c r="T241" i="5"/>
  <c r="R241" i="5"/>
  <c r="P241" i="5"/>
  <c r="BI238" i="5"/>
  <c r="BH238" i="5"/>
  <c r="BG238" i="5"/>
  <c r="BF238" i="5"/>
  <c r="T238" i="5"/>
  <c r="R238" i="5"/>
  <c r="P238" i="5"/>
  <c r="BI235" i="5"/>
  <c r="BH235" i="5"/>
  <c r="BG235" i="5"/>
  <c r="BF235" i="5"/>
  <c r="T235" i="5"/>
  <c r="R235" i="5"/>
  <c r="P235" i="5"/>
  <c r="BI231" i="5"/>
  <c r="BH231" i="5"/>
  <c r="BG231" i="5"/>
  <c r="BF231" i="5"/>
  <c r="T231" i="5"/>
  <c r="R231" i="5"/>
  <c r="P231" i="5"/>
  <c r="BI227" i="5"/>
  <c r="BH227" i="5"/>
  <c r="BG227" i="5"/>
  <c r="BF227" i="5"/>
  <c r="T227" i="5"/>
  <c r="R227" i="5"/>
  <c r="P227" i="5"/>
  <c r="BI226" i="5"/>
  <c r="BH226" i="5"/>
  <c r="BG226" i="5"/>
  <c r="BF226" i="5"/>
  <c r="T226" i="5"/>
  <c r="R226" i="5"/>
  <c r="P226" i="5"/>
  <c r="BI220" i="5"/>
  <c r="BH220" i="5"/>
  <c r="BG220" i="5"/>
  <c r="BF220" i="5"/>
  <c r="T220" i="5"/>
  <c r="R220" i="5"/>
  <c r="P220" i="5"/>
  <c r="BI218" i="5"/>
  <c r="BH218" i="5"/>
  <c r="BG218" i="5"/>
  <c r="BF218" i="5"/>
  <c r="T218" i="5"/>
  <c r="R218" i="5"/>
  <c r="P218" i="5"/>
  <c r="BI213" i="5"/>
  <c r="BH213" i="5"/>
  <c r="BG213" i="5"/>
  <c r="BF213" i="5"/>
  <c r="T213" i="5"/>
  <c r="R213" i="5"/>
  <c r="P213" i="5"/>
  <c r="BI209" i="5"/>
  <c r="BH209" i="5"/>
  <c r="BG209" i="5"/>
  <c r="BF209" i="5"/>
  <c r="T209" i="5"/>
  <c r="R209" i="5"/>
  <c r="P209" i="5"/>
  <c r="BI205" i="5"/>
  <c r="BH205" i="5"/>
  <c r="BG205" i="5"/>
  <c r="BF205" i="5"/>
  <c r="T205" i="5"/>
  <c r="R205" i="5"/>
  <c r="P205" i="5"/>
  <c r="BI199" i="5"/>
  <c r="BH199" i="5"/>
  <c r="BG199" i="5"/>
  <c r="BF199" i="5"/>
  <c r="T199" i="5"/>
  <c r="R199" i="5"/>
  <c r="P199" i="5"/>
  <c r="BI193" i="5"/>
  <c r="BH193" i="5"/>
  <c r="BG193" i="5"/>
  <c r="BF193" i="5"/>
  <c r="T193" i="5"/>
  <c r="R193" i="5"/>
  <c r="P193" i="5"/>
  <c r="BI187" i="5"/>
  <c r="BH187" i="5"/>
  <c r="BG187" i="5"/>
  <c r="BF187" i="5"/>
  <c r="T187" i="5"/>
  <c r="R187" i="5"/>
  <c r="P187" i="5"/>
  <c r="BI171" i="5"/>
  <c r="BH171" i="5"/>
  <c r="BG171" i="5"/>
  <c r="BF171" i="5"/>
  <c r="T171" i="5"/>
  <c r="R171" i="5"/>
  <c r="P171" i="5"/>
  <c r="BI166" i="5"/>
  <c r="BH166" i="5"/>
  <c r="BG166" i="5"/>
  <c r="BF166" i="5"/>
  <c r="T166" i="5"/>
  <c r="R166" i="5"/>
  <c r="P166" i="5"/>
  <c r="BI161" i="5"/>
  <c r="BH161" i="5"/>
  <c r="BG161" i="5"/>
  <c r="BF161" i="5"/>
  <c r="T161" i="5"/>
  <c r="R161" i="5"/>
  <c r="P161" i="5"/>
  <c r="BI156" i="5"/>
  <c r="BH156" i="5"/>
  <c r="BG156" i="5"/>
  <c r="BF156" i="5"/>
  <c r="T156" i="5"/>
  <c r="R156" i="5"/>
  <c r="P156" i="5"/>
  <c r="BI151" i="5"/>
  <c r="BH151" i="5"/>
  <c r="BG151" i="5"/>
  <c r="BF151" i="5"/>
  <c r="T151" i="5"/>
  <c r="R151" i="5"/>
  <c r="P151" i="5"/>
  <c r="BI147" i="5"/>
  <c r="BH147" i="5"/>
  <c r="BG147" i="5"/>
  <c r="BF147" i="5"/>
  <c r="T147" i="5"/>
  <c r="R147" i="5"/>
  <c r="P147" i="5"/>
  <c r="BI143" i="5"/>
  <c r="BH143" i="5"/>
  <c r="BG143" i="5"/>
  <c r="BF143" i="5"/>
  <c r="T143" i="5"/>
  <c r="R143" i="5"/>
  <c r="P143" i="5"/>
  <c r="J137" i="5"/>
  <c r="J136" i="5"/>
  <c r="F136" i="5"/>
  <c r="F134" i="5"/>
  <c r="E132" i="5"/>
  <c r="J96" i="5"/>
  <c r="J95" i="5"/>
  <c r="F95" i="5"/>
  <c r="F93" i="5"/>
  <c r="E91" i="5"/>
  <c r="J22" i="5"/>
  <c r="E22" i="5"/>
  <c r="F137" i="5"/>
  <c r="J21" i="5"/>
  <c r="J16" i="5"/>
  <c r="J134" i="5" s="1"/>
  <c r="E7" i="5"/>
  <c r="E85" i="5" s="1"/>
  <c r="J41" i="4"/>
  <c r="J40" i="4"/>
  <c r="AY100" i="1" s="1"/>
  <c r="J39" i="4"/>
  <c r="AX100" i="1"/>
  <c r="BI678" i="4"/>
  <c r="BH678" i="4"/>
  <c r="BG678" i="4"/>
  <c r="BF678" i="4"/>
  <c r="T678" i="4"/>
  <c r="T677" i="4"/>
  <c r="T676" i="4" s="1"/>
  <c r="R678" i="4"/>
  <c r="R677" i="4" s="1"/>
  <c r="R676" i="4" s="1"/>
  <c r="P678" i="4"/>
  <c r="P677" i="4"/>
  <c r="P676" i="4" s="1"/>
  <c r="BI674" i="4"/>
  <c r="BH674" i="4"/>
  <c r="BG674" i="4"/>
  <c r="BF674" i="4"/>
  <c r="T674" i="4"/>
  <c r="R674" i="4"/>
  <c r="P674" i="4"/>
  <c r="BI650" i="4"/>
  <c r="BH650" i="4"/>
  <c r="BG650" i="4"/>
  <c r="BF650" i="4"/>
  <c r="T650" i="4"/>
  <c r="R650" i="4"/>
  <c r="P650" i="4"/>
  <c r="BI648" i="4"/>
  <c r="BH648" i="4"/>
  <c r="BG648" i="4"/>
  <c r="BF648" i="4"/>
  <c r="T648" i="4"/>
  <c r="R648" i="4"/>
  <c r="P648" i="4"/>
  <c r="BI623" i="4"/>
  <c r="BH623" i="4"/>
  <c r="BG623" i="4"/>
  <c r="BF623" i="4"/>
  <c r="T623" i="4"/>
  <c r="R623" i="4"/>
  <c r="P623" i="4"/>
  <c r="BI621" i="4"/>
  <c r="BH621" i="4"/>
  <c r="BG621" i="4"/>
  <c r="BF621" i="4"/>
  <c r="T621" i="4"/>
  <c r="R621" i="4"/>
  <c r="P621" i="4"/>
  <c r="BI617" i="4"/>
  <c r="BH617" i="4"/>
  <c r="BG617" i="4"/>
  <c r="BF617" i="4"/>
  <c r="T617" i="4"/>
  <c r="R617" i="4"/>
  <c r="P617" i="4"/>
  <c r="BI613" i="4"/>
  <c r="BH613" i="4"/>
  <c r="BG613" i="4"/>
  <c r="BF613" i="4"/>
  <c r="T613" i="4"/>
  <c r="R613" i="4"/>
  <c r="P613" i="4"/>
  <c r="BI612" i="4"/>
  <c r="BH612" i="4"/>
  <c r="BG612" i="4"/>
  <c r="BF612" i="4"/>
  <c r="T612" i="4"/>
  <c r="R612" i="4"/>
  <c r="P612" i="4"/>
  <c r="BI608" i="4"/>
  <c r="BH608" i="4"/>
  <c r="BG608" i="4"/>
  <c r="BF608" i="4"/>
  <c r="T608" i="4"/>
  <c r="R608" i="4"/>
  <c r="P608" i="4"/>
  <c r="BI606" i="4"/>
  <c r="BH606" i="4"/>
  <c r="BG606" i="4"/>
  <c r="BF606" i="4"/>
  <c r="T606" i="4"/>
  <c r="R606" i="4"/>
  <c r="P606" i="4"/>
  <c r="BI604" i="4"/>
  <c r="BH604" i="4"/>
  <c r="BG604" i="4"/>
  <c r="BF604" i="4"/>
  <c r="T604" i="4"/>
  <c r="R604" i="4"/>
  <c r="P604" i="4"/>
  <c r="BI596" i="4"/>
  <c r="BH596" i="4"/>
  <c r="BG596" i="4"/>
  <c r="BF596" i="4"/>
  <c r="T596" i="4"/>
  <c r="R596" i="4"/>
  <c r="P596" i="4"/>
  <c r="BI594" i="4"/>
  <c r="BH594" i="4"/>
  <c r="BG594" i="4"/>
  <c r="BF594" i="4"/>
  <c r="T594" i="4"/>
  <c r="R594" i="4"/>
  <c r="P594" i="4"/>
  <c r="BI589" i="4"/>
  <c r="BH589" i="4"/>
  <c r="BG589" i="4"/>
  <c r="BF589" i="4"/>
  <c r="T589" i="4"/>
  <c r="R589" i="4"/>
  <c r="P589" i="4"/>
  <c r="BI587" i="4"/>
  <c r="BH587" i="4"/>
  <c r="BG587" i="4"/>
  <c r="BF587" i="4"/>
  <c r="T587" i="4"/>
  <c r="R587" i="4"/>
  <c r="P587" i="4"/>
  <c r="BI579" i="4"/>
  <c r="BH579" i="4"/>
  <c r="BG579" i="4"/>
  <c r="BF579" i="4"/>
  <c r="T579" i="4"/>
  <c r="R579" i="4"/>
  <c r="P579" i="4"/>
  <c r="BI577" i="4"/>
  <c r="BH577" i="4"/>
  <c r="BG577" i="4"/>
  <c r="BF577" i="4"/>
  <c r="T577" i="4"/>
  <c r="R577" i="4"/>
  <c r="P577" i="4"/>
  <c r="BI572" i="4"/>
  <c r="BH572" i="4"/>
  <c r="BG572" i="4"/>
  <c r="BF572" i="4"/>
  <c r="T572" i="4"/>
  <c r="R572" i="4"/>
  <c r="P572" i="4"/>
  <c r="BI570" i="4"/>
  <c r="BH570" i="4"/>
  <c r="BG570" i="4"/>
  <c r="BF570" i="4"/>
  <c r="T570" i="4"/>
  <c r="R570" i="4"/>
  <c r="P570" i="4"/>
  <c r="BI562" i="4"/>
  <c r="BH562" i="4"/>
  <c r="BG562" i="4"/>
  <c r="BF562" i="4"/>
  <c r="T562" i="4"/>
  <c r="R562" i="4"/>
  <c r="P562" i="4"/>
  <c r="BI560" i="4"/>
  <c r="BH560" i="4"/>
  <c r="BG560" i="4"/>
  <c r="BF560" i="4"/>
  <c r="T560" i="4"/>
  <c r="R560" i="4"/>
  <c r="P560" i="4"/>
  <c r="BI551" i="4"/>
  <c r="BH551" i="4"/>
  <c r="BG551" i="4"/>
  <c r="BF551" i="4"/>
  <c r="T551" i="4"/>
  <c r="R551" i="4"/>
  <c r="P551" i="4"/>
  <c r="BI549" i="4"/>
  <c r="BH549" i="4"/>
  <c r="BG549" i="4"/>
  <c r="BF549" i="4"/>
  <c r="T549" i="4"/>
  <c r="R549" i="4"/>
  <c r="P549" i="4"/>
  <c r="BI541" i="4"/>
  <c r="BH541" i="4"/>
  <c r="BG541" i="4"/>
  <c r="BF541" i="4"/>
  <c r="T541" i="4"/>
  <c r="R541" i="4"/>
  <c r="P541" i="4"/>
  <c r="BI539" i="4"/>
  <c r="BH539" i="4"/>
  <c r="BG539" i="4"/>
  <c r="BF539" i="4"/>
  <c r="T539" i="4"/>
  <c r="R539" i="4"/>
  <c r="P539" i="4"/>
  <c r="BI531" i="4"/>
  <c r="BH531" i="4"/>
  <c r="BG531" i="4"/>
  <c r="BF531" i="4"/>
  <c r="T531" i="4"/>
  <c r="R531" i="4"/>
  <c r="P531" i="4"/>
  <c r="BI529" i="4"/>
  <c r="BH529" i="4"/>
  <c r="BG529" i="4"/>
  <c r="BF529" i="4"/>
  <c r="T529" i="4"/>
  <c r="R529" i="4"/>
  <c r="P529" i="4"/>
  <c r="BI522" i="4"/>
  <c r="BH522" i="4"/>
  <c r="BG522" i="4"/>
  <c r="BF522" i="4"/>
  <c r="T522" i="4"/>
  <c r="R522" i="4"/>
  <c r="P522" i="4"/>
  <c r="BI520" i="4"/>
  <c r="BH520" i="4"/>
  <c r="BG520" i="4"/>
  <c r="BF520" i="4"/>
  <c r="T520" i="4"/>
  <c r="R520" i="4"/>
  <c r="P520" i="4"/>
  <c r="BI512" i="4"/>
  <c r="BH512" i="4"/>
  <c r="BG512" i="4"/>
  <c r="BF512" i="4"/>
  <c r="T512" i="4"/>
  <c r="R512" i="4"/>
  <c r="P512" i="4"/>
  <c r="BI510" i="4"/>
  <c r="BH510" i="4"/>
  <c r="BG510" i="4"/>
  <c r="BF510" i="4"/>
  <c r="T510" i="4"/>
  <c r="R510" i="4"/>
  <c r="P510" i="4"/>
  <c r="BI501" i="4"/>
  <c r="BH501" i="4"/>
  <c r="BG501" i="4"/>
  <c r="BF501" i="4"/>
  <c r="T501" i="4"/>
  <c r="R501" i="4"/>
  <c r="P501" i="4"/>
  <c r="BI498" i="4"/>
  <c r="BH498" i="4"/>
  <c r="BG498" i="4"/>
  <c r="BF498" i="4"/>
  <c r="T498" i="4"/>
  <c r="T497" i="4" s="1"/>
  <c r="R498" i="4"/>
  <c r="R497" i="4"/>
  <c r="P498" i="4"/>
  <c r="P497" i="4" s="1"/>
  <c r="BI496" i="4"/>
  <c r="BH496" i="4"/>
  <c r="BG496" i="4"/>
  <c r="BF496" i="4"/>
  <c r="T496" i="4"/>
  <c r="R496" i="4"/>
  <c r="P496" i="4"/>
  <c r="BI492" i="4"/>
  <c r="BH492" i="4"/>
  <c r="BG492" i="4"/>
  <c r="BF492" i="4"/>
  <c r="T492" i="4"/>
  <c r="R492" i="4"/>
  <c r="P492" i="4"/>
  <c r="BI489" i="4"/>
  <c r="BH489" i="4"/>
  <c r="BG489" i="4"/>
  <c r="BF489" i="4"/>
  <c r="T489" i="4"/>
  <c r="R489" i="4"/>
  <c r="P489" i="4"/>
  <c r="BI481" i="4"/>
  <c r="BH481" i="4"/>
  <c r="BG481" i="4"/>
  <c r="BF481" i="4"/>
  <c r="T481" i="4"/>
  <c r="R481" i="4"/>
  <c r="P481" i="4"/>
  <c r="BI475" i="4"/>
  <c r="BH475" i="4"/>
  <c r="BG475" i="4"/>
  <c r="BF475" i="4"/>
  <c r="T475" i="4"/>
  <c r="R475" i="4"/>
  <c r="P475" i="4"/>
  <c r="BI471" i="4"/>
  <c r="BH471" i="4"/>
  <c r="BG471" i="4"/>
  <c r="BF471" i="4"/>
  <c r="T471" i="4"/>
  <c r="R471" i="4"/>
  <c r="P471" i="4"/>
  <c r="BI467" i="4"/>
  <c r="BH467" i="4"/>
  <c r="BG467" i="4"/>
  <c r="BF467" i="4"/>
  <c r="T467" i="4"/>
  <c r="R467" i="4"/>
  <c r="P467" i="4"/>
  <c r="BI466" i="4"/>
  <c r="BH466" i="4"/>
  <c r="BG466" i="4"/>
  <c r="BF466" i="4"/>
  <c r="T466" i="4"/>
  <c r="R466" i="4"/>
  <c r="P466" i="4"/>
  <c r="BI462" i="4"/>
  <c r="BH462" i="4"/>
  <c r="BG462" i="4"/>
  <c r="BF462" i="4"/>
  <c r="T462" i="4"/>
  <c r="R462" i="4"/>
  <c r="P462" i="4"/>
  <c r="BI461" i="4"/>
  <c r="BH461" i="4"/>
  <c r="BG461" i="4"/>
  <c r="BF461" i="4"/>
  <c r="T461" i="4"/>
  <c r="R461" i="4"/>
  <c r="P461" i="4"/>
  <c r="BI457" i="4"/>
  <c r="BH457" i="4"/>
  <c r="BG457" i="4"/>
  <c r="BF457" i="4"/>
  <c r="T457" i="4"/>
  <c r="R457" i="4"/>
  <c r="P457" i="4"/>
  <c r="BI456" i="4"/>
  <c r="BH456" i="4"/>
  <c r="BG456" i="4"/>
  <c r="BF456" i="4"/>
  <c r="T456" i="4"/>
  <c r="R456" i="4"/>
  <c r="P456" i="4"/>
  <c r="BI455" i="4"/>
  <c r="BH455" i="4"/>
  <c r="BG455" i="4"/>
  <c r="BF455" i="4"/>
  <c r="T455" i="4"/>
  <c r="R455" i="4"/>
  <c r="P455" i="4"/>
  <c r="BI454" i="4"/>
  <c r="BH454" i="4"/>
  <c r="BG454" i="4"/>
  <c r="BF454" i="4"/>
  <c r="T454" i="4"/>
  <c r="R454" i="4"/>
  <c r="P454" i="4"/>
  <c r="BI452" i="4"/>
  <c r="BH452" i="4"/>
  <c r="BG452" i="4"/>
  <c r="BF452" i="4"/>
  <c r="T452" i="4"/>
  <c r="R452" i="4"/>
  <c r="P452" i="4"/>
  <c r="BI448" i="4"/>
  <c r="BH448" i="4"/>
  <c r="BG448" i="4"/>
  <c r="BF448" i="4"/>
  <c r="T448" i="4"/>
  <c r="R448" i="4"/>
  <c r="P448" i="4"/>
  <c r="BI440" i="4"/>
  <c r="BH440" i="4"/>
  <c r="BG440" i="4"/>
  <c r="BF440" i="4"/>
  <c r="T440" i="4"/>
  <c r="R440" i="4"/>
  <c r="P440" i="4"/>
  <c r="BI432" i="4"/>
  <c r="BH432" i="4"/>
  <c r="BG432" i="4"/>
  <c r="BF432" i="4"/>
  <c r="T432" i="4"/>
  <c r="R432" i="4"/>
  <c r="P432" i="4"/>
  <c r="BI426" i="4"/>
  <c r="BH426" i="4"/>
  <c r="BG426" i="4"/>
  <c r="BF426" i="4"/>
  <c r="T426" i="4"/>
  <c r="R426" i="4"/>
  <c r="P426" i="4"/>
  <c r="BI419" i="4"/>
  <c r="BH419" i="4"/>
  <c r="BG419" i="4"/>
  <c r="BF419" i="4"/>
  <c r="T419" i="4"/>
  <c r="R419" i="4"/>
  <c r="P419" i="4"/>
  <c r="BI417" i="4"/>
  <c r="BH417" i="4"/>
  <c r="BG417" i="4"/>
  <c r="BF417" i="4"/>
  <c r="T417" i="4"/>
  <c r="R417" i="4"/>
  <c r="P417" i="4"/>
  <c r="BI411" i="4"/>
  <c r="BH411" i="4"/>
  <c r="BG411" i="4"/>
  <c r="BF411" i="4"/>
  <c r="T411" i="4"/>
  <c r="R411" i="4"/>
  <c r="P411" i="4"/>
  <c r="BI403" i="4"/>
  <c r="BH403" i="4"/>
  <c r="BG403" i="4"/>
  <c r="BF403" i="4"/>
  <c r="T403" i="4"/>
  <c r="R403" i="4"/>
  <c r="P403" i="4"/>
  <c r="BI402" i="4"/>
  <c r="BH402" i="4"/>
  <c r="BG402" i="4"/>
  <c r="BF402" i="4"/>
  <c r="T402" i="4"/>
  <c r="R402" i="4"/>
  <c r="P402" i="4"/>
  <c r="BI398" i="4"/>
  <c r="BH398" i="4"/>
  <c r="BG398" i="4"/>
  <c r="BF398" i="4"/>
  <c r="T398" i="4"/>
  <c r="R398" i="4"/>
  <c r="P398" i="4"/>
  <c r="BI393" i="4"/>
  <c r="BH393" i="4"/>
  <c r="BG393" i="4"/>
  <c r="BF393" i="4"/>
  <c r="T393" i="4"/>
  <c r="R393" i="4"/>
  <c r="P393" i="4"/>
  <c r="BI385" i="4"/>
  <c r="BH385" i="4"/>
  <c r="BG385" i="4"/>
  <c r="BF385" i="4"/>
  <c r="T385" i="4"/>
  <c r="R385" i="4"/>
  <c r="P385" i="4"/>
  <c r="BI375" i="4"/>
  <c r="BH375" i="4"/>
  <c r="BG375" i="4"/>
  <c r="BF375" i="4"/>
  <c r="T375" i="4"/>
  <c r="R375" i="4"/>
  <c r="P375" i="4"/>
  <c r="BI373" i="4"/>
  <c r="BH373" i="4"/>
  <c r="BG373" i="4"/>
  <c r="BF373" i="4"/>
  <c r="T373" i="4"/>
  <c r="R373" i="4"/>
  <c r="P373" i="4"/>
  <c r="BI369" i="4"/>
  <c r="BH369" i="4"/>
  <c r="BG369" i="4"/>
  <c r="BF369" i="4"/>
  <c r="T369" i="4"/>
  <c r="R369" i="4"/>
  <c r="P369" i="4"/>
  <c r="BI365" i="4"/>
  <c r="BH365" i="4"/>
  <c r="BG365" i="4"/>
  <c r="BF365" i="4"/>
  <c r="T365" i="4"/>
  <c r="R365" i="4"/>
  <c r="P365" i="4"/>
  <c r="BI364" i="4"/>
  <c r="BH364" i="4"/>
  <c r="BG364" i="4"/>
  <c r="BF364" i="4"/>
  <c r="T364" i="4"/>
  <c r="R364" i="4"/>
  <c r="P364" i="4"/>
  <c r="BI352" i="4"/>
  <c r="BH352" i="4"/>
  <c r="BG352" i="4"/>
  <c r="BF352" i="4"/>
  <c r="T352" i="4"/>
  <c r="R352" i="4"/>
  <c r="P352" i="4"/>
  <c r="BI343" i="4"/>
  <c r="BH343" i="4"/>
  <c r="BG343" i="4"/>
  <c r="BF343" i="4"/>
  <c r="T343" i="4"/>
  <c r="R343" i="4"/>
  <c r="P343" i="4"/>
  <c r="BI339" i="4"/>
  <c r="BH339" i="4"/>
  <c r="BG339" i="4"/>
  <c r="BF339" i="4"/>
  <c r="T339" i="4"/>
  <c r="R339" i="4"/>
  <c r="P339" i="4"/>
  <c r="BI338" i="4"/>
  <c r="BH338" i="4"/>
  <c r="BG338" i="4"/>
  <c r="BF338" i="4"/>
  <c r="T338" i="4"/>
  <c r="R338" i="4"/>
  <c r="P338" i="4"/>
  <c r="BI285" i="4"/>
  <c r="BH285" i="4"/>
  <c r="BG285" i="4"/>
  <c r="BF285" i="4"/>
  <c r="T285" i="4"/>
  <c r="R285" i="4"/>
  <c r="P285" i="4"/>
  <c r="BI255" i="4"/>
  <c r="BH255" i="4"/>
  <c r="BG255" i="4"/>
  <c r="BF255" i="4"/>
  <c r="T255" i="4"/>
  <c r="R255" i="4"/>
  <c r="P255" i="4"/>
  <c r="BI249" i="4"/>
  <c r="BH249" i="4"/>
  <c r="BG249" i="4"/>
  <c r="BF249" i="4"/>
  <c r="T249" i="4"/>
  <c r="R249" i="4"/>
  <c r="P249" i="4"/>
  <c r="BI247" i="4"/>
  <c r="BH247" i="4"/>
  <c r="BG247" i="4"/>
  <c r="BF247" i="4"/>
  <c r="T247" i="4"/>
  <c r="R247" i="4"/>
  <c r="P247" i="4"/>
  <c r="BI243" i="4"/>
  <c r="BH243" i="4"/>
  <c r="BG243" i="4"/>
  <c r="BF243" i="4"/>
  <c r="T243" i="4"/>
  <c r="R243" i="4"/>
  <c r="P243" i="4"/>
  <c r="BI240" i="4"/>
  <c r="BH240" i="4"/>
  <c r="BG240" i="4"/>
  <c r="BF240" i="4"/>
  <c r="T240" i="4"/>
  <c r="R240" i="4"/>
  <c r="P240" i="4"/>
  <c r="BI236" i="4"/>
  <c r="BH236" i="4"/>
  <c r="BG236" i="4"/>
  <c r="BF236" i="4"/>
  <c r="T236" i="4"/>
  <c r="R236" i="4"/>
  <c r="P236" i="4"/>
  <c r="BI234" i="4"/>
  <c r="BH234" i="4"/>
  <c r="BG234" i="4"/>
  <c r="BF234" i="4"/>
  <c r="T234" i="4"/>
  <c r="R234" i="4"/>
  <c r="P234" i="4"/>
  <c r="BI231" i="4"/>
  <c r="BH231" i="4"/>
  <c r="BG231" i="4"/>
  <c r="BF231" i="4"/>
  <c r="T231" i="4"/>
  <c r="R231" i="4"/>
  <c r="P231" i="4"/>
  <c r="BI227" i="4"/>
  <c r="BH227" i="4"/>
  <c r="BG227" i="4"/>
  <c r="BF227" i="4"/>
  <c r="T227" i="4"/>
  <c r="R227" i="4"/>
  <c r="P227" i="4"/>
  <c r="BI223" i="4"/>
  <c r="BH223" i="4"/>
  <c r="BG223" i="4"/>
  <c r="BF223" i="4"/>
  <c r="T223" i="4"/>
  <c r="R223" i="4"/>
  <c r="P223" i="4"/>
  <c r="BI210" i="4"/>
  <c r="BH210" i="4"/>
  <c r="BG210" i="4"/>
  <c r="BF210" i="4"/>
  <c r="T210" i="4"/>
  <c r="R210" i="4"/>
  <c r="P210" i="4"/>
  <c r="BI203" i="4"/>
  <c r="BH203" i="4"/>
  <c r="BG203" i="4"/>
  <c r="BF203" i="4"/>
  <c r="T203" i="4"/>
  <c r="R203" i="4"/>
  <c r="P203" i="4"/>
  <c r="BI200" i="4"/>
  <c r="BH200" i="4"/>
  <c r="BG200" i="4"/>
  <c r="BF200" i="4"/>
  <c r="T200" i="4"/>
  <c r="R200" i="4"/>
  <c r="P200" i="4"/>
  <c r="BI197" i="4"/>
  <c r="BH197" i="4"/>
  <c r="BG197" i="4"/>
  <c r="BF197" i="4"/>
  <c r="T197" i="4"/>
  <c r="R197" i="4"/>
  <c r="P197" i="4"/>
  <c r="BI190" i="4"/>
  <c r="BH190" i="4"/>
  <c r="BG190" i="4"/>
  <c r="BF190" i="4"/>
  <c r="T190" i="4"/>
  <c r="R190" i="4"/>
  <c r="P190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78" i="4"/>
  <c r="BH178" i="4"/>
  <c r="BG178" i="4"/>
  <c r="BF178" i="4"/>
  <c r="T178" i="4"/>
  <c r="R178" i="4"/>
  <c r="P178" i="4"/>
  <c r="BI171" i="4"/>
  <c r="BH171" i="4"/>
  <c r="BG171" i="4"/>
  <c r="BF171" i="4"/>
  <c r="T171" i="4"/>
  <c r="R171" i="4"/>
  <c r="P171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1" i="4"/>
  <c r="BH161" i="4"/>
  <c r="BG161" i="4"/>
  <c r="BF161" i="4"/>
  <c r="T161" i="4"/>
  <c r="R161" i="4"/>
  <c r="P161" i="4"/>
  <c r="BI156" i="4"/>
  <c r="BH156" i="4"/>
  <c r="BG156" i="4"/>
  <c r="BF156" i="4"/>
  <c r="T156" i="4"/>
  <c r="R156" i="4"/>
  <c r="P156" i="4"/>
  <c r="BI151" i="4"/>
  <c r="BH151" i="4"/>
  <c r="BG151" i="4"/>
  <c r="BF151" i="4"/>
  <c r="T151" i="4"/>
  <c r="R151" i="4"/>
  <c r="P151" i="4"/>
  <c r="BI147" i="4"/>
  <c r="BH147" i="4"/>
  <c r="BG147" i="4"/>
  <c r="BF147" i="4"/>
  <c r="T147" i="4"/>
  <c r="R147" i="4"/>
  <c r="P147" i="4"/>
  <c r="BI143" i="4"/>
  <c r="BH143" i="4"/>
  <c r="BG143" i="4"/>
  <c r="BF143" i="4"/>
  <c r="T143" i="4"/>
  <c r="R143" i="4"/>
  <c r="P143" i="4"/>
  <c r="J137" i="4"/>
  <c r="J136" i="4"/>
  <c r="F136" i="4"/>
  <c r="F134" i="4"/>
  <c r="E132" i="4"/>
  <c r="J96" i="4"/>
  <c r="J95" i="4"/>
  <c r="F95" i="4"/>
  <c r="F93" i="4"/>
  <c r="E91" i="4"/>
  <c r="J22" i="4"/>
  <c r="E22" i="4"/>
  <c r="F96" i="4"/>
  <c r="J21" i="4"/>
  <c r="J16" i="4"/>
  <c r="J134" i="4"/>
  <c r="E7" i="4"/>
  <c r="E126" i="4"/>
  <c r="J41" i="3"/>
  <c r="J40" i="3"/>
  <c r="AY98" i="1" s="1"/>
  <c r="J39" i="3"/>
  <c r="AX98" i="1" s="1"/>
  <c r="BI360" i="3"/>
  <c r="BH360" i="3"/>
  <c r="BG360" i="3"/>
  <c r="BF360" i="3"/>
  <c r="T360" i="3"/>
  <c r="T359" i="3" s="1"/>
  <c r="T302" i="3" s="1"/>
  <c r="R360" i="3"/>
  <c r="R359" i="3"/>
  <c r="R302" i="3" s="1"/>
  <c r="P360" i="3"/>
  <c r="P359" i="3" s="1"/>
  <c r="P302" i="3" s="1"/>
  <c r="BI354" i="3"/>
  <c r="BH354" i="3"/>
  <c r="BG354" i="3"/>
  <c r="BF354" i="3"/>
  <c r="T354" i="3"/>
  <c r="T353" i="3" s="1"/>
  <c r="R354" i="3"/>
  <c r="R353" i="3"/>
  <c r="P354" i="3"/>
  <c r="P353" i="3" s="1"/>
  <c r="BI348" i="3"/>
  <c r="BH348" i="3"/>
  <c r="BG348" i="3"/>
  <c r="BF348" i="3"/>
  <c r="T348" i="3"/>
  <c r="R348" i="3"/>
  <c r="P348" i="3"/>
  <c r="BI344" i="3"/>
  <c r="BH344" i="3"/>
  <c r="BG344" i="3"/>
  <c r="BF344" i="3"/>
  <c r="T344" i="3"/>
  <c r="R344" i="3"/>
  <c r="P344" i="3"/>
  <c r="BI340" i="3"/>
  <c r="BH340" i="3"/>
  <c r="BG340" i="3"/>
  <c r="BF340" i="3"/>
  <c r="T340" i="3"/>
  <c r="R340" i="3"/>
  <c r="P340" i="3"/>
  <c r="BI336" i="3"/>
  <c r="BH336" i="3"/>
  <c r="BG336" i="3"/>
  <c r="BF336" i="3"/>
  <c r="T336" i="3"/>
  <c r="R336" i="3"/>
  <c r="P336" i="3"/>
  <c r="BI332" i="3"/>
  <c r="BH332" i="3"/>
  <c r="BG332" i="3"/>
  <c r="BF332" i="3"/>
  <c r="T332" i="3"/>
  <c r="R332" i="3"/>
  <c r="P332" i="3"/>
  <c r="BI328" i="3"/>
  <c r="BH328" i="3"/>
  <c r="BG328" i="3"/>
  <c r="BF328" i="3"/>
  <c r="T328" i="3"/>
  <c r="R328" i="3"/>
  <c r="P328" i="3"/>
  <c r="BI324" i="3"/>
  <c r="BH324" i="3"/>
  <c r="BG324" i="3"/>
  <c r="BF324" i="3"/>
  <c r="T324" i="3"/>
  <c r="R324" i="3"/>
  <c r="P324" i="3"/>
  <c r="BI320" i="3"/>
  <c r="BH320" i="3"/>
  <c r="BG320" i="3"/>
  <c r="BF320" i="3"/>
  <c r="T320" i="3"/>
  <c r="R320" i="3"/>
  <c r="P320" i="3"/>
  <c r="BI316" i="3"/>
  <c r="BH316" i="3"/>
  <c r="BG316" i="3"/>
  <c r="BF316" i="3"/>
  <c r="T316" i="3"/>
  <c r="R316" i="3"/>
  <c r="P316" i="3"/>
  <c r="BI312" i="3"/>
  <c r="BH312" i="3"/>
  <c r="BG312" i="3"/>
  <c r="BF312" i="3"/>
  <c r="T312" i="3"/>
  <c r="R312" i="3"/>
  <c r="P312" i="3"/>
  <c r="BI307" i="3"/>
  <c r="BH307" i="3"/>
  <c r="BG307" i="3"/>
  <c r="BF307" i="3"/>
  <c r="T307" i="3"/>
  <c r="R307" i="3"/>
  <c r="P307" i="3"/>
  <c r="BI303" i="3"/>
  <c r="BH303" i="3"/>
  <c r="BG303" i="3"/>
  <c r="BF303" i="3"/>
  <c r="T303" i="3"/>
  <c r="R303" i="3"/>
  <c r="P303" i="3"/>
  <c r="BI300" i="3"/>
  <c r="BH300" i="3"/>
  <c r="BG300" i="3"/>
  <c r="BF300" i="3"/>
  <c r="T300" i="3"/>
  <c r="R300" i="3"/>
  <c r="P300" i="3"/>
  <c r="BI295" i="3"/>
  <c r="BH295" i="3"/>
  <c r="BG295" i="3"/>
  <c r="BF295" i="3"/>
  <c r="T295" i="3"/>
  <c r="R295" i="3"/>
  <c r="P295" i="3"/>
  <c r="BI290" i="3"/>
  <c r="BH290" i="3"/>
  <c r="BG290" i="3"/>
  <c r="BF290" i="3"/>
  <c r="T290" i="3"/>
  <c r="R290" i="3"/>
  <c r="P290" i="3"/>
  <c r="BI286" i="3"/>
  <c r="BH286" i="3"/>
  <c r="BG286" i="3"/>
  <c r="BF286" i="3"/>
  <c r="T286" i="3"/>
  <c r="R286" i="3"/>
  <c r="P286" i="3"/>
  <c r="BI281" i="3"/>
  <c r="BH281" i="3"/>
  <c r="BG281" i="3"/>
  <c r="BF281" i="3"/>
  <c r="T281" i="3"/>
  <c r="R281" i="3"/>
  <c r="P281" i="3"/>
  <c r="BI277" i="3"/>
  <c r="BH277" i="3"/>
  <c r="BG277" i="3"/>
  <c r="BF277" i="3"/>
  <c r="T277" i="3"/>
  <c r="R277" i="3"/>
  <c r="P277" i="3"/>
  <c r="BI273" i="3"/>
  <c r="BH273" i="3"/>
  <c r="BG273" i="3"/>
  <c r="BF273" i="3"/>
  <c r="T273" i="3"/>
  <c r="R273" i="3"/>
  <c r="P273" i="3"/>
  <c r="BI270" i="3"/>
  <c r="BH270" i="3"/>
  <c r="BG270" i="3"/>
  <c r="BF270" i="3"/>
  <c r="T270" i="3"/>
  <c r="R270" i="3"/>
  <c r="P270" i="3"/>
  <c r="BI262" i="3"/>
  <c r="BH262" i="3"/>
  <c r="BG262" i="3"/>
  <c r="BF262" i="3"/>
  <c r="T262" i="3"/>
  <c r="R262" i="3"/>
  <c r="P262" i="3"/>
  <c r="BI251" i="3"/>
  <c r="BH251" i="3"/>
  <c r="BG251" i="3"/>
  <c r="BF251" i="3"/>
  <c r="T251" i="3"/>
  <c r="R251" i="3"/>
  <c r="P251" i="3"/>
  <c r="BI241" i="3"/>
  <c r="BH241" i="3"/>
  <c r="BG241" i="3"/>
  <c r="BF241" i="3"/>
  <c r="T241" i="3"/>
  <c r="R241" i="3"/>
  <c r="P241" i="3"/>
  <c r="BI234" i="3"/>
  <c r="BH234" i="3"/>
  <c r="BG234" i="3"/>
  <c r="BF234" i="3"/>
  <c r="T234" i="3"/>
  <c r="R234" i="3"/>
  <c r="P234" i="3"/>
  <c r="BI230" i="3"/>
  <c r="BH230" i="3"/>
  <c r="BG230" i="3"/>
  <c r="BF230" i="3"/>
  <c r="T230" i="3"/>
  <c r="R230" i="3"/>
  <c r="P230" i="3"/>
  <c r="BI226" i="3"/>
  <c r="BH226" i="3"/>
  <c r="BG226" i="3"/>
  <c r="BF226" i="3"/>
  <c r="T226" i="3"/>
  <c r="R226" i="3"/>
  <c r="P226" i="3"/>
  <c r="BI222" i="3"/>
  <c r="BH222" i="3"/>
  <c r="BG222" i="3"/>
  <c r="BF222" i="3"/>
  <c r="T222" i="3"/>
  <c r="R222" i="3"/>
  <c r="P222" i="3"/>
  <c r="BI218" i="3"/>
  <c r="BH218" i="3"/>
  <c r="BG218" i="3"/>
  <c r="BF218" i="3"/>
  <c r="T218" i="3"/>
  <c r="R218" i="3"/>
  <c r="P218" i="3"/>
  <c r="BI214" i="3"/>
  <c r="BH214" i="3"/>
  <c r="BG214" i="3"/>
  <c r="BF214" i="3"/>
  <c r="T214" i="3"/>
  <c r="R214" i="3"/>
  <c r="P214" i="3"/>
  <c r="BI206" i="3"/>
  <c r="BH206" i="3"/>
  <c r="BG206" i="3"/>
  <c r="BF206" i="3"/>
  <c r="T206" i="3"/>
  <c r="R206" i="3"/>
  <c r="P206" i="3"/>
  <c r="BI202" i="3"/>
  <c r="BH202" i="3"/>
  <c r="BG202" i="3"/>
  <c r="BF202" i="3"/>
  <c r="T202" i="3"/>
  <c r="R202" i="3"/>
  <c r="P202" i="3"/>
  <c r="BI198" i="3"/>
  <c r="BH198" i="3"/>
  <c r="BG198" i="3"/>
  <c r="BF198" i="3"/>
  <c r="T198" i="3"/>
  <c r="R198" i="3"/>
  <c r="P198" i="3"/>
  <c r="BI194" i="3"/>
  <c r="BH194" i="3"/>
  <c r="BG194" i="3"/>
  <c r="BF194" i="3"/>
  <c r="T194" i="3"/>
  <c r="R194" i="3"/>
  <c r="P194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3" i="3"/>
  <c r="BH183" i="3"/>
  <c r="BG183" i="3"/>
  <c r="BF183" i="3"/>
  <c r="T183" i="3"/>
  <c r="R183" i="3"/>
  <c r="P183" i="3"/>
  <c r="BI178" i="3"/>
  <c r="BH178" i="3"/>
  <c r="BG178" i="3"/>
  <c r="BF178" i="3"/>
  <c r="T178" i="3"/>
  <c r="R178" i="3"/>
  <c r="P178" i="3"/>
  <c r="BI173" i="3"/>
  <c r="BH173" i="3"/>
  <c r="BG173" i="3"/>
  <c r="BF173" i="3"/>
  <c r="T173" i="3"/>
  <c r="R173" i="3"/>
  <c r="P173" i="3"/>
  <c r="BI168" i="3"/>
  <c r="BH168" i="3"/>
  <c r="BG168" i="3"/>
  <c r="BF168" i="3"/>
  <c r="T168" i="3"/>
  <c r="R168" i="3"/>
  <c r="P168" i="3"/>
  <c r="BI155" i="3"/>
  <c r="BH155" i="3"/>
  <c r="BG155" i="3"/>
  <c r="BF155" i="3"/>
  <c r="T155" i="3"/>
  <c r="R155" i="3"/>
  <c r="P155" i="3"/>
  <c r="BI151" i="3"/>
  <c r="BH151" i="3"/>
  <c r="BG151" i="3"/>
  <c r="BF151" i="3"/>
  <c r="T151" i="3"/>
  <c r="R151" i="3"/>
  <c r="P151" i="3"/>
  <c r="BI143" i="3"/>
  <c r="BH143" i="3"/>
  <c r="BG143" i="3"/>
  <c r="BF143" i="3"/>
  <c r="T143" i="3"/>
  <c r="R143" i="3"/>
  <c r="P143" i="3"/>
  <c r="BI133" i="3"/>
  <c r="BH133" i="3"/>
  <c r="BG133" i="3"/>
  <c r="BF133" i="3"/>
  <c r="T133" i="3"/>
  <c r="R133" i="3"/>
  <c r="P133" i="3"/>
  <c r="J127" i="3"/>
  <c r="J126" i="3"/>
  <c r="F126" i="3"/>
  <c r="F124" i="3"/>
  <c r="E122" i="3"/>
  <c r="J96" i="3"/>
  <c r="J95" i="3"/>
  <c r="F95" i="3"/>
  <c r="F93" i="3"/>
  <c r="E91" i="3"/>
  <c r="J22" i="3"/>
  <c r="E22" i="3"/>
  <c r="F96" i="3"/>
  <c r="J21" i="3"/>
  <c r="J16" i="3"/>
  <c r="J124" i="3" s="1"/>
  <c r="E7" i="3"/>
  <c r="E116" i="3"/>
  <c r="J41" i="2"/>
  <c r="J40" i="2"/>
  <c r="AY97" i="1"/>
  <c r="J39" i="2"/>
  <c r="AX97" i="1"/>
  <c r="BI1790" i="2"/>
  <c r="BH1790" i="2"/>
  <c r="BG1790" i="2"/>
  <c r="BF1790" i="2"/>
  <c r="T1790" i="2"/>
  <c r="T1789" i="2" s="1"/>
  <c r="T1788" i="2" s="1"/>
  <c r="R1790" i="2"/>
  <c r="R1789" i="2"/>
  <c r="R1788" i="2"/>
  <c r="P1790" i="2"/>
  <c r="P1789" i="2"/>
  <c r="P1788" i="2"/>
  <c r="BI1787" i="2"/>
  <c r="BH1787" i="2"/>
  <c r="BG1787" i="2"/>
  <c r="BF1787" i="2"/>
  <c r="T1787" i="2"/>
  <c r="T1786" i="2"/>
  <c r="R1787" i="2"/>
  <c r="R1786" i="2" s="1"/>
  <c r="P1787" i="2"/>
  <c r="P1786" i="2"/>
  <c r="BI1781" i="2"/>
  <c r="BH1781" i="2"/>
  <c r="BG1781" i="2"/>
  <c r="BF1781" i="2"/>
  <c r="T1781" i="2"/>
  <c r="T1780" i="2" s="1"/>
  <c r="R1781" i="2"/>
  <c r="R1780" i="2"/>
  <c r="P1781" i="2"/>
  <c r="P1780" i="2" s="1"/>
  <c r="BI1776" i="2"/>
  <c r="BH1776" i="2"/>
  <c r="BG1776" i="2"/>
  <c r="BF1776" i="2"/>
  <c r="T1776" i="2"/>
  <c r="R1776" i="2"/>
  <c r="P1776" i="2"/>
  <c r="BI1770" i="2"/>
  <c r="BH1770" i="2"/>
  <c r="BG1770" i="2"/>
  <c r="BF1770" i="2"/>
  <c r="T1770" i="2"/>
  <c r="R1770" i="2"/>
  <c r="P1770" i="2"/>
  <c r="BI1766" i="2"/>
  <c r="BH1766" i="2"/>
  <c r="BG1766" i="2"/>
  <c r="BF1766" i="2"/>
  <c r="T1766" i="2"/>
  <c r="R1766" i="2"/>
  <c r="P1766" i="2"/>
  <c r="BI1761" i="2"/>
  <c r="BH1761" i="2"/>
  <c r="BG1761" i="2"/>
  <c r="BF1761" i="2"/>
  <c r="T1761" i="2"/>
  <c r="R1761" i="2"/>
  <c r="P1761" i="2"/>
  <c r="BI1757" i="2"/>
  <c r="BH1757" i="2"/>
  <c r="BG1757" i="2"/>
  <c r="BF1757" i="2"/>
  <c r="T1757" i="2"/>
  <c r="R1757" i="2"/>
  <c r="P1757" i="2"/>
  <c r="BI1752" i="2"/>
  <c r="BH1752" i="2"/>
  <c r="BG1752" i="2"/>
  <c r="BF1752" i="2"/>
  <c r="T1752" i="2"/>
  <c r="R1752" i="2"/>
  <c r="P1752" i="2"/>
  <c r="BI1747" i="2"/>
  <c r="BH1747" i="2"/>
  <c r="BG1747" i="2"/>
  <c r="BF1747" i="2"/>
  <c r="T1747" i="2"/>
  <c r="R1747" i="2"/>
  <c r="P1747" i="2"/>
  <c r="BI1725" i="2"/>
  <c r="BH1725" i="2"/>
  <c r="BG1725" i="2"/>
  <c r="BF1725" i="2"/>
  <c r="T1725" i="2"/>
  <c r="R1725" i="2"/>
  <c r="P1725" i="2"/>
  <c r="BI1720" i="2"/>
  <c r="BH1720" i="2"/>
  <c r="BG1720" i="2"/>
  <c r="BF1720" i="2"/>
  <c r="T1720" i="2"/>
  <c r="R1720" i="2"/>
  <c r="P1720" i="2"/>
  <c r="BI1716" i="2"/>
  <c r="BH1716" i="2"/>
  <c r="BG1716" i="2"/>
  <c r="BF1716" i="2"/>
  <c r="T1716" i="2"/>
  <c r="R1716" i="2"/>
  <c r="P1716" i="2"/>
  <c r="BI1711" i="2"/>
  <c r="BH1711" i="2"/>
  <c r="BG1711" i="2"/>
  <c r="BF1711" i="2"/>
  <c r="T1711" i="2"/>
  <c r="R1711" i="2"/>
  <c r="P1711" i="2"/>
  <c r="BI1707" i="2"/>
  <c r="BH1707" i="2"/>
  <c r="BG1707" i="2"/>
  <c r="BF1707" i="2"/>
  <c r="T1707" i="2"/>
  <c r="R1707" i="2"/>
  <c r="P1707" i="2"/>
  <c r="BI1703" i="2"/>
  <c r="BH1703" i="2"/>
  <c r="BG1703" i="2"/>
  <c r="BF1703" i="2"/>
  <c r="T1703" i="2"/>
  <c r="R1703" i="2"/>
  <c r="P1703" i="2"/>
  <c r="BI1699" i="2"/>
  <c r="BH1699" i="2"/>
  <c r="BG1699" i="2"/>
  <c r="BF1699" i="2"/>
  <c r="T1699" i="2"/>
  <c r="R1699" i="2"/>
  <c r="P1699" i="2"/>
  <c r="BI1695" i="2"/>
  <c r="BH1695" i="2"/>
  <c r="BG1695" i="2"/>
  <c r="BF1695" i="2"/>
  <c r="T1695" i="2"/>
  <c r="R1695" i="2"/>
  <c r="P1695" i="2"/>
  <c r="BI1690" i="2"/>
  <c r="BH1690" i="2"/>
  <c r="BG1690" i="2"/>
  <c r="BF1690" i="2"/>
  <c r="T1690" i="2"/>
  <c r="R1690" i="2"/>
  <c r="P1690" i="2"/>
  <c r="BI1684" i="2"/>
  <c r="BH1684" i="2"/>
  <c r="BG1684" i="2"/>
  <c r="BF1684" i="2"/>
  <c r="T1684" i="2"/>
  <c r="R1684" i="2"/>
  <c r="P1684" i="2"/>
  <c r="BI1668" i="2"/>
  <c r="BH1668" i="2"/>
  <c r="BG1668" i="2"/>
  <c r="BF1668" i="2"/>
  <c r="T1668" i="2"/>
  <c r="T1667" i="2"/>
  <c r="R1668" i="2"/>
  <c r="R1667" i="2" s="1"/>
  <c r="P1668" i="2"/>
  <c r="P1667" i="2" s="1"/>
  <c r="BI1663" i="2"/>
  <c r="BH1663" i="2"/>
  <c r="BG1663" i="2"/>
  <c r="BF1663" i="2"/>
  <c r="T1663" i="2"/>
  <c r="R1663" i="2"/>
  <c r="P1663" i="2"/>
  <c r="BI1640" i="2"/>
  <c r="BH1640" i="2"/>
  <c r="BG1640" i="2"/>
  <c r="BF1640" i="2"/>
  <c r="T1640" i="2"/>
  <c r="R1640" i="2"/>
  <c r="P1640" i="2"/>
  <c r="BI1636" i="2"/>
  <c r="BH1636" i="2"/>
  <c r="BG1636" i="2"/>
  <c r="BF1636" i="2"/>
  <c r="T1636" i="2"/>
  <c r="R1636" i="2"/>
  <c r="P1636" i="2"/>
  <c r="BI1632" i="2"/>
  <c r="BH1632" i="2"/>
  <c r="BG1632" i="2"/>
  <c r="BF1632" i="2"/>
  <c r="T1632" i="2"/>
  <c r="R1632" i="2"/>
  <c r="P1632" i="2"/>
  <c r="BI1623" i="2"/>
  <c r="BH1623" i="2"/>
  <c r="BG1623" i="2"/>
  <c r="BF1623" i="2"/>
  <c r="T1623" i="2"/>
  <c r="R1623" i="2"/>
  <c r="P1623" i="2"/>
  <c r="BI1613" i="2"/>
  <c r="BH1613" i="2"/>
  <c r="BG1613" i="2"/>
  <c r="BF1613" i="2"/>
  <c r="T1613" i="2"/>
  <c r="R1613" i="2"/>
  <c r="P1613" i="2"/>
  <c r="BI1609" i="2"/>
  <c r="BH1609" i="2"/>
  <c r="BG1609" i="2"/>
  <c r="BF1609" i="2"/>
  <c r="T1609" i="2"/>
  <c r="R1609" i="2"/>
  <c r="P1609" i="2"/>
  <c r="BI1601" i="2"/>
  <c r="BH1601" i="2"/>
  <c r="BG1601" i="2"/>
  <c r="BF1601" i="2"/>
  <c r="T1601" i="2"/>
  <c r="R1601" i="2"/>
  <c r="P1601" i="2"/>
  <c r="BI1592" i="2"/>
  <c r="BH1592" i="2"/>
  <c r="BG1592" i="2"/>
  <c r="BF1592" i="2"/>
  <c r="T1592" i="2"/>
  <c r="R1592" i="2"/>
  <c r="P1592" i="2"/>
  <c r="BI1586" i="2"/>
  <c r="BH1586" i="2"/>
  <c r="BG1586" i="2"/>
  <c r="BF1586" i="2"/>
  <c r="T1586" i="2"/>
  <c r="R1586" i="2"/>
  <c r="P1586" i="2"/>
  <c r="BI1580" i="2"/>
  <c r="BH1580" i="2"/>
  <c r="BG1580" i="2"/>
  <c r="BF1580" i="2"/>
  <c r="T1580" i="2"/>
  <c r="R1580" i="2"/>
  <c r="P1580" i="2"/>
  <c r="BI1574" i="2"/>
  <c r="BH1574" i="2"/>
  <c r="BG1574" i="2"/>
  <c r="BF1574" i="2"/>
  <c r="T1574" i="2"/>
  <c r="R1574" i="2"/>
  <c r="P1574" i="2"/>
  <c r="BI1568" i="2"/>
  <c r="BH1568" i="2"/>
  <c r="BG1568" i="2"/>
  <c r="BF1568" i="2"/>
  <c r="T1568" i="2"/>
  <c r="R1568" i="2"/>
  <c r="P1568" i="2"/>
  <c r="BI1560" i="2"/>
  <c r="BH1560" i="2"/>
  <c r="BG1560" i="2"/>
  <c r="BF1560" i="2"/>
  <c r="T1560" i="2"/>
  <c r="R1560" i="2"/>
  <c r="P1560" i="2"/>
  <c r="BI1554" i="2"/>
  <c r="BH1554" i="2"/>
  <c r="BG1554" i="2"/>
  <c r="BF1554" i="2"/>
  <c r="T1554" i="2"/>
  <c r="R1554" i="2"/>
  <c r="P1554" i="2"/>
  <c r="BI1548" i="2"/>
  <c r="BH1548" i="2"/>
  <c r="BG1548" i="2"/>
  <c r="BF1548" i="2"/>
  <c r="T1548" i="2"/>
  <c r="R1548" i="2"/>
  <c r="P1548" i="2"/>
  <c r="BI1545" i="2"/>
  <c r="BH1545" i="2"/>
  <c r="BG1545" i="2"/>
  <c r="BF1545" i="2"/>
  <c r="T1545" i="2"/>
  <c r="R1545" i="2"/>
  <c r="P1545" i="2"/>
  <c r="BI1541" i="2"/>
  <c r="BH1541" i="2"/>
  <c r="BG1541" i="2"/>
  <c r="BF1541" i="2"/>
  <c r="T1541" i="2"/>
  <c r="R1541" i="2"/>
  <c r="P1541" i="2"/>
  <c r="BI1538" i="2"/>
  <c r="BH1538" i="2"/>
  <c r="BG1538" i="2"/>
  <c r="BF1538" i="2"/>
  <c r="T1538" i="2"/>
  <c r="R1538" i="2"/>
  <c r="P1538" i="2"/>
  <c r="BI1535" i="2"/>
  <c r="BH1535" i="2"/>
  <c r="BG1535" i="2"/>
  <c r="BF1535" i="2"/>
  <c r="T1535" i="2"/>
  <c r="R1535" i="2"/>
  <c r="P1535" i="2"/>
  <c r="BI1532" i="2"/>
  <c r="BH1532" i="2"/>
  <c r="BG1532" i="2"/>
  <c r="BF1532" i="2"/>
  <c r="T1532" i="2"/>
  <c r="R1532" i="2"/>
  <c r="P1532" i="2"/>
  <c r="BI1528" i="2"/>
  <c r="BH1528" i="2"/>
  <c r="BG1528" i="2"/>
  <c r="BF1528" i="2"/>
  <c r="T1528" i="2"/>
  <c r="R1528" i="2"/>
  <c r="P1528" i="2"/>
  <c r="BI1523" i="2"/>
  <c r="BH1523" i="2"/>
  <c r="BG1523" i="2"/>
  <c r="BF1523" i="2"/>
  <c r="T1523" i="2"/>
  <c r="R1523" i="2"/>
  <c r="P1523" i="2"/>
  <c r="BI1519" i="2"/>
  <c r="BH1519" i="2"/>
  <c r="BG1519" i="2"/>
  <c r="BF1519" i="2"/>
  <c r="T1519" i="2"/>
  <c r="R1519" i="2"/>
  <c r="P1519" i="2"/>
  <c r="BI1516" i="2"/>
  <c r="BH1516" i="2"/>
  <c r="BG1516" i="2"/>
  <c r="BF1516" i="2"/>
  <c r="T1516" i="2"/>
  <c r="R1516" i="2"/>
  <c r="P1516" i="2"/>
  <c r="BI1513" i="2"/>
  <c r="BH1513" i="2"/>
  <c r="BG1513" i="2"/>
  <c r="BF1513" i="2"/>
  <c r="T1513" i="2"/>
  <c r="R1513" i="2"/>
  <c r="P1513" i="2"/>
  <c r="BI1506" i="2"/>
  <c r="BH1506" i="2"/>
  <c r="BG1506" i="2"/>
  <c r="BF1506" i="2"/>
  <c r="T1506" i="2"/>
  <c r="R1506" i="2"/>
  <c r="P1506" i="2"/>
  <c r="BI1499" i="2"/>
  <c r="BH1499" i="2"/>
  <c r="BG1499" i="2"/>
  <c r="BF1499" i="2"/>
  <c r="T1499" i="2"/>
  <c r="R1499" i="2"/>
  <c r="P1499" i="2"/>
  <c r="BI1491" i="2"/>
  <c r="BH1491" i="2"/>
  <c r="BG1491" i="2"/>
  <c r="BF1491" i="2"/>
  <c r="T1491" i="2"/>
  <c r="R1491" i="2"/>
  <c r="P1491" i="2"/>
  <c r="BI1488" i="2"/>
  <c r="BH1488" i="2"/>
  <c r="BG1488" i="2"/>
  <c r="BF1488" i="2"/>
  <c r="T1488" i="2"/>
  <c r="R1488" i="2"/>
  <c r="P1488" i="2"/>
  <c r="BI1485" i="2"/>
  <c r="BH1485" i="2"/>
  <c r="BG1485" i="2"/>
  <c r="BF1485" i="2"/>
  <c r="T1485" i="2"/>
  <c r="R1485" i="2"/>
  <c r="P1485" i="2"/>
  <c r="BI1480" i="2"/>
  <c r="BH1480" i="2"/>
  <c r="BG1480" i="2"/>
  <c r="BF1480" i="2"/>
  <c r="T1480" i="2"/>
  <c r="R1480" i="2"/>
  <c r="P1480" i="2"/>
  <c r="BI1475" i="2"/>
  <c r="BH1475" i="2"/>
  <c r="BG1475" i="2"/>
  <c r="BF1475" i="2"/>
  <c r="T1475" i="2"/>
  <c r="R1475" i="2"/>
  <c r="P1475" i="2"/>
  <c r="BI1471" i="2"/>
  <c r="BH1471" i="2"/>
  <c r="BG1471" i="2"/>
  <c r="BF1471" i="2"/>
  <c r="T1471" i="2"/>
  <c r="R1471" i="2"/>
  <c r="P1471" i="2"/>
  <c r="BI1467" i="2"/>
  <c r="BH1467" i="2"/>
  <c r="BG1467" i="2"/>
  <c r="BF1467" i="2"/>
  <c r="T1467" i="2"/>
  <c r="R1467" i="2"/>
  <c r="P1467" i="2"/>
  <c r="BI1463" i="2"/>
  <c r="BH1463" i="2"/>
  <c r="BG1463" i="2"/>
  <c r="BF1463" i="2"/>
  <c r="T1463" i="2"/>
  <c r="R1463" i="2"/>
  <c r="P1463" i="2"/>
  <c r="BI1459" i="2"/>
  <c r="BH1459" i="2"/>
  <c r="BG1459" i="2"/>
  <c r="BF1459" i="2"/>
  <c r="T1459" i="2"/>
  <c r="R1459" i="2"/>
  <c r="P1459" i="2"/>
  <c r="BI1454" i="2"/>
  <c r="BH1454" i="2"/>
  <c r="BG1454" i="2"/>
  <c r="BF1454" i="2"/>
  <c r="T1454" i="2"/>
  <c r="R1454" i="2"/>
  <c r="P1454" i="2"/>
  <c r="BI1448" i="2"/>
  <c r="BH1448" i="2"/>
  <c r="BG1448" i="2"/>
  <c r="BF1448" i="2"/>
  <c r="T1448" i="2"/>
  <c r="R1448" i="2"/>
  <c r="P1448" i="2"/>
  <c r="BI1443" i="2"/>
  <c r="BH1443" i="2"/>
  <c r="BG1443" i="2"/>
  <c r="BF1443" i="2"/>
  <c r="T1443" i="2"/>
  <c r="R1443" i="2"/>
  <c r="P1443" i="2"/>
  <c r="BI1439" i="2"/>
  <c r="BH1439" i="2"/>
  <c r="BG1439" i="2"/>
  <c r="BF1439" i="2"/>
  <c r="T1439" i="2"/>
  <c r="R1439" i="2"/>
  <c r="P1439" i="2"/>
  <c r="BI1434" i="2"/>
  <c r="BH1434" i="2"/>
  <c r="BG1434" i="2"/>
  <c r="BF1434" i="2"/>
  <c r="T1434" i="2"/>
  <c r="R1434" i="2"/>
  <c r="P1434" i="2"/>
  <c r="BI1430" i="2"/>
  <c r="BH1430" i="2"/>
  <c r="BG1430" i="2"/>
  <c r="BF1430" i="2"/>
  <c r="T1430" i="2"/>
  <c r="R1430" i="2"/>
  <c r="P1430" i="2"/>
  <c r="BI1425" i="2"/>
  <c r="BH1425" i="2"/>
  <c r="BG1425" i="2"/>
  <c r="BF1425" i="2"/>
  <c r="T1425" i="2"/>
  <c r="R1425" i="2"/>
  <c r="P1425" i="2"/>
  <c r="BI1421" i="2"/>
  <c r="BH1421" i="2"/>
  <c r="BG1421" i="2"/>
  <c r="BF1421" i="2"/>
  <c r="T1421" i="2"/>
  <c r="R1421" i="2"/>
  <c r="P1421" i="2"/>
  <c r="BI1414" i="2"/>
  <c r="BH1414" i="2"/>
  <c r="BG1414" i="2"/>
  <c r="BF1414" i="2"/>
  <c r="T1414" i="2"/>
  <c r="R1414" i="2"/>
  <c r="P1414" i="2"/>
  <c r="BI1408" i="2"/>
  <c r="BH1408" i="2"/>
  <c r="BG1408" i="2"/>
  <c r="BF1408" i="2"/>
  <c r="T1408" i="2"/>
  <c r="R1408" i="2"/>
  <c r="P1408" i="2"/>
  <c r="BI1404" i="2"/>
  <c r="BH1404" i="2"/>
  <c r="BG1404" i="2"/>
  <c r="BF1404" i="2"/>
  <c r="T1404" i="2"/>
  <c r="R1404" i="2"/>
  <c r="P1404" i="2"/>
  <c r="BI1400" i="2"/>
  <c r="BH1400" i="2"/>
  <c r="BG1400" i="2"/>
  <c r="BF1400" i="2"/>
  <c r="T1400" i="2"/>
  <c r="R1400" i="2"/>
  <c r="P1400" i="2"/>
  <c r="BI1396" i="2"/>
  <c r="BH1396" i="2"/>
  <c r="BG1396" i="2"/>
  <c r="BF1396" i="2"/>
  <c r="T1396" i="2"/>
  <c r="R1396" i="2"/>
  <c r="P1396" i="2"/>
  <c r="BI1392" i="2"/>
  <c r="BH1392" i="2"/>
  <c r="BG1392" i="2"/>
  <c r="BF1392" i="2"/>
  <c r="T1392" i="2"/>
  <c r="R1392" i="2"/>
  <c r="P1392" i="2"/>
  <c r="BI1387" i="2"/>
  <c r="BH1387" i="2"/>
  <c r="BG1387" i="2"/>
  <c r="BF1387" i="2"/>
  <c r="T1387" i="2"/>
  <c r="R1387" i="2"/>
  <c r="P1387" i="2"/>
  <c r="BI1382" i="2"/>
  <c r="BH1382" i="2"/>
  <c r="BG1382" i="2"/>
  <c r="BF1382" i="2"/>
  <c r="T1382" i="2"/>
  <c r="R1382" i="2"/>
  <c r="P1382" i="2"/>
  <c r="BI1377" i="2"/>
  <c r="BH1377" i="2"/>
  <c r="BG1377" i="2"/>
  <c r="BF1377" i="2"/>
  <c r="T1377" i="2"/>
  <c r="R1377" i="2"/>
  <c r="P1377" i="2"/>
  <c r="BI1372" i="2"/>
  <c r="BH1372" i="2"/>
  <c r="BG1372" i="2"/>
  <c r="BF1372" i="2"/>
  <c r="T1372" i="2"/>
  <c r="R1372" i="2"/>
  <c r="P1372" i="2"/>
  <c r="BI1367" i="2"/>
  <c r="BH1367" i="2"/>
  <c r="BG1367" i="2"/>
  <c r="BF1367" i="2"/>
  <c r="T1367" i="2"/>
  <c r="R1367" i="2"/>
  <c r="P1367" i="2"/>
  <c r="BI1363" i="2"/>
  <c r="BH1363" i="2"/>
  <c r="BG1363" i="2"/>
  <c r="BF1363" i="2"/>
  <c r="T1363" i="2"/>
  <c r="R1363" i="2"/>
  <c r="P1363" i="2"/>
  <c r="BI1358" i="2"/>
  <c r="BH1358" i="2"/>
  <c r="BG1358" i="2"/>
  <c r="BF1358" i="2"/>
  <c r="T1358" i="2"/>
  <c r="R1358" i="2"/>
  <c r="P1358" i="2"/>
  <c r="BI1354" i="2"/>
  <c r="BH1354" i="2"/>
  <c r="BG1354" i="2"/>
  <c r="BF1354" i="2"/>
  <c r="T1354" i="2"/>
  <c r="R1354" i="2"/>
  <c r="P1354" i="2"/>
  <c r="BI1350" i="2"/>
  <c r="BH1350" i="2"/>
  <c r="BG1350" i="2"/>
  <c r="BF1350" i="2"/>
  <c r="T1350" i="2"/>
  <c r="R1350" i="2"/>
  <c r="P1350" i="2"/>
  <c r="BI1346" i="2"/>
  <c r="BH1346" i="2"/>
  <c r="BG1346" i="2"/>
  <c r="BF1346" i="2"/>
  <c r="T1346" i="2"/>
  <c r="R1346" i="2"/>
  <c r="P1346" i="2"/>
  <c r="BI1341" i="2"/>
  <c r="BH1341" i="2"/>
  <c r="BG1341" i="2"/>
  <c r="BF1341" i="2"/>
  <c r="T1341" i="2"/>
  <c r="R1341" i="2"/>
  <c r="P1341" i="2"/>
  <c r="BI1336" i="2"/>
  <c r="BH1336" i="2"/>
  <c r="BG1336" i="2"/>
  <c r="BF1336" i="2"/>
  <c r="T1336" i="2"/>
  <c r="R1336" i="2"/>
  <c r="P1336" i="2"/>
  <c r="BI1323" i="2"/>
  <c r="BH1323" i="2"/>
  <c r="BG1323" i="2"/>
  <c r="BF1323" i="2"/>
  <c r="T1323" i="2"/>
  <c r="R1323" i="2"/>
  <c r="P1323" i="2"/>
  <c r="BI1319" i="2"/>
  <c r="BH1319" i="2"/>
  <c r="BG1319" i="2"/>
  <c r="BF1319" i="2"/>
  <c r="T1319" i="2"/>
  <c r="R1319" i="2"/>
  <c r="P1319" i="2"/>
  <c r="BI1315" i="2"/>
  <c r="BH1315" i="2"/>
  <c r="BG1315" i="2"/>
  <c r="BF1315" i="2"/>
  <c r="T1315" i="2"/>
  <c r="R1315" i="2"/>
  <c r="P1315" i="2"/>
  <c r="BI1310" i="2"/>
  <c r="BH1310" i="2"/>
  <c r="BG1310" i="2"/>
  <c r="BF1310" i="2"/>
  <c r="T1310" i="2"/>
  <c r="R1310" i="2"/>
  <c r="P1310" i="2"/>
  <c r="BI1306" i="2"/>
  <c r="BH1306" i="2"/>
  <c r="BG1306" i="2"/>
  <c r="BF1306" i="2"/>
  <c r="T1306" i="2"/>
  <c r="R1306" i="2"/>
  <c r="P1306" i="2"/>
  <c r="BI1302" i="2"/>
  <c r="BH1302" i="2"/>
  <c r="BG1302" i="2"/>
  <c r="BF1302" i="2"/>
  <c r="T1302" i="2"/>
  <c r="R1302" i="2"/>
  <c r="P1302" i="2"/>
  <c r="BI1298" i="2"/>
  <c r="BH1298" i="2"/>
  <c r="BG1298" i="2"/>
  <c r="BF1298" i="2"/>
  <c r="T1298" i="2"/>
  <c r="R1298" i="2"/>
  <c r="P1298" i="2"/>
  <c r="BI1294" i="2"/>
  <c r="BH1294" i="2"/>
  <c r="BG1294" i="2"/>
  <c r="BF1294" i="2"/>
  <c r="T1294" i="2"/>
  <c r="R1294" i="2"/>
  <c r="P1294" i="2"/>
  <c r="BI1288" i="2"/>
  <c r="BH1288" i="2"/>
  <c r="BG1288" i="2"/>
  <c r="BF1288" i="2"/>
  <c r="T1288" i="2"/>
  <c r="R1288" i="2"/>
  <c r="P1288" i="2"/>
  <c r="BI1281" i="2"/>
  <c r="BH1281" i="2"/>
  <c r="BG1281" i="2"/>
  <c r="BF1281" i="2"/>
  <c r="T1281" i="2"/>
  <c r="R1281" i="2"/>
  <c r="P1281" i="2"/>
  <c r="BI1276" i="2"/>
  <c r="BH1276" i="2"/>
  <c r="BG1276" i="2"/>
  <c r="BF1276" i="2"/>
  <c r="T1276" i="2"/>
  <c r="R1276" i="2"/>
  <c r="P1276" i="2"/>
  <c r="BI1270" i="2"/>
  <c r="BH1270" i="2"/>
  <c r="BG1270" i="2"/>
  <c r="BF1270" i="2"/>
  <c r="T1270" i="2"/>
  <c r="R1270" i="2"/>
  <c r="P1270" i="2"/>
  <c r="BI1268" i="2"/>
  <c r="BH1268" i="2"/>
  <c r="BG1268" i="2"/>
  <c r="BF1268" i="2"/>
  <c r="T1268" i="2"/>
  <c r="R1268" i="2"/>
  <c r="P1268" i="2"/>
  <c r="BI1252" i="2"/>
  <c r="BH1252" i="2"/>
  <c r="BG1252" i="2"/>
  <c r="BF1252" i="2"/>
  <c r="T1252" i="2"/>
  <c r="R1252" i="2"/>
  <c r="P1252" i="2"/>
  <c r="BI1233" i="2"/>
  <c r="BH1233" i="2"/>
  <c r="BG1233" i="2"/>
  <c r="BF1233" i="2"/>
  <c r="T1233" i="2"/>
  <c r="R1233" i="2"/>
  <c r="P1233" i="2"/>
  <c r="BI1223" i="2"/>
  <c r="BH1223" i="2"/>
  <c r="BG1223" i="2"/>
  <c r="BF1223" i="2"/>
  <c r="T1223" i="2"/>
  <c r="R1223" i="2"/>
  <c r="P1223" i="2"/>
  <c r="BI1204" i="2"/>
  <c r="BH1204" i="2"/>
  <c r="BG1204" i="2"/>
  <c r="BF1204" i="2"/>
  <c r="T1204" i="2"/>
  <c r="R1204" i="2"/>
  <c r="P1204" i="2"/>
  <c r="BI1172" i="2"/>
  <c r="BH1172" i="2"/>
  <c r="BG1172" i="2"/>
  <c r="BF1172" i="2"/>
  <c r="T1172" i="2"/>
  <c r="R1172" i="2"/>
  <c r="P1172" i="2"/>
  <c r="BI1167" i="2"/>
  <c r="BH1167" i="2"/>
  <c r="BG1167" i="2"/>
  <c r="BF1167" i="2"/>
  <c r="T1167" i="2"/>
  <c r="R1167" i="2"/>
  <c r="P1167" i="2"/>
  <c r="BI1163" i="2"/>
  <c r="BH1163" i="2"/>
  <c r="BG1163" i="2"/>
  <c r="BF1163" i="2"/>
  <c r="T1163" i="2"/>
  <c r="R1163" i="2"/>
  <c r="P1163" i="2"/>
  <c r="BI1152" i="2"/>
  <c r="BH1152" i="2"/>
  <c r="BG1152" i="2"/>
  <c r="BF1152" i="2"/>
  <c r="T1152" i="2"/>
  <c r="R1152" i="2"/>
  <c r="P1152" i="2"/>
  <c r="BI1141" i="2"/>
  <c r="BH1141" i="2"/>
  <c r="BG1141" i="2"/>
  <c r="BF1141" i="2"/>
  <c r="T1141" i="2"/>
  <c r="R1141" i="2"/>
  <c r="P1141" i="2"/>
  <c r="BI1130" i="2"/>
  <c r="BH1130" i="2"/>
  <c r="BG1130" i="2"/>
  <c r="BF1130" i="2"/>
  <c r="T1130" i="2"/>
  <c r="R1130" i="2"/>
  <c r="P1130" i="2"/>
  <c r="BI1119" i="2"/>
  <c r="BH1119" i="2"/>
  <c r="BG1119" i="2"/>
  <c r="BF1119" i="2"/>
  <c r="T1119" i="2"/>
  <c r="R1119" i="2"/>
  <c r="P1119" i="2"/>
  <c r="BI1106" i="2"/>
  <c r="BH1106" i="2"/>
  <c r="BG1106" i="2"/>
  <c r="BF1106" i="2"/>
  <c r="T1106" i="2"/>
  <c r="R1106" i="2"/>
  <c r="P1106" i="2"/>
  <c r="BI1097" i="2"/>
  <c r="BH1097" i="2"/>
  <c r="BG1097" i="2"/>
  <c r="BF1097" i="2"/>
  <c r="T1097" i="2"/>
  <c r="R1097" i="2"/>
  <c r="P1097" i="2"/>
  <c r="BI1084" i="2"/>
  <c r="BH1084" i="2"/>
  <c r="BG1084" i="2"/>
  <c r="BF1084" i="2"/>
  <c r="T1084" i="2"/>
  <c r="R1084" i="2"/>
  <c r="P1084" i="2"/>
  <c r="BI1081" i="2"/>
  <c r="BH1081" i="2"/>
  <c r="BG1081" i="2"/>
  <c r="BF1081" i="2"/>
  <c r="T1081" i="2"/>
  <c r="R1081" i="2"/>
  <c r="P1081" i="2"/>
  <c r="BI1074" i="2"/>
  <c r="BH1074" i="2"/>
  <c r="BG1074" i="2"/>
  <c r="BF1074" i="2"/>
  <c r="T1074" i="2"/>
  <c r="R1074" i="2"/>
  <c r="P1074" i="2"/>
  <c r="BI1067" i="2"/>
  <c r="BH1067" i="2"/>
  <c r="BG1067" i="2"/>
  <c r="BF1067" i="2"/>
  <c r="T1067" i="2"/>
  <c r="R1067" i="2"/>
  <c r="P1067" i="2"/>
  <c r="BI1059" i="2"/>
  <c r="BH1059" i="2"/>
  <c r="BG1059" i="2"/>
  <c r="BF1059" i="2"/>
  <c r="T1059" i="2"/>
  <c r="R1059" i="2"/>
  <c r="P1059" i="2"/>
  <c r="BI1056" i="2"/>
  <c r="BH1056" i="2"/>
  <c r="BG1056" i="2"/>
  <c r="BF1056" i="2"/>
  <c r="T1056" i="2"/>
  <c r="R1056" i="2"/>
  <c r="P1056" i="2"/>
  <c r="BI1014" i="2"/>
  <c r="BH1014" i="2"/>
  <c r="BG1014" i="2"/>
  <c r="BF1014" i="2"/>
  <c r="T1014" i="2"/>
  <c r="R1014" i="2"/>
  <c r="P1014" i="2"/>
  <c r="BI1010" i="2"/>
  <c r="BH1010" i="2"/>
  <c r="BG1010" i="2"/>
  <c r="BF1010" i="2"/>
  <c r="T1010" i="2"/>
  <c r="R1010" i="2"/>
  <c r="P1010" i="2"/>
  <c r="BI950" i="2"/>
  <c r="BH950" i="2"/>
  <c r="BG950" i="2"/>
  <c r="BF950" i="2"/>
  <c r="T950" i="2"/>
  <c r="R950" i="2"/>
  <c r="P950" i="2"/>
  <c r="BI939" i="2"/>
  <c r="BH939" i="2"/>
  <c r="BG939" i="2"/>
  <c r="BF939" i="2"/>
  <c r="T939" i="2"/>
  <c r="R939" i="2"/>
  <c r="P939" i="2"/>
  <c r="BI932" i="2"/>
  <c r="BH932" i="2"/>
  <c r="BG932" i="2"/>
  <c r="BF932" i="2"/>
  <c r="T932" i="2"/>
  <c r="R932" i="2"/>
  <c r="P932" i="2"/>
  <c r="BI928" i="2"/>
  <c r="BH928" i="2"/>
  <c r="BG928" i="2"/>
  <c r="BF928" i="2"/>
  <c r="T928" i="2"/>
  <c r="R928" i="2"/>
  <c r="P928" i="2"/>
  <c r="BI923" i="2"/>
  <c r="BH923" i="2"/>
  <c r="BG923" i="2"/>
  <c r="BF923" i="2"/>
  <c r="T923" i="2"/>
  <c r="R923" i="2"/>
  <c r="P923" i="2"/>
  <c r="BI919" i="2"/>
  <c r="BH919" i="2"/>
  <c r="BG919" i="2"/>
  <c r="BF919" i="2"/>
  <c r="T919" i="2"/>
  <c r="R919" i="2"/>
  <c r="P919" i="2"/>
  <c r="BI915" i="2"/>
  <c r="BH915" i="2"/>
  <c r="BG915" i="2"/>
  <c r="BF915" i="2"/>
  <c r="T915" i="2"/>
  <c r="R915" i="2"/>
  <c r="P915" i="2"/>
  <c r="BI909" i="2"/>
  <c r="BH909" i="2"/>
  <c r="BG909" i="2"/>
  <c r="BF909" i="2"/>
  <c r="T909" i="2"/>
  <c r="R909" i="2"/>
  <c r="P909" i="2"/>
  <c r="BI903" i="2"/>
  <c r="BH903" i="2"/>
  <c r="BG903" i="2"/>
  <c r="BF903" i="2"/>
  <c r="T903" i="2"/>
  <c r="R903" i="2"/>
  <c r="P903" i="2"/>
  <c r="BI899" i="2"/>
  <c r="BH899" i="2"/>
  <c r="BG899" i="2"/>
  <c r="BF899" i="2"/>
  <c r="T899" i="2"/>
  <c r="R899" i="2"/>
  <c r="P899" i="2"/>
  <c r="BI895" i="2"/>
  <c r="BH895" i="2"/>
  <c r="BG895" i="2"/>
  <c r="BF895" i="2"/>
  <c r="T895" i="2"/>
  <c r="R895" i="2"/>
  <c r="P895" i="2"/>
  <c r="BI891" i="2"/>
  <c r="BH891" i="2"/>
  <c r="BG891" i="2"/>
  <c r="BF891" i="2"/>
  <c r="T891" i="2"/>
  <c r="R891" i="2"/>
  <c r="P891" i="2"/>
  <c r="BI885" i="2"/>
  <c r="BH885" i="2"/>
  <c r="BG885" i="2"/>
  <c r="BF885" i="2"/>
  <c r="T885" i="2"/>
  <c r="R885" i="2"/>
  <c r="P885" i="2"/>
  <c r="BI881" i="2"/>
  <c r="BH881" i="2"/>
  <c r="BG881" i="2"/>
  <c r="BF881" i="2"/>
  <c r="T881" i="2"/>
  <c r="R881" i="2"/>
  <c r="P881" i="2"/>
  <c r="BI860" i="2"/>
  <c r="BH860" i="2"/>
  <c r="BG860" i="2"/>
  <c r="BF860" i="2"/>
  <c r="T860" i="2"/>
  <c r="R860" i="2"/>
  <c r="P860" i="2"/>
  <c r="BI842" i="2"/>
  <c r="BH842" i="2"/>
  <c r="BG842" i="2"/>
  <c r="BF842" i="2"/>
  <c r="T842" i="2"/>
  <c r="R842" i="2"/>
  <c r="P842" i="2"/>
  <c r="BI830" i="2"/>
  <c r="BH830" i="2"/>
  <c r="BG830" i="2"/>
  <c r="BF830" i="2"/>
  <c r="T830" i="2"/>
  <c r="R830" i="2"/>
  <c r="P830" i="2"/>
  <c r="BI821" i="2"/>
  <c r="BH821" i="2"/>
  <c r="BG821" i="2"/>
  <c r="BF821" i="2"/>
  <c r="T821" i="2"/>
  <c r="R821" i="2"/>
  <c r="P821" i="2"/>
  <c r="BI811" i="2"/>
  <c r="BH811" i="2"/>
  <c r="BG811" i="2"/>
  <c r="BF811" i="2"/>
  <c r="T811" i="2"/>
  <c r="R811" i="2"/>
  <c r="P811" i="2"/>
  <c r="BI801" i="2"/>
  <c r="BH801" i="2"/>
  <c r="BG801" i="2"/>
  <c r="BF801" i="2"/>
  <c r="T801" i="2"/>
  <c r="R801" i="2"/>
  <c r="P801" i="2"/>
  <c r="BI789" i="2"/>
  <c r="BH789" i="2"/>
  <c r="BG789" i="2"/>
  <c r="BF789" i="2"/>
  <c r="T789" i="2"/>
  <c r="R789" i="2"/>
  <c r="P789" i="2"/>
  <c r="BI780" i="2"/>
  <c r="BH780" i="2"/>
  <c r="BG780" i="2"/>
  <c r="BF780" i="2"/>
  <c r="T780" i="2"/>
  <c r="R780" i="2"/>
  <c r="P780" i="2"/>
  <c r="BI770" i="2"/>
  <c r="BH770" i="2"/>
  <c r="BG770" i="2"/>
  <c r="BF770" i="2"/>
  <c r="T770" i="2"/>
  <c r="R770" i="2"/>
  <c r="P770" i="2"/>
  <c r="BI760" i="2"/>
  <c r="BH760" i="2"/>
  <c r="BG760" i="2"/>
  <c r="BF760" i="2"/>
  <c r="T760" i="2"/>
  <c r="R760" i="2"/>
  <c r="P760" i="2"/>
  <c r="BI756" i="2"/>
  <c r="BH756" i="2"/>
  <c r="BG756" i="2"/>
  <c r="BF756" i="2"/>
  <c r="T756" i="2"/>
  <c r="R756" i="2"/>
  <c r="P756" i="2"/>
  <c r="BI736" i="2"/>
  <c r="BH736" i="2"/>
  <c r="BG736" i="2"/>
  <c r="BF736" i="2"/>
  <c r="T736" i="2"/>
  <c r="R736" i="2"/>
  <c r="P736" i="2"/>
  <c r="BI719" i="2"/>
  <c r="BH719" i="2"/>
  <c r="BG719" i="2"/>
  <c r="BF719" i="2"/>
  <c r="T719" i="2"/>
  <c r="R719" i="2"/>
  <c r="P719" i="2"/>
  <c r="BI708" i="2"/>
  <c r="BH708" i="2"/>
  <c r="BG708" i="2"/>
  <c r="BF708" i="2"/>
  <c r="T708" i="2"/>
  <c r="R708" i="2"/>
  <c r="P708" i="2"/>
  <c r="BI700" i="2"/>
  <c r="BH700" i="2"/>
  <c r="BG700" i="2"/>
  <c r="BF700" i="2"/>
  <c r="T700" i="2"/>
  <c r="R700" i="2"/>
  <c r="P700" i="2"/>
  <c r="BI691" i="2"/>
  <c r="BH691" i="2"/>
  <c r="BG691" i="2"/>
  <c r="BF691" i="2"/>
  <c r="T691" i="2"/>
  <c r="R691" i="2"/>
  <c r="P691" i="2"/>
  <c r="BI682" i="2"/>
  <c r="BH682" i="2"/>
  <c r="BG682" i="2"/>
  <c r="BF682" i="2"/>
  <c r="T682" i="2"/>
  <c r="R682" i="2"/>
  <c r="P682" i="2"/>
  <c r="BI671" i="2"/>
  <c r="BH671" i="2"/>
  <c r="BG671" i="2"/>
  <c r="BF671" i="2"/>
  <c r="T671" i="2"/>
  <c r="R671" i="2"/>
  <c r="P671" i="2"/>
  <c r="BI663" i="2"/>
  <c r="BH663" i="2"/>
  <c r="BG663" i="2"/>
  <c r="BF663" i="2"/>
  <c r="T663" i="2"/>
  <c r="R663" i="2"/>
  <c r="P663" i="2"/>
  <c r="BI654" i="2"/>
  <c r="BH654" i="2"/>
  <c r="BG654" i="2"/>
  <c r="BF654" i="2"/>
  <c r="T654" i="2"/>
  <c r="R654" i="2"/>
  <c r="P654" i="2"/>
  <c r="BI645" i="2"/>
  <c r="BH645" i="2"/>
  <c r="BG645" i="2"/>
  <c r="BF645" i="2"/>
  <c r="T645" i="2"/>
  <c r="R645" i="2"/>
  <c r="P645" i="2"/>
  <c r="BI643" i="2"/>
  <c r="BH643" i="2"/>
  <c r="BG643" i="2"/>
  <c r="BF643" i="2"/>
  <c r="T643" i="2"/>
  <c r="R643" i="2"/>
  <c r="P643" i="2"/>
  <c r="BI594" i="2"/>
  <c r="BH594" i="2"/>
  <c r="BG594" i="2"/>
  <c r="BF594" i="2"/>
  <c r="T594" i="2"/>
  <c r="R594" i="2"/>
  <c r="P594" i="2"/>
  <c r="BI592" i="2"/>
  <c r="BH592" i="2"/>
  <c r="BG592" i="2"/>
  <c r="BF592" i="2"/>
  <c r="T592" i="2"/>
  <c r="R592" i="2"/>
  <c r="P592" i="2"/>
  <c r="BI586" i="2"/>
  <c r="BH586" i="2"/>
  <c r="BG586" i="2"/>
  <c r="BF586" i="2"/>
  <c r="T586" i="2"/>
  <c r="R586" i="2"/>
  <c r="P586" i="2"/>
  <c r="BI577" i="2"/>
  <c r="BH577" i="2"/>
  <c r="BG577" i="2"/>
  <c r="BF577" i="2"/>
  <c r="T577" i="2"/>
  <c r="R577" i="2"/>
  <c r="P577" i="2"/>
  <c r="BI544" i="2"/>
  <c r="BH544" i="2"/>
  <c r="BG544" i="2"/>
  <c r="BF544" i="2"/>
  <c r="T544" i="2"/>
  <c r="R544" i="2"/>
  <c r="P544" i="2"/>
  <c r="BI508" i="2"/>
  <c r="BH508" i="2"/>
  <c r="BG508" i="2"/>
  <c r="BF508" i="2"/>
  <c r="T508" i="2"/>
  <c r="R508" i="2"/>
  <c r="P508" i="2"/>
  <c r="BI332" i="2"/>
  <c r="BH332" i="2"/>
  <c r="BG332" i="2"/>
  <c r="BF332" i="2"/>
  <c r="T332" i="2"/>
  <c r="R332" i="2"/>
  <c r="P332" i="2"/>
  <c r="BI318" i="2"/>
  <c r="BH318" i="2"/>
  <c r="BG318" i="2"/>
  <c r="BF318" i="2"/>
  <c r="T318" i="2"/>
  <c r="R318" i="2"/>
  <c r="P318" i="2"/>
  <c r="BI305" i="2"/>
  <c r="BH305" i="2"/>
  <c r="BG305" i="2"/>
  <c r="BF305" i="2"/>
  <c r="T305" i="2"/>
  <c r="R305" i="2"/>
  <c r="P305" i="2"/>
  <c r="BI289" i="2"/>
  <c r="BH289" i="2"/>
  <c r="BG289" i="2"/>
  <c r="BF289" i="2"/>
  <c r="T289" i="2"/>
  <c r="R289" i="2"/>
  <c r="P289" i="2"/>
  <c r="BI267" i="2"/>
  <c r="BH267" i="2"/>
  <c r="BG267" i="2"/>
  <c r="BF267" i="2"/>
  <c r="T267" i="2"/>
  <c r="R267" i="2"/>
  <c r="P267" i="2"/>
  <c r="BI249" i="2"/>
  <c r="BH249" i="2"/>
  <c r="BG249" i="2"/>
  <c r="BF249" i="2"/>
  <c r="T249" i="2"/>
  <c r="R249" i="2"/>
  <c r="P249" i="2"/>
  <c r="BI240" i="2"/>
  <c r="BH240" i="2"/>
  <c r="BG240" i="2"/>
  <c r="BF240" i="2"/>
  <c r="T240" i="2"/>
  <c r="R240" i="2"/>
  <c r="P240" i="2"/>
  <c r="BI232" i="2"/>
  <c r="BH232" i="2"/>
  <c r="BG232" i="2"/>
  <c r="BF232" i="2"/>
  <c r="T232" i="2"/>
  <c r="R232" i="2"/>
  <c r="P232" i="2"/>
  <c r="BI222" i="2"/>
  <c r="BH222" i="2"/>
  <c r="BG222" i="2"/>
  <c r="BF222" i="2"/>
  <c r="T222" i="2"/>
  <c r="R222" i="2"/>
  <c r="P222" i="2"/>
  <c r="BI202" i="2"/>
  <c r="BH202" i="2"/>
  <c r="BG202" i="2"/>
  <c r="BF202" i="2"/>
  <c r="T202" i="2"/>
  <c r="R202" i="2"/>
  <c r="P202" i="2"/>
  <c r="BI185" i="2"/>
  <c r="BH185" i="2"/>
  <c r="BG185" i="2"/>
  <c r="BF185" i="2"/>
  <c r="T185" i="2"/>
  <c r="R185" i="2"/>
  <c r="P185" i="2"/>
  <c r="BI174" i="2"/>
  <c r="BH174" i="2"/>
  <c r="BG174" i="2"/>
  <c r="BF174" i="2"/>
  <c r="T174" i="2"/>
  <c r="R174" i="2"/>
  <c r="P174" i="2"/>
  <c r="BI166" i="2"/>
  <c r="BH166" i="2"/>
  <c r="BG166" i="2"/>
  <c r="BF166" i="2"/>
  <c r="T166" i="2"/>
  <c r="R166" i="2"/>
  <c r="P166" i="2"/>
  <c r="BI157" i="2"/>
  <c r="BH157" i="2"/>
  <c r="BG157" i="2"/>
  <c r="BF157" i="2"/>
  <c r="T157" i="2"/>
  <c r="R157" i="2"/>
  <c r="P157" i="2"/>
  <c r="BI148" i="2"/>
  <c r="BH148" i="2"/>
  <c r="BG148" i="2"/>
  <c r="BF148" i="2"/>
  <c r="T148" i="2"/>
  <c r="R148" i="2"/>
  <c r="P148" i="2"/>
  <c r="BI143" i="2"/>
  <c r="BH143" i="2"/>
  <c r="BG143" i="2"/>
  <c r="BF143" i="2"/>
  <c r="T143" i="2"/>
  <c r="R143" i="2"/>
  <c r="P143" i="2"/>
  <c r="BI138" i="2"/>
  <c r="BH138" i="2"/>
  <c r="BG138" i="2"/>
  <c r="BF138" i="2"/>
  <c r="T138" i="2"/>
  <c r="R138" i="2"/>
  <c r="P138" i="2"/>
  <c r="J132" i="2"/>
  <c r="J131" i="2"/>
  <c r="F131" i="2"/>
  <c r="F129" i="2"/>
  <c r="E127" i="2"/>
  <c r="J96" i="2"/>
  <c r="J95" i="2"/>
  <c r="F95" i="2"/>
  <c r="F93" i="2"/>
  <c r="E91" i="2"/>
  <c r="J22" i="2"/>
  <c r="E22" i="2"/>
  <c r="F132" i="2" s="1"/>
  <c r="J21" i="2"/>
  <c r="J16" i="2"/>
  <c r="J129" i="2" s="1"/>
  <c r="E7" i="2"/>
  <c r="E85" i="2" s="1"/>
  <c r="L90" i="1"/>
  <c r="AM90" i="1"/>
  <c r="AM89" i="1"/>
  <c r="L89" i="1"/>
  <c r="AM87" i="1"/>
  <c r="L87" i="1"/>
  <c r="L85" i="1"/>
  <c r="L84" i="1"/>
  <c r="J1310" i="2"/>
  <c r="BK1281" i="2"/>
  <c r="J1163" i="2"/>
  <c r="BK1404" i="2"/>
  <c r="BK691" i="2"/>
  <c r="BK1574" i="2"/>
  <c r="J770" i="2"/>
  <c r="J232" i="2"/>
  <c r="BK1684" i="2"/>
  <c r="BK1532" i="2"/>
  <c r="J1346" i="2"/>
  <c r="BK1010" i="2"/>
  <c r="BK1787" i="2"/>
  <c r="J1725" i="2"/>
  <c r="BK1350" i="2"/>
  <c r="BK1699" i="2"/>
  <c r="J842" i="2"/>
  <c r="BK1623" i="2"/>
  <c r="BK1790" i="2"/>
  <c r="BK1084" i="2"/>
  <c r="BK1141" i="2"/>
  <c r="J939" i="2"/>
  <c r="J1204" i="2"/>
  <c r="J663" i="2"/>
  <c r="BK1204" i="2"/>
  <c r="J594" i="2"/>
  <c r="BK354" i="3"/>
  <c r="BK307" i="3"/>
  <c r="BK332" i="3"/>
  <c r="J360" i="3"/>
  <c r="BK277" i="3"/>
  <c r="BK328" i="3"/>
  <c r="J328" i="3"/>
  <c r="BK456" i="4"/>
  <c r="J249" i="4"/>
  <c r="J608" i="4"/>
  <c r="J234" i="4"/>
  <c r="BK562" i="4"/>
  <c r="J471" i="4"/>
  <c r="J338" i="4"/>
  <c r="J596" i="4"/>
  <c r="J481" i="4"/>
  <c r="J243" i="4"/>
  <c r="BK572" i="4"/>
  <c r="J419" i="4"/>
  <c r="BK411" i="4"/>
  <c r="J606" i="4"/>
  <c r="J255" i="4"/>
  <c r="BK577" i="5"/>
  <c r="J451" i="5"/>
  <c r="J549" i="5"/>
  <c r="BK616" i="5"/>
  <c r="BK568" i="5"/>
  <c r="J231" i="5"/>
  <c r="BK560" i="5"/>
  <c r="J209" i="5"/>
  <c r="BK735" i="5"/>
  <c r="J539" i="5"/>
  <c r="BK227" i="5"/>
  <c r="J769" i="5"/>
  <c r="BK187" i="5"/>
  <c r="BK504" i="5"/>
  <c r="J450" i="5"/>
  <c r="BK303" i="5"/>
  <c r="J250" i="6"/>
  <c r="BK311" i="6"/>
  <c r="BK293" i="6"/>
  <c r="BK422" i="6"/>
  <c r="J389" i="6"/>
  <c r="J361" i="6"/>
  <c r="J354" i="6"/>
  <c r="BK247" i="6"/>
  <c r="BK354" i="6"/>
  <c r="BK283" i="6"/>
  <c r="J320" i="6"/>
  <c r="BK455" i="7"/>
  <c r="J316" i="7"/>
  <c r="J415" i="7"/>
  <c r="J175" i="7"/>
  <c r="J389" i="7"/>
  <c r="BK195" i="7"/>
  <c r="J218" i="7"/>
  <c r="J463" i="7"/>
  <c r="J355" i="7"/>
  <c r="J179" i="7"/>
  <c r="BK333" i="7"/>
  <c r="J301" i="7"/>
  <c r="J385" i="7"/>
  <c r="J365" i="7"/>
  <c r="J275" i="8"/>
  <c r="BK253" i="8"/>
  <c r="J188" i="8"/>
  <c r="BK133" i="8"/>
  <c r="J281" i="8"/>
  <c r="J202" i="8"/>
  <c r="BK368" i="9"/>
  <c r="J315" i="9"/>
  <c r="BK317" i="9"/>
  <c r="J368" i="9"/>
  <c r="J293" i="9"/>
  <c r="J330" i="9"/>
  <c r="BK351" i="9"/>
  <c r="J215" i="9"/>
  <c r="J346" i="9"/>
  <c r="J250" i="9"/>
  <c r="BK129" i="9"/>
  <c r="BK213" i="9"/>
  <c r="J201" i="9"/>
  <c r="BK145" i="9"/>
  <c r="BK332" i="9"/>
  <c r="BK232" i="9"/>
  <c r="BK143" i="10"/>
  <c r="BK144" i="10"/>
  <c r="BK125" i="10"/>
  <c r="J124" i="10"/>
  <c r="J205" i="11"/>
  <c r="J247" i="11"/>
  <c r="BK210" i="11"/>
  <c r="BK205" i="11"/>
  <c r="BK188" i="11"/>
  <c r="BK171" i="11"/>
  <c r="J143" i="12"/>
  <c r="BK157" i="12"/>
  <c r="J157" i="12"/>
  <c r="J127" i="12"/>
  <c r="J1354" i="2"/>
  <c r="J1059" i="2"/>
  <c r="BK1663" i="2"/>
  <c r="J1467" i="2"/>
  <c r="J1425" i="2"/>
  <c r="J1574" i="2"/>
  <c r="J1485" i="2"/>
  <c r="BK1363" i="2"/>
  <c r="BK1167" i="2"/>
  <c r="BK1463" i="2"/>
  <c r="J1306" i="2"/>
  <c r="BK1056" i="2"/>
  <c r="BK654" i="2"/>
  <c r="J1668" i="2"/>
  <c r="BK895" i="2"/>
  <c r="BK645" i="2"/>
  <c r="J1392" i="2"/>
  <c r="J1056" i="2"/>
  <c r="J923" i="2"/>
  <c r="BK719" i="2"/>
  <c r="J654" i="2"/>
  <c r="BK143" i="2"/>
  <c r="J1776" i="2"/>
  <c r="BK1707" i="2"/>
  <c r="BK1554" i="2"/>
  <c r="BK1523" i="2"/>
  <c r="J1448" i="2"/>
  <c r="BK508" i="2"/>
  <c r="J332" i="2"/>
  <c r="J305" i="2"/>
  <c r="BK267" i="2"/>
  <c r="J249" i="2"/>
  <c r="J148" i="2"/>
  <c r="BK1770" i="2"/>
  <c r="J1747" i="2"/>
  <c r="J1640" i="2"/>
  <c r="BK1601" i="2"/>
  <c r="J1554" i="2"/>
  <c r="J1523" i="2"/>
  <c r="J1491" i="2"/>
  <c r="J1463" i="2"/>
  <c r="BK1382" i="2"/>
  <c r="BK1270" i="2"/>
  <c r="J1152" i="2"/>
  <c r="J932" i="2"/>
  <c r="J899" i="2"/>
  <c r="BK821" i="2"/>
  <c r="BK770" i="2"/>
  <c r="BK1757" i="2"/>
  <c r="J1294" i="2"/>
  <c r="BK1081" i="2"/>
  <c r="BK899" i="2"/>
  <c r="J1720" i="2"/>
  <c r="J1613" i="2"/>
  <c r="J1513" i="2"/>
  <c r="BK1430" i="2"/>
  <c r="BK1372" i="2"/>
  <c r="J1223" i="2"/>
  <c r="J1757" i="2"/>
  <c r="BK1747" i="2"/>
  <c r="BK1346" i="2"/>
  <c r="J1119" i="2"/>
  <c r="J881" i="2"/>
  <c r="BK708" i="2"/>
  <c r="J185" i="2"/>
  <c r="BK1668" i="2"/>
  <c r="J1548" i="2"/>
  <c r="J1516" i="2"/>
  <c r="BK1358" i="2"/>
  <c r="BK915" i="2"/>
  <c r="J700" i="2"/>
  <c r="J1707" i="2"/>
  <c r="J1319" i="2"/>
  <c r="BK923" i="2"/>
  <c r="J821" i="2"/>
  <c r="BK1568" i="2"/>
  <c r="BK1306" i="2"/>
  <c r="J222" i="2"/>
  <c r="J1488" i="2"/>
  <c r="BK1323" i="2"/>
  <c r="J1592" i="2"/>
  <c r="J1281" i="2"/>
  <c r="J1270" i="2"/>
  <c r="BK932" i="2"/>
  <c r="J682" i="2"/>
  <c r="J592" i="2"/>
  <c r="BK1354" i="2"/>
  <c r="J1382" i="2"/>
  <c r="BK756" i="2"/>
  <c r="BK801" i="2"/>
  <c r="J1414" i="2"/>
  <c r="BK202" i="2"/>
  <c r="BK1491" i="2"/>
  <c r="J174" i="2"/>
  <c r="BK133" i="3"/>
  <c r="J295" i="3"/>
  <c r="BK348" i="3"/>
  <c r="J202" i="3"/>
  <c r="BK178" i="3"/>
  <c r="J218" i="3"/>
  <c r="J187" i="3"/>
  <c r="BK183" i="3"/>
  <c r="J354" i="3"/>
  <c r="J277" i="3"/>
  <c r="J336" i="3"/>
  <c r="J290" i="3"/>
  <c r="J270" i="3"/>
  <c r="BK230" i="3"/>
  <c r="J214" i="3"/>
  <c r="BK187" i="3"/>
  <c r="BK270" i="3"/>
  <c r="J324" i="3"/>
  <c r="J262" i="3"/>
  <c r="BK222" i="3"/>
  <c r="BK481" i="4"/>
  <c r="BK551" i="4"/>
  <c r="J343" i="4"/>
  <c r="BK398" i="4"/>
  <c r="BK369" i="4"/>
  <c r="BK338" i="4"/>
  <c r="J231" i="4"/>
  <c r="J364" i="4"/>
  <c r="BK617" i="4"/>
  <c r="BK594" i="4"/>
  <c r="BK570" i="4"/>
  <c r="J539" i="4"/>
  <c r="J247" i="4"/>
  <c r="BK210" i="4"/>
  <c r="BK190" i="4"/>
  <c r="J339" i="4"/>
  <c r="J541" i="4"/>
  <c r="BK471" i="4"/>
  <c r="J448" i="4"/>
  <c r="J457" i="4"/>
  <c r="J369" i="4"/>
  <c r="BK678" i="4"/>
  <c r="J417" i="4"/>
  <c r="BK650" i="4"/>
  <c r="BK520" i="4"/>
  <c r="J171" i="4"/>
  <c r="J501" i="4"/>
  <c r="J151" i="4"/>
  <c r="J562" i="4"/>
  <c r="J203" i="4"/>
  <c r="J466" i="4"/>
  <c r="BK161" i="4"/>
  <c r="BK608" i="4"/>
  <c r="J570" i="4"/>
  <c r="BK501" i="4"/>
  <c r="J197" i="4"/>
  <c r="J167" i="4"/>
  <c r="BK143" i="4"/>
  <c r="BK249" i="4"/>
  <c r="J190" i="4"/>
  <c r="BK604" i="4"/>
  <c r="J403" i="4"/>
  <c r="BK373" i="4"/>
  <c r="J716" i="5"/>
  <c r="BK280" i="5"/>
  <c r="J688" i="5"/>
  <c r="J600" i="5"/>
  <c r="J226" i="5"/>
  <c r="J566" i="5"/>
  <c r="BK450" i="5"/>
  <c r="J282" i="5"/>
  <c r="BK680" i="5"/>
  <c r="BK525" i="5"/>
  <c r="J350" i="5"/>
  <c r="BK626" i="5"/>
  <c r="J286" i="5"/>
  <c r="BK698" i="5"/>
  <c r="BK660" i="5"/>
  <c r="J604" i="5"/>
  <c r="J554" i="5"/>
  <c r="J293" i="5"/>
  <c r="J227" i="5"/>
  <c r="J739" i="5"/>
  <c r="J708" i="5"/>
  <c r="J593" i="5"/>
  <c r="BK471" i="5"/>
  <c r="BK213" i="5"/>
  <c r="J166" i="5"/>
  <c r="BK798" i="5"/>
  <c r="BK734" i="5"/>
  <c r="J680" i="5"/>
  <c r="J626" i="5"/>
  <c r="J519" i="5"/>
  <c r="BK446" i="5"/>
  <c r="J244" i="5"/>
  <c r="J734" i="5"/>
  <c r="J241" i="5"/>
  <c r="J277" i="5"/>
  <c r="J735" i="5"/>
  <c r="BK716" i="5"/>
  <c r="BK205" i="5"/>
  <c r="J147" i="5"/>
  <c r="J698" i="5"/>
  <c r="BK615" i="5"/>
  <c r="J366" i="5"/>
  <c r="BK614" i="5"/>
  <c r="BK586" i="5"/>
  <c r="BK642" i="5"/>
  <c r="BK544" i="5"/>
  <c r="BK282" i="5"/>
  <c r="J650" i="5"/>
  <c r="J278" i="6"/>
  <c r="J245" i="6"/>
  <c r="BK375" i="6"/>
  <c r="BK140" i="6"/>
  <c r="BK313" i="6"/>
  <c r="J393" i="6"/>
  <c r="BK361" i="6"/>
  <c r="BK245" i="6"/>
  <c r="J157" i="6"/>
  <c r="BK382" i="6"/>
  <c r="BK157" i="6"/>
  <c r="J410" i="6"/>
  <c r="BK384" i="6"/>
  <c r="BK256" i="6"/>
  <c r="J140" i="6"/>
  <c r="J366" i="6"/>
  <c r="BK268" i="6"/>
  <c r="J359" i="6"/>
  <c r="BK399" i="6"/>
  <c r="J368" i="6"/>
  <c r="BK345" i="6"/>
  <c r="BK305" i="6"/>
  <c r="J240" i="6"/>
  <c r="J211" i="6"/>
  <c r="J345" i="6"/>
  <c r="J375" i="6"/>
  <c r="J150" i="6"/>
  <c r="J268" i="6"/>
  <c r="J303" i="6"/>
  <c r="J283" i="6"/>
  <c r="BK497" i="7"/>
  <c r="BK448" i="7"/>
  <c r="J420" i="7"/>
  <c r="BK389" i="7"/>
  <c r="J354" i="7"/>
  <c r="J199" i="7"/>
  <c r="J167" i="7"/>
  <c r="J148" i="7"/>
  <c r="J370" i="7"/>
  <c r="BK256" i="7"/>
  <c r="BK206" i="7"/>
  <c r="J483" i="7"/>
  <c r="BK459" i="7"/>
  <c r="BK425" i="7"/>
  <c r="BK393" i="7"/>
  <c r="J380" i="7"/>
  <c r="J337" i="7"/>
  <c r="J322" i="7"/>
  <c r="BK202" i="7"/>
  <c r="J170" i="7"/>
  <c r="J446" i="7"/>
  <c r="J509" i="7"/>
  <c r="J497" i="7"/>
  <c r="J470" i="7"/>
  <c r="J455" i="7"/>
  <c r="J431" i="7"/>
  <c r="BK394" i="7"/>
  <c r="BK350" i="7"/>
  <c r="J305" i="7"/>
  <c r="BK244" i="7"/>
  <c r="BK167" i="7"/>
  <c r="BK148" i="7"/>
  <c r="BK431" i="7"/>
  <c r="BK322" i="7"/>
  <c r="J206" i="7"/>
  <c r="J429" i="7"/>
  <c r="J350" i="7"/>
  <c r="J256" i="7"/>
  <c r="J171" i="7"/>
  <c r="BK420" i="7"/>
  <c r="J327" i="7"/>
  <c r="BK300" i="7"/>
  <c r="BK365" i="7"/>
  <c r="BK305" i="7"/>
  <c r="J222" i="7"/>
  <c r="BK140" i="7"/>
  <c r="J244" i="7"/>
  <c r="BK158" i="7"/>
  <c r="J162" i="8"/>
  <c r="J259" i="8"/>
  <c r="J169" i="8"/>
  <c r="BK223" i="8"/>
  <c r="J271" i="8"/>
  <c r="J273" i="8"/>
  <c r="J253" i="8"/>
  <c r="J226" i="8"/>
  <c r="BK217" i="8"/>
  <c r="BK165" i="8"/>
  <c r="BK271" i="8"/>
  <c r="J213" i="8"/>
  <c r="BK228" i="8"/>
  <c r="BK158" i="8"/>
  <c r="J237" i="8"/>
  <c r="J204" i="8"/>
  <c r="BK147" i="8"/>
  <c r="BK241" i="8"/>
  <c r="BK344" i="9"/>
  <c r="J381" i="9"/>
  <c r="BK322" i="9"/>
  <c r="J349" i="9"/>
  <c r="J345" i="9"/>
  <c r="BK338" i="9"/>
  <c r="BK319" i="9"/>
  <c r="J133" i="9"/>
  <c r="BK380" i="9"/>
  <c r="J362" i="9"/>
  <c r="BK197" i="9"/>
  <c r="BK345" i="9"/>
  <c r="J341" i="9"/>
  <c r="BK336" i="9"/>
  <c r="BK381" i="9"/>
  <c r="BK360" i="9"/>
  <c r="BK313" i="9"/>
  <c r="J278" i="9"/>
  <c r="BK227" i="9"/>
  <c r="J141" i="9"/>
  <c r="J354" i="9"/>
  <c r="BK151" i="9"/>
  <c r="J309" i="9"/>
  <c r="J334" i="9"/>
  <c r="BK311" i="9"/>
  <c r="J312" i="9"/>
  <c r="J299" i="9"/>
  <c r="J200" i="9"/>
  <c r="J131" i="9"/>
  <c r="BK330" i="9"/>
  <c r="BK306" i="9"/>
  <c r="J243" i="9"/>
  <c r="BK219" i="9"/>
  <c r="BK131" i="9"/>
  <c r="BK340" i="9"/>
  <c r="BK299" i="9"/>
  <c r="BK221" i="9"/>
  <c r="J217" i="9"/>
  <c r="J360" i="9"/>
  <c r="BK354" i="9"/>
  <c r="BK350" i="9"/>
  <c r="BK343" i="9"/>
  <c r="J333" i="9"/>
  <c r="J324" i="9"/>
  <c r="J297" i="9"/>
  <c r="BK328" i="9"/>
  <c r="J266" i="9"/>
  <c r="BK225" i="9"/>
  <c r="BK145" i="10"/>
  <c r="J140" i="10"/>
  <c r="J137" i="10"/>
  <c r="BK134" i="10"/>
  <c r="J139" i="10"/>
  <c r="J135" i="10"/>
  <c r="BK122" i="10"/>
  <c r="BK130" i="10"/>
  <c r="BK124" i="10"/>
  <c r="BK250" i="11"/>
  <c r="BK234" i="11"/>
  <c r="BK237" i="11"/>
  <c r="J200" i="11"/>
  <c r="BK242" i="11"/>
  <c r="BK217" i="11"/>
  <c r="BK194" i="11"/>
  <c r="J234" i="11"/>
  <c r="BK150" i="11"/>
  <c r="J213" i="11"/>
  <c r="BK128" i="11"/>
  <c r="BK134" i="11"/>
  <c r="BK147" i="11"/>
  <c r="BK200" i="11"/>
  <c r="BK186" i="11"/>
  <c r="J168" i="11"/>
  <c r="J161" i="11"/>
  <c r="J183" i="11"/>
  <c r="J171" i="11"/>
  <c r="J165" i="11"/>
  <c r="J147" i="11"/>
  <c r="J125" i="11"/>
  <c r="J165" i="12"/>
  <c r="BK151" i="12"/>
  <c r="BK139" i="12"/>
  <c r="BK122" i="12"/>
  <c r="BK159" i="12"/>
  <c r="BK149" i="12"/>
  <c r="J129" i="12"/>
  <c r="BK163" i="12"/>
  <c r="BK143" i="12"/>
  <c r="BK135" i="12"/>
  <c r="BK125" i="12"/>
  <c r="J1632" i="2"/>
  <c r="J891" i="2"/>
  <c r="J1475" i="2"/>
  <c r="J1454" i="2"/>
  <c r="BK1408" i="2"/>
  <c r="BK1548" i="2"/>
  <c r="BK1488" i="2"/>
  <c r="BK1288" i="2"/>
  <c r="BK1485" i="2"/>
  <c r="J1404" i="2"/>
  <c r="BK1152" i="2"/>
  <c r="J645" i="2"/>
  <c r="J1302" i="2"/>
  <c r="J1434" i="2"/>
  <c r="J1298" i="2"/>
  <c r="J1663" i="2"/>
  <c r="BK1609" i="2"/>
  <c r="J1568" i="2"/>
  <c r="J1538" i="2"/>
  <c r="BK1516" i="2"/>
  <c r="BK1480" i="2"/>
  <c r="BK1467" i="2"/>
  <c r="BK1392" i="2"/>
  <c r="J1372" i="2"/>
  <c r="J1172" i="2"/>
  <c r="BK1119" i="2"/>
  <c r="J915" i="2"/>
  <c r="BK891" i="2"/>
  <c r="BK789" i="2"/>
  <c r="BK166" i="2"/>
  <c r="BK1725" i="2"/>
  <c r="BK1252" i="2"/>
  <c r="J950" i="2"/>
  <c r="BK1716" i="2"/>
  <c r="J1601" i="2"/>
  <c r="BK1560" i="2"/>
  <c r="BK1434" i="2"/>
  <c r="BK1377" i="2"/>
  <c r="J1541" i="2"/>
  <c r="BK682" i="2"/>
  <c r="J1396" i="2"/>
  <c r="J183" i="3"/>
  <c r="J303" i="3"/>
  <c r="J189" i="3"/>
  <c r="BK336" i="3"/>
  <c r="BK312" i="3"/>
  <c r="BK360" i="3"/>
  <c r="J300" i="3"/>
  <c r="J340" i="3"/>
  <c r="BK300" i="3"/>
  <c r="J273" i="3"/>
  <c r="J222" i="3"/>
  <c r="BK151" i="3"/>
  <c r="BK262" i="3"/>
  <c r="BK226" i="3"/>
  <c r="BK324" i="3"/>
  <c r="J498" i="4"/>
  <c r="J678" i="4"/>
  <c r="J531" i="4"/>
  <c r="J455" i="4"/>
  <c r="J440" i="4"/>
  <c r="BK393" i="4"/>
  <c r="BK343" i="4"/>
  <c r="BK236" i="4"/>
  <c r="BK466" i="4"/>
  <c r="J612" i="4"/>
  <c r="J579" i="4"/>
  <c r="J520" i="4"/>
  <c r="BK243" i="4"/>
  <c r="BK197" i="4"/>
  <c r="J166" i="4"/>
  <c r="J572" i="4"/>
  <c r="BK512" i="4"/>
  <c r="BK455" i="4"/>
  <c r="J456" i="4"/>
  <c r="BK440" i="4"/>
  <c r="BK186" i="4"/>
  <c r="BK621" i="4"/>
  <c r="J613" i="4"/>
  <c r="BK255" i="4"/>
  <c r="J227" i="4"/>
  <c r="J178" i="4"/>
  <c r="J589" i="4"/>
  <c r="J393" i="4"/>
  <c r="J586" i="5"/>
  <c r="J171" i="5"/>
  <c r="BK455" i="5"/>
  <c r="BK519" i="5"/>
  <c r="BK289" i="5"/>
  <c r="J620" i="5"/>
  <c r="J268" i="5"/>
  <c r="J673" i="5"/>
  <c r="BK650" i="5"/>
  <c r="BK566" i="5"/>
  <c r="BK297" i="5"/>
  <c r="BK264" i="5"/>
  <c r="J213" i="5"/>
  <c r="BK727" i="5"/>
  <c r="BK690" i="5"/>
  <c r="J535" i="5"/>
  <c r="J273" i="5"/>
  <c r="BK235" i="5"/>
  <c r="BK193" i="5"/>
  <c r="BK151" i="5"/>
  <c r="J727" i="5"/>
  <c r="J525" i="5"/>
  <c r="J445" i="5"/>
  <c r="BK277" i="5"/>
  <c r="BK199" i="5"/>
  <c r="BK209" i="5"/>
  <c r="J297" i="5"/>
  <c r="J728" i="5"/>
  <c r="BK220" i="5"/>
  <c r="BK161" i="5"/>
  <c r="BK143" i="5"/>
  <c r="J634" i="5"/>
  <c r="J498" i="5"/>
  <c r="J446" i="5"/>
  <c r="J730" i="5"/>
  <c r="BK593" i="5"/>
  <c r="J660" i="5"/>
  <c r="BK166" i="5"/>
  <c r="BK350" i="5"/>
  <c r="BK250" i="5"/>
  <c r="BK640" i="5"/>
  <c r="BK262" i="6"/>
  <c r="BK233" i="6"/>
  <c r="J296" i="6"/>
  <c r="BK329" i="6"/>
  <c r="BK282" i="6"/>
  <c r="J231" i="6"/>
  <c r="BK366" i="6"/>
  <c r="J352" i="6"/>
  <c r="J282" i="6"/>
  <c r="J210" i="6"/>
  <c r="BK410" i="6"/>
  <c r="J377" i="6"/>
  <c r="BK211" i="6"/>
  <c r="BK412" i="6"/>
  <c r="J382" i="6"/>
  <c r="J176" i="6"/>
  <c r="J399" i="6"/>
  <c r="BK359" i="6"/>
  <c r="J422" i="6"/>
  <c r="J331" i="6"/>
  <c r="BK389" i="6"/>
  <c r="J347" i="6"/>
  <c r="BK320" i="6"/>
  <c r="J288" i="6"/>
  <c r="BK231" i="6"/>
  <c r="J145" i="6"/>
  <c r="J391" i="6"/>
  <c r="J256" i="6"/>
  <c r="BK287" i="6"/>
  <c r="BK240" i="6"/>
  <c r="J262" i="6"/>
  <c r="J293" i="6"/>
  <c r="BK260" i="6"/>
  <c r="J466" i="7"/>
  <c r="BK429" i="7"/>
  <c r="BK403" i="7"/>
  <c r="BK370" i="7"/>
  <c r="BK327" i="7"/>
  <c r="J225" i="7"/>
  <c r="J189" i="7"/>
  <c r="BK153" i="7"/>
  <c r="J398" i="7"/>
  <c r="BK380" i="7"/>
  <c r="BK238" i="7"/>
  <c r="J158" i="7"/>
  <c r="BK463" i="7"/>
  <c r="J406" i="7"/>
  <c r="J392" i="7"/>
  <c r="BK375" i="7"/>
  <c r="BK331" i="7"/>
  <c r="BK316" i="7"/>
  <c r="BK189" i="7"/>
  <c r="BK472" i="7"/>
  <c r="J442" i="7"/>
  <c r="J202" i="7"/>
  <c r="BK495" i="7"/>
  <c r="BK466" i="7"/>
  <c r="J437" i="7"/>
  <c r="BK406" i="7"/>
  <c r="BK385" i="7"/>
  <c r="BK349" i="7"/>
  <c r="BK301" i="7"/>
  <c r="BK251" i="7"/>
  <c r="BK163" i="7"/>
  <c r="J140" i="7"/>
  <c r="J393" i="7"/>
  <c r="BK234" i="7"/>
  <c r="BK485" i="7"/>
  <c r="J345" i="7"/>
  <c r="J227" i="7"/>
  <c r="J485" i="7"/>
  <c r="BK240" i="7"/>
  <c r="J331" i="7"/>
  <c r="J273" i="7"/>
  <c r="J360" i="7"/>
  <c r="BK310" i="7"/>
  <c r="BK199" i="7"/>
  <c r="J174" i="7"/>
  <c r="BK392" i="7"/>
  <c r="BK199" i="8"/>
  <c r="BK281" i="8"/>
  <c r="BK243" i="8"/>
  <c r="J223" i="8"/>
  <c r="BK140" i="8"/>
  <c r="BK150" i="8"/>
  <c r="BK259" i="8"/>
  <c r="BK284" i="8"/>
  <c r="BK267" i="8"/>
  <c r="J233" i="8"/>
  <c r="BK213" i="8"/>
  <c r="J158" i="8"/>
  <c r="J155" i="8"/>
  <c r="J267" i="8"/>
  <c r="J199" i="8"/>
  <c r="J257" i="8"/>
  <c r="BK226" i="8"/>
  <c r="J140" i="8"/>
  <c r="BK209" i="8"/>
  <c r="BK169" i="8"/>
  <c r="J250" i="8"/>
  <c r="J350" i="9"/>
  <c r="J383" i="9"/>
  <c r="BK339" i="9"/>
  <c r="BK320" i="9"/>
  <c r="J347" i="9"/>
  <c r="BK341" i="9"/>
  <c r="J335" i="9"/>
  <c r="J331" i="9"/>
  <c r="J313" i="9"/>
  <c r="BK266" i="9"/>
  <c r="J372" i="9"/>
  <c r="J361" i="9"/>
  <c r="BK366" i="9"/>
  <c r="BK324" i="9"/>
  <c r="J151" i="9"/>
  <c r="BK359" i="9"/>
  <c r="BK335" i="9"/>
  <c r="J380" i="9"/>
  <c r="BK362" i="9"/>
  <c r="BK353" i="9"/>
  <c r="J329" i="9"/>
  <c r="BK309" i="9"/>
  <c r="BK260" i="9"/>
  <c r="BK223" i="9"/>
  <c r="BK165" i="9"/>
  <c r="BK315" i="9"/>
  <c r="J369" i="9"/>
  <c r="BK349" i="9"/>
  <c r="J359" i="9"/>
  <c r="J304" i="9"/>
  <c r="J325" i="9"/>
  <c r="J264" i="9"/>
  <c r="BK325" i="9"/>
  <c r="J310" i="9"/>
  <c r="J207" i="9"/>
  <c r="J165" i="9"/>
  <c r="J336" i="9"/>
  <c r="BK326" i="9"/>
  <c r="J301" i="9"/>
  <c r="BK215" i="9"/>
  <c r="BK207" i="9"/>
  <c r="BK308" i="9"/>
  <c r="J221" i="9"/>
  <c r="BK133" i="9"/>
  <c r="BK138" i="10"/>
  <c r="J126" i="10"/>
  <c r="J134" i="10"/>
  <c r="J130" i="10"/>
  <c r="BK123" i="10"/>
  <c r="J217" i="11"/>
  <c r="J242" i="11"/>
  <c r="BK236" i="11"/>
  <c r="J236" i="11"/>
  <c r="BK213" i="11"/>
  <c r="BK191" i="11"/>
  <c r="J229" i="11"/>
  <c r="J143" i="11"/>
  <c r="BK137" i="11"/>
  <c r="J188" i="11"/>
  <c r="BK125" i="11"/>
  <c r="BK140" i="11"/>
  <c r="J208" i="11"/>
  <c r="J131" i="11"/>
  <c r="BK165" i="11"/>
  <c r="J137" i="11"/>
  <c r="J191" i="11"/>
  <c r="BK177" i="11"/>
  <c r="J174" i="11"/>
  <c r="BK168" i="11"/>
  <c r="BK161" i="11"/>
  <c r="J134" i="11"/>
  <c r="J159" i="12"/>
  <c r="J147" i="12"/>
  <c r="J135" i="12"/>
  <c r="BK120" i="12"/>
  <c r="J163" i="12"/>
  <c r="J133" i="12"/>
  <c r="J120" i="12"/>
  <c r="J151" i="12"/>
  <c r="J141" i="12"/>
  <c r="J131" i="12"/>
  <c r="BK147" i="12"/>
  <c r="BK1690" i="2"/>
  <c r="J1336" i="2"/>
  <c r="J801" i="2"/>
  <c r="J1430" i="2"/>
  <c r="BK1580" i="2"/>
  <c r="J1528" i="2"/>
  <c r="BK1471" i="2"/>
  <c r="J1233" i="2"/>
  <c r="J1519" i="2"/>
  <c r="J1443" i="2"/>
  <c r="BK1302" i="2"/>
  <c r="J830" i="2"/>
  <c r="BK544" i="2"/>
  <c r="BK1276" i="2"/>
  <c r="BK1425" i="2"/>
  <c r="BK1341" i="2"/>
  <c r="J919" i="2"/>
  <c r="J708" i="2"/>
  <c r="J643" i="2"/>
  <c r="BK1781" i="2"/>
  <c r="J1766" i="2"/>
  <c r="BK1586" i="2"/>
  <c r="J1506" i="2"/>
  <c r="J1323" i="2"/>
  <c r="BK1106" i="2"/>
  <c r="J1081" i="2"/>
  <c r="BK736" i="2"/>
  <c r="J577" i="2"/>
  <c r="BK332" i="2"/>
  <c r="BK305" i="2"/>
  <c r="J289" i="2"/>
  <c r="BK249" i="2"/>
  <c r="J166" i="2"/>
  <c r="J1781" i="2"/>
  <c r="BK1766" i="2"/>
  <c r="BK1711" i="2"/>
  <c r="J1684" i="2"/>
  <c r="J1586" i="2"/>
  <c r="J1535" i="2"/>
  <c r="BK1528" i="2"/>
  <c r="BK1443" i="2"/>
  <c r="BK1319" i="2"/>
  <c r="J1252" i="2"/>
  <c r="BK1059" i="2"/>
  <c r="BK919" i="2"/>
  <c r="J895" i="2"/>
  <c r="J811" i="2"/>
  <c r="J736" i="2"/>
  <c r="J1421" i="2"/>
  <c r="BK909" i="2"/>
  <c r="J1790" i="2"/>
  <c r="J1358" i="2"/>
  <c r="J1268" i="2"/>
  <c r="J1097" i="2"/>
  <c r="BK811" i="2"/>
  <c r="J760" i="2"/>
  <c r="BK1535" i="2"/>
  <c r="J671" i="2"/>
  <c r="BK157" i="2"/>
  <c r="J1341" i="2"/>
  <c r="AS96" i="1"/>
  <c r="J143" i="2"/>
  <c r="BK885" i="2"/>
  <c r="BK592" i="2"/>
  <c r="BK594" i="2"/>
  <c r="J202" i="2"/>
  <c r="BK222" i="2"/>
  <c r="J157" i="2"/>
  <c r="BK643" i="2"/>
  <c r="J206" i="3"/>
  <c r="J178" i="3"/>
  <c r="BK194" i="3"/>
  <c r="J168" i="3"/>
  <c r="J281" i="3"/>
  <c r="BK202" i="3"/>
  <c r="J320" i="3"/>
  <c r="BK218" i="3"/>
  <c r="BK320" i="3"/>
  <c r="BK286" i="3"/>
  <c r="J344" i="3"/>
  <c r="J312" i="3"/>
  <c r="J286" i="3"/>
  <c r="J241" i="3"/>
  <c r="J194" i="3"/>
  <c r="J155" i="3"/>
  <c r="BK303" i="3"/>
  <c r="BK290" i="3"/>
  <c r="BK155" i="3"/>
  <c r="BK198" i="3"/>
  <c r="BK461" i="4"/>
  <c r="BK462" i="4"/>
  <c r="BK231" i="4"/>
  <c r="BK426" i="4"/>
  <c r="BK385" i="4"/>
  <c r="J365" i="4"/>
  <c r="BK234" i="4"/>
  <c r="J375" i="4"/>
  <c r="J621" i="4"/>
  <c r="J604" i="4"/>
  <c r="BK560" i="4"/>
  <c r="BK529" i="4"/>
  <c r="BK240" i="4"/>
  <c r="BK203" i="4"/>
  <c r="J147" i="4"/>
  <c r="J560" i="4"/>
  <c r="J510" i="4"/>
  <c r="BK457" i="4"/>
  <c r="BK454" i="4"/>
  <c r="BK365" i="4"/>
  <c r="J577" i="4"/>
  <c r="J492" i="4"/>
  <c r="BK403" i="4"/>
  <c r="BK522" i="4"/>
  <c r="J184" i="4"/>
  <c r="BK156" i="4"/>
  <c r="J462" i="4"/>
  <c r="J674" i="4"/>
  <c r="BK496" i="4"/>
  <c r="J489" i="4"/>
  <c r="J223" i="4"/>
  <c r="J496" i="4"/>
  <c r="BK178" i="4"/>
  <c r="J617" i="4"/>
  <c r="BK596" i="4"/>
  <c r="J454" i="4"/>
  <c r="J161" i="5"/>
  <c r="J544" i="5"/>
  <c r="J250" i="5"/>
  <c r="BK652" i="5"/>
  <c r="BK613" i="5"/>
  <c r="BK706" i="5"/>
  <c r="BK293" i="5"/>
  <c r="BK241" i="5"/>
  <c r="BK156" i="5"/>
  <c r="J280" i="5"/>
  <c r="BK767" i="5"/>
  <c r="BK739" i="5"/>
  <c r="J682" i="5"/>
  <c r="BK218" i="5"/>
  <c r="J151" i="5"/>
  <c r="BK728" i="5"/>
  <c r="J690" i="5"/>
  <c r="J577" i="5"/>
  <c r="J455" i="5"/>
  <c r="BK719" i="5"/>
  <c r="BK600" i="5"/>
  <c r="BK730" i="5"/>
  <c r="BK535" i="5"/>
  <c r="BK308" i="5"/>
  <c r="J642" i="5"/>
  <c r="J606" i="5"/>
  <c r="BK338" i="6"/>
  <c r="BK222" i="6"/>
  <c r="BK250" i="6"/>
  <c r="J322" i="6"/>
  <c r="J281" i="6"/>
  <c r="BK368" i="6"/>
  <c r="J338" i="6"/>
  <c r="BK322" i="6"/>
  <c r="BK303" i="6"/>
  <c r="J311" i="6"/>
  <c r="J280" i="6"/>
  <c r="BK288" i="6"/>
  <c r="J495" i="7"/>
  <c r="J459" i="7"/>
  <c r="BK415" i="7"/>
  <c r="J394" i="7"/>
  <c r="BK363" i="7"/>
  <c r="BK341" i="7"/>
  <c r="BK222" i="7"/>
  <c r="BK171" i="7"/>
  <c r="BK509" i="7"/>
  <c r="J425" i="7"/>
  <c r="BK273" i="7"/>
  <c r="BK179" i="7"/>
  <c r="J472" i="7"/>
  <c r="J448" i="7"/>
  <c r="BK413" i="7"/>
  <c r="BK344" i="7"/>
  <c r="BK166" i="7"/>
  <c r="BK464" i="7"/>
  <c r="BK355" i="7"/>
  <c r="J323" i="7"/>
  <c r="BK442" i="7"/>
  <c r="BK354" i="7"/>
  <c r="BK231" i="7"/>
  <c r="J195" i="7"/>
  <c r="BK183" i="7"/>
  <c r="J333" i="7"/>
  <c r="J163" i="7"/>
  <c r="BK257" i="8"/>
  <c r="J290" i="8"/>
  <c r="BK242" i="8"/>
  <c r="BK155" i="8"/>
  <c r="J217" i="8"/>
  <c r="BK277" i="8"/>
  <c r="J242" i="8"/>
  <c r="BK221" i="8"/>
  <c r="J182" i="8"/>
  <c r="J279" i="8"/>
  <c r="BK275" i="8"/>
  <c r="J133" i="8"/>
  <c r="BK246" i="8"/>
  <c r="J147" i="8"/>
  <c r="J221" i="8"/>
  <c r="BK182" i="8"/>
  <c r="J165" i="8"/>
  <c r="J246" i="8"/>
  <c r="BK361" i="9"/>
  <c r="BK126" i="9"/>
  <c r="J376" i="9"/>
  <c r="BK316" i="9"/>
  <c r="J340" i="9"/>
  <c r="BK333" i="9"/>
  <c r="BK327" i="9"/>
  <c r="BK314" i="9"/>
  <c r="BK264" i="9"/>
  <c r="BK376" i="9"/>
  <c r="BK370" i="9"/>
  <c r="BK137" i="9"/>
  <c r="BK352" i="9"/>
  <c r="J287" i="9"/>
  <c r="BK372" i="9"/>
  <c r="J223" i="9"/>
  <c r="BK212" i="9"/>
  <c r="J374" i="9"/>
  <c r="BK357" i="9"/>
  <c r="BK331" i="9"/>
  <c r="J320" i="9"/>
  <c r="BK287" i="9"/>
  <c r="BK229" i="9"/>
  <c r="BK200" i="9"/>
  <c r="J135" i="9"/>
  <c r="J225" i="9"/>
  <c r="J353" i="9"/>
  <c r="J348" i="9"/>
  <c r="BK293" i="9"/>
  <c r="J314" i="9"/>
  <c r="BK236" i="9"/>
  <c r="J311" i="9"/>
  <c r="BK297" i="9"/>
  <c r="J179" i="9"/>
  <c r="J357" i="9"/>
  <c r="BK329" i="9"/>
  <c r="BK304" i="9"/>
  <c r="J208" i="9"/>
  <c r="BK201" i="9"/>
  <c r="J229" i="9"/>
  <c r="BK188" i="9"/>
  <c r="J126" i="9"/>
  <c r="J328" i="9"/>
  <c r="J268" i="9"/>
  <c r="J129" i="9"/>
  <c r="BK356" i="9"/>
  <c r="J352" i="9"/>
  <c r="BK347" i="9"/>
  <c r="J342" i="9"/>
  <c r="J326" i="9"/>
  <c r="J322" i="9"/>
  <c r="BK278" i="9"/>
  <c r="BK243" i="9"/>
  <c r="J227" i="9"/>
  <c r="J197" i="9"/>
  <c r="J144" i="10"/>
  <c r="J143" i="10"/>
  <c r="J138" i="10"/>
  <c r="BK126" i="10"/>
  <c r="J141" i="10"/>
  <c r="BK139" i="10"/>
  <c r="J132" i="10"/>
  <c r="J125" i="10"/>
  <c r="J136" i="10"/>
  <c r="J122" i="10"/>
  <c r="J177" i="11"/>
  <c r="BK162" i="11"/>
  <c r="BK143" i="11"/>
  <c r="J153" i="12"/>
  <c r="BK141" i="12"/>
  <c r="BK131" i="12"/>
  <c r="BK161" i="12"/>
  <c r="BK153" i="12"/>
  <c r="J125" i="12"/>
  <c r="J161" i="12"/>
  <c r="J137" i="12"/>
  <c r="BK127" i="12"/>
  <c r="J1716" i="2"/>
  <c r="BK1310" i="2"/>
  <c r="BK1097" i="2"/>
  <c r="J719" i="2"/>
  <c r="J318" i="2"/>
  <c r="BK1499" i="2"/>
  <c r="J1067" i="2"/>
  <c r="BK830" i="2"/>
  <c r="BK240" i="2"/>
  <c r="BK1636" i="2"/>
  <c r="BK1538" i="2"/>
  <c r="BK1421" i="2"/>
  <c r="J1288" i="2"/>
  <c r="BK663" i="2"/>
  <c r="J1400" i="2"/>
  <c r="BK1163" i="2"/>
  <c r="BK780" i="2"/>
  <c r="BK148" i="2"/>
  <c r="AS99" i="1"/>
  <c r="BK1067" i="2"/>
  <c r="J1377" i="2"/>
  <c r="BK1396" i="2"/>
  <c r="BK1298" i="2"/>
  <c r="J151" i="3"/>
  <c r="BK273" i="3"/>
  <c r="BK206" i="3"/>
  <c r="BK340" i="3"/>
  <c r="BK344" i="3"/>
  <c r="BK189" i="3"/>
  <c r="BK489" i="4"/>
  <c r="BK577" i="4"/>
  <c r="J385" i="4"/>
  <c r="J650" i="4"/>
  <c r="J143" i="4"/>
  <c r="BK417" i="4"/>
  <c r="J522" i="4"/>
  <c r="J156" i="4"/>
  <c r="BK498" i="4"/>
  <c r="BK452" i="4"/>
  <c r="BK166" i="4"/>
  <c r="BK606" i="4"/>
  <c r="J512" i="4"/>
  <c r="BK432" i="4"/>
  <c r="J161" i="4"/>
  <c r="BK579" i="4"/>
  <c r="BK612" i="4"/>
  <c r="BK200" i="4"/>
  <c r="J594" i="4"/>
  <c r="J398" i="4"/>
  <c r="BK352" i="4"/>
  <c r="J767" i="5"/>
  <c r="J631" i="5"/>
  <c r="J568" i="5"/>
  <c r="BK147" i="5"/>
  <c r="BK492" i="5"/>
  <c r="BK553" i="5"/>
  <c r="BK268" i="5"/>
  <c r="BK539" i="5"/>
  <c r="BK682" i="5"/>
  <c r="BK606" i="5"/>
  <c r="BK366" i="5"/>
  <c r="BK286" i="5"/>
  <c r="J798" i="5"/>
  <c r="J700" i="5"/>
  <c r="BK490" i="5"/>
  <c r="BK231" i="5"/>
  <c r="J187" i="5"/>
  <c r="J794" i="5"/>
  <c r="J640" i="5"/>
  <c r="BK620" i="5"/>
  <c r="J308" i="5"/>
  <c r="J1623" i="2"/>
  <c r="J1074" i="2"/>
  <c r="BK1640" i="2"/>
  <c r="BK1439" i="2"/>
  <c r="BK1613" i="2"/>
  <c r="BK1513" i="2"/>
  <c r="BK1459" i="2"/>
  <c r="BK1172" i="2"/>
  <c r="J1480" i="2"/>
  <c r="BK1414" i="2"/>
  <c r="J1167" i="2"/>
  <c r="BK842" i="2"/>
  <c r="J1609" i="2"/>
  <c r="J860" i="2"/>
  <c r="J1439" i="2"/>
  <c r="J1014" i="2"/>
  <c r="J756" i="2"/>
  <c r="BK700" i="2"/>
  <c r="BK586" i="2"/>
  <c r="J1787" i="2"/>
  <c r="J1761" i="2"/>
  <c r="J1695" i="2"/>
  <c r="J1690" i="2"/>
  <c r="J1545" i="2"/>
  <c r="BK1454" i="2"/>
  <c r="BK1315" i="2"/>
  <c r="J1106" i="2"/>
  <c r="BK928" i="2"/>
  <c r="J691" i="2"/>
  <c r="J508" i="2"/>
  <c r="BK318" i="2"/>
  <c r="BK289" i="2"/>
  <c r="J267" i="2"/>
  <c r="J240" i="2"/>
  <c r="BK138" i="2"/>
  <c r="BK1776" i="2"/>
  <c r="J1752" i="2"/>
  <c r="BK1720" i="2"/>
  <c r="J1699" i="2"/>
  <c r="J1636" i="2"/>
  <c r="J1580" i="2"/>
  <c r="BK1541" i="2"/>
  <c r="BK1519" i="2"/>
  <c r="J1499" i="2"/>
  <c r="BK1475" i="2"/>
  <c r="J1459" i="2"/>
  <c r="BK1336" i="2"/>
  <c r="BK1268" i="2"/>
  <c r="J1141" i="2"/>
  <c r="BK903" i="2"/>
  <c r="J780" i="2"/>
  <c r="J1770" i="2"/>
  <c r="BK1367" i="2"/>
  <c r="J1084" i="2"/>
  <c r="J1010" i="2"/>
  <c r="BK1761" i="2"/>
  <c r="BK1703" i="2"/>
  <c r="BK1592" i="2"/>
  <c r="BK1506" i="2"/>
  <c r="J1387" i="2"/>
  <c r="J1367" i="2"/>
  <c r="BK1233" i="2"/>
  <c r="J1130" i="2"/>
  <c r="BK1752" i="2"/>
  <c r="J1408" i="2"/>
  <c r="BK1130" i="2"/>
  <c r="J909" i="2"/>
  <c r="BK860" i="2"/>
  <c r="J544" i="2"/>
  <c r="J1703" i="2"/>
  <c r="BK1695" i="2"/>
  <c r="BK1632" i="2"/>
  <c r="BK1545" i="2"/>
  <c r="J1471" i="2"/>
  <c r="J1363" i="2"/>
  <c r="BK1294" i="2"/>
  <c r="J903" i="2"/>
  <c r="J1711" i="2"/>
  <c r="BK1448" i="2"/>
  <c r="BK1223" i="2"/>
  <c r="BK1074" i="2"/>
  <c r="J885" i="2"/>
  <c r="J1560" i="2"/>
  <c r="BK1400" i="2"/>
  <c r="BK950" i="2"/>
  <c r="BK174" i="2"/>
  <c r="BK1387" i="2"/>
  <c r="J928" i="2"/>
  <c r="J1350" i="2"/>
  <c r="J1276" i="2"/>
  <c r="BK939" i="2"/>
  <c r="BK760" i="2"/>
  <c r="BK671" i="2"/>
  <c r="BK232" i="2"/>
  <c r="J1315" i="2"/>
  <c r="BK881" i="2"/>
  <c r="J1532" i="2"/>
  <c r="BK1014" i="2"/>
  <c r="J586" i="2"/>
  <c r="J789" i="2"/>
  <c r="BK185" i="2"/>
  <c r="J138" i="2"/>
  <c r="BK577" i="2"/>
  <c r="J230" i="3"/>
  <c r="J332" i="3"/>
  <c r="J251" i="3"/>
  <c r="BK214" i="3"/>
  <c r="J173" i="3"/>
  <c r="BK241" i="3"/>
  <c r="BK173" i="3"/>
  <c r="J316" i="3"/>
  <c r="BK168" i="3"/>
  <c r="J307" i="3"/>
  <c r="BK295" i="3"/>
  <c r="J348" i="3"/>
  <c r="BK316" i="3"/>
  <c r="BK281" i="3"/>
  <c r="BK251" i="3"/>
  <c r="J226" i="3"/>
  <c r="J198" i="3"/>
  <c r="J133" i="3"/>
  <c r="BK234" i="3"/>
  <c r="J234" i="3"/>
  <c r="BK143" i="3"/>
  <c r="J143" i="3"/>
  <c r="J432" i="4"/>
  <c r="BK539" i="4"/>
  <c r="BK402" i="4"/>
  <c r="BK419" i="4"/>
  <c r="J373" i="4"/>
  <c r="J352" i="4"/>
  <c r="J240" i="4"/>
  <c r="J475" i="4"/>
  <c r="BK648" i="4"/>
  <c r="BK613" i="4"/>
  <c r="J587" i="4"/>
  <c r="BK549" i="4"/>
  <c r="BK285" i="4"/>
  <c r="BK227" i="4"/>
  <c r="BK171" i="4"/>
  <c r="BK587" i="4"/>
  <c r="J529" i="4"/>
  <c r="BK475" i="4"/>
  <c r="J467" i="4"/>
  <c r="J461" i="4"/>
  <c r="J426" i="4"/>
  <c r="BK364" i="4"/>
  <c r="J549" i="4"/>
  <c r="BK448" i="4"/>
  <c r="J402" i="4"/>
  <c r="BK531" i="4"/>
  <c r="J200" i="4"/>
  <c r="BK167" i="4"/>
  <c r="BK467" i="4"/>
  <c r="BK147" i="4"/>
  <c r="BK510" i="4"/>
  <c r="BK492" i="4"/>
  <c r="J236" i="4"/>
  <c r="BK674" i="4"/>
  <c r="BK223" i="4"/>
  <c r="J648" i="4"/>
  <c r="BK589" i="4"/>
  <c r="J551" i="4"/>
  <c r="BK541" i="4"/>
  <c r="J452" i="4"/>
  <c r="J210" i="4"/>
  <c r="BK184" i="4"/>
  <c r="BK151" i="4"/>
  <c r="BK623" i="4"/>
  <c r="J285" i="4"/>
  <c r="BK247" i="4"/>
  <c r="J186" i="4"/>
  <c r="J623" i="4"/>
  <c r="J411" i="4"/>
  <c r="BK375" i="4"/>
  <c r="BK339" i="4"/>
  <c r="BK549" i="5"/>
  <c r="BK700" i="5"/>
  <c r="BK671" i="5"/>
  <c r="BK604" i="5"/>
  <c r="BK498" i="5"/>
  <c r="J156" i="5"/>
  <c r="J504" i="5"/>
  <c r="J193" i="5"/>
  <c r="BK794" i="5"/>
  <c r="BK273" i="5"/>
  <c r="J662" i="5"/>
  <c r="J614" i="5"/>
  <c r="J205" i="5"/>
  <c r="BK662" i="5"/>
  <c r="BK634" i="5"/>
  <c r="J560" i="5"/>
  <c r="J553" i="5"/>
  <c r="J289" i="5"/>
  <c r="BK226" i="5"/>
  <c r="J741" i="5"/>
  <c r="J719" i="5"/>
  <c r="J671" i="5"/>
  <c r="J238" i="5"/>
  <c r="J220" i="5"/>
  <c r="BK171" i="5"/>
  <c r="J143" i="5"/>
  <c r="BK769" i="5"/>
  <c r="BK688" i="5"/>
  <c r="BK631" i="5"/>
  <c r="J616" i="5"/>
  <c r="J492" i="5"/>
  <c r="J299" i="5"/>
  <c r="BK238" i="5"/>
  <c r="J218" i="5"/>
  <c r="BK244" i="5"/>
  <c r="J264" i="5"/>
  <c r="BK741" i="5"/>
  <c r="J706" i="5"/>
  <c r="J235" i="5"/>
  <c r="J199" i="5"/>
  <c r="BK708" i="5"/>
  <c r="BK673" i="5"/>
  <c r="BK554" i="5"/>
  <c r="J490" i="5"/>
  <c r="J303" i="5"/>
  <c r="J613" i="5"/>
  <c r="BK445" i="5"/>
  <c r="J471" i="5"/>
  <c r="BK451" i="5"/>
  <c r="BK299" i="5"/>
  <c r="J652" i="5"/>
  <c r="J615" i="5"/>
  <c r="J274" i="6"/>
  <c r="J305" i="6"/>
  <c r="BK377" i="6"/>
  <c r="J247" i="6"/>
  <c r="BK274" i="6"/>
  <c r="BK391" i="6"/>
  <c r="J340" i="6"/>
  <c r="BK281" i="6"/>
  <c r="J222" i="6"/>
  <c r="BK150" i="6"/>
  <c r="BK393" i="6"/>
  <c r="BK215" i="6"/>
  <c r="J412" i="6"/>
  <c r="BK397" i="6"/>
  <c r="BK347" i="6"/>
  <c r="BK145" i="6"/>
  <c r="BK373" i="6"/>
  <c r="J287" i="6"/>
  <c r="J384" i="6"/>
  <c r="J329" i="6"/>
  <c r="J373" i="6"/>
  <c r="BK352" i="6"/>
  <c r="BK340" i="6"/>
  <c r="BK296" i="6"/>
  <c r="J260" i="6"/>
  <c r="J215" i="6"/>
  <c r="BK176" i="6"/>
  <c r="J397" i="6"/>
  <c r="BK280" i="6"/>
  <c r="J313" i="6"/>
  <c r="BK278" i="6"/>
  <c r="J233" i="6"/>
  <c r="BK331" i="6"/>
  <c r="BK210" i="6"/>
  <c r="BK470" i="7"/>
  <c r="BK446" i="7"/>
  <c r="J413" i="7"/>
  <c r="J391" i="7"/>
  <c r="BK360" i="7"/>
  <c r="J234" i="7"/>
  <c r="BK191" i="7"/>
  <c r="J166" i="7"/>
  <c r="J504" i="7"/>
  <c r="J341" i="7"/>
  <c r="BK225" i="7"/>
  <c r="J464" i="7"/>
  <c r="BK437" i="7"/>
  <c r="J403" i="7"/>
  <c r="BK391" i="7"/>
  <c r="BK345" i="7"/>
  <c r="BK323" i="7"/>
  <c r="J191" i="7"/>
  <c r="BK175" i="7"/>
  <c r="J457" i="7"/>
  <c r="J231" i="7"/>
  <c r="J502" i="7"/>
  <c r="BK483" i="7"/>
  <c r="BK457" i="7"/>
  <c r="BK504" i="7"/>
  <c r="BK398" i="7"/>
  <c r="J363" i="7"/>
  <c r="J310" i="7"/>
  <c r="J300" i="7"/>
  <c r="J183" i="7"/>
  <c r="BK170" i="7"/>
  <c r="BK144" i="7"/>
  <c r="BK337" i="7"/>
  <c r="J238" i="7"/>
  <c r="BK174" i="7"/>
  <c r="J375" i="7"/>
  <c r="J349" i="7"/>
  <c r="J251" i="7"/>
  <c r="BK502" i="7"/>
  <c r="J306" i="7"/>
  <c r="J344" i="7"/>
  <c r="BK306" i="7"/>
  <c r="J144" i="7"/>
  <c r="J240" i="7"/>
  <c r="BK227" i="7"/>
  <c r="J153" i="7"/>
  <c r="BK218" i="7"/>
  <c r="BK188" i="8"/>
  <c r="J277" i="8"/>
  <c r="BK237" i="8"/>
  <c r="BK162" i="8"/>
  <c r="J228" i="8"/>
  <c r="J209" i="8"/>
  <c r="J284" i="8"/>
  <c r="BK290" i="8"/>
  <c r="J241" i="8"/>
  <c r="J218" i="8"/>
  <c r="J150" i="8"/>
  <c r="BK204" i="8"/>
  <c r="BK202" i="8"/>
  <c r="BK250" i="8"/>
  <c r="BK273" i="8"/>
  <c r="BK279" i="8"/>
  <c r="BK218" i="8"/>
  <c r="J243" i="8"/>
  <c r="BK233" i="8"/>
  <c r="BK310" i="9"/>
  <c r="BK379" i="9"/>
  <c r="J319" i="9"/>
  <c r="BK348" i="9"/>
  <c r="BK346" i="9"/>
  <c r="J339" i="9"/>
  <c r="J332" i="9"/>
  <c r="BK312" i="9"/>
  <c r="BK268" i="9"/>
  <c r="J379" i="9"/>
  <c r="BK374" i="9"/>
  <c r="J366" i="9"/>
  <c r="BK179" i="9"/>
  <c r="BK355" i="9"/>
  <c r="J306" i="9"/>
  <c r="BK141" i="9"/>
  <c r="J327" i="9"/>
  <c r="BK383" i="9"/>
  <c r="J370" i="9"/>
  <c r="BK358" i="9"/>
  <c r="BK337" i="9"/>
  <c r="J316" i="9"/>
  <c r="J307" i="9"/>
  <c r="J236" i="9"/>
  <c r="BK217" i="9"/>
  <c r="BK334" i="9"/>
  <c r="J358" i="9"/>
  <c r="J343" i="9"/>
  <c r="J356" i="9"/>
  <c r="J337" i="9"/>
  <c r="BK262" i="9"/>
  <c r="J318" i="9"/>
  <c r="BK307" i="9"/>
  <c r="J213" i="9"/>
  <c r="J137" i="9"/>
  <c r="J317" i="9"/>
  <c r="BK250" i="9"/>
  <c r="J212" i="9"/>
  <c r="J188" i="9"/>
  <c r="J260" i="9"/>
  <c r="BK135" i="9"/>
  <c r="BK342" i="9"/>
  <c r="BK301" i="9"/>
  <c r="J219" i="9"/>
  <c r="BK369" i="9"/>
  <c r="J355" i="9"/>
  <c r="J351" i="9"/>
  <c r="J344" i="9"/>
  <c r="J338" i="9"/>
  <c r="BK318" i="9"/>
  <c r="J308" i="9"/>
  <c r="J262" i="9"/>
  <c r="J145" i="9"/>
  <c r="J232" i="9"/>
  <c r="BK208" i="9"/>
  <c r="J145" i="10"/>
  <c r="BK141" i="10"/>
  <c r="BK135" i="10"/>
  <c r="BK136" i="10"/>
  <c r="BK140" i="10"/>
  <c r="BK128" i="10"/>
  <c r="J128" i="10"/>
  <c r="BK132" i="10"/>
  <c r="BK137" i="10"/>
  <c r="J123" i="10"/>
  <c r="BK247" i="11"/>
  <c r="BK227" i="11"/>
  <c r="J221" i="11"/>
  <c r="J250" i="11"/>
  <c r="BK221" i="11"/>
  <c r="BK208" i="11"/>
  <c r="J237" i="11"/>
  <c r="J227" i="11"/>
  <c r="J210" i="11"/>
  <c r="BK131" i="11"/>
  <c r="BK180" i="11"/>
  <c r="BK229" i="11"/>
  <c r="J128" i="11"/>
  <c r="J186" i="11"/>
  <c r="J180" i="11"/>
  <c r="J162" i="11"/>
  <c r="J194" i="11"/>
  <c r="BK183" i="11"/>
  <c r="BK174" i="11"/>
  <c r="J150" i="11"/>
  <c r="J140" i="11"/>
  <c r="BK165" i="12"/>
  <c r="J155" i="12"/>
  <c r="J145" i="12"/>
  <c r="BK137" i="12"/>
  <c r="BK129" i="12"/>
  <c r="BK145" i="12"/>
  <c r="BK155" i="12"/>
  <c r="J139" i="12"/>
  <c r="J122" i="12"/>
  <c r="J149" i="12"/>
  <c r="BK133" i="12"/>
  <c r="R217" i="7" l="1"/>
  <c r="P359" i="7"/>
  <c r="BK465" i="7"/>
  <c r="J465" i="7"/>
  <c r="J112" i="7" s="1"/>
  <c r="R125" i="9"/>
  <c r="BK378" i="9"/>
  <c r="J378" i="9" s="1"/>
  <c r="J102" i="9" s="1"/>
  <c r="T232" i="6"/>
  <c r="T246" i="6"/>
  <c r="R332" i="7"/>
  <c r="P465" i="7"/>
  <c r="P125" i="9"/>
  <c r="BK1105" i="2"/>
  <c r="J1105" i="2"/>
  <c r="J103" i="2"/>
  <c r="R1105" i="2"/>
  <c r="P1683" i="2"/>
  <c r="P1293" i="2"/>
  <c r="R132" i="3"/>
  <c r="R248" i="4"/>
  <c r="P374" i="4"/>
  <c r="T374" i="4"/>
  <c r="P500" i="4"/>
  <c r="T607" i="4"/>
  <c r="BK142" i="5"/>
  <c r="P272" i="5"/>
  <c r="P470" i="5"/>
  <c r="R221" i="6"/>
  <c r="BK239" i="7"/>
  <c r="J239" i="7" s="1"/>
  <c r="J104" i="7" s="1"/>
  <c r="R471" i="7"/>
  <c r="T142" i="10"/>
  <c r="T1166" i="2"/>
  <c r="R285" i="3"/>
  <c r="P248" i="4"/>
  <c r="BK374" i="4"/>
  <c r="J374" i="4" s="1"/>
  <c r="J106" i="4" s="1"/>
  <c r="BK392" i="4"/>
  <c r="J392" i="4" s="1"/>
  <c r="J107" i="4" s="1"/>
  <c r="R500" i="4"/>
  <c r="R607" i="4"/>
  <c r="T298" i="5"/>
  <c r="BK518" i="5"/>
  <c r="J518" i="5" s="1"/>
  <c r="J107" i="5" s="1"/>
  <c r="R559" i="5"/>
  <c r="P718" i="5"/>
  <c r="BK740" i="5"/>
  <c r="J740" i="5" s="1"/>
  <c r="J114" i="5" s="1"/>
  <c r="BK144" i="6"/>
  <c r="P221" i="6"/>
  <c r="BK295" i="6"/>
  <c r="BK294" i="6" s="1"/>
  <c r="J294" i="6" s="1"/>
  <c r="J109" i="6" s="1"/>
  <c r="R376" i="6"/>
  <c r="R392" i="6"/>
  <c r="R139" i="7"/>
  <c r="BK315" i="7"/>
  <c r="J315" i="7" s="1"/>
  <c r="J105" i="7" s="1"/>
  <c r="T359" i="7"/>
  <c r="P132" i="8"/>
  <c r="T132" i="8"/>
  <c r="P187" i="8"/>
  <c r="T187" i="8"/>
  <c r="R203" i="8"/>
  <c r="P124" i="11"/>
  <c r="BK137" i="2"/>
  <c r="J137" i="2"/>
  <c r="J102" i="2" s="1"/>
  <c r="P1166" i="2"/>
  <c r="P285" i="3"/>
  <c r="R142" i="4"/>
  <c r="R226" i="4"/>
  <c r="T351" i="4"/>
  <c r="R410" i="4"/>
  <c r="R488" i="4"/>
  <c r="R622" i="4"/>
  <c r="R298" i="5"/>
  <c r="P491" i="5"/>
  <c r="R518" i="5"/>
  <c r="BK633" i="5"/>
  <c r="J633" i="5" s="1"/>
  <c r="J111" i="5" s="1"/>
  <c r="T718" i="5"/>
  <c r="BK729" i="5"/>
  <c r="J729" i="5" s="1"/>
  <c r="J113" i="5" s="1"/>
  <c r="T729" i="5"/>
  <c r="BK221" i="6"/>
  <c r="J221" i="6"/>
  <c r="J104" i="6" s="1"/>
  <c r="R295" i="6"/>
  <c r="T376" i="6"/>
  <c r="T392" i="6"/>
  <c r="T139" i="7"/>
  <c r="BK332" i="7"/>
  <c r="J332" i="7"/>
  <c r="J106" i="7"/>
  <c r="P405" i="7"/>
  <c r="P458" i="7"/>
  <c r="BK132" i="8"/>
  <c r="BK131" i="8" s="1"/>
  <c r="BK130" i="8" s="1"/>
  <c r="J130" i="8" s="1"/>
  <c r="J34" i="8" s="1"/>
  <c r="R132" i="8"/>
  <c r="BK187" i="8"/>
  <c r="J187" i="8"/>
  <c r="J103" i="8"/>
  <c r="R187" i="8"/>
  <c r="BK203" i="8"/>
  <c r="J203" i="8" s="1"/>
  <c r="J104" i="8" s="1"/>
  <c r="P203" i="8"/>
  <c r="T203" i="8"/>
  <c r="BK258" i="8"/>
  <c r="J258" i="8" s="1"/>
  <c r="J105" i="8" s="1"/>
  <c r="P258" i="8"/>
  <c r="BK277" i="9"/>
  <c r="J277" i="9"/>
  <c r="J99" i="9"/>
  <c r="T124" i="11"/>
  <c r="P298" i="9"/>
  <c r="BK146" i="11"/>
  <c r="J146" i="11" s="1"/>
  <c r="J99" i="11" s="1"/>
  <c r="R1166" i="2"/>
  <c r="P132" i="3"/>
  <c r="P131" i="3" s="1"/>
  <c r="P130" i="3" s="1"/>
  <c r="AU98" i="1" s="1"/>
  <c r="BK226" i="4"/>
  <c r="J226" i="4" s="1"/>
  <c r="J103" i="4" s="1"/>
  <c r="BK410" i="4"/>
  <c r="J410" i="4" s="1"/>
  <c r="J108" i="4" s="1"/>
  <c r="BK488" i="4"/>
  <c r="J488" i="4" s="1"/>
  <c r="J109" i="4" s="1"/>
  <c r="T622" i="4"/>
  <c r="T142" i="5"/>
  <c r="R470" i="5"/>
  <c r="P633" i="5"/>
  <c r="P729" i="5"/>
  <c r="T295" i="6"/>
  <c r="BK392" i="6"/>
  <c r="J392" i="6"/>
  <c r="J112" i="6" s="1"/>
  <c r="T239" i="7"/>
  <c r="BK471" i="7"/>
  <c r="J471" i="7"/>
  <c r="J113" i="7" s="1"/>
  <c r="BK220" i="11"/>
  <c r="J220" i="11" s="1"/>
  <c r="J101" i="11" s="1"/>
  <c r="R137" i="2"/>
  <c r="T1105" i="2"/>
  <c r="R1683" i="2"/>
  <c r="R1293" i="2" s="1"/>
  <c r="T132" i="3"/>
  <c r="P142" i="4"/>
  <c r="T226" i="4"/>
  <c r="P351" i="4"/>
  <c r="P410" i="4"/>
  <c r="P488" i="4"/>
  <c r="P622" i="4"/>
  <c r="R142" i="5"/>
  <c r="R272" i="5"/>
  <c r="T470" i="5"/>
  <c r="P518" i="5"/>
  <c r="T559" i="5"/>
  <c r="R718" i="5"/>
  <c r="R740" i="5"/>
  <c r="T144" i="6"/>
  <c r="R232" i="6"/>
  <c r="P246" i="6"/>
  <c r="T255" i="6"/>
  <c r="BK376" i="6"/>
  <c r="J376" i="6" s="1"/>
  <c r="J111" i="6" s="1"/>
  <c r="T398" i="6"/>
  <c r="BK139" i="7"/>
  <c r="J139" i="7"/>
  <c r="J102" i="7" s="1"/>
  <c r="T217" i="7"/>
  <c r="R315" i="7"/>
  <c r="BK405" i="7"/>
  <c r="BK404" i="7"/>
  <c r="J404" i="7"/>
  <c r="J109" i="7" s="1"/>
  <c r="BK458" i="7"/>
  <c r="J458" i="7" s="1"/>
  <c r="J111" i="7" s="1"/>
  <c r="R465" i="7"/>
  <c r="T121" i="10"/>
  <c r="T120" i="10" s="1"/>
  <c r="T119" i="10" s="1"/>
  <c r="P332" i="7"/>
  <c r="T458" i="7"/>
  <c r="T125" i="9"/>
  <c r="BK298" i="9"/>
  <c r="J298" i="9"/>
  <c r="J100" i="9" s="1"/>
  <c r="P378" i="9"/>
  <c r="P182" i="11"/>
  <c r="R239" i="7"/>
  <c r="P471" i="7"/>
  <c r="R303" i="9"/>
  <c r="R277" i="9"/>
  <c r="T378" i="9"/>
  <c r="BK182" i="11"/>
  <c r="J182" i="11" s="1"/>
  <c r="J100" i="11" s="1"/>
  <c r="T137" i="2"/>
  <c r="P1105" i="2"/>
  <c r="T1683" i="2"/>
  <c r="T1293" i="2"/>
  <c r="T285" i="3"/>
  <c r="BK248" i="4"/>
  <c r="J248" i="4" s="1"/>
  <c r="J104" i="4" s="1"/>
  <c r="R351" i="4"/>
  <c r="P392" i="4"/>
  <c r="T500" i="4"/>
  <c r="T499" i="4" s="1"/>
  <c r="P607" i="4"/>
  <c r="P142" i="5"/>
  <c r="T272" i="5"/>
  <c r="BK470" i="5"/>
  <c r="J470" i="5"/>
  <c r="J105" i="5" s="1"/>
  <c r="BK559" i="5"/>
  <c r="J559" i="5"/>
  <c r="J108" i="5" s="1"/>
  <c r="T633" i="5"/>
  <c r="T632" i="5" s="1"/>
  <c r="T740" i="5"/>
  <c r="R144" i="6"/>
  <c r="T221" i="6"/>
  <c r="P295" i="6"/>
  <c r="P376" i="6"/>
  <c r="P392" i="6"/>
  <c r="P239" i="7"/>
  <c r="T315" i="7"/>
  <c r="R405" i="7"/>
  <c r="R404" i="7"/>
  <c r="R458" i="7"/>
  <c r="T465" i="7"/>
  <c r="T277" i="9"/>
  <c r="P121" i="10"/>
  <c r="BK142" i="4"/>
  <c r="J142" i="4"/>
  <c r="J102" i="4" s="1"/>
  <c r="P226" i="4"/>
  <c r="BK351" i="4"/>
  <c r="J351" i="4" s="1"/>
  <c r="J105" i="4" s="1"/>
  <c r="T410" i="4"/>
  <c r="T488" i="4"/>
  <c r="BK607" i="4"/>
  <c r="J607" i="4"/>
  <c r="J113" i="4" s="1"/>
  <c r="P298" i="5"/>
  <c r="T491" i="5"/>
  <c r="P144" i="6"/>
  <c r="P232" i="6"/>
  <c r="R255" i="6"/>
  <c r="P398" i="6"/>
  <c r="P217" i="7"/>
  <c r="BK142" i="10"/>
  <c r="J142" i="10"/>
  <c r="J99" i="10" s="1"/>
  <c r="R124" i="11"/>
  <c r="R123" i="11" s="1"/>
  <c r="R122" i="11" s="1"/>
  <c r="T146" i="11"/>
  <c r="T220" i="11"/>
  <c r="T303" i="9"/>
  <c r="R121" i="10"/>
  <c r="BK124" i="11"/>
  <c r="J124" i="11" s="1"/>
  <c r="J98" i="11" s="1"/>
  <c r="R220" i="11"/>
  <c r="R258" i="8"/>
  <c r="BK125" i="9"/>
  <c r="R298" i="9"/>
  <c r="R182" i="11"/>
  <c r="P137" i="2"/>
  <c r="BK1166" i="2"/>
  <c r="J1166" i="2"/>
  <c r="J104" i="2" s="1"/>
  <c r="BK1683" i="2"/>
  <c r="J1683" i="2" s="1"/>
  <c r="J107" i="2" s="1"/>
  <c r="BK132" i="3"/>
  <c r="BK285" i="3"/>
  <c r="J285" i="3"/>
  <c r="J103" i="3"/>
  <c r="T142" i="4"/>
  <c r="T248" i="4"/>
  <c r="T141" i="4" s="1"/>
  <c r="R374" i="4"/>
  <c r="R392" i="4"/>
  <c r="T392" i="4"/>
  <c r="BK500" i="4"/>
  <c r="J500" i="4"/>
  <c r="J112" i="4" s="1"/>
  <c r="BK622" i="4"/>
  <c r="J622" i="4"/>
  <c r="J114" i="4"/>
  <c r="BK298" i="5"/>
  <c r="J298" i="5" s="1"/>
  <c r="J104" i="5" s="1"/>
  <c r="BK491" i="5"/>
  <c r="J491" i="5" s="1"/>
  <c r="J106" i="5" s="1"/>
  <c r="R491" i="5"/>
  <c r="T518" i="5"/>
  <c r="R633" i="5"/>
  <c r="P740" i="5"/>
  <c r="BK232" i="6"/>
  <c r="J232" i="6"/>
  <c r="J105" i="6" s="1"/>
  <c r="BK246" i="6"/>
  <c r="J246" i="6" s="1"/>
  <c r="J106" i="6" s="1"/>
  <c r="R246" i="6"/>
  <c r="P255" i="6"/>
  <c r="BK398" i="6"/>
  <c r="J398" i="6"/>
  <c r="J113" i="6"/>
  <c r="T405" i="7"/>
  <c r="P303" i="9"/>
  <c r="R378" i="9"/>
  <c r="BK121" i="10"/>
  <c r="J121" i="10" s="1"/>
  <c r="J98" i="10" s="1"/>
  <c r="P142" i="10"/>
  <c r="P146" i="11"/>
  <c r="P139" i="7"/>
  <c r="P138" i="7"/>
  <c r="T332" i="7"/>
  <c r="P277" i="9"/>
  <c r="T298" i="9"/>
  <c r="R142" i="10"/>
  <c r="T182" i="11"/>
  <c r="BK359" i="7"/>
  <c r="J359" i="7" s="1"/>
  <c r="J107" i="7" s="1"/>
  <c r="R146" i="11"/>
  <c r="P220" i="11"/>
  <c r="T119" i="12"/>
  <c r="BK217" i="7"/>
  <c r="J217" i="7" s="1"/>
  <c r="J103" i="7" s="1"/>
  <c r="R359" i="7"/>
  <c r="BK303" i="9"/>
  <c r="J303" i="9"/>
  <c r="J101" i="9" s="1"/>
  <c r="P124" i="12"/>
  <c r="P118" i="12" s="1"/>
  <c r="AU108" i="1" s="1"/>
  <c r="BK272" i="5"/>
  <c r="J272" i="5" s="1"/>
  <c r="J103" i="5" s="1"/>
  <c r="P559" i="5"/>
  <c r="BK718" i="5"/>
  <c r="BK632" i="5" s="1"/>
  <c r="J632" i="5" s="1"/>
  <c r="J110" i="5" s="1"/>
  <c r="R729" i="5"/>
  <c r="BK255" i="6"/>
  <c r="J255" i="6"/>
  <c r="J107" i="6" s="1"/>
  <c r="R398" i="6"/>
  <c r="P315" i="7"/>
  <c r="T471" i="7"/>
  <c r="T258" i="8"/>
  <c r="BK119" i="12"/>
  <c r="J119" i="12"/>
  <c r="J97" i="12" s="1"/>
  <c r="P119" i="12"/>
  <c r="R119" i="12"/>
  <c r="BK124" i="12"/>
  <c r="J124" i="12" s="1"/>
  <c r="J98" i="12" s="1"/>
  <c r="R124" i="12"/>
  <c r="T124" i="12"/>
  <c r="BK402" i="7"/>
  <c r="J402" i="7"/>
  <c r="J108" i="7" s="1"/>
  <c r="BK353" i="3"/>
  <c r="J353" i="3"/>
  <c r="J105" i="3" s="1"/>
  <c r="BK1786" i="2"/>
  <c r="J1786" i="2"/>
  <c r="J109" i="2"/>
  <c r="F96" i="6"/>
  <c r="BK1667" i="2"/>
  <c r="J1667" i="2"/>
  <c r="J106" i="2" s="1"/>
  <c r="BK1780" i="2"/>
  <c r="J1780" i="2"/>
  <c r="J108" i="2" s="1"/>
  <c r="BK1293" i="2"/>
  <c r="J1293" i="2"/>
  <c r="J105" i="2" s="1"/>
  <c r="BK302" i="3"/>
  <c r="J302" i="3"/>
  <c r="J104" i="3" s="1"/>
  <c r="BK797" i="5"/>
  <c r="J797" i="5"/>
  <c r="J116" i="5" s="1"/>
  <c r="BK1789" i="2"/>
  <c r="J1789" i="2"/>
  <c r="J111" i="2" s="1"/>
  <c r="BK359" i="3"/>
  <c r="J359" i="3"/>
  <c r="J106" i="3"/>
  <c r="BK630" i="5"/>
  <c r="J630" i="5" s="1"/>
  <c r="J109" i="5" s="1"/>
  <c r="BK497" i="4"/>
  <c r="J497" i="4" s="1"/>
  <c r="J110" i="4" s="1"/>
  <c r="BK677" i="4"/>
  <c r="J677" i="4"/>
  <c r="J116" i="4"/>
  <c r="BK139" i="6"/>
  <c r="J139" i="6"/>
  <c r="J102" i="6"/>
  <c r="BK292" i="6"/>
  <c r="J292" i="6" s="1"/>
  <c r="J108" i="6" s="1"/>
  <c r="BK249" i="11"/>
  <c r="J249" i="11" s="1"/>
  <c r="J102" i="11" s="1"/>
  <c r="BK382" i="9"/>
  <c r="J382" i="9"/>
  <c r="J103" i="9" s="1"/>
  <c r="BK289" i="8"/>
  <c r="J289" i="8"/>
  <c r="J106" i="8" s="1"/>
  <c r="BE120" i="12"/>
  <c r="E108" i="12"/>
  <c r="F92" i="12"/>
  <c r="BE125" i="12"/>
  <c r="J89" i="12"/>
  <c r="BE147" i="12"/>
  <c r="BE135" i="12"/>
  <c r="BE139" i="12"/>
  <c r="BE145" i="12"/>
  <c r="BE129" i="12"/>
  <c r="BE131" i="12"/>
  <c r="BE133" i="12"/>
  <c r="BE141" i="12"/>
  <c r="BE151" i="12"/>
  <c r="BE153" i="12"/>
  <c r="BE159" i="12"/>
  <c r="BE149" i="12"/>
  <c r="BE157" i="12"/>
  <c r="BE122" i="12"/>
  <c r="BE127" i="12"/>
  <c r="BE137" i="12"/>
  <c r="BE143" i="12"/>
  <c r="BE155" i="12"/>
  <c r="BE161" i="12"/>
  <c r="BE163" i="12"/>
  <c r="BE165" i="12"/>
  <c r="J89" i="11"/>
  <c r="BE131" i="11"/>
  <c r="BE140" i="11"/>
  <c r="BE162" i="11"/>
  <c r="BE168" i="11"/>
  <c r="BE171" i="11"/>
  <c r="BE174" i="11"/>
  <c r="BE177" i="11"/>
  <c r="BE186" i="11"/>
  <c r="BE210" i="11"/>
  <c r="F92" i="11"/>
  <c r="BE143" i="11"/>
  <c r="BE147" i="11"/>
  <c r="BE161" i="11"/>
  <c r="BE165" i="11"/>
  <c r="BE183" i="11"/>
  <c r="E85" i="11"/>
  <c r="BE188" i="11"/>
  <c r="BE125" i="11"/>
  <c r="BE217" i="11"/>
  <c r="BE137" i="11"/>
  <c r="BE150" i="11"/>
  <c r="BE205" i="11"/>
  <c r="BE200" i="11"/>
  <c r="BE191" i="11"/>
  <c r="BE213" i="11"/>
  <c r="BE236" i="11"/>
  <c r="BE234" i="11"/>
  <c r="BE237" i="11"/>
  <c r="BE242" i="11"/>
  <c r="BE229" i="11"/>
  <c r="BE227" i="11"/>
  <c r="BE247" i="11"/>
  <c r="BE208" i="11"/>
  <c r="BE128" i="11"/>
  <c r="BE180" i="11"/>
  <c r="BE194" i="11"/>
  <c r="BE221" i="11"/>
  <c r="BE134" i="11"/>
  <c r="BE250" i="11"/>
  <c r="J89" i="10"/>
  <c r="BE132" i="10"/>
  <c r="BE123" i="10"/>
  <c r="J125" i="9"/>
  <c r="J98" i="9" s="1"/>
  <c r="BE128" i="10"/>
  <c r="F92" i="10"/>
  <c r="E109" i="10"/>
  <c r="BE125" i="10"/>
  <c r="BE135" i="10"/>
  <c r="BE136" i="10"/>
  <c r="BE137" i="10"/>
  <c r="BE126" i="10"/>
  <c r="BE138" i="10"/>
  <c r="BE139" i="10"/>
  <c r="BE130" i="10"/>
  <c r="BE122" i="10"/>
  <c r="BE143" i="10"/>
  <c r="BE145" i="10"/>
  <c r="BE124" i="10"/>
  <c r="BE134" i="10"/>
  <c r="BE140" i="10"/>
  <c r="BE141" i="10"/>
  <c r="BE144" i="10"/>
  <c r="BE151" i="9"/>
  <c r="BE223" i="9"/>
  <c r="BE260" i="9"/>
  <c r="BE309" i="9"/>
  <c r="BE135" i="9"/>
  <c r="BE126" i="9"/>
  <c r="BE131" i="9"/>
  <c r="BE207" i="9"/>
  <c r="BE229" i="9"/>
  <c r="BE236" i="9"/>
  <c r="BE301" i="9"/>
  <c r="BE314" i="9"/>
  <c r="BE330" i="9"/>
  <c r="BE357" i="9"/>
  <c r="BE358" i="9"/>
  <c r="BE137" i="9"/>
  <c r="BE165" i="9"/>
  <c r="BE201" i="9"/>
  <c r="BE208" i="9"/>
  <c r="BE325" i="9"/>
  <c r="BE326" i="9"/>
  <c r="BE212" i="9"/>
  <c r="BE225" i="9"/>
  <c r="BE197" i="9"/>
  <c r="BE213" i="9"/>
  <c r="BE317" i="9"/>
  <c r="J89" i="9"/>
  <c r="BE145" i="9"/>
  <c r="BE179" i="9"/>
  <c r="BE217" i="9"/>
  <c r="BE293" i="9"/>
  <c r="BE318" i="9"/>
  <c r="BE333" i="9"/>
  <c r="BE339" i="9"/>
  <c r="BE353" i="9"/>
  <c r="BE362" i="9"/>
  <c r="E85" i="9"/>
  <c r="BE188" i="9"/>
  <c r="BE200" i="9"/>
  <c r="BE219" i="9"/>
  <c r="BE221" i="9"/>
  <c r="BE308" i="9"/>
  <c r="BE133" i="9"/>
  <c r="BE215" i="9"/>
  <c r="BE266" i="9"/>
  <c r="BE268" i="9"/>
  <c r="BE278" i="9"/>
  <c r="BE306" i="9"/>
  <c r="BE307" i="9"/>
  <c r="BE315" i="9"/>
  <c r="BE332" i="9"/>
  <c r="BE340" i="9"/>
  <c r="BE243" i="9"/>
  <c r="BE352" i="9"/>
  <c r="BE347" i="9"/>
  <c r="BE356" i="9"/>
  <c r="BE360" i="9"/>
  <c r="BE310" i="9"/>
  <c r="BE313" i="9"/>
  <c r="BE338" i="9"/>
  <c r="BE232" i="9"/>
  <c r="BE250" i="9"/>
  <c r="BE264" i="9"/>
  <c r="BE297" i="9"/>
  <c r="BE304" i="9"/>
  <c r="BE311" i="9"/>
  <c r="BE312" i="9"/>
  <c r="BE336" i="9"/>
  <c r="BE342" i="9"/>
  <c r="BE344" i="9"/>
  <c r="BE348" i="9"/>
  <c r="BE350" i="9"/>
  <c r="BE355" i="9"/>
  <c r="BE359" i="9"/>
  <c r="BE361" i="9"/>
  <c r="BE376" i="9"/>
  <c r="BE381" i="9"/>
  <c r="BE383" i="9"/>
  <c r="BE287" i="9"/>
  <c r="BE319" i="9"/>
  <c r="BE369" i="9"/>
  <c r="BE366" i="9"/>
  <c r="BE227" i="9"/>
  <c r="BE343" i="9"/>
  <c r="BE346" i="9"/>
  <c r="BE349" i="9"/>
  <c r="BE351" i="9"/>
  <c r="F92" i="9"/>
  <c r="BE129" i="9"/>
  <c r="BE141" i="9"/>
  <c r="BE368" i="9"/>
  <c r="BE370" i="9"/>
  <c r="BE379" i="9"/>
  <c r="BE380" i="9"/>
  <c r="BE262" i="9"/>
  <c r="BE331" i="9"/>
  <c r="BE316" i="9"/>
  <c r="BE320" i="9"/>
  <c r="BE322" i="9"/>
  <c r="BE324" i="9"/>
  <c r="BE327" i="9"/>
  <c r="BE328" i="9"/>
  <c r="BE329" i="9"/>
  <c r="BE334" i="9"/>
  <c r="BE335" i="9"/>
  <c r="BE337" i="9"/>
  <c r="BE341" i="9"/>
  <c r="BE345" i="9"/>
  <c r="BE372" i="9"/>
  <c r="BE374" i="9"/>
  <c r="BE299" i="9"/>
  <c r="BE354" i="9"/>
  <c r="BE233" i="8"/>
  <c r="BE250" i="8"/>
  <c r="BE273" i="8"/>
  <c r="BE221" i="8"/>
  <c r="BE223" i="8"/>
  <c r="BE241" i="8"/>
  <c r="BE242" i="8"/>
  <c r="BE253" i="8"/>
  <c r="BE155" i="8"/>
  <c r="BE158" i="8"/>
  <c r="BE165" i="8"/>
  <c r="BE147" i="8"/>
  <c r="BE162" i="8"/>
  <c r="BE217" i="8"/>
  <c r="BE218" i="8"/>
  <c r="BE243" i="8"/>
  <c r="BE267" i="8"/>
  <c r="BE259" i="8"/>
  <c r="BE281" i="8"/>
  <c r="BE140" i="8"/>
  <c r="E116" i="8"/>
  <c r="J405" i="7"/>
  <c r="J110" i="7"/>
  <c r="F96" i="8"/>
  <c r="J124" i="8"/>
  <c r="BE133" i="8"/>
  <c r="BE209" i="8"/>
  <c r="BE226" i="8"/>
  <c r="BE246" i="8"/>
  <c r="BE279" i="8"/>
  <c r="BE271" i="8"/>
  <c r="BE169" i="8"/>
  <c r="BE188" i="8"/>
  <c r="BE199" i="8"/>
  <c r="BE204" i="8"/>
  <c r="BE290" i="8"/>
  <c r="BE202" i="8"/>
  <c r="BE213" i="8"/>
  <c r="BE237" i="8"/>
  <c r="BE257" i="8"/>
  <c r="BE275" i="8"/>
  <c r="BE150" i="8"/>
  <c r="BE228" i="8"/>
  <c r="BE277" i="8"/>
  <c r="BE284" i="8"/>
  <c r="BE182" i="8"/>
  <c r="BE166" i="7"/>
  <c r="BE171" i="7"/>
  <c r="BE251" i="7"/>
  <c r="BE305" i="7"/>
  <c r="BE306" i="7"/>
  <c r="BE350" i="7"/>
  <c r="BE385" i="7"/>
  <c r="BE420" i="7"/>
  <c r="E123" i="7"/>
  <c r="BE202" i="7"/>
  <c r="BE333" i="7"/>
  <c r="BE429" i="7"/>
  <c r="BE301" i="7"/>
  <c r="BE331" i="7"/>
  <c r="BE341" i="7"/>
  <c r="BE442" i="7"/>
  <c r="BE360" i="7"/>
  <c r="BE389" i="7"/>
  <c r="BE437" i="7"/>
  <c r="J131" i="7"/>
  <c r="BE256" i="7"/>
  <c r="J144" i="6"/>
  <c r="J103" i="6" s="1"/>
  <c r="BE222" i="7"/>
  <c r="BE310" i="7"/>
  <c r="BE323" i="7"/>
  <c r="BE431" i="7"/>
  <c r="BE455" i="7"/>
  <c r="BE470" i="7"/>
  <c r="BE144" i="7"/>
  <c r="BE153" i="7"/>
  <c r="BE175" i="7"/>
  <c r="BE218" i="7"/>
  <c r="BE244" i="7"/>
  <c r="BE300" i="7"/>
  <c r="F134" i="7"/>
  <c r="BE140" i="7"/>
  <c r="BE158" i="7"/>
  <c r="BE189" i="7"/>
  <c r="BE195" i="7"/>
  <c r="BE344" i="7"/>
  <c r="BE365" i="7"/>
  <c r="BE415" i="7"/>
  <c r="BE425" i="7"/>
  <c r="BE448" i="7"/>
  <c r="BE459" i="7"/>
  <c r="BE472" i="7"/>
  <c r="BE392" i="7"/>
  <c r="BE393" i="7"/>
  <c r="BE398" i="7"/>
  <c r="BE504" i="7"/>
  <c r="BE191" i="7"/>
  <c r="BE231" i="7"/>
  <c r="BE238" i="7"/>
  <c r="BE363" i="7"/>
  <c r="BE464" i="7"/>
  <c r="BE495" i="7"/>
  <c r="BE163" i="7"/>
  <c r="BE179" i="7"/>
  <c r="BE206" i="7"/>
  <c r="BE273" i="7"/>
  <c r="BE327" i="7"/>
  <c r="BE337" i="7"/>
  <c r="BE406" i="7"/>
  <c r="BE446" i="7"/>
  <c r="BE148" i="7"/>
  <c r="BE349" i="7"/>
  <c r="BE354" i="7"/>
  <c r="BE355" i="7"/>
  <c r="BE391" i="7"/>
  <c r="BE403" i="7"/>
  <c r="BE497" i="7"/>
  <c r="BE502" i="7"/>
  <c r="BE509" i="7"/>
  <c r="BE167" i="7"/>
  <c r="BE170" i="7"/>
  <c r="BE174" i="7"/>
  <c r="BE183" i="7"/>
  <c r="BE199" i="7"/>
  <c r="BE225" i="7"/>
  <c r="BE227" i="7"/>
  <c r="BE234" i="7"/>
  <c r="BE240" i="7"/>
  <c r="BE316" i="7"/>
  <c r="BE322" i="7"/>
  <c r="BE345" i="7"/>
  <c r="BE370" i="7"/>
  <c r="BE375" i="7"/>
  <c r="BE380" i="7"/>
  <c r="BE394" i="7"/>
  <c r="BE413" i="7"/>
  <c r="BE457" i="7"/>
  <c r="BE463" i="7"/>
  <c r="BE466" i="7"/>
  <c r="BE483" i="7"/>
  <c r="BE485" i="7"/>
  <c r="BE274" i="6"/>
  <c r="BE296" i="6"/>
  <c r="BE222" i="6"/>
  <c r="BE262" i="6"/>
  <c r="E85" i="6"/>
  <c r="BE311" i="6"/>
  <c r="BE340" i="6"/>
  <c r="J142" i="5"/>
  <c r="J102" i="5"/>
  <c r="BE260" i="6"/>
  <c r="BE282" i="6"/>
  <c r="BE140" i="6"/>
  <c r="BE145" i="6"/>
  <c r="BE278" i="6"/>
  <c r="BE288" i="6"/>
  <c r="BE377" i="6"/>
  <c r="BE361" i="6"/>
  <c r="BE410" i="6"/>
  <c r="BE157" i="6"/>
  <c r="BE210" i="6"/>
  <c r="BE245" i="6"/>
  <c r="BE287" i="6"/>
  <c r="BE293" i="6"/>
  <c r="BE303" i="6"/>
  <c r="BE345" i="6"/>
  <c r="BE354" i="6"/>
  <c r="BE373" i="6"/>
  <c r="BE250" i="6"/>
  <c r="BE280" i="6"/>
  <c r="BE352" i="6"/>
  <c r="BE359" i="6"/>
  <c r="BE366" i="6"/>
  <c r="BE368" i="6"/>
  <c r="BE231" i="6"/>
  <c r="BE247" i="6"/>
  <c r="BE268" i="6"/>
  <c r="BE382" i="6"/>
  <c r="J131" i="6"/>
  <c r="BE150" i="6"/>
  <c r="BE320" i="6"/>
  <c r="BE412" i="6"/>
  <c r="BE422" i="6"/>
  <c r="BE233" i="6"/>
  <c r="BE397" i="6"/>
  <c r="BE399" i="6"/>
  <c r="BE176" i="6"/>
  <c r="BE211" i="6"/>
  <c r="BE215" i="6"/>
  <c r="BE240" i="6"/>
  <c r="BE329" i="6"/>
  <c r="BE338" i="6"/>
  <c r="BE347" i="6"/>
  <c r="BE393" i="6"/>
  <c r="BE281" i="6"/>
  <c r="BE391" i="6"/>
  <c r="BE283" i="6"/>
  <c r="BE305" i="6"/>
  <c r="BE331" i="6"/>
  <c r="BK796" i="5"/>
  <c r="J796" i="5"/>
  <c r="J115" i="5" s="1"/>
  <c r="BE322" i="6"/>
  <c r="BE389" i="6"/>
  <c r="BE313" i="6"/>
  <c r="BE375" i="6"/>
  <c r="BE384" i="6"/>
  <c r="BE256" i="6"/>
  <c r="BE535" i="5"/>
  <c r="BE264" i="5"/>
  <c r="BE566" i="5"/>
  <c r="BE586" i="5"/>
  <c r="BE600" i="5"/>
  <c r="BK499" i="4"/>
  <c r="J499" i="4"/>
  <c r="J111" i="4" s="1"/>
  <c r="E126" i="5"/>
  <c r="BE706" i="5"/>
  <c r="BE446" i="5"/>
  <c r="BE451" i="5"/>
  <c r="BE604" i="5"/>
  <c r="BE606" i="5"/>
  <c r="BE613" i="5"/>
  <c r="BE616" i="5"/>
  <c r="BE620" i="5"/>
  <c r="BE680" i="5"/>
  <c r="BK676" i="4"/>
  <c r="J676" i="4" s="1"/>
  <c r="J115" i="4" s="1"/>
  <c r="F96" i="5"/>
  <c r="BE147" i="5"/>
  <c r="BE166" i="5"/>
  <c r="BE213" i="5"/>
  <c r="BE226" i="5"/>
  <c r="BE698" i="5"/>
  <c r="BE769" i="5"/>
  <c r="BE280" i="5"/>
  <c r="BE171" i="5"/>
  <c r="BE734" i="5"/>
  <c r="BE199" i="5"/>
  <c r="BE735" i="5"/>
  <c r="BE794" i="5"/>
  <c r="BE151" i="5"/>
  <c r="BE235" i="5"/>
  <c r="BE289" i="5"/>
  <c r="BE652" i="5"/>
  <c r="BE662" i="5"/>
  <c r="BE671" i="5"/>
  <c r="BE700" i="5"/>
  <c r="BE708" i="5"/>
  <c r="BE739" i="5"/>
  <c r="BE741" i="5"/>
  <c r="BE767" i="5"/>
  <c r="J93" i="5"/>
  <c r="BE156" i="5"/>
  <c r="BE366" i="5"/>
  <c r="BE577" i="5"/>
  <c r="BE673" i="5"/>
  <c r="BE728" i="5"/>
  <c r="BE798" i="5"/>
  <c r="BE209" i="5"/>
  <c r="BE227" i="5"/>
  <c r="BE238" i="5"/>
  <c r="BE250" i="5"/>
  <c r="BE268" i="5"/>
  <c r="BE293" i="5"/>
  <c r="BE350" i="5"/>
  <c r="BE445" i="5"/>
  <c r="BE539" i="5"/>
  <c r="BE626" i="5"/>
  <c r="BE688" i="5"/>
  <c r="BE690" i="5"/>
  <c r="BE161" i="5"/>
  <c r="BE241" i="5"/>
  <c r="BE277" i="5"/>
  <c r="BE297" i="5"/>
  <c r="BE299" i="5"/>
  <c r="BE308" i="5"/>
  <c r="BE471" i="5"/>
  <c r="BE504" i="5"/>
  <c r="BE519" i="5"/>
  <c r="BE544" i="5"/>
  <c r="BE631" i="5"/>
  <c r="BE220" i="5"/>
  <c r="BE273" i="5"/>
  <c r="BE303" i="5"/>
  <c r="BE560" i="5"/>
  <c r="BE244" i="5"/>
  <c r="BE490" i="5"/>
  <c r="BE492" i="5"/>
  <c r="BE498" i="5"/>
  <c r="BE593" i="5"/>
  <c r="BE650" i="5"/>
  <c r="BE682" i="5"/>
  <c r="BE716" i="5"/>
  <c r="BE727" i="5"/>
  <c r="BE143" i="5"/>
  <c r="BE205" i="5"/>
  <c r="BE286" i="5"/>
  <c r="BE525" i="5"/>
  <c r="BE554" i="5"/>
  <c r="BE568" i="5"/>
  <c r="BE615" i="5"/>
  <c r="BE187" i="5"/>
  <c r="BE193" i="5"/>
  <c r="BE218" i="5"/>
  <c r="BE231" i="5"/>
  <c r="BE549" i="5"/>
  <c r="BE553" i="5"/>
  <c r="BE614" i="5"/>
  <c r="BE634" i="5"/>
  <c r="BE640" i="5"/>
  <c r="BE642" i="5"/>
  <c r="BE660" i="5"/>
  <c r="BE282" i="5"/>
  <c r="BE450" i="5"/>
  <c r="BE455" i="5"/>
  <c r="BE730" i="5"/>
  <c r="BE719" i="5"/>
  <c r="BE147" i="4"/>
  <c r="BE161" i="4"/>
  <c r="BE184" i="4"/>
  <c r="BE249" i="4"/>
  <c r="BE285" i="4"/>
  <c r="BE338" i="4"/>
  <c r="BE352" i="4"/>
  <c r="BE398" i="4"/>
  <c r="BE151" i="4"/>
  <c r="BE167" i="4"/>
  <c r="BE223" i="4"/>
  <c r="BE231" i="4"/>
  <c r="BE234" i="4"/>
  <c r="BE236" i="4"/>
  <c r="BE343" i="4"/>
  <c r="BE419" i="4"/>
  <c r="BE579" i="4"/>
  <c r="BE589" i="4"/>
  <c r="BE596" i="4"/>
  <c r="BE604" i="4"/>
  <c r="BE606" i="4"/>
  <c r="BE608" i="4"/>
  <c r="BE156" i="4"/>
  <c r="BE166" i="4"/>
  <c r="BE178" i="4"/>
  <c r="BE203" i="4"/>
  <c r="BE648" i="4"/>
  <c r="BE531" i="4"/>
  <c r="BE541" i="4"/>
  <c r="BE549" i="4"/>
  <c r="BE562" i="4"/>
  <c r="BE612" i="4"/>
  <c r="BE200" i="4"/>
  <c r="BE417" i="4"/>
  <c r="BE426" i="4"/>
  <c r="BE501" i="4"/>
  <c r="BE369" i="4"/>
  <c r="J132" i="3"/>
  <c r="J102" i="3"/>
  <c r="E85" i="4"/>
  <c r="J93" i="4"/>
  <c r="BE143" i="4"/>
  <c r="BE462" i="4"/>
  <c r="BE471" i="4"/>
  <c r="BE492" i="4"/>
  <c r="BE510" i="4"/>
  <c r="BE512" i="4"/>
  <c r="F137" i="4"/>
  <c r="BE197" i="4"/>
  <c r="BE375" i="4"/>
  <c r="BE448" i="4"/>
  <c r="BE455" i="4"/>
  <c r="BE539" i="4"/>
  <c r="BE572" i="4"/>
  <c r="BE674" i="4"/>
  <c r="BE678" i="4"/>
  <c r="BE373" i="4"/>
  <c r="BE452" i="4"/>
  <c r="BE461" i="4"/>
  <c r="BE481" i="4"/>
  <c r="BE496" i="4"/>
  <c r="BE186" i="4"/>
  <c r="BE243" i="4"/>
  <c r="BE339" i="4"/>
  <c r="BE393" i="4"/>
  <c r="BE529" i="4"/>
  <c r="BE440" i="4"/>
  <c r="BE467" i="4"/>
  <c r="BE522" i="4"/>
  <c r="BE560" i="4"/>
  <c r="BE577" i="4"/>
  <c r="BE171" i="4"/>
  <c r="BE240" i="4"/>
  <c r="BE402" i="4"/>
  <c r="BE520" i="4"/>
  <c r="BE551" i="4"/>
  <c r="BE570" i="4"/>
  <c r="BE587" i="4"/>
  <c r="BE594" i="4"/>
  <c r="BE613" i="4"/>
  <c r="BE617" i="4"/>
  <c r="BE621" i="4"/>
  <c r="BE623" i="4"/>
  <c r="BE489" i="4"/>
  <c r="BE227" i="4"/>
  <c r="BE247" i="4"/>
  <c r="BE255" i="4"/>
  <c r="BE364" i="4"/>
  <c r="BE365" i="4"/>
  <c r="BE385" i="4"/>
  <c r="BE403" i="4"/>
  <c r="BE411" i="4"/>
  <c r="BE190" i="4"/>
  <c r="BE210" i="4"/>
  <c r="BE432" i="4"/>
  <c r="BE457" i="4"/>
  <c r="BE475" i="4"/>
  <c r="BE498" i="4"/>
  <c r="BE454" i="4"/>
  <c r="BE456" i="4"/>
  <c r="BE466" i="4"/>
  <c r="BE650" i="4"/>
  <c r="BK1788" i="2"/>
  <c r="J1788" i="2"/>
  <c r="J110" i="2"/>
  <c r="J93" i="3"/>
  <c r="BE151" i="3"/>
  <c r="BE168" i="3"/>
  <c r="BE187" i="3"/>
  <c r="BE173" i="3"/>
  <c r="BE316" i="3"/>
  <c r="BE332" i="3"/>
  <c r="E85" i="3"/>
  <c r="BE194" i="3"/>
  <c r="BE202" i="3"/>
  <c r="BE218" i="3"/>
  <c r="BE234" i="3"/>
  <c r="BE303" i="3"/>
  <c r="BE324" i="3"/>
  <c r="BE348" i="3"/>
  <c r="BE251" i="3"/>
  <c r="BE262" i="3"/>
  <c r="BE273" i="3"/>
  <c r="BK136" i="2"/>
  <c r="J136" i="2" s="1"/>
  <c r="J101" i="2" s="1"/>
  <c r="F127" i="3"/>
  <c r="BE133" i="3"/>
  <c r="BE178" i="3"/>
  <c r="BE183" i="3"/>
  <c r="BE214" i="3"/>
  <c r="BE222" i="3"/>
  <c r="BE230" i="3"/>
  <c r="BE241" i="3"/>
  <c r="BE277" i="3"/>
  <c r="BE290" i="3"/>
  <c r="BE300" i="3"/>
  <c r="BE307" i="3"/>
  <c r="BE320" i="3"/>
  <c r="BE328" i="3"/>
  <c r="BE340" i="3"/>
  <c r="BE344" i="3"/>
  <c r="BE354" i="3"/>
  <c r="BE270" i="3"/>
  <c r="BE281" i="3"/>
  <c r="BE143" i="3"/>
  <c r="BE360" i="3"/>
  <c r="BE206" i="3"/>
  <c r="BE226" i="3"/>
  <c r="BE295" i="3"/>
  <c r="BE198" i="3"/>
  <c r="BE189" i="3"/>
  <c r="BE286" i="3"/>
  <c r="BE312" i="3"/>
  <c r="BE336" i="3"/>
  <c r="BE155" i="3"/>
  <c r="BE899" i="2"/>
  <c r="BE903" i="2"/>
  <c r="BE1223" i="2"/>
  <c r="BE1281" i="2"/>
  <c r="BE1315" i="2"/>
  <c r="BE138" i="2"/>
  <c r="BE157" i="2"/>
  <c r="BE166" i="2"/>
  <c r="BE232" i="2"/>
  <c r="J93" i="2"/>
  <c r="BE544" i="2"/>
  <c r="BE770" i="2"/>
  <c r="BE148" i="2"/>
  <c r="BE654" i="2"/>
  <c r="BE577" i="2"/>
  <c r="BE645" i="2"/>
  <c r="BE1392" i="2"/>
  <c r="BE643" i="2"/>
  <c r="BE811" i="2"/>
  <c r="BE821" i="2"/>
  <c r="BE891" i="2"/>
  <c r="BE1130" i="2"/>
  <c r="BE1336" i="2"/>
  <c r="BE691" i="2"/>
  <c r="BE700" i="2"/>
  <c r="BE708" i="2"/>
  <c r="BE1306" i="2"/>
  <c r="BE1310" i="2"/>
  <c r="BE1396" i="2"/>
  <c r="BE1574" i="2"/>
  <c r="F96" i="2"/>
  <c r="BE1163" i="2"/>
  <c r="BE1354" i="2"/>
  <c r="BE1400" i="2"/>
  <c r="BE1408" i="2"/>
  <c r="BE1690" i="2"/>
  <c r="BE185" i="2"/>
  <c r="BE592" i="2"/>
  <c r="BE801" i="2"/>
  <c r="BE1387" i="2"/>
  <c r="BE1454" i="2"/>
  <c r="BE1592" i="2"/>
  <c r="BE1787" i="2"/>
  <c r="BE682" i="2"/>
  <c r="BE756" i="2"/>
  <c r="BE895" i="2"/>
  <c r="BE1270" i="2"/>
  <c r="BE1288" i="2"/>
  <c r="BE1302" i="2"/>
  <c r="BE1404" i="2"/>
  <c r="BE1535" i="2"/>
  <c r="BE1538" i="2"/>
  <c r="BE1609" i="2"/>
  <c r="BE1613" i="2"/>
  <c r="BE1695" i="2"/>
  <c r="BE1757" i="2"/>
  <c r="BE789" i="2"/>
  <c r="BE1067" i="2"/>
  <c r="BE1084" i="2"/>
  <c r="BE1276" i="2"/>
  <c r="BE1298" i="2"/>
  <c r="BE1377" i="2"/>
  <c r="BE1475" i="2"/>
  <c r="BE1523" i="2"/>
  <c r="BE1532" i="2"/>
  <c r="BE1568" i="2"/>
  <c r="BE1601" i="2"/>
  <c r="BE1684" i="2"/>
  <c r="BE1699" i="2"/>
  <c r="BE1720" i="2"/>
  <c r="BE1752" i="2"/>
  <c r="BE1761" i="2"/>
  <c r="BE1790" i="2"/>
  <c r="BE222" i="2"/>
  <c r="BE663" i="2"/>
  <c r="BE885" i="2"/>
  <c r="BE915" i="2"/>
  <c r="BE1074" i="2"/>
  <c r="BE1097" i="2"/>
  <c r="BE1141" i="2"/>
  <c r="BE1172" i="2"/>
  <c r="BE1233" i="2"/>
  <c r="BE1363" i="2"/>
  <c r="BE1372" i="2"/>
  <c r="BE1703" i="2"/>
  <c r="BE1707" i="2"/>
  <c r="BE1716" i="2"/>
  <c r="BE1770" i="2"/>
  <c r="BE202" i="2"/>
  <c r="BE719" i="2"/>
  <c r="BE736" i="2"/>
  <c r="BE1319" i="2"/>
  <c r="BE1358" i="2"/>
  <c r="BE1421" i="2"/>
  <c r="BE1439" i="2"/>
  <c r="BE1463" i="2"/>
  <c r="BE1471" i="2"/>
  <c r="BE1491" i="2"/>
  <c r="BE1499" i="2"/>
  <c r="BE1663" i="2"/>
  <c r="BE1668" i="2"/>
  <c r="BE1781" i="2"/>
  <c r="BE919" i="2"/>
  <c r="BE932" i="2"/>
  <c r="BE1014" i="2"/>
  <c r="BE1056" i="2"/>
  <c r="BE1425" i="2"/>
  <c r="BE1766" i="2"/>
  <c r="BE143" i="2"/>
  <c r="BE780" i="2"/>
  <c r="BE830" i="2"/>
  <c r="BE909" i="2"/>
  <c r="BE939" i="2"/>
  <c r="BE1106" i="2"/>
  <c r="BE1167" i="2"/>
  <c r="BE1268" i="2"/>
  <c r="BE1448" i="2"/>
  <c r="BE1485" i="2"/>
  <c r="BE1513" i="2"/>
  <c r="BE1516" i="2"/>
  <c r="BE1519" i="2"/>
  <c r="BE1548" i="2"/>
  <c r="BE1560" i="2"/>
  <c r="BE1580" i="2"/>
  <c r="BE1623" i="2"/>
  <c r="BE1636" i="2"/>
  <c r="BE1711" i="2"/>
  <c r="BE1725" i="2"/>
  <c r="BE1776" i="2"/>
  <c r="BE174" i="2"/>
  <c r="BE240" i="2"/>
  <c r="BE249" i="2"/>
  <c r="BE267" i="2"/>
  <c r="BE289" i="2"/>
  <c r="BE305" i="2"/>
  <c r="BE318" i="2"/>
  <c r="BE332" i="2"/>
  <c r="BE508" i="2"/>
  <c r="BE594" i="2"/>
  <c r="BE842" i="2"/>
  <c r="BE1059" i="2"/>
  <c r="BE1152" i="2"/>
  <c r="BE1204" i="2"/>
  <c r="BE1434" i="2"/>
  <c r="BE1459" i="2"/>
  <c r="BE1640" i="2"/>
  <c r="BE1747" i="2"/>
  <c r="E121" i="2"/>
  <c r="BE928" i="2"/>
  <c r="BE950" i="2"/>
  <c r="BE1010" i="2"/>
  <c r="BE1119" i="2"/>
  <c r="BE1323" i="2"/>
  <c r="BE1346" i="2"/>
  <c r="BE671" i="2"/>
  <c r="BE1252" i="2"/>
  <c r="BE1294" i="2"/>
  <c r="BE1632" i="2"/>
  <c r="BE586" i="2"/>
  <c r="BE860" i="2"/>
  <c r="BE923" i="2"/>
  <c r="BE1350" i="2"/>
  <c r="BE1467" i="2"/>
  <c r="BE1488" i="2"/>
  <c r="BE1506" i="2"/>
  <c r="BE1382" i="2"/>
  <c r="BE1528" i="2"/>
  <c r="BE1541" i="2"/>
  <c r="BE1545" i="2"/>
  <c r="BE1554" i="2"/>
  <c r="BE1586" i="2"/>
  <c r="BE1414" i="2"/>
  <c r="BE1430" i="2"/>
  <c r="BE1443" i="2"/>
  <c r="BE1480" i="2"/>
  <c r="BE760" i="2"/>
  <c r="BE881" i="2"/>
  <c r="BE1081" i="2"/>
  <c r="BE1341" i="2"/>
  <c r="BE1367" i="2"/>
  <c r="F38" i="2"/>
  <c r="BA97" i="1"/>
  <c r="F34" i="12"/>
  <c r="BA108" i="1" s="1"/>
  <c r="F39" i="2"/>
  <c r="BB97" i="1" s="1"/>
  <c r="F38" i="6"/>
  <c r="BA102" i="1"/>
  <c r="F39" i="7"/>
  <c r="BB103" i="1"/>
  <c r="F36" i="10"/>
  <c r="BC106" i="1" s="1"/>
  <c r="F34" i="10"/>
  <c r="BA106" i="1" s="1"/>
  <c r="J34" i="11"/>
  <c r="AW107" i="1"/>
  <c r="F37" i="12"/>
  <c r="BD108" i="1"/>
  <c r="AS95" i="1"/>
  <c r="AS94" i="1"/>
  <c r="F38" i="3"/>
  <c r="BA98" i="1" s="1"/>
  <c r="J38" i="4"/>
  <c r="AW100" i="1" s="1"/>
  <c r="F38" i="5"/>
  <c r="BA101" i="1"/>
  <c r="F40" i="6"/>
  <c r="BC102" i="1"/>
  <c r="F38" i="8"/>
  <c r="BA104" i="1" s="1"/>
  <c r="F40" i="8"/>
  <c r="BC104" i="1"/>
  <c r="F37" i="10"/>
  <c r="BD106" i="1" s="1"/>
  <c r="F36" i="11"/>
  <c r="BC107" i="1" s="1"/>
  <c r="J34" i="12"/>
  <c r="AW108" i="1"/>
  <c r="F39" i="4"/>
  <c r="BB100" i="1"/>
  <c r="F40" i="5"/>
  <c r="BC101" i="1"/>
  <c r="F38" i="7"/>
  <c r="BA103" i="1" s="1"/>
  <c r="F36" i="9"/>
  <c r="BC105" i="1" s="1"/>
  <c r="J38" i="3"/>
  <c r="AW98" i="1"/>
  <c r="F41" i="4"/>
  <c r="BD100" i="1"/>
  <c r="F39" i="8"/>
  <c r="BB104" i="1" s="1"/>
  <c r="F34" i="11"/>
  <c r="BA107" i="1"/>
  <c r="F40" i="4"/>
  <c r="BC100" i="1" s="1"/>
  <c r="J34" i="9"/>
  <c r="AW105" i="1" s="1"/>
  <c r="F39" i="3"/>
  <c r="BB98" i="1"/>
  <c r="F39" i="5"/>
  <c r="BB101" i="1"/>
  <c r="F41" i="8"/>
  <c r="BD104" i="1"/>
  <c r="F36" i="12"/>
  <c r="BC108" i="1" s="1"/>
  <c r="F41" i="2"/>
  <c r="BD97" i="1" s="1"/>
  <c r="F41" i="7"/>
  <c r="BD103" i="1"/>
  <c r="F35" i="9"/>
  <c r="BB105" i="1"/>
  <c r="F40" i="3"/>
  <c r="BC98" i="1" s="1"/>
  <c r="J38" i="5"/>
  <c r="AW101" i="1"/>
  <c r="F40" i="7"/>
  <c r="BC103" i="1" s="1"/>
  <c r="F35" i="10"/>
  <c r="BB106" i="1" s="1"/>
  <c r="F35" i="11"/>
  <c r="BB107" i="1"/>
  <c r="F41" i="3"/>
  <c r="BD98" i="1"/>
  <c r="F41" i="5"/>
  <c r="BD101" i="1"/>
  <c r="J34" i="10"/>
  <c r="AW106" i="1" s="1"/>
  <c r="F37" i="11"/>
  <c r="BD107" i="1" s="1"/>
  <c r="F38" i="4"/>
  <c r="BA100" i="1"/>
  <c r="J38" i="6"/>
  <c r="AW102" i="1"/>
  <c r="F39" i="6"/>
  <c r="BB102" i="1" s="1"/>
  <c r="F41" i="6"/>
  <c r="BD102" i="1"/>
  <c r="J38" i="8"/>
  <c r="AW104" i="1" s="1"/>
  <c r="F34" i="9"/>
  <c r="BA105" i="1" s="1"/>
  <c r="J38" i="2"/>
  <c r="AW97" i="1"/>
  <c r="J38" i="7"/>
  <c r="AW103" i="1"/>
  <c r="F37" i="9"/>
  <c r="BD105" i="1"/>
  <c r="F40" i="2"/>
  <c r="BC97" i="1" s="1"/>
  <c r="F35" i="12"/>
  <c r="BB108" i="1" s="1"/>
  <c r="T140" i="4" l="1"/>
  <c r="BK123" i="11"/>
  <c r="J123" i="11" s="1"/>
  <c r="J97" i="11" s="1"/>
  <c r="BK141" i="4"/>
  <c r="J141" i="4" s="1"/>
  <c r="J101" i="4" s="1"/>
  <c r="J718" i="5"/>
  <c r="J112" i="5" s="1"/>
  <c r="J132" i="8"/>
  <c r="J102" i="8" s="1"/>
  <c r="BK120" i="10"/>
  <c r="J120" i="10" s="1"/>
  <c r="J97" i="10" s="1"/>
  <c r="J295" i="6"/>
  <c r="J110" i="6" s="1"/>
  <c r="BK138" i="7"/>
  <c r="J138" i="7" s="1"/>
  <c r="J101" i="7" s="1"/>
  <c r="P123" i="11"/>
  <c r="P122" i="11"/>
  <c r="AU107" i="1"/>
  <c r="P120" i="10"/>
  <c r="P119" i="10"/>
  <c r="AU106" i="1"/>
  <c r="R120" i="10"/>
  <c r="R119" i="10"/>
  <c r="T138" i="7"/>
  <c r="T131" i="8"/>
  <c r="T130" i="8"/>
  <c r="P131" i="8"/>
  <c r="P130" i="8"/>
  <c r="AU104" i="1" s="1"/>
  <c r="P136" i="2"/>
  <c r="P135" i="2"/>
  <c r="AU97" i="1"/>
  <c r="T138" i="6"/>
  <c r="BK138" i="6"/>
  <c r="J138" i="6"/>
  <c r="J101" i="6" s="1"/>
  <c r="R136" i="2"/>
  <c r="R135" i="2" s="1"/>
  <c r="R294" i="6"/>
  <c r="R138" i="6"/>
  <c r="R137" i="6" s="1"/>
  <c r="T294" i="6"/>
  <c r="P404" i="7"/>
  <c r="P137" i="7" s="1"/>
  <c r="AU103" i="1" s="1"/>
  <c r="R138" i="7"/>
  <c r="R137" i="7"/>
  <c r="BK131" i="3"/>
  <c r="J131" i="3" s="1"/>
  <c r="J101" i="3" s="1"/>
  <c r="T131" i="3"/>
  <c r="T130" i="3" s="1"/>
  <c r="P499" i="4"/>
  <c r="T404" i="7"/>
  <c r="P141" i="5"/>
  <c r="T123" i="11"/>
  <c r="T122" i="11"/>
  <c r="R499" i="4"/>
  <c r="T118" i="12"/>
  <c r="P294" i="6"/>
  <c r="T141" i="5"/>
  <c r="T140" i="5"/>
  <c r="P124" i="9"/>
  <c r="P123" i="9"/>
  <c r="AU105" i="1"/>
  <c r="R632" i="5"/>
  <c r="R140" i="5" s="1"/>
  <c r="P138" i="6"/>
  <c r="P137" i="6" s="1"/>
  <c r="AU102" i="1" s="1"/>
  <c r="P632" i="5"/>
  <c r="R141" i="4"/>
  <c r="R140" i="4"/>
  <c r="T136" i="2"/>
  <c r="T135" i="2" s="1"/>
  <c r="R141" i="5"/>
  <c r="R131" i="3"/>
  <c r="R130" i="3" s="1"/>
  <c r="T124" i="9"/>
  <c r="T123" i="9"/>
  <c r="R131" i="8"/>
  <c r="R130" i="8" s="1"/>
  <c r="R118" i="12"/>
  <c r="BK124" i="9"/>
  <c r="J124" i="9" s="1"/>
  <c r="J97" i="9" s="1"/>
  <c r="P141" i="4"/>
  <c r="P140" i="4" s="1"/>
  <c r="AU100" i="1" s="1"/>
  <c r="BK141" i="5"/>
  <c r="BK140" i="5" s="1"/>
  <c r="J140" i="5" s="1"/>
  <c r="J100" i="5" s="1"/>
  <c r="R124" i="9"/>
  <c r="R123" i="9"/>
  <c r="BK118" i="12"/>
  <c r="J118" i="12" s="1"/>
  <c r="J96" i="12" s="1"/>
  <c r="BK122" i="11"/>
  <c r="J122" i="11"/>
  <c r="J96" i="11" s="1"/>
  <c r="AG104" i="1"/>
  <c r="J100" i="8"/>
  <c r="J131" i="8"/>
  <c r="J101" i="8"/>
  <c r="BK137" i="7"/>
  <c r="J137" i="7"/>
  <c r="BK140" i="4"/>
  <c r="J140" i="4"/>
  <c r="J100" i="4"/>
  <c r="BK135" i="2"/>
  <c r="J135" i="2"/>
  <c r="J34" i="2" s="1"/>
  <c r="AG97" i="1" s="1"/>
  <c r="AU96" i="1"/>
  <c r="F37" i="2"/>
  <c r="AZ97" i="1" s="1"/>
  <c r="J37" i="8"/>
  <c r="AV104" i="1"/>
  <c r="AT104" i="1" s="1"/>
  <c r="AN104" i="1" s="1"/>
  <c r="J33" i="10"/>
  <c r="AV106" i="1"/>
  <c r="AT106" i="1" s="1"/>
  <c r="F33" i="12"/>
  <c r="AZ108" i="1"/>
  <c r="J37" i="2"/>
  <c r="AV97" i="1" s="1"/>
  <c r="AT97" i="1" s="1"/>
  <c r="BB99" i="1"/>
  <c r="AX99" i="1"/>
  <c r="BC99" i="1"/>
  <c r="AY99" i="1"/>
  <c r="F33" i="9"/>
  <c r="AZ105" i="1"/>
  <c r="BB96" i="1"/>
  <c r="BD96" i="1"/>
  <c r="BC96" i="1"/>
  <c r="F37" i="3"/>
  <c r="AZ98" i="1" s="1"/>
  <c r="F37" i="4"/>
  <c r="AZ100" i="1" s="1"/>
  <c r="F37" i="5"/>
  <c r="AZ101" i="1" s="1"/>
  <c r="J37" i="6"/>
  <c r="AV102" i="1"/>
  <c r="AT102" i="1"/>
  <c r="J34" i="7"/>
  <c r="AG103" i="1" s="1"/>
  <c r="F37" i="8"/>
  <c r="AZ104" i="1"/>
  <c r="F33" i="11"/>
  <c r="AZ107" i="1"/>
  <c r="BA96" i="1"/>
  <c r="J37" i="4"/>
  <c r="AV100" i="1" s="1"/>
  <c r="AT100" i="1" s="1"/>
  <c r="F37" i="6"/>
  <c r="AZ102" i="1"/>
  <c r="BA99" i="1"/>
  <c r="AW99" i="1"/>
  <c r="BD99" i="1"/>
  <c r="J33" i="9"/>
  <c r="AV105" i="1" s="1"/>
  <c r="AT105" i="1" s="1"/>
  <c r="J37" i="3"/>
  <c r="AV98" i="1" s="1"/>
  <c r="AT98" i="1" s="1"/>
  <c r="J37" i="5"/>
  <c r="AV101" i="1" s="1"/>
  <c r="AT101" i="1" s="1"/>
  <c r="F37" i="7"/>
  <c r="AZ103" i="1"/>
  <c r="F33" i="10"/>
  <c r="AZ106" i="1" s="1"/>
  <c r="J33" i="12"/>
  <c r="AV108" i="1" s="1"/>
  <c r="AT108" i="1" s="1"/>
  <c r="J37" i="7"/>
  <c r="AV103" i="1" s="1"/>
  <c r="AT103" i="1" s="1"/>
  <c r="J33" i="11"/>
  <c r="AV107" i="1"/>
  <c r="AT107" i="1"/>
  <c r="J141" i="5" l="1"/>
  <c r="J101" i="5" s="1"/>
  <c r="BK119" i="10"/>
  <c r="J119" i="10" s="1"/>
  <c r="J30" i="10" s="1"/>
  <c r="AG106" i="1" s="1"/>
  <c r="T137" i="6"/>
  <c r="T137" i="7"/>
  <c r="P140" i="5"/>
  <c r="AU101" i="1" s="1"/>
  <c r="AU99" i="1" s="1"/>
  <c r="BK123" i="9"/>
  <c r="J123" i="9"/>
  <c r="J96" i="9" s="1"/>
  <c r="BK130" i="3"/>
  <c r="J130" i="3"/>
  <c r="J100" i="3" s="1"/>
  <c r="BK137" i="6"/>
  <c r="J137" i="6" s="1"/>
  <c r="J100" i="6" s="1"/>
  <c r="AN106" i="1"/>
  <c r="J96" i="10"/>
  <c r="J39" i="10"/>
  <c r="AN103" i="1"/>
  <c r="J100" i="7"/>
  <c r="J43" i="8"/>
  <c r="J43" i="7"/>
  <c r="AN97" i="1"/>
  <c r="J100" i="2"/>
  <c r="J43" i="2"/>
  <c r="AZ96" i="1"/>
  <c r="AV96" i="1"/>
  <c r="BC95" i="1"/>
  <c r="J30" i="12"/>
  <c r="AG108" i="1" s="1"/>
  <c r="AX96" i="1"/>
  <c r="BA95" i="1"/>
  <c r="AW95" i="1"/>
  <c r="BB95" i="1"/>
  <c r="J34" i="4"/>
  <c r="AG100" i="1" s="1"/>
  <c r="J34" i="5"/>
  <c r="AG101" i="1"/>
  <c r="AN101" i="1"/>
  <c r="J30" i="11"/>
  <c r="AG107" i="1" s="1"/>
  <c r="AN107" i="1" s="1"/>
  <c r="AY96" i="1"/>
  <c r="BD95" i="1"/>
  <c r="AW96" i="1"/>
  <c r="AZ99" i="1"/>
  <c r="AV99" i="1"/>
  <c r="AT99" i="1" s="1"/>
  <c r="J39" i="12" l="1"/>
  <c r="J39" i="11"/>
  <c r="J43" i="5"/>
  <c r="J43" i="4"/>
  <c r="AN100" i="1"/>
  <c r="AN108" i="1"/>
  <c r="BB94" i="1"/>
  <c r="AX94" i="1" s="1"/>
  <c r="BD94" i="1"/>
  <c r="W33" i="1"/>
  <c r="J34" i="3"/>
  <c r="AG98" i="1" s="1"/>
  <c r="AG96" i="1" s="1"/>
  <c r="J34" i="6"/>
  <c r="AG102" i="1"/>
  <c r="AN102" i="1"/>
  <c r="J30" i="9"/>
  <c r="AG105" i="1" s="1"/>
  <c r="AN105" i="1" s="1"/>
  <c r="AZ95" i="1"/>
  <c r="AV95" i="1"/>
  <c r="AT95" i="1" s="1"/>
  <c r="AY95" i="1"/>
  <c r="AX95" i="1"/>
  <c r="AU95" i="1"/>
  <c r="AU94" i="1"/>
  <c r="BA94" i="1"/>
  <c r="AW94" i="1"/>
  <c r="AK30" i="1"/>
  <c r="BC94" i="1"/>
  <c r="W32" i="1" s="1"/>
  <c r="AT96" i="1"/>
  <c r="J43" i="6" l="1"/>
  <c r="AN98" i="1"/>
  <c r="J43" i="3"/>
  <c r="J39" i="9"/>
  <c r="AN96" i="1"/>
  <c r="W31" i="1"/>
  <c r="AZ94" i="1"/>
  <c r="W29" i="1"/>
  <c r="AY94" i="1"/>
  <c r="AG99" i="1"/>
  <c r="W30" i="1"/>
  <c r="AN99" i="1" l="1"/>
  <c r="AG95" i="1"/>
  <c r="AG94" i="1"/>
  <c r="AK26" i="1" s="1"/>
  <c r="AK35" i="1" s="1"/>
  <c r="AV94" i="1"/>
  <c r="AK29" i="1"/>
  <c r="AN95" i="1" l="1"/>
  <c r="AT94" i="1"/>
  <c r="AN94" i="1"/>
</calcChain>
</file>

<file path=xl/sharedStrings.xml><?xml version="1.0" encoding="utf-8"?>
<sst xmlns="http://schemas.openxmlformats.org/spreadsheetml/2006/main" count="46266" uniqueCount="3841">
  <si>
    <t>Export Komplet</t>
  </si>
  <si>
    <t/>
  </si>
  <si>
    <t>2.0</t>
  </si>
  <si>
    <t>ZAMOK</t>
  </si>
  <si>
    <t>False</t>
  </si>
  <si>
    <t>{f57d41f5-fe7c-46b5-989a-550e2651b2a7}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</si>
  <si>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</si>
  <si>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</si>
  <si>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</si>
  <si>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</si>
  <si>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</si>
  <si>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</si>
  <si>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</si>
  <si>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</si>
  <si>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1637623-50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</si>
  <si>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</si>
  <si>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</si>
  <si>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ODLEHČOVACÍ KOMORY OK-27 A PŘIPOJENÝCH STOK</t>
  </si>
  <si>
    <t>KSO:</t>
  </si>
  <si>
    <t>CC-CZ:</t>
  </si>
  <si>
    <t>Místo:</t>
  </si>
  <si>
    <t>Tábor</t>
  </si>
  <si>
    <t>Datum:</t>
  </si>
  <si>
    <t>4. 8. 2025</t>
  </si>
  <si>
    <t>Zadavatel:</t>
  </si>
  <si>
    <t>IČ:</t>
  </si>
  <si>
    <t>26069539</t>
  </si>
  <si>
    <t>VST s.r.o., Kosova 28594, Tábor</t>
  </si>
  <si>
    <t>DIČ:</t>
  </si>
  <si>
    <t>CZ26069539</t>
  </si>
  <si>
    <t>Uchazeč:</t>
  </si>
  <si>
    <t>Vyplň údaj</t>
  </si>
  <si>
    <t>Projektant:</t>
  </si>
  <si>
    <t>46964371</t>
  </si>
  <si>
    <t>Aquaprocon s.r.o., Divize Praha</t>
  </si>
  <si>
    <t>CZ46964371</t>
  </si>
  <si>
    <t>True</t>
  </si>
  <si>
    <t>Zpracovatel:</t>
  </si>
  <si>
    <t>ing. Iveta Heřmanská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</si>
  <si>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</si>
  <si>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</si>
  <si>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</si>
  <si>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</si>
  <si>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</si>
  <si>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</si>
  <si>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</si>
  <si>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</si>
  <si>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</si>
  <si>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</si>
  <si>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</si>
  <si>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</si>
  <si>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</si>
  <si>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</si>
  <si>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</si>
  <si>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</si>
  <si>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</si>
  <si>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</si>
  <si>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</si>
  <si>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</si>
  <si>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</si>
  <si>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</si>
  <si>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</si>
  <si>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</si>
  <si>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</si>
  <si>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</si>
  <si>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</si>
  <si>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</si>
  <si>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</si>
  <si>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</si>
  <si>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</si>
  <si>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</si>
  <si>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</si>
  <si>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</si>
  <si>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</si>
  <si>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</si>
  <si>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</si>
  <si>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</si>
  <si>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</si>
  <si>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</si>
  <si>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</si>
  <si>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</si>
  <si>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</si>
  <si>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</si>
  <si>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</si>
  <si>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SO-01</t>
  </si>
  <si>
    <t>Kanalizace</t>
  </si>
  <si>
    <t>ING</t>
  </si>
  <si>
    <t>1</t>
  </si>
  <si>
    <t>{43159359-8ad2-4779-9fb1-54b233ff06b5}</t>
  </si>
  <si>
    <t>2</t>
  </si>
  <si>
    <t>SO-01.1</t>
  </si>
  <si>
    <t>Kanalizační potrubí a VO</t>
  </si>
  <si>
    <t>Soupis</t>
  </si>
  <si>
    <t>{cc5ebb76-47c8-4ed2-9911-56ea9458849c}</t>
  </si>
  <si>
    <t>/</t>
  </si>
  <si>
    <t>01.1.1</t>
  </si>
  <si>
    <t>3</t>
  </si>
  <si>
    <t>{bc1cb318-1c9c-428c-9520-336a93eb7d43}</t>
  </si>
  <si>
    <t>01.1.2</t>
  </si>
  <si>
    <t>Obtok během stavby SP1</t>
  </si>
  <si>
    <t>{94800d73-0fdb-4052-9427-e8ba58d1dc83}</t>
  </si>
  <si>
    <t>SO-01.2</t>
  </si>
  <si>
    <t>Stavební objekty a technologie</t>
  </si>
  <si>
    <t>{50c51109-6385-4540-b0c1-21430d2cec16}</t>
  </si>
  <si>
    <t>01.2.1</t>
  </si>
  <si>
    <t>Odlehčovací komora OK1</t>
  </si>
  <si>
    <t>{97598056-fdf8-4868-919f-5f37326fe083}</t>
  </si>
  <si>
    <t>01.2.2</t>
  </si>
  <si>
    <t>Spadiště SP1</t>
  </si>
  <si>
    <t>{39d79a50-00b5-4996-a4d5-d360ce5f436d}</t>
  </si>
  <si>
    <t>01.2.3</t>
  </si>
  <si>
    <t>Spadiště SP2</t>
  </si>
  <si>
    <t>{7fc070af-870f-4964-a668-39cab22f4bb9}</t>
  </si>
  <si>
    <t>01.2.4</t>
  </si>
  <si>
    <t>Rozdělovací šachta</t>
  </si>
  <si>
    <t>{ad8d8026-a483-453d-aec3-d84c3c29d254}</t>
  </si>
  <si>
    <t>01.2.5</t>
  </si>
  <si>
    <t>Oplocení</t>
  </si>
  <si>
    <t>{660884d5-0979-4009-8c64-980de29f9fd5}</t>
  </si>
  <si>
    <t>SO-02</t>
  </si>
  <si>
    <t>Vodovod</t>
  </si>
  <si>
    <t>{973f2ebb-e6e8-417b-85f7-b29d2128c6b4}</t>
  </si>
  <si>
    <t>SO-04</t>
  </si>
  <si>
    <t>Přeložka VO</t>
  </si>
  <si>
    <t>{22acba50-dd67-4736-bad1-8491d6c0ab12}</t>
  </si>
  <si>
    <t>SO-05</t>
  </si>
  <si>
    <t>Oprava stávajících povrchů</t>
  </si>
  <si>
    <t>{6ee3632c-e2ab-4d25-89bc-1f183fefaf62}</t>
  </si>
  <si>
    <t>VRN</t>
  </si>
  <si>
    <t>Ostatní a vedlejší rozpočtové náklady</t>
  </si>
  <si>
    <t>VON</t>
  </si>
  <si>
    <t>{3037f2c2-bb96-4567-9277-6a2b613eadc6}</t>
  </si>
  <si>
    <t>KRYCÍ LIST SOUPISU PRACÍ</t>
  </si>
  <si>
    <t>Objekt:</t>
  </si>
  <si>
    <t>SO-01 - Kanalizace</t>
  </si>
  <si>
    <t>Soupis:</t>
  </si>
  <si>
    <t>SO-01.1 - Kanalizační potrubí a VO</t>
  </si>
  <si>
    <t>Úroveň 3:</t>
  </si>
  <si>
    <t>01.1.1 - Kanalizační potrubí a VO</t>
  </si>
  <si>
    <t>Jaroslav Pelnář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</si>
  <si>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</si>
  <si>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</si>
  <si>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</si>
  <si>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</si>
  <si>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</si>
  <si>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</si>
  <si>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</si>
  <si>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</si>
  <si>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</si>
  <si>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</si>
  <si>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  93 - Různé dokončovací konstrukce a práce inženýrských staveb</t>
  </si>
  <si>
    <t xml:space="preserve">      96 - Bourání konstrukcí</t>
  </si>
  <si>
    <t xml:space="preserve">    9 - Ostatní konstrukce a práce, bourání</t>
  </si>
  <si>
    <t xml:space="preserve">    998 -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</si>
  <si>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</si>
  <si>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</si>
  <si>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</si>
  <si>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</si>
  <si>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</si>
  <si>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</si>
  <si>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</si>
  <si>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</si>
  <si>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</si>
  <si>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</si>
  <si>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</si>
  <si>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</si>
  <si>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</si>
  <si>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</si>
  <si>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</si>
  <si>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</si>
  <si>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</si>
  <si>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</si>
  <si>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</si>
  <si>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</si>
  <si>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111251101</t>
  </si>
  <si>
    <t>Odstranění křovin a stromů průměru kmene do 100 mm i s kořeny sklonu terénu do 1:5 z celkové plochy do 100 m2 strojně</t>
  </si>
  <si>
    <t>m2</t>
  </si>
  <si>
    <t>4</t>
  </si>
  <si>
    <t>-1264047429</t>
  </si>
  <si>
    <t>VV</t>
  </si>
  <si>
    <t>viz příloha B.1</t>
  </si>
  <si>
    <t xml:space="preserve">Kácení plošného porostu dřevin </t>
  </si>
  <si>
    <t>88,00" lokalita v okolí VO1 – břeh řeky</t>
  </si>
  <si>
    <t>Součet</t>
  </si>
  <si>
    <t>111251102</t>
  </si>
  <si>
    <t>Odstranění křovin a stromů průměru kmene do 100 mm i s kořeny sklonu terénu do 1:5 z celkové plochy přes 100 do 500 m2 strojně</t>
  </si>
  <si>
    <t>-911564353</t>
  </si>
  <si>
    <t>306,00" lokalita v okolí SP1, Propoje 6 a řadu V2 – zalesněné území</t>
  </si>
  <si>
    <t>112101101</t>
  </si>
  <si>
    <t>Odstranění stromů listnatých průměru kmene do 300 mm</t>
  </si>
  <si>
    <t>kus</t>
  </si>
  <si>
    <t>-2042574393</t>
  </si>
  <si>
    <t>dendrologický průzkum, příloha E.6</t>
  </si>
  <si>
    <t>plocha A</t>
  </si>
  <si>
    <t>1,00" Dub letní - průměr kmene 26 cm, č. stromu 6</t>
  </si>
  <si>
    <t>plocha C</t>
  </si>
  <si>
    <t>1,00" Olše lepkavá - průměr kmene 21 cm, č. stromu 24</t>
  </si>
  <si>
    <t>1,00" Jasan ztepilý - průměr kmene 27 cm, č. stromu 25</t>
  </si>
  <si>
    <t>112101102</t>
  </si>
  <si>
    <t>Odstranění stromů listnatých průměru kmene do 500 mm</t>
  </si>
  <si>
    <t>-1297338019</t>
  </si>
  <si>
    <t>1,00" Dub letní - průměr kmene 40 cm, č. stromu 1</t>
  </si>
  <si>
    <t>1,00" Trnovník akát - průměr kmene 47 cm, č. stromu 9</t>
  </si>
  <si>
    <t>1,00" Olše lepkavá - průměr kmene 39 cm, č. stromu 24</t>
  </si>
  <si>
    <t>5</t>
  </si>
  <si>
    <t>112101121</t>
  </si>
  <si>
    <t>Odstranění stromů jehličnatých průměru kmene přes 100 do 300 mm</t>
  </si>
  <si>
    <t>2005169363</t>
  </si>
  <si>
    <t>1,00" Modřín opadavý - průměr kmene 30 cm, č. stromu 7</t>
  </si>
  <si>
    <t>1,00" Smrk pichlavý - průměr kmene 25 cm, č. stromu 18</t>
  </si>
  <si>
    <t>6</t>
  </si>
  <si>
    <t>112101122</t>
  </si>
  <si>
    <t>Odstranění stromů jehličnatých průměru kmene přes 300 do 500 mm</t>
  </si>
  <si>
    <t>1065583151</t>
  </si>
  <si>
    <t>1,00" Smrk ztepilý - průměr kmene 37 cm, č. stromu 2</t>
  </si>
  <si>
    <t>1,00" Modřín opadavý - průměr kmene 32 cm, č. stromu 3</t>
  </si>
  <si>
    <t>1,00" Smrk ztepilý - průměr kmene 34 cm, č. stromu 11</t>
  </si>
  <si>
    <t>plocha B</t>
  </si>
  <si>
    <t>1,00" Borovice lesní - průměr kmene 31 cm, č. stromu 13</t>
  </si>
  <si>
    <t>1,00" Borovice lesní - průměr kmene 31 cm, č. stromu 14</t>
  </si>
  <si>
    <t>7</t>
  </si>
  <si>
    <t>112251101</t>
  </si>
  <si>
    <t>Odstranění pařezů průměru přes 100 do 300 mm</t>
  </si>
  <si>
    <t>1685099350</t>
  </si>
  <si>
    <t>Mezisoučet</t>
  </si>
  <si>
    <t>8</t>
  </si>
  <si>
    <t>112251102</t>
  </si>
  <si>
    <t>Odstranění pařezů průměru přes 300 do 500 mm</t>
  </si>
  <si>
    <t>612475266</t>
  </si>
  <si>
    <t>9</t>
  </si>
  <si>
    <t>115101201</t>
  </si>
  <si>
    <t>Čerpání vody na dopravní výšku do 10 m průměrný přítok do 500 l/min</t>
  </si>
  <si>
    <t>hod</t>
  </si>
  <si>
    <t>735129247</t>
  </si>
  <si>
    <t>P</t>
  </si>
  <si>
    <t>Poznámka k položce:_x000D_
včetně likvidace čerpaných vod</t>
  </si>
  <si>
    <t>čerpání -  odlehčovací stoka,  propoj 2, propoj 3, propoj 4, propoj 7</t>
  </si>
  <si>
    <t>přítok 0,5-1,0l/s ...  odlehčovací stoka,  propoj 2, propoj 3, propoj 4, propoj 7</t>
  </si>
  <si>
    <t>75,09+7,54+6,43+2,05+5,97</t>
  </si>
  <si>
    <t>"cca 20-30m záběr odvodnění/týden" 97,08/20</t>
  </si>
  <si>
    <t xml:space="preserve"> celkem 5 týdnů / 7 dní v týdnu</t>
  </si>
  <si>
    <t>odhad cyklické čerpání 8 h dennně</t>
  </si>
  <si>
    <t xml:space="preserve"> 5*7*8</t>
  </si>
  <si>
    <t>10</t>
  </si>
  <si>
    <t>115101301</t>
  </si>
  <si>
    <t>Pohotovost čerpací soupravy pro dopravní výšku do 10 m přítok do 500 l/min</t>
  </si>
  <si>
    <t>den</t>
  </si>
  <si>
    <t>-1302709404</t>
  </si>
  <si>
    <t xml:space="preserve"> 5*7</t>
  </si>
  <si>
    <t>11</t>
  </si>
  <si>
    <t>119001405</t>
  </si>
  <si>
    <t>Dočasné zajištění potrubí z plastu DN do 200 mm</t>
  </si>
  <si>
    <t>m</t>
  </si>
  <si>
    <t>84722033</t>
  </si>
  <si>
    <t>odlehčovací stoka TLT 1200</t>
  </si>
  <si>
    <t>2,35*1"  plyn 1x</t>
  </si>
  <si>
    <t>propoj 3 ... KT DN 400</t>
  </si>
  <si>
    <t>1,50*1"  plyn 1x</t>
  </si>
  <si>
    <t>1,50*1"  kanalizace 1x</t>
  </si>
  <si>
    <t>propoj 8 ... PVC DN 250</t>
  </si>
  <si>
    <t>1,20*1"  kanalizace 1x</t>
  </si>
  <si>
    <t>119001421</t>
  </si>
  <si>
    <t>Dočasné zajištění kabelů a kabelových tratí ze 3 volně ložených kabelů</t>
  </si>
  <si>
    <t>1724611626</t>
  </si>
  <si>
    <t>2,35*2" kabel NN 2x</t>
  </si>
  <si>
    <t>2,35*1" kabel VN 1x</t>
  </si>
  <si>
    <t>2,35*1" kabel VO 1x</t>
  </si>
  <si>
    <t>propoj 1 ... KT DN 300</t>
  </si>
  <si>
    <t>1,20*1" kabel VO 1x</t>
  </si>
  <si>
    <t>1,50*2"  kabel NN 2x</t>
  </si>
  <si>
    <t>1,50*1"  kabel VN 1x</t>
  </si>
  <si>
    <t>1,50*1"  kabel VO 1x</t>
  </si>
  <si>
    <t>propoj 5 ... BET DN 600</t>
  </si>
  <si>
    <t>1,97*1"  kabel VO 1x</t>
  </si>
  <si>
    <t>1,20*2"  kabel NN 2x</t>
  </si>
  <si>
    <t>1,20*1"  kabel VN 1x</t>
  </si>
  <si>
    <t>1,20*1"  kabel VO 1x</t>
  </si>
  <si>
    <t>13</t>
  </si>
  <si>
    <t>120001101</t>
  </si>
  <si>
    <t>Příplatek za ztížení vykopávky v blízkosti podzemního vedení</t>
  </si>
  <si>
    <t>m3</t>
  </si>
  <si>
    <t>-162612584</t>
  </si>
  <si>
    <t>2,35*1,50*(2,21-0,42)*1"  plyn 1x</t>
  </si>
  <si>
    <t>2,35*1,50*(3,13-0,10)*2" kabel NN 2x</t>
  </si>
  <si>
    <t>2,35*1,50*(3,13-0,10)*1" kabel VN 1x</t>
  </si>
  <si>
    <t>2,35*1,50*(2,19-0,15)*1" kabel VO 1x</t>
  </si>
  <si>
    <t>1,20*1,50*(3,04-0,15)*1" kabel VO 1x</t>
  </si>
  <si>
    <t>1,50*1,50*(2,43-0,42)*1"  plyn 1x</t>
  </si>
  <si>
    <t>1,50*1,50*(2,40-0,42)*1"  kanalizace 1x</t>
  </si>
  <si>
    <t>1,50*1,50*(3,05-0,10)*2"  kabel NN 2x</t>
  </si>
  <si>
    <t>1,50*1,50*(3,06-0,10)*1"  kabel VN 1x</t>
  </si>
  <si>
    <t>1,50*1,50*(2,44-0,10)*1"  kabel VO 1x</t>
  </si>
  <si>
    <t>1,97*1,50*(3,28-0,42)*1"  kabel VO 1x</t>
  </si>
  <si>
    <t>1,20*1,50*(1,60-0,42)*1"  kanalizace 1x</t>
  </si>
  <si>
    <t>1,20*1,50*(2,85-0,10)*2"  kabel NN 2x</t>
  </si>
  <si>
    <t>1,20*1,50*(2,81-0,10)*1"  kabel VN 1x</t>
  </si>
  <si>
    <t>1,20*1,50*(2,71-0,10)*1"  kabel VO 1x</t>
  </si>
  <si>
    <t>14</t>
  </si>
  <si>
    <t>121151123</t>
  </si>
  <si>
    <t>Sejmutí ornice plochy přes 500 m2 tl vrstvy do 200 mm strojně</t>
  </si>
  <si>
    <t>-666184902</t>
  </si>
  <si>
    <t>ornice  tráva - rýhy</t>
  </si>
  <si>
    <t>75,09*2,15" odlehčovací stoka PE-HD 1000</t>
  </si>
  <si>
    <t>3,20*(3,20-2,15)*1" šachty prefa DN1500  ... Š6</t>
  </si>
  <si>
    <t>3,40*(3,40-2,15)*1" šachty monolit. dno DN1500 ... Š5</t>
  </si>
  <si>
    <t>3,58*2,35" odlehčovací stoka TLT 1200</t>
  </si>
  <si>
    <t>7,54*1,20" propoj 2 ... KT DN 250</t>
  </si>
  <si>
    <t>6,43*1,50" propoj 3 ... KT DN 400</t>
  </si>
  <si>
    <t>(2,50-1,50)*3,00*1" spadiště prefa DN1000  ... Š7</t>
  </si>
  <si>
    <t>6,34*1,20" propoj 8 ... PVC DN 250</t>
  </si>
  <si>
    <t>ornice  tráva</t>
  </si>
  <si>
    <t>2194" odměřeno digitálně v příloze C.3</t>
  </si>
  <si>
    <t>odpočet</t>
  </si>
  <si>
    <t>-107,00" VDV řad V2</t>
  </si>
  <si>
    <t>15</t>
  </si>
  <si>
    <t>121151213</t>
  </si>
  <si>
    <t>Sejmutí lesní půdy plochy přes 100 do 500 m2 tl vrstvy přes 150 do 200 mm strojně</t>
  </si>
  <si>
    <t>1428941884</t>
  </si>
  <si>
    <t>lesní půda - rýhy</t>
  </si>
  <si>
    <t>3,00*2,35" odlehčovací stoka TLT 1200</t>
  </si>
  <si>
    <t>4,19*1,20" propoj 1 ... KT DN 300</t>
  </si>
  <si>
    <t>15,12*1,60" propoj 6 ... TLT DN 600</t>
  </si>
  <si>
    <t>15,10*1,20" přeložka dešťové kanalizace ... PVC DN 200</t>
  </si>
  <si>
    <t xml:space="preserve">lesní půda </t>
  </si>
  <si>
    <t>306,00" odměřeno digitálně v příloze C.3</t>
  </si>
  <si>
    <t>-43,68" obtok během stavby SP1</t>
  </si>
  <si>
    <t>-29,00" VDV řad V2</t>
  </si>
  <si>
    <t>16</t>
  </si>
  <si>
    <t>122251102</t>
  </si>
  <si>
    <t>Odkopávky a prokopávky nezapažené v hornině třídy těžitelnosti I skupiny 3 objem do 50 m3 strojně</t>
  </si>
  <si>
    <t>448508604</t>
  </si>
  <si>
    <t>příloha D.1.1, D.1.4.12</t>
  </si>
  <si>
    <t>výustní objekt VO1</t>
  </si>
  <si>
    <t>((0,92+0,80)/2)*1,00*4,10" výkop pro patku z lomového kamene vč. betonového lože</t>
  </si>
  <si>
    <t xml:space="preserve">((((4,10+4,292)/2)*3,468)-(0,50*0,50*3,14)+(4,292*1,00))*0,50" výkop pod dlažbu tl. cca 50 cm </t>
  </si>
  <si>
    <t>výkop pro zához z lomového kamene tl. cca 50 cm</t>
  </si>
  <si>
    <t>((((4,10+4,00)/2)*2,00)+((2,00*1,20)/2)+((2,00*0,90)/2)+(((0,90+1,50)/2)*0,92)+(((1,20+1,40)/2)*0,92))*0,50" dno</t>
  </si>
  <si>
    <t>((((1,40+1,50)/2)*(3,468+1,00))+(((1,50+1,60)/2)*(3,468+1,00)))*0,50" boky</t>
  </si>
  <si>
    <t>vybourání stávajícího výustního objektu</t>
  </si>
  <si>
    <t>-(2,00*1,50*0,30)</t>
  </si>
  <si>
    <t>17</t>
  </si>
  <si>
    <t>132251255</t>
  </si>
  <si>
    <t>Hloubení rýh nezapažených š do 2000 mm v hornině třídy těžitelnosti I skupiny 3 objem do 1000 m3 strojně</t>
  </si>
  <si>
    <t>1540487545</t>
  </si>
  <si>
    <t>příloha D.1.1, D.1.2. D.1.3.1</t>
  </si>
  <si>
    <t>odlehčovací stoka ... PE-HD 1000</t>
  </si>
  <si>
    <t>35,98*2,15*((1,86+2,81)/2)" VO1 - Š6</t>
  </si>
  <si>
    <t>31,19*2,15*((2,81+2,74+3,10)/3)"  Š6 -Š5</t>
  </si>
  <si>
    <t>7,92*2,15*((2,61+2,85)/2)"  Š5 - OK1</t>
  </si>
  <si>
    <t>rozšíření šachet</t>
  </si>
  <si>
    <t>3,20*(3,20-2,15)*(2,81)*1" šachty prefa DN1500  ... Š6</t>
  </si>
  <si>
    <t>3,40*(3,40-2,15)*(3,10)*1" šachty monolit. dno DN1500 ... Š5</t>
  </si>
  <si>
    <t xml:space="preserve">prohl.šachet </t>
  </si>
  <si>
    <t>3,20*3,20*0,25*1" šachty prefa DN1500  ... Š6</t>
  </si>
  <si>
    <t>3,40*3,40*0,35*1" šachty monolit. dno DN1500 ... Š5</t>
  </si>
  <si>
    <t>bourání ve výkopu</t>
  </si>
  <si>
    <t xml:space="preserve">-3,14*0,392*0,392*67,00" BET DN 600 </t>
  </si>
  <si>
    <t>šachty ... bourání ve výkopu</t>
  </si>
  <si>
    <t>-((3,14*0,62*0,62*2,53))*2" pům. hloubka 2,53 m</t>
  </si>
  <si>
    <t>drenážní rýha ve dně rýhy</t>
  </si>
  <si>
    <t xml:space="preserve">příloha D.5.1 </t>
  </si>
  <si>
    <t>0,40*0,25*39,11" odlehčovací stoka ... PE-HD 1000 - úseku Š6 - OK1</t>
  </si>
  <si>
    <t>odpočet povrchů</t>
  </si>
  <si>
    <t>-75,09*2,15*0,10" PE-HD 1000</t>
  </si>
  <si>
    <t>-3,20*(3,20-2,15)*0,10*1" šachty prefa DN1500  ... Š6</t>
  </si>
  <si>
    <t>-3,40*(3,40-2,15)*0,10*1" šachty monolit. dno DN1500 ... Š5</t>
  </si>
  <si>
    <t>2,68*2,35*((3,11+3,15)/2)" OK1 - SP2</t>
  </si>
  <si>
    <t>9,35*2,35*((2,24+2,20+2,19+3,17)/4)" SP2 - SP1</t>
  </si>
  <si>
    <t>MK - asfalt - rýhy</t>
  </si>
  <si>
    <t>-4,60*2,35*0,42" TLT 1200</t>
  </si>
  <si>
    <t>-3,58*2,35*0,10"  TLT 1200</t>
  </si>
  <si>
    <t>-3,00*2,35*0,15"  TLT 1200</t>
  </si>
  <si>
    <t>4,99*1,20*((3,22+3,04+2,97+2,99+2,70)/5)" Š1 -SP1</t>
  </si>
  <si>
    <t>-4,19*1,20*0,15" KT DN 300</t>
  </si>
  <si>
    <t>propoj 2 ... KT DN 250</t>
  </si>
  <si>
    <t>7,54*1,20*((2,52+2,52)/2)" Š4 - OK1</t>
  </si>
  <si>
    <t xml:space="preserve">příloha D.5.2 </t>
  </si>
  <si>
    <t>(1,20*0,15*7,54)+(0,40*0,15*7,54)" propoj 2 ... KT DN 250</t>
  </si>
  <si>
    <t>-7,54*1,20*0,10" KT DN 250</t>
  </si>
  <si>
    <t>3,55*1,50*((2,64+3,05+3,06+3,04)/4)" OK1 - Š7</t>
  </si>
  <si>
    <t>12,84*1,50*((1,54+2,44+2,50+2,43+2,40+2,25)/6)" Š7 - Š2</t>
  </si>
  <si>
    <t>6,45*1,50*((2,25+1,97+1,95)/3)" Š2 -RŠ1</t>
  </si>
  <si>
    <t>2,50*(2,50-1,50)*2,25*1" šachty prefa DN1000  ... Š2</t>
  </si>
  <si>
    <t>(2,50-1,50)*3,00*3,04*1" spadiště prefa DN1000  ... Š7</t>
  </si>
  <si>
    <t>2,50*2,50*0,25*1" šachty prefa DN1000  ... Š2</t>
  </si>
  <si>
    <t>2,50*3,00*0,25*1" spadiště prefa DN1000  ... Š7</t>
  </si>
  <si>
    <t>(1,50*0,15*3,55)+(0,40*0,15*3,55)" propoj 3 ... KT DN 400 - úsek OK1 - Š7</t>
  </si>
  <si>
    <t>-6,50*1,50*0,42" KT DN 400</t>
  </si>
  <si>
    <t>Parkoviště - zámková dlažba - rýhy</t>
  </si>
  <si>
    <t>-9,90*1,50*0,45"  KT DN 400</t>
  </si>
  <si>
    <t>2,50*(2,50-1,50)*0,45*1" šachty prefa DN1000  ... Š2</t>
  </si>
  <si>
    <t>-6,43*1,50*0,10"  KT DN 400</t>
  </si>
  <si>
    <t>-(2,50-1,50)*3,00*0,10*1" spadiště prefa DN1000  ... Š7</t>
  </si>
  <si>
    <t>propoj 4 ... KT DN 200</t>
  </si>
  <si>
    <t>2,05*1,20*((3,36+2,53+2,18)/3)" Š3 - RŠ1</t>
  </si>
  <si>
    <t>2,70*(2,70-1,20)*3,36*1" šachty monolit. dno DN1000 ... Š3</t>
  </si>
  <si>
    <t>2,70*2,70*0,35*1" šachty monolit. dno DN1000 ... Š3</t>
  </si>
  <si>
    <t>-((3,14*0,62*0,62*2,53))*1" pům. hloubka 2,53 m</t>
  </si>
  <si>
    <t>(1,20*0,15*2,05)+(0,40*0,15*2,05)" propoj 4 ... KT DN 200</t>
  </si>
  <si>
    <t>-2,05*1,20*0,45"  KT DN 200</t>
  </si>
  <si>
    <t>-2,70*(2,70-1,20)*0,45*1" šachty monolit. dno DN1000 ... Š3</t>
  </si>
  <si>
    <t>6,25*1,97*((3,22+3,30+3,28+3,26+3,02)/5)" Š1 - Š1a</t>
  </si>
  <si>
    <t>2,70*(2,70-1,97)*(3,22+3,02)" šachty monolit. dno DN1000 ... Š1, Š1a</t>
  </si>
  <si>
    <t>2,70*2,70*0,35*2" šachty monolit. dno DN1000 ... Š1, Š1a</t>
  </si>
  <si>
    <t xml:space="preserve">-3,14*0,392*0,392*7,50" BET DN 600 </t>
  </si>
  <si>
    <t>-6,25*1,97*0,42" propoj 5 ... BET DN 600</t>
  </si>
  <si>
    <t>-2,70*(2,70-1,97)*0,42*2" šachty monolit. dno DN1000 ... Š1, Š1a</t>
  </si>
  <si>
    <t>propoj 6 ... TLT DN 600</t>
  </si>
  <si>
    <t>15,12*1,60*((2,10+1,90+1,86+1,46)/4)" SP1 - napojení na stáv. potrubí pod Š stáv.</t>
  </si>
  <si>
    <t xml:space="preserve">-3,14*0,3175*0,3175*15,12" LT DN 600  </t>
  </si>
  <si>
    <t>-15,12*1,60*0,15" propoj 6 ... TLT DN 600</t>
  </si>
  <si>
    <t>propoj 7 ... PVC DN 300</t>
  </si>
  <si>
    <t>5,97*1,20*((3,14+2,63)/2)" RŠ1 - napojení na stáv. potrubí před stáv. akumulační komorou</t>
  </si>
  <si>
    <t xml:space="preserve">příloha D.5.4 </t>
  </si>
  <si>
    <t>0,40*0,25*5,97" propoj 7 ... PVC DN 300</t>
  </si>
  <si>
    <t>-5,97*1,20*0,45" propoj 7 ... PVC DN 300</t>
  </si>
  <si>
    <t>5,80*1,20*((2,97+2,86+2,75+2,55+2,25+2,06+1,60+1,53)/8)" OK1 - Š8</t>
  </si>
  <si>
    <t>2,50*(2,50-1,20)*1,53*1" zděná šachta 60x60 cm</t>
  </si>
  <si>
    <t>2,50*2,50*0,35*1" zděná šachta 60x60 cm</t>
  </si>
  <si>
    <t>-((3,14*0,39*0,39*1,00))*1" pům. hloubka 1,00 m</t>
  </si>
  <si>
    <t>-5,80*1,20*0,42" PVC DN 250</t>
  </si>
  <si>
    <t>-2,50*(2,50-1,20)*0,42*1" zděná šachta 60x60 cm</t>
  </si>
  <si>
    <t>-6,34*1,20*0,10" PVC DN 250</t>
  </si>
  <si>
    <t>přeložka dešťové kanalizace ... PVC DN 200</t>
  </si>
  <si>
    <t>15,10*1,20*1,69" prům. hloubka cca 1,69 m</t>
  </si>
  <si>
    <t>-15,10*1,20*0,15" PVC DN 200</t>
  </si>
  <si>
    <t>zatřídění hor. 3-70%, hor. 4-30%</t>
  </si>
  <si>
    <t>398,260*0,70</t>
  </si>
  <si>
    <t>zatřídění hor. 3-30%, hor. 4-55%, hor. 5-15%</t>
  </si>
  <si>
    <t>67,107*0,30</t>
  </si>
  <si>
    <t>zatřídění hor. 3-45%, hor. 4-50%, hor. 5-5%</t>
  </si>
  <si>
    <t>17,114*0,45</t>
  </si>
  <si>
    <t>23,706*0,45</t>
  </si>
  <si>
    <t>87,398*0,45</t>
  </si>
  <si>
    <t>17,285*0,45</t>
  </si>
  <si>
    <t>46,553*0,45</t>
  </si>
  <si>
    <t>zatřídění hor. 3-5%, hor. 4-60%, hor. 5-22%, hor. 6-13%</t>
  </si>
  <si>
    <t>32,802*0,05</t>
  </si>
  <si>
    <t>18,041*0,45</t>
  </si>
  <si>
    <t>17,790*0,45</t>
  </si>
  <si>
    <t>27,905*0,05</t>
  </si>
  <si>
    <t>18</t>
  </si>
  <si>
    <t>132351255</t>
  </si>
  <si>
    <t>Hloubení rýh nezapažených š do 2000 mm v hornině třídy těžitelnosti II skupiny 4 objem do 1000 m3 strojně</t>
  </si>
  <si>
    <t>636263095</t>
  </si>
  <si>
    <t>výpočet v položce výkop rýh h. 3</t>
  </si>
  <si>
    <t>398,260*0,30</t>
  </si>
  <si>
    <t>67,107*0,55</t>
  </si>
  <si>
    <t>17,114*0,50</t>
  </si>
  <si>
    <t>23,706*0,50</t>
  </si>
  <si>
    <t>87,398*0,50</t>
  </si>
  <si>
    <t>17,285*0,50</t>
  </si>
  <si>
    <t>46,553*0,50</t>
  </si>
  <si>
    <t>32,802*0,60</t>
  </si>
  <si>
    <t>18,041*0,50</t>
  </si>
  <si>
    <t>17,790*0,50</t>
  </si>
  <si>
    <t>27,905*0,60</t>
  </si>
  <si>
    <t>19</t>
  </si>
  <si>
    <t>132451255</t>
  </si>
  <si>
    <t>Hloubení rýh nezapažených š do 2000 mm v hornině třídy těžitelnosti II skupiny 5 objem do 1000 m3 strojně</t>
  </si>
  <si>
    <t>554886680</t>
  </si>
  <si>
    <t>67,107*0,15</t>
  </si>
  <si>
    <t>17,114*0,05</t>
  </si>
  <si>
    <t>23,706*0,05</t>
  </si>
  <si>
    <t>87,398*0,05</t>
  </si>
  <si>
    <t>17,285*0,05</t>
  </si>
  <si>
    <t>46,553*0,05</t>
  </si>
  <si>
    <t>32,802*0,22</t>
  </si>
  <si>
    <t>18,041*0,05</t>
  </si>
  <si>
    <t>17,790*0,05</t>
  </si>
  <si>
    <t>27,905*0,22</t>
  </si>
  <si>
    <t>20</t>
  </si>
  <si>
    <t>132551255</t>
  </si>
  <si>
    <t>Hloubení rýh nezapažených š do 2000 mm v hornině třídy těžitelnosti III skupiny 6 objem do 1000 m3 strojně</t>
  </si>
  <si>
    <t>1337120567</t>
  </si>
  <si>
    <t>32,802*0,13</t>
  </si>
  <si>
    <t>27,905*0,13</t>
  </si>
  <si>
    <t>151101101</t>
  </si>
  <si>
    <t>Zřízení příložného pažení a rozepření stěn rýh hl do 2 m</t>
  </si>
  <si>
    <t>1861642303</t>
  </si>
  <si>
    <t>15,12*((2,10+1,90+1,86+1,46)/4)*2" SP1 - napojení na stáv. potrubí pod Š stáv.</t>
  </si>
  <si>
    <t>15,10*1,69*2" prům. hloubka cca 1,69 m</t>
  </si>
  <si>
    <t>22</t>
  </si>
  <si>
    <t>151101111</t>
  </si>
  <si>
    <t>Odstranění příložného pažení a rozepření stěn rýh hl do 2 m</t>
  </si>
  <si>
    <t>-823121454</t>
  </si>
  <si>
    <t>106,377</t>
  </si>
  <si>
    <t>23</t>
  </si>
  <si>
    <t>151201102</t>
  </si>
  <si>
    <t>Zřízení zátažného pažení a rozepření stěn rýh hl přes 2 do 4 m</t>
  </si>
  <si>
    <t>1237417544</t>
  </si>
  <si>
    <t>35,98*((1,86+2,81)/2)*2" VO1 - Š6</t>
  </si>
  <si>
    <t>31,19*((2,81+2,74+3,10)/3)*2"  Š6 -Š5</t>
  </si>
  <si>
    <t>7,92*((2,61+2,85)/2)*2"  Š5 - OK1</t>
  </si>
  <si>
    <t>2*(3,20-2,15)*(2,81)*1" šachty prefa DN1500  ... Š6</t>
  </si>
  <si>
    <t>2*(3,40-2,15)*(3,10)*1" šachty monolit. dno DN1500 ... Š5</t>
  </si>
  <si>
    <t>4*3,20*0,25*1" šachty prefa DN1500  ... Š6</t>
  </si>
  <si>
    <t>4*3,40*0,35*1" šachty monolit. dno DN1500 ... Š5</t>
  </si>
  <si>
    <t>2,68*((3,11+3,15)/2)*2" OK1 - SP2</t>
  </si>
  <si>
    <t>9,35*((2,24+2,20+2,19+3,17)/4)*2" SP2 - SP1</t>
  </si>
  <si>
    <t>4,99*((3,22+3,04+2,97+2,99+2,70)/5)*2" Š1 -SP1</t>
  </si>
  <si>
    <t>7,54*((2,52+2,52)/2)*2" Š4 - OK1</t>
  </si>
  <si>
    <t>3,55*((2,64+3,05+3,06+3,04)/4)*2" OK1 - Š7</t>
  </si>
  <si>
    <t>12,84*((1,54+2,44+2,50+2,43+2,40+2,25)/6)*2" Š7 - Š2</t>
  </si>
  <si>
    <t>6,45*((2,25+1,97+1,95)/3)*2" Š2 -RŠ1</t>
  </si>
  <si>
    <t>2*(2,50-1,50)*2,25*1" šachty prefa DN1000  ... Š2</t>
  </si>
  <si>
    <t>2*(2,50-1,50)*3,04*1" spadiště prefa DN1000  ... Š7</t>
  </si>
  <si>
    <t>4*2,50*0,25*1" šachty prefa DN1000  ... Š2</t>
  </si>
  <si>
    <t>2*(2,50+3,00)*0,25*1" spadiště prefa DN1000  ... Š7</t>
  </si>
  <si>
    <t>2,05*((3,36+2,53+2,18)/3)*2" Š3 - RŠ1</t>
  </si>
  <si>
    <t>2*(2,70-1,20)*3,36*1" šachty monolit. dno DN1000 ... Š3</t>
  </si>
  <si>
    <t>4*2,70*0,35*1" šachty monolit. dno DN1000 ... Š3</t>
  </si>
  <si>
    <t>6,25*((3,22+3,30+3,28+3,26+3,02)/5)*2" Š1 - Š1a</t>
  </si>
  <si>
    <t>2*(2,70-1,97)*(3,22+3,02)" šachty monolit. dno DN1000 ... Š1, Š1a</t>
  </si>
  <si>
    <t>4*2,70*0,35*2" šachty monolit. dno DN1000 ... Š1, Š1a</t>
  </si>
  <si>
    <t>5,97*((3,14+2,63)/2)*2" RŠ1 - napojení na stáv. potrubí před stáv. akumulační komorou</t>
  </si>
  <si>
    <t>5,80*((2,97+2,86+2,75+2,55+2,25+2,06+1,60+1,53)/8)*2" OK1 - Š8</t>
  </si>
  <si>
    <t>2*(2,50-1,20)*1,53*1" zděná šachta 60x60 cm</t>
  </si>
  <si>
    <t>4*2,50*0,35*1" zděná šachta 60x60 cm</t>
  </si>
  <si>
    <t>24</t>
  </si>
  <si>
    <t>151201112</t>
  </si>
  <si>
    <t>Odstranění zátažného pažení a rozepření stěn rýh hl přes 2 do 4 m</t>
  </si>
  <si>
    <t>-1177111172</t>
  </si>
  <si>
    <t>815,053</t>
  </si>
  <si>
    <t>25</t>
  </si>
  <si>
    <t>162201401</t>
  </si>
  <si>
    <t>Vodorovné přemístění větví stromů listnatých do 1 km D kmene přes 100 do 300 mm</t>
  </si>
  <si>
    <t>-1420115472</t>
  </si>
  <si>
    <t>26</t>
  </si>
  <si>
    <t>162201402</t>
  </si>
  <si>
    <t>Vodorovné přemístění větví stromů listnatých do 1 km D kmene přes 300 do 500 mm</t>
  </si>
  <si>
    <t>-558577849</t>
  </si>
  <si>
    <t>27</t>
  </si>
  <si>
    <t>162201405</t>
  </si>
  <si>
    <t>Vodorovné přemístění větví stromů jehličnatých do 1 km D kmene přes 100 do 300 mm</t>
  </si>
  <si>
    <t>-1836182622</t>
  </si>
  <si>
    <t>28</t>
  </si>
  <si>
    <t>162201406</t>
  </si>
  <si>
    <t>Vodorovné přemístění větví stromů jehličnatých do 1 km D kmene přes 300 do 500 mm</t>
  </si>
  <si>
    <t>-526592072</t>
  </si>
  <si>
    <t>29</t>
  </si>
  <si>
    <t>162201411</t>
  </si>
  <si>
    <t>Vodorovné přemístění kmenů stromů listnatých do 1 km D kmene přes 100 do 300 mm</t>
  </si>
  <si>
    <t>1622457919</t>
  </si>
  <si>
    <t>30</t>
  </si>
  <si>
    <t>162201412</t>
  </si>
  <si>
    <t>Vodorovné přemístění kmenů stromů listnatých do 1 km D kmene přes 300 do 500 mm</t>
  </si>
  <si>
    <t>-1181292032</t>
  </si>
  <si>
    <t>31</t>
  </si>
  <si>
    <t>162201415</t>
  </si>
  <si>
    <t>Vodorovné přemístění kmenů stromů jehličnatých do 1 km D kmene přes 100 do 300 mm</t>
  </si>
  <si>
    <t>485008189</t>
  </si>
  <si>
    <t>32</t>
  </si>
  <si>
    <t>162201416</t>
  </si>
  <si>
    <t>Vodorovné přemístění kmenů stromů jehličnatých do 1 km D kmene přes 300 do 500 mm</t>
  </si>
  <si>
    <t>-265241218</t>
  </si>
  <si>
    <t>33</t>
  </si>
  <si>
    <t>162201421</t>
  </si>
  <si>
    <t>Vodorovné přemístění pařezů do 1 km D přes 100 do 300 mm</t>
  </si>
  <si>
    <t>254458985</t>
  </si>
  <si>
    <t>34</t>
  </si>
  <si>
    <t>162201422</t>
  </si>
  <si>
    <t>Vodorovné přemístění pařezů do 1 km D přes 300 do 500 mm</t>
  </si>
  <si>
    <t>416157178</t>
  </si>
  <si>
    <t>35</t>
  </si>
  <si>
    <t>162301501</t>
  </si>
  <si>
    <t>Vodorovné přemístění křovin do 5 km D kmene do 100 mm</t>
  </si>
  <si>
    <t>1360995117</t>
  </si>
  <si>
    <t>36</t>
  </si>
  <si>
    <t>162301931</t>
  </si>
  <si>
    <t>Příplatek k vodorovnému přemístění větví stromů listnatých D kmene přes 100 do 300 mm ZKD 1 km</t>
  </si>
  <si>
    <t>1478082855</t>
  </si>
  <si>
    <t>odvoz celkem 13km</t>
  </si>
  <si>
    <t>1,00*12" Dub letní - průměr kmene 26 cm, č. stromu 6</t>
  </si>
  <si>
    <t>1,00*12" Olše lepkavá - průměr kmene 21 cm, č. stromu 24</t>
  </si>
  <si>
    <t>1,00*12" Jasan ztepilý - průměr kmene 27 cm, č. stromu 25</t>
  </si>
  <si>
    <t>37</t>
  </si>
  <si>
    <t>162301932</t>
  </si>
  <si>
    <t>Příplatek k vodorovnému přemístění větví stromů listnatých D kmene přes 300 do 500 mm ZKD 1 km</t>
  </si>
  <si>
    <t>-489424584</t>
  </si>
  <si>
    <t>1,00*12" Dub letní - průměr kmene 40 cm, č. stromu 1</t>
  </si>
  <si>
    <t>1,00*12" Trnovník akát - průměr kmene 47 cm, č. stromu 9</t>
  </si>
  <si>
    <t>1,00*12" Olše lepkavá - průměr kmene 39 cm, č. stromu 24</t>
  </si>
  <si>
    <t>38</t>
  </si>
  <si>
    <t>162301941</t>
  </si>
  <si>
    <t>Příplatek k vodorovnému přemístění větví stromů jehličnatých D kmene přes 100 do 300 mm ZKD 1 km</t>
  </si>
  <si>
    <t>1537863786</t>
  </si>
  <si>
    <t>1,00*12" Modřín opadavý - průměr kmene 30 cm, č. stromu 7</t>
  </si>
  <si>
    <t>1,00*12" Smrk pichlavý - průměr kmene 25 cm, č. stromu 18</t>
  </si>
  <si>
    <t>39</t>
  </si>
  <si>
    <t>162301942</t>
  </si>
  <si>
    <t>Příplatek k vodorovnému přemístění větví stromů jehličnatých D kmene přes 300 do 500 mm ZKD 1 km</t>
  </si>
  <si>
    <t>-1079047733</t>
  </si>
  <si>
    <t>1,00*12" Smrk ztepilý - průměr kmene 37 cm, č. stromu 2</t>
  </si>
  <si>
    <t>1,00*12" Modřín opadavý - průměr kmene 32 cm, č. stromu 3</t>
  </si>
  <si>
    <t>1,00*12" Smrk ztepilý - průměr kmene 34 cm, č. stromu 11</t>
  </si>
  <si>
    <t>1,00*12" Borovice lesní - průměr kmene 31 cm, č. stromu 13</t>
  </si>
  <si>
    <t>1,00*12" Borovice lesní - průměr kmene 31 cm, č. stromu 14</t>
  </si>
  <si>
    <t>40</t>
  </si>
  <si>
    <t>162301951</t>
  </si>
  <si>
    <t>Příplatek k vodorovnému přemístění kmenů stromů listnatých D kmene přes 100 do 300 mm ZKD 1 km</t>
  </si>
  <si>
    <t>-58368866</t>
  </si>
  <si>
    <t>41</t>
  </si>
  <si>
    <t>162301952</t>
  </si>
  <si>
    <t>Příplatek k vodorovnému přemístění kmenů stromů listnatých D kmene přes 300 do 500 mm ZKD 1 km</t>
  </si>
  <si>
    <t>1348769643</t>
  </si>
  <si>
    <t>42</t>
  </si>
  <si>
    <t>162301961</t>
  </si>
  <si>
    <t>Příplatek k vodorovnému přemístění kmenů stromů jehličnatých D kmene přes 100 do 300 mm ZKD 1 km</t>
  </si>
  <si>
    <t>1916361984</t>
  </si>
  <si>
    <t>43</t>
  </si>
  <si>
    <t>162301962</t>
  </si>
  <si>
    <t>Příplatek k vodorovnému přemístění kmenů stromů jehličnatých D kmene přes 300 do 500 mm ZKD 1 km</t>
  </si>
  <si>
    <t>144857743</t>
  </si>
  <si>
    <t>44</t>
  </si>
  <si>
    <t>162301971</t>
  </si>
  <si>
    <t>Příplatek k vodorovnému přemístění pařezů D přes 100 do 300 mm ZKD 1 km</t>
  </si>
  <si>
    <t>1165295746</t>
  </si>
  <si>
    <t>45</t>
  </si>
  <si>
    <t>162301972</t>
  </si>
  <si>
    <t>Příplatek k vodorovnému přemístění pařezů D přes 300 do 500 mm ZKD 1 km</t>
  </si>
  <si>
    <t>1014368185</t>
  </si>
  <si>
    <t>46</t>
  </si>
  <si>
    <t>162301981</t>
  </si>
  <si>
    <t>Příplatek k vodorovnému přemístění křovin D kmene do 100 mm ZKD 1 km</t>
  </si>
  <si>
    <t>-981939561</t>
  </si>
  <si>
    <t>394,00*8</t>
  </si>
  <si>
    <t>47</t>
  </si>
  <si>
    <t>162351104</t>
  </si>
  <si>
    <t>Vodorovné přemístění přes 500 do 1000 m výkopku/sypaniny z horniny třídy těžitelnosti I skupiny 1 až 3</t>
  </si>
  <si>
    <t>-1139859395</t>
  </si>
  <si>
    <t>meziskládka tam a zpět</t>
  </si>
  <si>
    <t>2087*0,10*2" ornice  tráva - rýhy</t>
  </si>
  <si>
    <t>233,32*0,15*2" lesní půda - rýhy</t>
  </si>
  <si>
    <t>48</t>
  </si>
  <si>
    <t>162351124</t>
  </si>
  <si>
    <t>Vodorovné přemístění přes 500 do 1000 m výkopku/sypaniny z hornin třídy těžitelnosti II skupiny 4 a 5</t>
  </si>
  <si>
    <t>483445239</t>
  </si>
  <si>
    <t>296,085*2" hor. tř.II skup. 4 - zpětný zásyp</t>
  </si>
  <si>
    <t>49</t>
  </si>
  <si>
    <t>162751117</t>
  </si>
  <si>
    <t>Vodorovné přemístění přes 9 000 do 10000 m výkopku/sypaniny z horniny třídy těžitelnosti I skupiny 1 až 3</t>
  </si>
  <si>
    <t>805600024</t>
  </si>
  <si>
    <t>skládka 13km Želeč</t>
  </si>
  <si>
    <t>404,498" hornina tř. I skupina 3</t>
  </si>
  <si>
    <t>50</t>
  </si>
  <si>
    <t>162751119</t>
  </si>
  <si>
    <t>Příplatek k vodorovnému přemístění výkopku/sypaniny z horniny třídy těžitelnosti I skupiny 1 až 3 ZKD 1000 m přes 10000 m</t>
  </si>
  <si>
    <t>1638722004</t>
  </si>
  <si>
    <t>404,498*3" hornina tř. I skupina 3</t>
  </si>
  <si>
    <t>51</t>
  </si>
  <si>
    <t>162751137</t>
  </si>
  <si>
    <t>Vodorovné přemístění přes 9 000 do 10000 m výkopku/sypaniny z horniny třídy těžitelnosti II skupiny 4 a 5</t>
  </si>
  <si>
    <t>-2130679039</t>
  </si>
  <si>
    <t>306,756" hornina tř. II skupina 4</t>
  </si>
  <si>
    <t>-296,085" hor. tř.II skup. 4 - zpětný zásyp</t>
  </si>
  <si>
    <t>34,816" hornina tř. II skupina 5</t>
  </si>
  <si>
    <t>52</t>
  </si>
  <si>
    <t>162751139</t>
  </si>
  <si>
    <t>Příplatek k vodorovnému přemístění výkopku/sypaniny z horniny třídy těžitelnosti II skupiny 4 a 5 ZKD 1000 m přes 10000 m</t>
  </si>
  <si>
    <t>-1669741530</t>
  </si>
  <si>
    <t>306,756*3" hornina tř. II skupina 4</t>
  </si>
  <si>
    <t>-296,085*3" hor. tř.II skup. 4 - zpětný zásyp</t>
  </si>
  <si>
    <t>34,816*3" hornina tř. II skupina 5</t>
  </si>
  <si>
    <t>53</t>
  </si>
  <si>
    <t>162751157</t>
  </si>
  <si>
    <t>Vodorovné přemístění přes 9 000 do 10000 m výkopku/sypaniny z horniny třídy těžitelnosti III skupiny 6 a 7</t>
  </si>
  <si>
    <t>-1330489865</t>
  </si>
  <si>
    <t>7,892" hornina tř. III skupina 6</t>
  </si>
  <si>
    <t>54</t>
  </si>
  <si>
    <t>162751159</t>
  </si>
  <si>
    <t>Příplatek k vodorovnému přemístění výkopku/sypaniny z horniny třídy těžitelnosti III skupiny 6 a 7 ZKD 1000 m přes 10000 m</t>
  </si>
  <si>
    <t>-1876897669</t>
  </si>
  <si>
    <t>7,892*3" hornina tř. III skupina 6</t>
  </si>
  <si>
    <t>55</t>
  </si>
  <si>
    <t>167151101</t>
  </si>
  <si>
    <t>Nakládání výkopku z hornin třídy těžitelnosti I skupiny 1 až 3 do 100 m3</t>
  </si>
  <si>
    <t>-314740012</t>
  </si>
  <si>
    <t>meziskládka</t>
  </si>
  <si>
    <t>2087*0,10" ornice  tráva</t>
  </si>
  <si>
    <t>233,32*0,15" lesní půda</t>
  </si>
  <si>
    <t>56</t>
  </si>
  <si>
    <t>167151102</t>
  </si>
  <si>
    <t>Nakládání výkopku z hornin třídy těžitelnosti II skupiny 4 a 5 do 100 m3</t>
  </si>
  <si>
    <t>882642432</t>
  </si>
  <si>
    <t>296,085" hor. tř.II skup. 4 - zpětný zásyp</t>
  </si>
  <si>
    <t>57</t>
  </si>
  <si>
    <t>171201231</t>
  </si>
  <si>
    <t>Poplatek za uložení zeminy a kamení na recyklační skládce (skládkovné) kód odpadu 17 05 04</t>
  </si>
  <si>
    <t>t</t>
  </si>
  <si>
    <t>1694228663</t>
  </si>
  <si>
    <t>skládka</t>
  </si>
  <si>
    <t>404,498*1,60" hornina tř. I skupina 3</t>
  </si>
  <si>
    <t>10,671*1,60" hornina tř. II skupina 4</t>
  </si>
  <si>
    <t>34,816*1,60" hornina tř. II skupina 5</t>
  </si>
  <si>
    <t>7,892*1,60" hornina tř. III skupina 6</t>
  </si>
  <si>
    <t>58</t>
  </si>
  <si>
    <t>171251201</t>
  </si>
  <si>
    <t>Uložení sypaniny na skládky nebo meziskládky</t>
  </si>
  <si>
    <t>-398435956</t>
  </si>
  <si>
    <t xml:space="preserve">skládka </t>
  </si>
  <si>
    <t>10,671" hornina tř. II skupina 4</t>
  </si>
  <si>
    <t xml:space="preserve">2087*0,10" ornice  tráva </t>
  </si>
  <si>
    <t>59</t>
  </si>
  <si>
    <t>174101101</t>
  </si>
  <si>
    <t>Zásyp jam, šachet rýh nebo kolem objektů sypaninou se zhutněním</t>
  </si>
  <si>
    <t>-1484522025</t>
  </si>
  <si>
    <t>výkop celkem</t>
  </si>
  <si>
    <t>404,498+306,756+34,816+7,892+24,607</t>
  </si>
  <si>
    <t>přípočet - bourání ve výkopu</t>
  </si>
  <si>
    <t>3,14*0,392*0,392*67,00" odlehčovací stoka ... PE-HD 1000</t>
  </si>
  <si>
    <t xml:space="preserve">3,14*0,392*0,392*7,50" propoj 5 ... BET DN 600 </t>
  </si>
  <si>
    <t>3,14*0,3175*0,3175*15,12" propoj 6 ... TLT DN 600</t>
  </si>
  <si>
    <t xml:space="preserve">šachty </t>
  </si>
  <si>
    <t>((3,14*0,62*0,62*2,53))*2" odlehčovací stoka ... PE-HD 1000</t>
  </si>
  <si>
    <t>((3,14*0,62*0,62*2,53))*1" propoj 4 ... KT DN 200</t>
  </si>
  <si>
    <t>((3,14*0,62*0,62*2,53))*1" propoj 6 ... TLT DN 600</t>
  </si>
  <si>
    <t>odpočet potrubí</t>
  </si>
  <si>
    <t>-(75,09)*(1,132/2)^2/100*100" odlehčovací stoka PE-HD DN 1000</t>
  </si>
  <si>
    <t>-(12,03)*3,14*0,624*0,624" odlehčovací stoka TLT 1200</t>
  </si>
  <si>
    <t>-4,99*3,14*(0,355/2)^2/100*100"propoj 1 ... KT DN 300</t>
  </si>
  <si>
    <t>-7,54*3,14*(0,299/2)^2/100*100" propoj 2 ... KT DN 250</t>
  </si>
  <si>
    <t>-22,83*3,14*(0,486/2)^2/100*100" propoj 3 ... KT DN 400</t>
  </si>
  <si>
    <t>-2,05*3,14*(0,242/2)^2/100*100" propoj 4 ... KT DN 200</t>
  </si>
  <si>
    <t>-(6,25)*3,14*(0,784/2)^2/100*100" propoj 5 ... BET DN 600</t>
  </si>
  <si>
    <t>-15,12*3,14*(0,635/2)^2/100*100" propoj 6 ... TLT DN 600</t>
  </si>
  <si>
    <t>-5,97*3,14*(0,315/2)^2/100*100" propoj 7 ... PVC DN 300</t>
  </si>
  <si>
    <t>-12,14*3,14*(0,25/2)^2/100*100" propoj 8 ... PVC DN 250</t>
  </si>
  <si>
    <t>-15,10*3,14*(0,20/2)^2/100*100" přeložka dešťové kanalizace ... PVC DN 200</t>
  </si>
  <si>
    <t>odpočet šachet</t>
  </si>
  <si>
    <t>-3,14*0,62*0,62*(3,22+3,02+2,25+3,36)" Š1, Š1a, Š2, Š3</t>
  </si>
  <si>
    <t>-(3,14*0,62*0,62*3,04)-(0,48*0,64*1,35)" Š7</t>
  </si>
  <si>
    <t>-(3,14*0,90*0,90*2,30*2)-(3,14*0,62*0,62*(0,81+1,10))" Š5, Š6</t>
  </si>
  <si>
    <t>-1,10*1,10*1,53*1" zděná šachta 60x60 cm</t>
  </si>
  <si>
    <t>-47,617" lože</t>
  </si>
  <si>
    <t>-3,908-14,900" podkladní beton</t>
  </si>
  <si>
    <t>-13,467" sedlové lože</t>
  </si>
  <si>
    <t>-0,50*0,08*6,25" pražce</t>
  </si>
  <si>
    <t>-68,667" obetonování potrubí</t>
  </si>
  <si>
    <t>-187,931" obsypání potrubí</t>
  </si>
  <si>
    <t>-8,107" drenáž</t>
  </si>
  <si>
    <t>-25,507" výustní objekt VO1</t>
  </si>
  <si>
    <t xml:space="preserve">zásyp v komunikaci  a parkovišti ... nevhodná hornina dle IGP </t>
  </si>
  <si>
    <t>4,60*2,35*(2,24-1,20-0,45-0,42)" odlehčovací stoka TLT 1200</t>
  </si>
  <si>
    <t>6,50*1,50*(2,25-0,486-0,40-0,42)" propoj 3 ... KT DN 400</t>
  </si>
  <si>
    <t>6,25*1,97*(3,15-0,784-0,40-0,42)" propoj 5 ... BET DN 600</t>
  </si>
  <si>
    <t>(2,70*(2,70-1,97)*(3,12-0,42)*2)-(3,14*0,62*0,62*(3,22+3,02))" šachty monolit. dno DN1000 ... Š1, Š1a</t>
  </si>
  <si>
    <t>5,80*1,20*(2,07-0,250-0,45-0,42)" propoj 8 ... PVC DN 250</t>
  </si>
  <si>
    <t>(2,50*(2,50-1,20)*(1,53-0,42)*1)-(01,10*1,10*1,53)" zděná šachta 60x60 cm</t>
  </si>
  <si>
    <t>9,90*1,50*(2,25-0,486-0,40-0,45)"   propoj 3 ... KT DN 400</t>
  </si>
  <si>
    <t>(2,50*(2,50-1,50)*(2,25-0,45)*1)-(3,14*0,62*0,62*(2,25))" šachty prefa DN1000  ... Š2</t>
  </si>
  <si>
    <t>2,05*1,20*(3,25-0,242-0,40-0,45)"  propoj 4 ... KT DN 200</t>
  </si>
  <si>
    <t>(2,70*(2,70-1,20)*(2,25-0,45)*1)-(3,14*0,62*0,62*(3,36))" šachty monolit. dno DN1000 ... Š3</t>
  </si>
  <si>
    <t>5,97*1,20*(2,88-0,315-0,45-0,45)" propoj 7 ... PVC DN 300</t>
  </si>
  <si>
    <t xml:space="preserve">77,385" nutný nový materiál pro zásyp v komunikaci a parkovišti </t>
  </si>
  <si>
    <t>373,47-77,385" zásyp z vykopané horniny</t>
  </si>
  <si>
    <t>60</t>
  </si>
  <si>
    <t>M</t>
  </si>
  <si>
    <t>58310008T</t>
  </si>
  <si>
    <t>Vhodný zásypový materiál pro místní komunikace dle TP 146 včetně dopravy na staveniště</t>
  </si>
  <si>
    <t>-782229035</t>
  </si>
  <si>
    <t>77,385*1,1*1,01</t>
  </si>
  <si>
    <t>61</t>
  </si>
  <si>
    <t>175151101</t>
  </si>
  <si>
    <t>Obsypání potrubí strojně sypaninou bez prohození, uloženou do 3 m</t>
  </si>
  <si>
    <t>1458048265</t>
  </si>
  <si>
    <t>příloha D.1.1, D.5.1</t>
  </si>
  <si>
    <t>(75,09-35,98)*2,15*(1,132+0,30)" odlehčovací stoka PE-HD DN 1000</t>
  </si>
  <si>
    <t>-(75,09-35,98)*(1,132/2)^2/100*100" -100% potrubí PE-HD DN 1000</t>
  </si>
  <si>
    <t>příloha D.1.1, D.5.3</t>
  </si>
  <si>
    <t>(12,03-9,35)*2,35*(1,248+0,30)" odlehčovací stoka TLT DN 1200</t>
  </si>
  <si>
    <t>-(12,03-9,35)*3,14*0,624*0,624" 100% potrubí  TLT DN 1200</t>
  </si>
  <si>
    <t>příloha D.1.1, D.1.2, D.5.2</t>
  </si>
  <si>
    <t>4,99*1,20*(0,355-0,09+0,3)" propoj 1 ... KT DN 300</t>
  </si>
  <si>
    <t>-4,99*3,14*(0,355/2)^2/100*80" -80% potrubí KT DN 300</t>
  </si>
  <si>
    <t>7,54*1,20*(0,299-0,075+0,3)" propoj 2 ... KT DN 250</t>
  </si>
  <si>
    <t>-7,54*3,14*(0,299/2)^2/100*80" -80% potrubí KT DN 250</t>
  </si>
  <si>
    <t>22,83*1,50*(0,486-0,125+0,3)" propoj 3 ... KT DN 400</t>
  </si>
  <si>
    <t>-22,83*3,14*(0,486/2)^2/100*80" -80% potrubí KT DN 400</t>
  </si>
  <si>
    <t>2,05*1,20*(0,299-0,065+0,3)" propoj 4 ... KT DN 200</t>
  </si>
  <si>
    <t>-2,05*3,14*(0,242/2)^2/100*80" -80% potrubí KT DN 200</t>
  </si>
  <si>
    <t>příloha D.1.1, D.1.2, D.5.5</t>
  </si>
  <si>
    <t>(6,25-3,10)*1,97*0,95" propoj 5 ... BET DN 600</t>
  </si>
  <si>
    <t>-(6,25-3,10)*3,14*(0,784/2)^2/100*80" -80% potrubí BET DN 600</t>
  </si>
  <si>
    <t>15,12*1,60*1,035" propoj 6 ... TLT DN 600</t>
  </si>
  <si>
    <t>-15,12*3,14*(0,635/2)^2/100*100" -100% potrubí TLT DN 600</t>
  </si>
  <si>
    <t>příloha D.1.1, D.5.4</t>
  </si>
  <si>
    <t>5,97*1,20*(0,315+0,30)" propoj 7 ... PVC DN 300</t>
  </si>
  <si>
    <t>-5,97*3,14*(0,315/2)^2/100*100" -100% potrubí PVC DN 300</t>
  </si>
  <si>
    <t>12,14*1,20*(0,25+0,30)" propoj 8 ... PVC DN 250</t>
  </si>
  <si>
    <t>-12,14*3,14*(0,25/2)^2/100*100" -100% potrubí PVC DN 250</t>
  </si>
  <si>
    <t>15,10*1,20*(0,25+0,30)" přeložka dešťové kanalizace ... PVC DN 200</t>
  </si>
  <si>
    <t>-15,10*3,14*(0,20/2)^2/100*100" -100% potrubí PVC DN 200</t>
  </si>
  <si>
    <t>62</t>
  </si>
  <si>
    <t>58331200</t>
  </si>
  <si>
    <t>štěrkopísek netříděný zásypový</t>
  </si>
  <si>
    <t>1607524954</t>
  </si>
  <si>
    <t>187,931*1,67*1,1*1,01</t>
  </si>
  <si>
    <t>63</t>
  </si>
  <si>
    <t>181351103</t>
  </si>
  <si>
    <t>Rozprostření ornice tl vrstvy do 200 mm pl přes 100 do 500 m2 v rovině nebo ve svahu do 1:5 strojně</t>
  </si>
  <si>
    <t>1189109878</t>
  </si>
  <si>
    <t>64</t>
  </si>
  <si>
    <t>181351113</t>
  </si>
  <si>
    <t>Rozprostření ornice tl vrstvy do 200 mm pl přes 500 m2 v rovině nebo ve svahu do 1:5 strojně</t>
  </si>
  <si>
    <t>1972607757</t>
  </si>
  <si>
    <t>65</t>
  </si>
  <si>
    <t>181451131</t>
  </si>
  <si>
    <t>Založení parkového trávníku výsevem pl přes 1000 m2 v rovině a ve svahu do 1:5</t>
  </si>
  <si>
    <t>1147356792</t>
  </si>
  <si>
    <t>66</t>
  </si>
  <si>
    <t>00572410</t>
  </si>
  <si>
    <t>osivo směs travní parková</t>
  </si>
  <si>
    <t>kg</t>
  </si>
  <si>
    <t>788469851</t>
  </si>
  <si>
    <t>2087,00*0,063*1,03</t>
  </si>
  <si>
    <t>67</t>
  </si>
  <si>
    <t>181951112</t>
  </si>
  <si>
    <t>Úprava pláně v hornině třídy těžitelnosti I, skupiny 1 až 3 se zhutněním</t>
  </si>
  <si>
    <t>-1197691912</t>
  </si>
  <si>
    <t>68</t>
  </si>
  <si>
    <t>182151111</t>
  </si>
  <si>
    <t>Svahování v zářezech v hornině třídy těžitelnosti I skupiny 1 až 3 strojně</t>
  </si>
  <si>
    <t>1587239651</t>
  </si>
  <si>
    <t>Zakládání</t>
  </si>
  <si>
    <t>69</t>
  </si>
  <si>
    <t>211561111</t>
  </si>
  <si>
    <t>Výplň odvodňovacích žeber nebo trativodů kamenivem hrubým drceným frakce 4 až 16 mm</t>
  </si>
  <si>
    <t>-84623110</t>
  </si>
  <si>
    <t>odpočet D potrubí</t>
  </si>
  <si>
    <t>-3,14*0,05*0,05*(39,11+7,54+3,55+2,05+5,97)</t>
  </si>
  <si>
    <t>70</t>
  </si>
  <si>
    <t>212755214</t>
  </si>
  <si>
    <t>Trativody z drenážních trubek plastových flexibilních D 100 mm bez lože</t>
  </si>
  <si>
    <t>-1459578336</t>
  </si>
  <si>
    <t>39,11" odlehčovací stoka ... PE-HD 1000 - úseku Š6 - OK1</t>
  </si>
  <si>
    <t>7,54" propoj 2 ... KT DN 250</t>
  </si>
  <si>
    <t>3,55" propoj 3 ... KT DN 400 - úsek OK1 - Š7</t>
  </si>
  <si>
    <t>2,05" propoj 4 ... KT DN 200</t>
  </si>
  <si>
    <t>5,97" propoj 7 ... PVC DN 300</t>
  </si>
  <si>
    <t>71</t>
  </si>
  <si>
    <t>28611223</t>
  </si>
  <si>
    <t>trubka drenážní flexibilní celoperforovaná PVC-U SN 4 DN 100 pro meliorace, dočasné nebo odlehčovací drenáže</t>
  </si>
  <si>
    <t>-1063364300</t>
  </si>
  <si>
    <t>39,11*1,03" odlehčovací stoka ... PE-HD 1000 - úseku Š6 - OK1</t>
  </si>
  <si>
    <t>7,54*1,03" propoj 2 ... KT DN 250</t>
  </si>
  <si>
    <t>3,55*1,03" propoj 3 ... KT DN 400 - úsek OK1 - Š7</t>
  </si>
  <si>
    <t>2,05*1,03" propoj 4 ... KT DN 200</t>
  </si>
  <si>
    <t>5,97*1,03" propoj 7 ... PVC DN 300</t>
  </si>
  <si>
    <t>72</t>
  </si>
  <si>
    <t>213141111</t>
  </si>
  <si>
    <t>Zřízení vrstvy z geotextilie v rovině nebo ve sklonu do 1:5 š do 3 m</t>
  </si>
  <si>
    <t>-2075267570</t>
  </si>
  <si>
    <t>(0,40+0,25)*2*39,11" odlehčovací stoka ... PE-HD 1000 - úseku Š6 - OK1</t>
  </si>
  <si>
    <t>(1,20*7,54)" propoj 2 ... KT DN 250</t>
  </si>
  <si>
    <t>(1,50*3,55)" propoj 3 ... KT DN 400 - úsek OK1 - Š7</t>
  </si>
  <si>
    <t>(1,20*2,05)" propoj 4 ... KT DN 200</t>
  </si>
  <si>
    <t>(0,40+0,25)*2*5,97" propoj 7 ... PVC DN 300</t>
  </si>
  <si>
    <t>73</t>
  </si>
  <si>
    <t>69311081</t>
  </si>
  <si>
    <t>geotextilie netkaná separační, ochranná, filtrační, drenážní PES 300g/m2</t>
  </si>
  <si>
    <t>-729501759</t>
  </si>
  <si>
    <t>(0,40+0,25)*2*39,11*1,1845" odlehčovací stoka ... PE-HD 1000 - úseku Š6 - OK1</t>
  </si>
  <si>
    <t>(1,20*7,54)*1,1845" propoj 2 ... KT DN 250</t>
  </si>
  <si>
    <t>(1,50*3,55)*1,1845" propoj 3 ... KT DN 400 - úsek OK1 - Š7</t>
  </si>
  <si>
    <t>(1,20*2,05)*1,1845" propoj 4 ... KT DN 200</t>
  </si>
  <si>
    <t>(0,40+0,25)*2*5,97*1,1845" propoj 7 ... PVC DN 300</t>
  </si>
  <si>
    <t>74</t>
  </si>
  <si>
    <t>227111114R</t>
  </si>
  <si>
    <t>Likvidace IGP vrtu kompletní provedení</t>
  </si>
  <si>
    <t>komplet</t>
  </si>
  <si>
    <t>1509499134</t>
  </si>
  <si>
    <t>Poznámka k položce:_x000D_
V místě obvodové zdi je archivní geologický vrt hloubky 4 m DN 195 mm. Paženo PVC DN 110. viz Street view a IGP</t>
  </si>
  <si>
    <t>1,00</t>
  </si>
  <si>
    <t>Vodorovné konstrukce</t>
  </si>
  <si>
    <t>75</t>
  </si>
  <si>
    <t>451316123</t>
  </si>
  <si>
    <t>Podklad pod dlažbu z betonu prostého se zvýšenými nároky na prostředí C 30/37 tl přes 150 do 200 mm</t>
  </si>
  <si>
    <t>450058663</t>
  </si>
  <si>
    <t xml:space="preserve">(((4,10+4,292)/2)*3,468)-(0,50*0,50*3,14)+(4,292*1,00)" betonové lože pod dlažbu tl. cca 20 cm </t>
  </si>
  <si>
    <t>76</t>
  </si>
  <si>
    <t>451573111</t>
  </si>
  <si>
    <t>Lože pod potrubí otevřený výkop ze štěrkopísku</t>
  </si>
  <si>
    <t>-1831729536</t>
  </si>
  <si>
    <t>75,09*2,15*0,15" odlehčovací stoka PE-HD 1000</t>
  </si>
  <si>
    <t>12,03*2,35*0,15" úsek mezi SP1 a SP2</t>
  </si>
  <si>
    <t>15,12*1,60*0,15" propoj 6 ... TLT DN 600</t>
  </si>
  <si>
    <t>5,97*1,20*0,15" propoj 7 ... PVC DN 300</t>
  </si>
  <si>
    <t>12,14*1,20*0,15" propoj 8 ... PVC DN 250</t>
  </si>
  <si>
    <t>15,10*1,20*0,15" přeložka dešťové kanalizace ... PVC DN 200</t>
  </si>
  <si>
    <t>příloha D.5.7 - pod šachtu</t>
  </si>
  <si>
    <t>2,50*2,50*0,15*1" šachty prefa DN1000  ... Š2</t>
  </si>
  <si>
    <t>2,70*2,70*0,15*3" šachty monolit. dno DN1000 ... Š1, Š1a, Š3</t>
  </si>
  <si>
    <t>příloha D.5.8 - pod šachtu</t>
  </si>
  <si>
    <t>3,20*3,20*0,15*1" šachty prefa DN1500  ... Š6</t>
  </si>
  <si>
    <t>3,40*3,40*0,15*1" šachty monolit. dno DN1500 ... Š5</t>
  </si>
  <si>
    <t>příloha D.5.9 - pod spadiště</t>
  </si>
  <si>
    <t>2,50*3,00*0,15*1" spadiště prefa DN1000  ... Š7</t>
  </si>
  <si>
    <t>pod zděnou šachtu</t>
  </si>
  <si>
    <t>2,50*2,50*0,15*1" zděná šachta 60x60 cm</t>
  </si>
  <si>
    <t>77</t>
  </si>
  <si>
    <t>452311131</t>
  </si>
  <si>
    <t>Podkladní desky z betonu prostého tř. C 12/15 otevřený výkop</t>
  </si>
  <si>
    <t>-1832544857</t>
  </si>
  <si>
    <t>6,25*1,97*0,10" propoj 5 ... BET DN 600</t>
  </si>
  <si>
    <t>1,50*1,50*0,10*1" šachty prefa DN1000  ... Š2</t>
  </si>
  <si>
    <t>1,70*1,70*0,10*3" šachty monolit. dno DN1000 ... Š1, Š1a, Š3</t>
  </si>
  <si>
    <t>2,20*2,20*0,10*1" šachty prefa DN1500  ... Š6</t>
  </si>
  <si>
    <t>2,40*2,40*0,10*1" šachty monolit. dno DN1500 ... Š5</t>
  </si>
  <si>
    <t>1,50*2,00*0,10*1" spadiště prefa DN1000  ... Š7</t>
  </si>
  <si>
    <t>1,50*1,50*0,10*1" zděná šachta 60x60 cm</t>
  </si>
  <si>
    <t>78</t>
  </si>
  <si>
    <t>452311141</t>
  </si>
  <si>
    <t>Podkladní desky z betonu prostého bez zvýšených nároků na prostředí tř. C 16/20 otevřený výkop</t>
  </si>
  <si>
    <t>-809248957</t>
  </si>
  <si>
    <t>odlehčovací stoka PE-HD 1000</t>
  </si>
  <si>
    <t>35,98*2,15*0,15" podkladní beton ... úsek mezi VO1 a Š6</t>
  </si>
  <si>
    <t>9,35*2,35*0,15" úsek mezi SP1 a SP2</t>
  </si>
  <si>
    <t>79</t>
  </si>
  <si>
    <t>452312131</t>
  </si>
  <si>
    <t>Sedlové lože z betonu prostého bez zvýšených nároků na prostředí tř. C 12/15 otevřený výkop</t>
  </si>
  <si>
    <t>369240379</t>
  </si>
  <si>
    <t>4,99*1,20*0,19" propoj 1 ... KT DN 300</t>
  </si>
  <si>
    <t>-4,99*3,14*(0,355/2)^2/100*20" -20% potrubí KT DN 300</t>
  </si>
  <si>
    <t>7,54*1,20*0,175" propoj 2 ... KT DN 250</t>
  </si>
  <si>
    <t>-7,54*3,14*(0,299/2)^2/100*20" -20% potrubí KT DN 250</t>
  </si>
  <si>
    <t>22,83*1,50*0,225" propoj 3 ... KT DN 400</t>
  </si>
  <si>
    <t>-22,83*3,14*(0,486/2)^2/100*20" -20% potrubí KT DN 400</t>
  </si>
  <si>
    <t>2,05*1,20*0,165" propoj 4 ... KT DN 200</t>
  </si>
  <si>
    <t>-2,05*3,14*(0,242/2)^2/100*20" -20% potrubí KT DN 200</t>
  </si>
  <si>
    <t>6,25*1,97*0,35" propoj 5 ... BET DN 600</t>
  </si>
  <si>
    <t>-6,25*3,14*(0,784/2)^2/100*20" -20% potrubí BET DN 600</t>
  </si>
  <si>
    <t>80</t>
  </si>
  <si>
    <t>452351111</t>
  </si>
  <si>
    <t>Bednění podkladních desek nebo sedlového lože pod potrubí, stoky a drobné objekty otevřený výkop zřízení</t>
  </si>
  <si>
    <t>50261757</t>
  </si>
  <si>
    <t>4*1,50*0,10*1" šachty prefa DN1000  ... Š2</t>
  </si>
  <si>
    <t>4*1,70*0,10*3" šachty monolit. dno DN1000 ... Š1, Š1a, Š3</t>
  </si>
  <si>
    <t>4*2,20*0,10*1" šachty prefa DN1500  ... Š6</t>
  </si>
  <si>
    <t>4*2,40*0,10*1" šachty monolit. dno DN1500 ... Š5</t>
  </si>
  <si>
    <t>(1,50+2,00)*2*0,10*1" spadiště prefa DN1000  ... Š7</t>
  </si>
  <si>
    <t>4*1,50*0,10*1" zděná šachta 60x60 cm</t>
  </si>
  <si>
    <t>81</t>
  </si>
  <si>
    <t>452351112</t>
  </si>
  <si>
    <t>Bednění podkladních desek nebo sedlového lože pod potrubí, stoky a drobné objekty otevřený výkop odstranění</t>
  </si>
  <si>
    <t>2113444549</t>
  </si>
  <si>
    <t>5,78</t>
  </si>
  <si>
    <t>82</t>
  </si>
  <si>
    <t>452384121</t>
  </si>
  <si>
    <t>Podkladní pražce z betonu prostého tř. C 12/15 otevřený výkop pl přes 2500 do 50000 mm2</t>
  </si>
  <si>
    <t>1359513555</t>
  </si>
  <si>
    <t>Poznámka k položce:_x000D_
Včetně bednění, odbednění a na nátěru bednění proti přilnavosti betonu.</t>
  </si>
  <si>
    <t>6,25" propoj 5 ... BET DN 600</t>
  </si>
  <si>
    <t>83</t>
  </si>
  <si>
    <t>461211721</t>
  </si>
  <si>
    <t>Patka z lomového kamene do betonového lože s vyspárováním cementovou maltou</t>
  </si>
  <si>
    <t>1720582029</t>
  </si>
  <si>
    <t>((0,92+0,80)/2)*1,00*4,10" patka z lomového kamene vč. betonového lože</t>
  </si>
  <si>
    <t>84</t>
  </si>
  <si>
    <t>462512370</t>
  </si>
  <si>
    <t>Zához z lomového kamene s proštěrkováním z terénu hmotnost přes 200 do 500 kg</t>
  </si>
  <si>
    <t>-1211136779</t>
  </si>
  <si>
    <t>zához z lomového kamene min 250 kg</t>
  </si>
  <si>
    <t>(((4,10+4,00)/2)*2,00)+((2,00*1,20)/2)+((2,00*0,90)/2)+(((0,90+1,50)/2)*0,92)+(((1,20+1,40)/2)*0,92)" dno</t>
  </si>
  <si>
    <t>(((1,40+1,50)/2)*(3,468+1,00))+(((1,50+1,60)/2)*(3,468+1,00))" boky</t>
  </si>
  <si>
    <t>85</t>
  </si>
  <si>
    <t>465513427</t>
  </si>
  <si>
    <t>Dlažba z lomového kamene do betonového lože s vyspárováním tl 300 mm</t>
  </si>
  <si>
    <t>1246019881</t>
  </si>
  <si>
    <t>(((4,10+4,292)/2)*3,468)-(0,50*0,50*3,14)+(4,292*1,00)"  dlažba z lomového kamene tl. cca 30 cm</t>
  </si>
  <si>
    <t>Trubní vedení</t>
  </si>
  <si>
    <t>86</t>
  </si>
  <si>
    <t>230202036</t>
  </si>
  <si>
    <t>Montáž chráničky plastové průměru přes 250 do 315 mm</t>
  </si>
  <si>
    <t>-584148515</t>
  </si>
  <si>
    <t>příloha D.1.1, D.1.2</t>
  </si>
  <si>
    <t>6,00" přeložka dešťové kanalizace ... chránička PVC DN 300</t>
  </si>
  <si>
    <t>87</t>
  </si>
  <si>
    <t>28611143</t>
  </si>
  <si>
    <t>trubka kanalizační PVC DN 315 - chránička</t>
  </si>
  <si>
    <t>1428118239</t>
  </si>
  <si>
    <t>6,00*1,015" přeložka dešťové kanalizace ... chránička PVC DN 300</t>
  </si>
  <si>
    <t>88</t>
  </si>
  <si>
    <t>230202074</t>
  </si>
  <si>
    <t>Nasunutí potrubní sekce plastové průměru přes 160 do 200 mm do chráničky</t>
  </si>
  <si>
    <t>-1979105336</t>
  </si>
  <si>
    <t xml:space="preserve">6,00" přeložka dešťové kanalizace ... nasouvané potrubí PVC DN 200 do chráničky PVC DN 300 </t>
  </si>
  <si>
    <t>89</t>
  </si>
  <si>
    <t>230202142</t>
  </si>
  <si>
    <t>Montáž kluzných objímek výšky 41 mm pro potrubí vnějšího průměru přes 185 mm do 220 mm</t>
  </si>
  <si>
    <t>-2005544349</t>
  </si>
  <si>
    <t xml:space="preserve">7,00" přeložka dešťové kanalizace ... nasouvané potrubí PVC DN 200 do chráničky PVC DN 300 </t>
  </si>
  <si>
    <t>90</t>
  </si>
  <si>
    <t>28655185</t>
  </si>
  <si>
    <t>objímka kluzná typ F segment v 41mm</t>
  </si>
  <si>
    <t>1126330194</t>
  </si>
  <si>
    <t>7*2 'Přepočtené koeficientem množství</t>
  </si>
  <si>
    <t>91</t>
  </si>
  <si>
    <t>230202229</t>
  </si>
  <si>
    <t>Montáž manžety na chráničku plynovodního potrubí plastového průměru přes 250 do 315 mm</t>
  </si>
  <si>
    <t>-239453360</t>
  </si>
  <si>
    <t>2,00" přeložka dešťové kanalizace ... chránička PVC DN 300</t>
  </si>
  <si>
    <t>92</t>
  </si>
  <si>
    <t>28655122</t>
  </si>
  <si>
    <t>manžeta chráničky vč. upínací pásky 220x324mm DN 200x300</t>
  </si>
  <si>
    <t>-374692900</t>
  </si>
  <si>
    <t>93</t>
  </si>
  <si>
    <t>359901211</t>
  </si>
  <si>
    <t>Monitoring stoky jakékoli výšky na nové kanalizaci TV kamerou</t>
  </si>
  <si>
    <t>-2026135568</t>
  </si>
  <si>
    <t>75,09" odlehčovací stoka ... PE-HD 1000</t>
  </si>
  <si>
    <t>12,03" odlehčovací stoka ... TLT 1200</t>
  </si>
  <si>
    <t>4,99" propoj 1 ... KT DN 300</t>
  </si>
  <si>
    <t>22,83" propoj 3 ... KT DN 400</t>
  </si>
  <si>
    <t>15,12" propoj 6 ... TLT DN 600</t>
  </si>
  <si>
    <t>12,14" propoj 8 ... PVC DN 250</t>
  </si>
  <si>
    <t>15,10" přeložka dešťové kanalizace ... PVC DN 250</t>
  </si>
  <si>
    <t>94</t>
  </si>
  <si>
    <t>751398012R</t>
  </si>
  <si>
    <t>Montáž mřížky zabraňující vniknutí ptáků či jiných živočichů do objektu na kruhové potrubí DN 200 mm</t>
  </si>
  <si>
    <t>-520837088</t>
  </si>
  <si>
    <t xml:space="preserve">1,00" zavzdušňovací potrubí do stávající komory ležící u bytového domu č.p. 3207 v ulici Martina Koláře </t>
  </si>
  <si>
    <t>1,00" zavzdušňovací potrubí do navrženého kombinovaného objektu spadišťové šachty s uklidňovací/odlehčovací komorou SP1</t>
  </si>
  <si>
    <t>95</t>
  </si>
  <si>
    <t>42972567R</t>
  </si>
  <si>
    <t>mřížka zabraňující vniknutí ptáků či jiných živočichů do objektu na kruhové potrubí DN 200 mm</t>
  </si>
  <si>
    <t>1871290899</t>
  </si>
  <si>
    <t>96</t>
  </si>
  <si>
    <t>812442121</t>
  </si>
  <si>
    <t>Montáž potrubí z trub TBH s integrovaným pryžovým těsněním otevřený výkop sklon do 20 % DN 600</t>
  </si>
  <si>
    <t>216556846</t>
  </si>
  <si>
    <t>97</t>
  </si>
  <si>
    <t>59223010</t>
  </si>
  <si>
    <t>trouba betonová hrdlová síranovzdorný cement DN 600</t>
  </si>
  <si>
    <t>-1719634402</t>
  </si>
  <si>
    <t>98</t>
  </si>
  <si>
    <t>831352121</t>
  </si>
  <si>
    <t>Montáž potrubí z trub kameninových hrdlových s integrovaným těsněním výkop sklon do 20 % DN 200</t>
  </si>
  <si>
    <t>618526148</t>
  </si>
  <si>
    <t>99</t>
  </si>
  <si>
    <t>59710704</t>
  </si>
  <si>
    <t>trouba kameninová glazovaná DN 200 dl 2,50m spojovací systém C Třída 240</t>
  </si>
  <si>
    <t>-1121077876</t>
  </si>
  <si>
    <t>2,05*1,015" propoj 4 ... KT DN 200</t>
  </si>
  <si>
    <t>2,081*1,015 'Přepočtené koeficientem množství</t>
  </si>
  <si>
    <t>100</t>
  </si>
  <si>
    <t>831362121</t>
  </si>
  <si>
    <t>Montáž potrubí z trub kameninových hrdlových s integrovaným těsněním výkop sklon do 20 % DN 250</t>
  </si>
  <si>
    <t>-1750444132</t>
  </si>
  <si>
    <t>101</t>
  </si>
  <si>
    <t>59710705</t>
  </si>
  <si>
    <t>trouba kameninová glazovaná DN 250 dl 2,50m spojovací systém C Třída 240</t>
  </si>
  <si>
    <t>-961089494</t>
  </si>
  <si>
    <t>7,54*1,015" propoj 2 ... KT DN 250</t>
  </si>
  <si>
    <t>7,653*1,015 'Přepočtené koeficientem množství</t>
  </si>
  <si>
    <t>102</t>
  </si>
  <si>
    <t>831372121</t>
  </si>
  <si>
    <t>Montáž potrubí z trub kameninových hrdlových s integrovaným těsněním výkop sklon do 20 % DN 300</t>
  </si>
  <si>
    <t>679414775</t>
  </si>
  <si>
    <t>Poznámka k položce:_x000D_
včetně osazení potřebného množství zkrácených trub</t>
  </si>
  <si>
    <t>103</t>
  </si>
  <si>
    <t>59710707</t>
  </si>
  <si>
    <t>trouba kameninová glazovaná DN 300 dl 2,50m spojovací systém C Třída 240</t>
  </si>
  <si>
    <t>731053849</t>
  </si>
  <si>
    <t>Poznámka k položce:_x000D_
včetně dodávky potřebného množství zkrácených trub</t>
  </si>
  <si>
    <t>4,99*1,015" propoj 1 ... KT DN 300</t>
  </si>
  <si>
    <t>104</t>
  </si>
  <si>
    <t>831392121</t>
  </si>
  <si>
    <t>Montáž potrubí z trub kameninových hrdlových s integrovaným těsněním výkop sklon do 20 % DN 400</t>
  </si>
  <si>
    <t>-821616802</t>
  </si>
  <si>
    <t>105</t>
  </si>
  <si>
    <t>59710706</t>
  </si>
  <si>
    <t>trouba kameninová glazovaná DN 400 dl 2,50m spojovací systém C Třída 200</t>
  </si>
  <si>
    <t>-1259573205</t>
  </si>
  <si>
    <t>22,83*1,015" propoj 3 ... KT DN 400</t>
  </si>
  <si>
    <t>106</t>
  </si>
  <si>
    <t>851441142</t>
  </si>
  <si>
    <t>Montáž potrubí z trub litinových hrdlových s jištěným násuvným zámkovým spojem s návarkem otevřený výkop DN 600</t>
  </si>
  <si>
    <t>732438767</t>
  </si>
  <si>
    <t>107</t>
  </si>
  <si>
    <t>55251555</t>
  </si>
  <si>
    <t>trubka kanalizační litinová hrdlová s návarkem, povrchová ochrana Zn+cementová malta DN 600</t>
  </si>
  <si>
    <t>826986460</t>
  </si>
  <si>
    <t>108</t>
  </si>
  <si>
    <t>851521931</t>
  </si>
  <si>
    <t>Výměna potrubí z trub litinových hrdlových s integrovaným těsněním otevřený výkop DN 1200</t>
  </si>
  <si>
    <t>-1317512375</t>
  </si>
  <si>
    <t>109</t>
  </si>
  <si>
    <t>55251523R120</t>
  </si>
  <si>
    <t>trouba kanalizační hrdlová litinová pozinkovaná s obalem z cementové malty 6m DN 1200</t>
  </si>
  <si>
    <t>2093384303</t>
  </si>
  <si>
    <t>110</t>
  </si>
  <si>
    <t>871353123</t>
  </si>
  <si>
    <t>Montáž kanalizačního potrubí hladkého plnostěnného SN 12 z PVC-U DN 200</t>
  </si>
  <si>
    <t>339540471</t>
  </si>
  <si>
    <t>15,10" přeložka dešťové kanalizace ... PVC DN 200</t>
  </si>
  <si>
    <t xml:space="preserve">1,50" zavzdušňovací potrubí do stávající komory ležící u bytového domu č.p. 3207 v ulici Martina Koláře </t>
  </si>
  <si>
    <t>1,50" zavzdušňovací potrubí do navrženého kombinovaného objektu spadišťové šachty s uklidňovací/odlehčovací komorou SP1</t>
  </si>
  <si>
    <t>111</t>
  </si>
  <si>
    <t>28611107</t>
  </si>
  <si>
    <t>trubka kanalizační PVC-U plnostěnná jednovrstvá DN 200x6000mm SN12</t>
  </si>
  <si>
    <t>1267491492</t>
  </si>
  <si>
    <t>15,10*1,03" přeložka dešťové kanalizace ... PVC DN 200</t>
  </si>
  <si>
    <t xml:space="preserve">1,50*1,03" zavzdušňovací potrubí do stávající komory ležící u bytového domu č.p. 3207 v ulici Martina Koláře </t>
  </si>
  <si>
    <t>1,50*1,03" zavzdušňovací potrubí do navrženého kombinovaného objektu spadišťové šachty s uklidňovací/odlehčovací komorou SP1</t>
  </si>
  <si>
    <t>18,643*1,03 'Přepočtené koeficientem množství</t>
  </si>
  <si>
    <t>112</t>
  </si>
  <si>
    <t>871363123</t>
  </si>
  <si>
    <t>Montáž kanalizačního potrubí hladkého plnostěnného SN 12 z PVC-U DN 250</t>
  </si>
  <si>
    <t>-355044541</t>
  </si>
  <si>
    <t>113</t>
  </si>
  <si>
    <t>28611108</t>
  </si>
  <si>
    <t>trubka kanalizační PVC-U plnostěnná jednovrstvá DN 250x6000mm SN12</t>
  </si>
  <si>
    <t>-618423829</t>
  </si>
  <si>
    <t>12,14*1,03" propoj 8 ... PVC DN 250</t>
  </si>
  <si>
    <t>12,504*1,03 'Přepočtené koeficientem množství</t>
  </si>
  <si>
    <t>114</t>
  </si>
  <si>
    <t>871373123</t>
  </si>
  <si>
    <t>Montáž kanalizačního potrubí hladkého plnostěnného SN 12 z PVC-U DN 315</t>
  </si>
  <si>
    <t>-966929495</t>
  </si>
  <si>
    <t>115</t>
  </si>
  <si>
    <t>28611109</t>
  </si>
  <si>
    <t>trubka kanalizační PVC-U plnostěnná jednovrstvá DN 315x6000mm SN12</t>
  </si>
  <si>
    <t>1418559481</t>
  </si>
  <si>
    <t>6,149*1,03 'Přepočtené koeficientem množství</t>
  </si>
  <si>
    <t>116</t>
  </si>
  <si>
    <t>871490440</t>
  </si>
  <si>
    <t>Montáž kanalizačního potrubí korugovaného SN 8 z polypropylenu DN 1000</t>
  </si>
  <si>
    <t>-1935799508</t>
  </si>
  <si>
    <t>117</t>
  </si>
  <si>
    <t>28614354</t>
  </si>
  <si>
    <t>trubka kanalizační PE-HD/PP korugovaná DN 1000 mm SN8</t>
  </si>
  <si>
    <t>-640893369</t>
  </si>
  <si>
    <t>75,09*1,015" odlehčovací stoka ... PE-HD 1000</t>
  </si>
  <si>
    <t>76,216*1,015 'Přepočtené koeficientem množství</t>
  </si>
  <si>
    <t>118</t>
  </si>
  <si>
    <t>877350310</t>
  </si>
  <si>
    <t>Montáž kolen na kanalizačním potrubí z PP nebo tvrdého PVC-U trub hladkých plnostěnných DN 200</t>
  </si>
  <si>
    <t>2072955114</t>
  </si>
  <si>
    <t xml:space="preserve">1,00+1,00" přeložka dešťové kanalizace </t>
  </si>
  <si>
    <t xml:space="preserve">3,00" zavzdušňovací potrubí do stávající komory ležící u bytového domu č.p. 3207 v ulici Martina Koláře </t>
  </si>
  <si>
    <t>3,00" zavzdušňovací potrubí do navrženého kombinovaného objektu spadišťové šachty s uklidňovací/odlehčovací komorou SP1</t>
  </si>
  <si>
    <t>119</t>
  </si>
  <si>
    <t>28617193</t>
  </si>
  <si>
    <t>koleno kanalizační PVC-U plnostěnné DN 200x90°</t>
  </si>
  <si>
    <t>731440590</t>
  </si>
  <si>
    <t xml:space="preserve">3,00*1,015" zavzdušňovací potrubí do stávající komory ležící u bytového domu č.p. 3207 v ulici Martina Koláře </t>
  </si>
  <si>
    <t>3,00*1,015" zavzdušňovací potrubí do navrženého kombinovaného objektu spadišťové šachty s uklidňovací/odlehčovací komorou SP1</t>
  </si>
  <si>
    <t>120</t>
  </si>
  <si>
    <t>28651204</t>
  </si>
  <si>
    <t>koleno kanalizační PVC-U plnostěnné DN 200x30°</t>
  </si>
  <si>
    <t>1971356610</t>
  </si>
  <si>
    <t xml:space="preserve">1,00*1,015" přeložka dešťové kanalizace </t>
  </si>
  <si>
    <t>121</t>
  </si>
  <si>
    <t>28651205</t>
  </si>
  <si>
    <t>koleno kanalizační PVC-U plnostěnné DN 200x45°</t>
  </si>
  <si>
    <t>1580266921</t>
  </si>
  <si>
    <t>122</t>
  </si>
  <si>
    <t>877370310</t>
  </si>
  <si>
    <t>Montáž kolen na kanalizačním potrubí z PP nebo tvrdého PVC-U trub hladkých plnostěnných DN 300</t>
  </si>
  <si>
    <t>410439050</t>
  </si>
  <si>
    <t>1,00" propoj 7</t>
  </si>
  <si>
    <t>123</t>
  </si>
  <si>
    <t>28651210</t>
  </si>
  <si>
    <t>koleno kanalizační PVC-U plnostěnné 300x30°</t>
  </si>
  <si>
    <t>1511387517</t>
  </si>
  <si>
    <t>1,00*1,015" propoj 7</t>
  </si>
  <si>
    <t>124</t>
  </si>
  <si>
    <t>891352421R</t>
  </si>
  <si>
    <t>Montáž zpětných klapek s gumovým jazykem na kolmou stěnu DN 200</t>
  </si>
  <si>
    <t>-1896261918</t>
  </si>
  <si>
    <t>125</t>
  </si>
  <si>
    <t>42283004R</t>
  </si>
  <si>
    <t>klapka zpětná s gumovým jazykem na kolmou betonovou stěnu DN 200</t>
  </si>
  <si>
    <t>213758742</t>
  </si>
  <si>
    <t>126</t>
  </si>
  <si>
    <t>892351111</t>
  </si>
  <si>
    <t>Tlaková zkouška vodou potrubí DN 150 nebo 200</t>
  </si>
  <si>
    <t>888323267</t>
  </si>
  <si>
    <t>127</t>
  </si>
  <si>
    <t>892353122R</t>
  </si>
  <si>
    <t>Čištění kanalizační stoky DN 150 nebo 200</t>
  </si>
  <si>
    <t>-1408996657</t>
  </si>
  <si>
    <t>128</t>
  </si>
  <si>
    <t>892372111</t>
  </si>
  <si>
    <t>Zabezpečení konců potrubí DN do 300 při tlakových zkouškách vodou</t>
  </si>
  <si>
    <t>1972666845</t>
  </si>
  <si>
    <t>1,00" propoj 4 ... KT DN 200</t>
  </si>
  <si>
    <t>1,00" propoj 1 ... KT DN 300</t>
  </si>
  <si>
    <t>1,00" propoj 2 ... KT DN 250</t>
  </si>
  <si>
    <t>1,00" propoj 7 ... PVC DN 300</t>
  </si>
  <si>
    <t>1,00" propoj 8 ... PVC DN 250</t>
  </si>
  <si>
    <t>1,00" přeložka dešťové kanalizace ... PVC DN 250</t>
  </si>
  <si>
    <t>129</t>
  </si>
  <si>
    <t>892381111</t>
  </si>
  <si>
    <t>Tlaková zkouška vodou potrubí DN 250, DN 300 nebo 350</t>
  </si>
  <si>
    <t>628969644</t>
  </si>
  <si>
    <t>130</t>
  </si>
  <si>
    <t>892383122R</t>
  </si>
  <si>
    <t>Čištění kanalizační stoky DN 250, DN 300 nebo 350</t>
  </si>
  <si>
    <t>82717090</t>
  </si>
  <si>
    <t>131</t>
  </si>
  <si>
    <t>892421111</t>
  </si>
  <si>
    <t>Tlaková zkouška vodou potrubí DN 400 nebo 500</t>
  </si>
  <si>
    <t>912014835</t>
  </si>
  <si>
    <t>132</t>
  </si>
  <si>
    <t>892423122R</t>
  </si>
  <si>
    <t>Čištění kanalizační stoky DN 400 nebo 500</t>
  </si>
  <si>
    <t>615151594</t>
  </si>
  <si>
    <t>133</t>
  </si>
  <si>
    <t>892441111</t>
  </si>
  <si>
    <t>Tlaková zkouška vodou potrubí DN 600</t>
  </si>
  <si>
    <t>-1788528465</t>
  </si>
  <si>
    <t>134</t>
  </si>
  <si>
    <t>892442111</t>
  </si>
  <si>
    <t>Zabezpečení konců potrubí DN přes 300 do 600 při tlakových zkouškách vodou</t>
  </si>
  <si>
    <t>-900569299</t>
  </si>
  <si>
    <t>3,00" propoj 3 ... KT DN 400</t>
  </si>
  <si>
    <t>1,00" propoj 5 ... BET DN 600</t>
  </si>
  <si>
    <t>1,00" propoj 6 ... TLT DN 600</t>
  </si>
  <si>
    <t>135</t>
  </si>
  <si>
    <t>892443122R</t>
  </si>
  <si>
    <t>Čištění kanalizační stoky DN 600</t>
  </si>
  <si>
    <t>1466985057</t>
  </si>
  <si>
    <t>136</t>
  </si>
  <si>
    <t>892491111</t>
  </si>
  <si>
    <t>Tlaková zkouška vodou potrubí DN 1000</t>
  </si>
  <si>
    <t>723166708</t>
  </si>
  <si>
    <t>137</t>
  </si>
  <si>
    <t>892493122R</t>
  </si>
  <si>
    <t>Čištění kanalizační stoky DN 1000</t>
  </si>
  <si>
    <t>-906072287</t>
  </si>
  <si>
    <t>138</t>
  </si>
  <si>
    <t>892521111</t>
  </si>
  <si>
    <t>Tlaková zkouška vodou potrubí DN 1200</t>
  </si>
  <si>
    <t>-1493467695</t>
  </si>
  <si>
    <t>139</t>
  </si>
  <si>
    <t>892522111</t>
  </si>
  <si>
    <t>Zabezpečení konců potrubí DN přes 900 při tlakových zkouškách vodou</t>
  </si>
  <si>
    <t>129583619</t>
  </si>
  <si>
    <t>3,00" odlehčovací stoka ... PE-HD 1000</t>
  </si>
  <si>
    <t>2,00" odlehčovací stoka ... TLT 1200</t>
  </si>
  <si>
    <t>140</t>
  </si>
  <si>
    <t>892523122R</t>
  </si>
  <si>
    <t>Čištění kanalizační stoky DN 1200</t>
  </si>
  <si>
    <t>817337743</t>
  </si>
  <si>
    <t>141</t>
  </si>
  <si>
    <t>894111121</t>
  </si>
  <si>
    <t>Šachty kanalizační zděné s monolitickým dnem na potrubí z cihel kanalizačních pálených lícových DN 250 nebo 300 bez poklopu</t>
  </si>
  <si>
    <t>-1020938139</t>
  </si>
  <si>
    <t>Poznámka k položce:_x000D_
Šachta bude provedena jako zděná šachta z kanalizačních cihel s monolitickým dnem. Světlé půdorysné rozměry šachty jsou 0,6 x 0,6 m</t>
  </si>
  <si>
    <t>propoj 8</t>
  </si>
  <si>
    <t>1,00" šachta Š8</t>
  </si>
  <si>
    <t>142</t>
  </si>
  <si>
    <t>894411121R</t>
  </si>
  <si>
    <t>Rekonstrukce stávající kanalizační šachty Š4</t>
  </si>
  <si>
    <t>-870029268</t>
  </si>
  <si>
    <t>Poznámka k položce:_x000D_
V rámci rekonstrukce budou vyměněny stupadla a poklop, bude provedeno vybourání stávajícího_x000D_
přítoku BET 300 a zabetonování otvoru po něm a zřízen nový prostup pro potrubí KT 250 navrženého Propoje 2, dále budou očištěny a sanovány stěny šachty._x000D_
Zvýšení vstupního komínu o 0,45 m dozděním z kanalizačních cihel + osazení 2 nových kapsových stupadel do přizděné části</t>
  </si>
  <si>
    <t>propoj 2</t>
  </si>
  <si>
    <t>1,00" šachta stávající Š4</t>
  </si>
  <si>
    <t>143</t>
  </si>
  <si>
    <t>894412311RBB1T01</t>
  </si>
  <si>
    <t>Šachta prefabrikovaná DN1000 stěna 120 mm, hloubka dna 3,26 m bez poklopu monolotické dno</t>
  </si>
  <si>
    <t>-125361402</t>
  </si>
  <si>
    <t>Poznámka k položce:_x000D_
viz příloha vzor.řez D.5.7 - typ 2_x000D_
položka zahrnuje pozice č.2+3+4+5.2+6+7+10+11+těsnění mezi skružemi +případné šachtové vložky+vodotěsné napojení trub</t>
  </si>
  <si>
    <t>propoj 5</t>
  </si>
  <si>
    <t>2,00" šachta Š1, š1a</t>
  </si>
  <si>
    <t>propoj 4</t>
  </si>
  <si>
    <t>1,00" šachta Š3</t>
  </si>
  <si>
    <t>144</t>
  </si>
  <si>
    <t>894412311RBB1T150</t>
  </si>
  <si>
    <t>Šachta prefabrikovaná DN1500 stěna 150 mm, hloubka dna do 3,26 m bez poklopu</t>
  </si>
  <si>
    <t>-1703876305</t>
  </si>
  <si>
    <t>Poznámka k položce:_x000D_
viz příloha vzor.řez D.5.8_x000D_
položka zahrnuje pozice č.2+3+4+5+6+7.1+12+11+těsnění mezi skružemi+případné šachtové vložky+vodotěsné napojení trub</t>
  </si>
  <si>
    <t>odlehčovací stoka</t>
  </si>
  <si>
    <t>1,00" šachta Š6</t>
  </si>
  <si>
    <t>145</t>
  </si>
  <si>
    <t>894412311RBB1T151</t>
  </si>
  <si>
    <t>Šachta prefabrikovaná DN1500 stěna 150 mm, hloubka dna do 3,26 m bez poklopu monolitické dno</t>
  </si>
  <si>
    <t>-911381352</t>
  </si>
  <si>
    <t>Poznámka k položce:_x000D_
viz příloha vzor.řez D.5.8_x000D_
položka zahrnuje pozice č.2+3+4+5+6+7.2+8+12+těsnění mezi skružemi+případné šachtové vložky+vodotěsné napojení trub</t>
  </si>
  <si>
    <t>1,00" šachta Š5</t>
  </si>
  <si>
    <t>146</t>
  </si>
  <si>
    <t>8944123TA0</t>
  </si>
  <si>
    <t>Šachta prefabrikovaná DN1000 stěna 120 mm, hloubka dna 2,27 m, bez poklopu</t>
  </si>
  <si>
    <t>-257913255</t>
  </si>
  <si>
    <t>Poznámka k položce:_x000D_
viz příloha vzor.řez D.5.7 - typ 1 _x000D_
položka zahrnuje pozice č.2+3+4+5.1+6+10+11+těsnění mezi skružemi+případné šachtové vložky+vodotěsné napojení trub</t>
  </si>
  <si>
    <t>propoj 3</t>
  </si>
  <si>
    <t>1,00" šachta Š2</t>
  </si>
  <si>
    <t>147</t>
  </si>
  <si>
    <t>896222212</t>
  </si>
  <si>
    <t>Spadiště kanalizační jednoduché DN 1000 výška vstupu do 4,0 m, výška spadiště do 150 cm se dnem a stěnou obloženým čedičem  bez poklopu</t>
  </si>
  <si>
    <t>1713019002</t>
  </si>
  <si>
    <t>Poznámka k položce:_x000D_
viz příloha vzor.řez D.5.9 _x000D_
položka zahrnuje pozice č.2+3+4a+4b+5+6+7+8+9+10+11+12+13+těsnění mezi skružemi+případné šachtové vložky+vodotěsné napojení trub</t>
  </si>
  <si>
    <t>1,00" šachta Š7</t>
  </si>
  <si>
    <t>148</t>
  </si>
  <si>
    <t>899103112</t>
  </si>
  <si>
    <t>Osazení poklopů litinových, ocelových nebo železobetonových včetně rámů pro třídu zatížení B125, C250</t>
  </si>
  <si>
    <t>-806745078</t>
  </si>
  <si>
    <t>Poznámka k položce:_x000D_
montáž poklopu včetně úpravy zhlaví dle umístění šachty_x000D_
příloha D.5.7 ... pozice 1+12.1 nebo 12.2_x000D_
příloha D.5.8 ... pozice 1+11+13</t>
  </si>
  <si>
    <t>viz příloha vzor.řez D.5.7</t>
  </si>
  <si>
    <t>viz příloha vzor.řez D.5.8</t>
  </si>
  <si>
    <t>2,00" šachta Š5, Š6</t>
  </si>
  <si>
    <t>149</t>
  </si>
  <si>
    <t>55241002</t>
  </si>
  <si>
    <t>poklop kanalizační betonový, litinový rám 125mm, B 125 bez odvětrání</t>
  </si>
  <si>
    <t>-798052245</t>
  </si>
  <si>
    <t>150</t>
  </si>
  <si>
    <t>28661933</t>
  </si>
  <si>
    <t>poklop šachtový litinový uzamykatelný vodotěsný DN 600 pro třídu zatížení B125 se znakem města</t>
  </si>
  <si>
    <t>1521921342</t>
  </si>
  <si>
    <t>151</t>
  </si>
  <si>
    <t>899104112</t>
  </si>
  <si>
    <t>Osazení poklopů litinových, ocelových nebo železobetonových včetně rámů pro třídu zatížení D400, E600</t>
  </si>
  <si>
    <t>-1221162359</t>
  </si>
  <si>
    <t>Poznámka k položce:_x000D_
montáž poklopu včetně úpravy zhlaví dle umístění šachty_x000D_
příloha D.5.7 ... pozice 1+12.1 nebo 12.2</t>
  </si>
  <si>
    <t>152</t>
  </si>
  <si>
    <t>55241402</t>
  </si>
  <si>
    <t>poklop šachtový litinový s rámem DN 600 třída D400  se znakem města</t>
  </si>
  <si>
    <t>-667146147</t>
  </si>
  <si>
    <t>153</t>
  </si>
  <si>
    <t>899204112</t>
  </si>
  <si>
    <t>Osazení mříží litinových včetně rámů pro třídu zatížení D400, E600</t>
  </si>
  <si>
    <t>-1737409192</t>
  </si>
  <si>
    <t>154</t>
  </si>
  <si>
    <t>55242328</t>
  </si>
  <si>
    <t>mříž litinová 600x600 mm třída D 400 s rámem</t>
  </si>
  <si>
    <t>-1271672221</t>
  </si>
  <si>
    <t>155</t>
  </si>
  <si>
    <t>899623151</t>
  </si>
  <si>
    <t>Obetonování potrubí nebo zdiva stok betonem prostým tř. C 16/20 v otevřeném výkopu</t>
  </si>
  <si>
    <t>1878347502</t>
  </si>
  <si>
    <t>35,98*2,15*((1,283+0,85)/2)" úsek mezi VO1 a Š6</t>
  </si>
  <si>
    <t>-35,98*3,14*0,566*0,566" potrubí  DN 1000</t>
  </si>
  <si>
    <t>9,35*2,35*((1,398+1,048)/2)" úsek mezi SP1 a SP2</t>
  </si>
  <si>
    <t>-9,35*3,14*0,624*0,624" potrubí  DN 1200</t>
  </si>
  <si>
    <t>3,10*1,97*0,75" propoj 5 ... BET DN 600</t>
  </si>
  <si>
    <t>-3,10*3,14*(0,784/2)^2/100*80" -80% potrubí BET DN 600</t>
  </si>
  <si>
    <t>6,00*1,10*0,60" přeložka dešťové kanalizace ... obetonování chráničky PVC DN 300</t>
  </si>
  <si>
    <t>-6,00*3,14*0,15*0,15" potrubí  DN 1200</t>
  </si>
  <si>
    <t>156</t>
  </si>
  <si>
    <t>977213217R</t>
  </si>
  <si>
    <t>Řezání kanalizačních PE-HD/PP trub kruhových šikmý řez DN 1000</t>
  </si>
  <si>
    <t>-1351139290</t>
  </si>
  <si>
    <t>1,00" odlehčovací stoka PE-HD 1000</t>
  </si>
  <si>
    <t>Různé dokončovací konstrukce a práce inženýrských staveb</t>
  </si>
  <si>
    <t>157</t>
  </si>
  <si>
    <t>899910202</t>
  </si>
  <si>
    <t>Výplň potrubí spádem cementopopílkovou suspenzí délky potrubí přes 50 do 100 m</t>
  </si>
  <si>
    <t>-779277002</t>
  </si>
  <si>
    <t>mimo výkop</t>
  </si>
  <si>
    <t>3,14*0,15*0,15*1,00"PVC DN 300 ... propoj 7</t>
  </si>
  <si>
    <t>3,14*0,30*0,30*9,00" BET DN 600 ... od RŠ1 po VO</t>
  </si>
  <si>
    <t>3,14*0,15*0,15*5,00" BET DN 300 ... od Š8 po OK stáv.</t>
  </si>
  <si>
    <t>3,14*0,15*0,15*6,00" BET DN 300 ... od OK stáv. po Š4</t>
  </si>
  <si>
    <t xml:space="preserve">3,14*0,30*0,30*11,00" LT DN 600 ... od propoje 6 po OK stáv. </t>
  </si>
  <si>
    <t>3,14*0,15*0,15*15,00" BET DN 300 ... od RŠ1 po OK stáv.</t>
  </si>
  <si>
    <t>3,14*0,20*0,20*4,00" LT DN 400 ... od RŠ1 po OK stáv.</t>
  </si>
  <si>
    <t>šachty</t>
  </si>
  <si>
    <t>0*(3,14*0,50*0,50)*(2,93-1,20)*3" stoka A</t>
  </si>
  <si>
    <t>0*(3,14*0,50*0,50)*(2,75-1,20)*3" stoka A-1</t>
  </si>
  <si>
    <t>0*(3,14*0,50*0,50)*(2,57-1,20)*1" stoka A-2</t>
  </si>
  <si>
    <t>Bourání konstrukcí</t>
  </si>
  <si>
    <t>158</t>
  </si>
  <si>
    <t>810391811</t>
  </si>
  <si>
    <t>Bourání stávajícího potrubí z betonu DN přes 200 do 400</t>
  </si>
  <si>
    <t>427498600</t>
  </si>
  <si>
    <t>16,00" BET DN 300 ... od Š8 po OK stáv.</t>
  </si>
  <si>
    <t>10,00" BET DN 300 ... od OK stáv. po Š4</t>
  </si>
  <si>
    <t>1,00" BET DN 300 ... od RŠ1 po OK stáv.</t>
  </si>
  <si>
    <t>159</t>
  </si>
  <si>
    <t>810441811</t>
  </si>
  <si>
    <t>Bourání stávajícího potrubí z betonu DN přes 400 do 600</t>
  </si>
  <si>
    <t>-1718063848</t>
  </si>
  <si>
    <t>7,50" BET DN 600 ... propoj 5</t>
  </si>
  <si>
    <t>67,00" BET DN 600 ... od RŠ1 po VO</t>
  </si>
  <si>
    <t>160</t>
  </si>
  <si>
    <t>850391811</t>
  </si>
  <si>
    <t>Bourání stávajícího potrubí z trub litinových DN přes 250 do 400</t>
  </si>
  <si>
    <t>-8514917</t>
  </si>
  <si>
    <t>15,00" LT DN 400 ... od RŠ1 po OK stáv.</t>
  </si>
  <si>
    <t>161</t>
  </si>
  <si>
    <t>850441811</t>
  </si>
  <si>
    <t>Bourání stávajícího potrubí z trub litinových DN přes 500 do 600</t>
  </si>
  <si>
    <t>-1872260924</t>
  </si>
  <si>
    <t xml:space="preserve">35,00" LT DN 600 ... od propoje 6 po OK stáv. </t>
  </si>
  <si>
    <t>162</t>
  </si>
  <si>
    <t>871365811</t>
  </si>
  <si>
    <t>Bourání stávajícího potrubí z PVC nebo PP DN přes 150 do 250</t>
  </si>
  <si>
    <t>1015918907</t>
  </si>
  <si>
    <t xml:space="preserve">19,50" PVC DN 200 ... stávající dešťová </t>
  </si>
  <si>
    <t>163</t>
  </si>
  <si>
    <t>871395811</t>
  </si>
  <si>
    <t>Bourání stávajícího potrubí z PVC nebo PP DN přes 250 do 400</t>
  </si>
  <si>
    <t>922887228</t>
  </si>
  <si>
    <t>9,00" PVC DN 300 ... propoj 7</t>
  </si>
  <si>
    <t>164</t>
  </si>
  <si>
    <t>890411811</t>
  </si>
  <si>
    <t>Bourání šachet z prefabrikovaných skruží ručně obestavěného prostoru do 1,5 m3</t>
  </si>
  <si>
    <t>-690774858</t>
  </si>
  <si>
    <t>((3,14*0,62*0,62*2,53)-(3,14*0,50*0,50*2,53))*9" pům. hloubka 2,53 m</t>
  </si>
  <si>
    <t>((3,14*0,39*0,39*1,00)-(3,14*0,30*0,30*1,00))*1" pům. hloubka 1,00 m</t>
  </si>
  <si>
    <t>165</t>
  </si>
  <si>
    <t>899103211</t>
  </si>
  <si>
    <t>Demontáž poklopů litinových nebo ocelových včetně rámů hmotnosti přes 100 do 150 kg</t>
  </si>
  <si>
    <t>926579334</t>
  </si>
  <si>
    <t>šachty ve výkopu</t>
  </si>
  <si>
    <t>9,00+1,00</t>
  </si>
  <si>
    <t>166</t>
  </si>
  <si>
    <t>977151128</t>
  </si>
  <si>
    <t>Jádrové vrty diamantovými korunkami do stavebních materiálů D přes 250 do 300 mm</t>
  </si>
  <si>
    <t>1879678415</t>
  </si>
  <si>
    <t>příloha D.1.1</t>
  </si>
  <si>
    <t xml:space="preserve">0,50*1,00" zavzdušňovací potrubí do stávající komory ležící u bytového domu č.p. 3207 v ulici Martina Koláře </t>
  </si>
  <si>
    <t>0,50*1,00" zavzdušňovací potrubí do navrženého kombinovaného objektu spadišťové šachty s uklidňovací/odlehčovací komorou SP1</t>
  </si>
  <si>
    <t>167</t>
  </si>
  <si>
    <t>980-10</t>
  </si>
  <si>
    <t>Vyčistění potrubí stávající odstavené kanalizace vč.šachet</t>
  </si>
  <si>
    <t>1086943434</t>
  </si>
  <si>
    <t>1,00"PVC DN 300 ... propoj 7</t>
  </si>
  <si>
    <t>9,00" BET DN 600 ... od RŠ1 po VO</t>
  </si>
  <si>
    <t>5,00" BET DN 300 ... od Š8 po OK stáv.</t>
  </si>
  <si>
    <t>6,00" BET DN 300 ... od OK stáv. po Š4</t>
  </si>
  <si>
    <t xml:space="preserve">11,00" LT DN 600 ... od propoje 6 po OK stáv. </t>
  </si>
  <si>
    <t>15,00" BET DN 300 ... od RŠ1 po OK stáv.</t>
  </si>
  <si>
    <t>4,00" LT DN 400 ... od RŠ1 po OK stáv.</t>
  </si>
  <si>
    <t>168</t>
  </si>
  <si>
    <t>981511116</t>
  </si>
  <si>
    <t>Bourání konstrukcí objektů z betonu prostého postupným rozebíráním</t>
  </si>
  <si>
    <t>-963302493</t>
  </si>
  <si>
    <t>stávající výustní objekt</t>
  </si>
  <si>
    <t>(2,00*1,50*0,30)+(2,00*1,50*0,40)</t>
  </si>
  <si>
    <t>169</t>
  </si>
  <si>
    <t>997013501</t>
  </si>
  <si>
    <t>Odvoz suti a vybouraných hmot na skládku nebo meziskládku do 1 km se složením</t>
  </si>
  <si>
    <t>-931995408</t>
  </si>
  <si>
    <t>Poznámka k položce:_x000D_
Včetně naložení na dopravní prostředek a složení na skládku, bez poplatku za skládku.</t>
  </si>
  <si>
    <t>Demontážní hmotnosti z položek</t>
  </si>
  <si>
    <t>84,234+0,16+0,563+12,415</t>
  </si>
  <si>
    <t>170</t>
  </si>
  <si>
    <t>997013509</t>
  </si>
  <si>
    <t>Příplatek k odvozu suti a vybouraných hmot na skládku ZKD 1 km přes 1 km</t>
  </si>
  <si>
    <t>-958357653</t>
  </si>
  <si>
    <t>odvoz celkem skládka Želeč 13 km</t>
  </si>
  <si>
    <t>97,372*12</t>
  </si>
  <si>
    <t>171</t>
  </si>
  <si>
    <t>997013631</t>
  </si>
  <si>
    <t>Poplatek za uložení na skládce (skládkovné) stavebního odpadu směsného kód odpadu 17 09 04</t>
  </si>
  <si>
    <t>1159517434</t>
  </si>
  <si>
    <t>1,50" poklopy</t>
  </si>
  <si>
    <t>2,655+8,26" litinové potrubí</t>
  </si>
  <si>
    <t>172</t>
  </si>
  <si>
    <t>997013813</t>
  </si>
  <si>
    <t>Poplatek za uložení na skládce (skládkovné) stavebního odpadu z plastických hmot kód odpadu 17 02 03</t>
  </si>
  <si>
    <t>135883180</t>
  </si>
  <si>
    <t>0,293+0,27" PVC potrubí</t>
  </si>
  <si>
    <t>173</t>
  </si>
  <si>
    <t>997013861</t>
  </si>
  <si>
    <t>Poplatek za uložení stavebního odpadu na recyklační skládce (skládkovné) z prostého betonu kód odpadu 17 01 01</t>
  </si>
  <si>
    <t>-17983715</t>
  </si>
  <si>
    <t>8,64+52,15" BET potrubí</t>
  </si>
  <si>
    <t>18,824" šachty</t>
  </si>
  <si>
    <t>4,62" stávající výustní objekt</t>
  </si>
  <si>
    <t>174</t>
  </si>
  <si>
    <t>997013862</t>
  </si>
  <si>
    <t>Poplatek za uložení stavebního odpadu na recyklační skládce (skládkovné) z armovaného betonu kód odpadu 17 01 01</t>
  </si>
  <si>
    <t>-1627242076</t>
  </si>
  <si>
    <t>0,16" železobeton - jádrové vrtání</t>
  </si>
  <si>
    <t>Ostatní konstrukce a práce, bourání</t>
  </si>
  <si>
    <t>175</t>
  </si>
  <si>
    <t>9319941R1P</t>
  </si>
  <si>
    <t>Těsnění potrubí obetonováním a bobtnavým tmelem</t>
  </si>
  <si>
    <t>-530896345</t>
  </si>
  <si>
    <t>998</t>
  </si>
  <si>
    <t>Přesun hmot</t>
  </si>
  <si>
    <t>176</t>
  </si>
  <si>
    <t>998275101</t>
  </si>
  <si>
    <t>Přesun hmot pro trubní vedení z trub kameninových otevřený výkop</t>
  </si>
  <si>
    <t>1668349236</t>
  </si>
  <si>
    <t>Práce a dodávky M</t>
  </si>
  <si>
    <t>46-M</t>
  </si>
  <si>
    <t>Zemní práce při extr.mont.pracích</t>
  </si>
  <si>
    <t>177</t>
  </si>
  <si>
    <t>460751113R</t>
  </si>
  <si>
    <t>Žlab kabelový prefabrikovaný TK 2, zalitý asfaltem včetně dodávky žlabu a poklopu</t>
  </si>
  <si>
    <t>-1763596369</t>
  </si>
  <si>
    <t>01.1.2 - Obtok během stavby SP1</t>
  </si>
  <si>
    <t xml:space="preserve">      998 - Přesun hmot</t>
  </si>
  <si>
    <t>-1015809946</t>
  </si>
  <si>
    <t>čerpání - obtok ... PE DN 600</t>
  </si>
  <si>
    <t>přítok 5,0-10,0l/s ...  obtok ... PE DN 600</t>
  </si>
  <si>
    <t>27,00</t>
  </si>
  <si>
    <t>"cca 20-30m záběr odvodnění/týden" 27/20</t>
  </si>
  <si>
    <t xml:space="preserve"> celkem 2 týdnů / 7 dní v týdnu</t>
  </si>
  <si>
    <t>odhad cyklické čerpání 4 h dennně</t>
  </si>
  <si>
    <t>2*7*4</t>
  </si>
  <si>
    <t>273212081</t>
  </si>
  <si>
    <t>2*7</t>
  </si>
  <si>
    <t>121151203</t>
  </si>
  <si>
    <t>Sejmutí lesní půdy plochy do 100 m2 tl vrstvy přes 150 do 200 mm strojně</t>
  </si>
  <si>
    <t>-655790186</t>
  </si>
  <si>
    <t>26,00*1,68" obtok ... PE DN 600</t>
  </si>
  <si>
    <t>-1603878353</t>
  </si>
  <si>
    <t>obtok ... PE DN 600</t>
  </si>
  <si>
    <t>27,00*1,68*1,66" prům. hloubka cca 1,66 m</t>
  </si>
  <si>
    <t>-26,00*1,68*0,15</t>
  </si>
  <si>
    <t>-1,00*1,68*0,42" PE DN 600</t>
  </si>
  <si>
    <t>68,04*0,05</t>
  </si>
  <si>
    <t>683209441</t>
  </si>
  <si>
    <t>68,04*0,60</t>
  </si>
  <si>
    <t>1601290164</t>
  </si>
  <si>
    <t>68,04*0,22</t>
  </si>
  <si>
    <t>59535322</t>
  </si>
  <si>
    <t>68,04*0,13</t>
  </si>
  <si>
    <t>112793609</t>
  </si>
  <si>
    <t>27,00*1,66*2" prům. hloubka cca 1,66 m</t>
  </si>
  <si>
    <t>1375835816</t>
  </si>
  <si>
    <t>89,64</t>
  </si>
  <si>
    <t>-1123507978</t>
  </si>
  <si>
    <t>43,68*0,15*2" lesní půda - rýhy</t>
  </si>
  <si>
    <t>899605509</t>
  </si>
  <si>
    <t>19,987*2" hor. tř.II skup. 4 - zpětný zásyp</t>
  </si>
  <si>
    <t>-873329425</t>
  </si>
  <si>
    <t>3,402" hornina tř. I skupina 3</t>
  </si>
  <si>
    <t>-1361034544</t>
  </si>
  <si>
    <t>3,402*3" hornina tř. I skupina 3</t>
  </si>
  <si>
    <t>-1633923189</t>
  </si>
  <si>
    <t>40,824" hornina tř. II skupina 4</t>
  </si>
  <si>
    <t>14,969" hornina tř. II skupina 5</t>
  </si>
  <si>
    <t>-19,987" hornina  tř. II skupina 4 - zpětný zásyp</t>
  </si>
  <si>
    <t>631228638</t>
  </si>
  <si>
    <t>35,806*3" hornina tř. II skupina 4</t>
  </si>
  <si>
    <t>-415959174</t>
  </si>
  <si>
    <t>8,845" hornina tř. III skupina 6</t>
  </si>
  <si>
    <t>671476702</t>
  </si>
  <si>
    <t>8,845*3" hornina tř. III skupina 6</t>
  </si>
  <si>
    <t>1884257024</t>
  </si>
  <si>
    <t>43,68*0,15" lesní půda - rýhy</t>
  </si>
  <si>
    <t>-118766587</t>
  </si>
  <si>
    <t>19,987" hor. tř.II skup. 4 - zpětný zásyp</t>
  </si>
  <si>
    <t>-1050956123</t>
  </si>
  <si>
    <t>3,402*1,60" hornina tř. I skupina 3</t>
  </si>
  <si>
    <t>(40,824-19,987)*1,60" hornina tř. II skupina 4</t>
  </si>
  <si>
    <t>14,969*1,60" hornina tř. II skupina 5</t>
  </si>
  <si>
    <t>8,845*1,60" hornina tř. III skupina 6</t>
  </si>
  <si>
    <t>-74551379</t>
  </si>
  <si>
    <t>(40,824-19,987)" hornina tř. II skupina 4</t>
  </si>
  <si>
    <t xml:space="preserve">meziskládka </t>
  </si>
  <si>
    <t>19,987" hornina tř. II skupina 4 - zpětný zásyp</t>
  </si>
  <si>
    <t>-719402856</t>
  </si>
  <si>
    <t>3,402+40,824+14,969+8,845</t>
  </si>
  <si>
    <t>-27,00*3,14*(0,63/2)^2" PE DN 600</t>
  </si>
  <si>
    <t>-4,536" lože</t>
  </si>
  <si>
    <t>-33,773" obsypání potrubí</t>
  </si>
  <si>
    <t>-1,082" obetonování potrubí</t>
  </si>
  <si>
    <t>-0,25" bloky</t>
  </si>
  <si>
    <t>695400790</t>
  </si>
  <si>
    <t>27,00*1,68*(0,63+0,30)" obtok ... PE DN 600</t>
  </si>
  <si>
    <t>-27,00*3,14*(0,63/2)^2"  potrubí PE DN 600</t>
  </si>
  <si>
    <t>801430353</t>
  </si>
  <si>
    <t>32,441*1,67*1,1*1,01</t>
  </si>
  <si>
    <t>181351003</t>
  </si>
  <si>
    <t>Rozprostření ornice tl vrstvy do 200 mm pl do 100 m2 v rovině nebo ve svahu do 1:5 strojně</t>
  </si>
  <si>
    <t>1379883712</t>
  </si>
  <si>
    <t>-1832589531</t>
  </si>
  <si>
    <t>1936389666</t>
  </si>
  <si>
    <t>1629625974</t>
  </si>
  <si>
    <t>27,00*1,68*0,10" obtok ... PE DN 600</t>
  </si>
  <si>
    <t>452313131</t>
  </si>
  <si>
    <t>Podkladní bloky z betonu prostého bez zvýšených nároků na prostředí tř. C 12/15 otevřený výkop</t>
  </si>
  <si>
    <t>498600460</t>
  </si>
  <si>
    <t>0,50*0,50*0,50*2" bloky na lomech</t>
  </si>
  <si>
    <t>452353111</t>
  </si>
  <si>
    <t>Bednění podkladních bloků pod potrubí, stoky a drobné objekty otevřený výkop zřízení</t>
  </si>
  <si>
    <t>168120059</t>
  </si>
  <si>
    <t>4*0,50*0,50*2" bloky na lomech</t>
  </si>
  <si>
    <t>452353112</t>
  </si>
  <si>
    <t>Bednění podkladních bloků pod potrubí, stoky a drobné objekty otevřený výkop odstranění</t>
  </si>
  <si>
    <t>-692002690</t>
  </si>
  <si>
    <t>871444302</t>
  </si>
  <si>
    <t>Montáž kanalizačního potrubí z PE SDR17 otevřený výkop sklon do 20 % svařovaných na tupo nebo elekrotvarovkou d 630x37,4 mm</t>
  </si>
  <si>
    <t>-594946715</t>
  </si>
  <si>
    <t>27,00" obtok ... PE DN 600</t>
  </si>
  <si>
    <t>28613519</t>
  </si>
  <si>
    <t>potrubí kanalizační jednovrstvé PE100 RC SDR17 630x37,4 mm</t>
  </si>
  <si>
    <t>-230945747</t>
  </si>
  <si>
    <t>27,00*1,015" obtok ... PE DN 600</t>
  </si>
  <si>
    <t>27,405*1,015 'Přepočtené koeficientem množství</t>
  </si>
  <si>
    <t>877395201R600</t>
  </si>
  <si>
    <t>Montáž elektrospojek na kanalizačním potrubí z PE trub DN 600</t>
  </si>
  <si>
    <t>-999762502</t>
  </si>
  <si>
    <t>7,00" obtok ... PE DN 600</t>
  </si>
  <si>
    <t>28614931R600</t>
  </si>
  <si>
    <t>elektrospojka SDR17 PE 100 PN10 DN 600mm</t>
  </si>
  <si>
    <t>1186582680</t>
  </si>
  <si>
    <t>877395301R600</t>
  </si>
  <si>
    <t>Montáž oblouků svařovaných na tupo nebo elekrotvarovkou na kanalizačním potrubí z PE trub DN 600</t>
  </si>
  <si>
    <t>2104817333</t>
  </si>
  <si>
    <t>1,00+2,00+2,00" obtok ... PE DN 600</t>
  </si>
  <si>
    <t>28614892R11</t>
  </si>
  <si>
    <t>oblouk 11° SDR17 PE 100 PN10 DN 600mm</t>
  </si>
  <si>
    <t>-48839171</t>
  </si>
  <si>
    <t>1,00" obtok ... PE DN 600</t>
  </si>
  <si>
    <t>28614892R45</t>
  </si>
  <si>
    <t>oblouk 45° SDR17 PE 100 PN10 DN 600mm</t>
  </si>
  <si>
    <t>979924590</t>
  </si>
  <si>
    <t>2,00" obtok ... PE DN 600</t>
  </si>
  <si>
    <t>28614892R60</t>
  </si>
  <si>
    <t>oblouk 60° SDR17 PE 100 PN10 DN 600mm</t>
  </si>
  <si>
    <t>453522383</t>
  </si>
  <si>
    <t>891441811R</t>
  </si>
  <si>
    <t>Demontáž potrubních spojek otevřený výkop DN 600</t>
  </si>
  <si>
    <t>-1058093383</t>
  </si>
  <si>
    <t>891449961</t>
  </si>
  <si>
    <t>Montáž potrubních spojek hrdlo/hrdlo na potrubí z jakýchkoli trub DN 600</t>
  </si>
  <si>
    <t>810544416</t>
  </si>
  <si>
    <t>31951031</t>
  </si>
  <si>
    <t>potrubní spojka jištěná proti posuvu hrdlo-hrdlo DN 600</t>
  </si>
  <si>
    <t>551908267</t>
  </si>
  <si>
    <t>899623141</t>
  </si>
  <si>
    <t>Obetonování potrubí nebo zdiva stok betonem prostým tř. C 12/15 v otevřeném výkopu</t>
  </si>
  <si>
    <t>-223694755</t>
  </si>
  <si>
    <t>0,50*1,68*0,83*2" obtok ... PE DN 600</t>
  </si>
  <si>
    <t>-0,50*3,14*(0,63/2)^2/100*100*2" -100% potrubí PE DN 600</t>
  </si>
  <si>
    <t>899910102R</t>
  </si>
  <si>
    <t>Zaslepení potrubí PE DN 600 po dokončení výstavby objektu SP1 betonem tř. C 12/15</t>
  </si>
  <si>
    <t>1789637488</t>
  </si>
  <si>
    <t>zaslepení potrubí PE DN 600 po dokončení výstavby objektu SP1</t>
  </si>
  <si>
    <t>0,50*3,14*0,30*0,30*2</t>
  </si>
  <si>
    <t>998276101</t>
  </si>
  <si>
    <t>Přesun hmot pro trubní vedení z trub z plastických hmot otevřený výkop</t>
  </si>
  <si>
    <t>2134496048</t>
  </si>
  <si>
    <t>SO-01.2 - Stavební objekty a technologie</t>
  </si>
  <si>
    <t>01.2.1 - Odlehčovací komora OK1</t>
  </si>
  <si>
    <t>ing. Zdena Průšková</t>
  </si>
  <si>
    <t xml:space="preserve">    3 - Svislé a kompletní konstrukce</t>
  </si>
  <si>
    <t xml:space="preserve">    6 - Úpravy povrchů, podlahy a osazování výplní</t>
  </si>
  <si>
    <t xml:space="preserve">    8 - Vedení trubní dálková a přípojná</t>
  </si>
  <si>
    <t xml:space="preserve">    997 - Doprava suti a vybouraných hmot</t>
  </si>
  <si>
    <t>PSV - Práce a dodávky PSV</t>
  </si>
  <si>
    <t xml:space="preserve">    711 - Izolace proti vodě, vlhkosti a plynům</t>
  </si>
  <si>
    <t xml:space="preserve">    767 - Konstrukce zámečnické</t>
  </si>
  <si>
    <t xml:space="preserve">    783 - Dokončovací práce - nátěry</t>
  </si>
  <si>
    <t xml:space="preserve">    23-M - Montáže potrubí</t>
  </si>
  <si>
    <t>-2094200710</t>
  </si>
  <si>
    <t>OK 1 + SP 2</t>
  </si>
  <si>
    <t>cyklické čerpání po celou dobu do zasypání objektu - 24 h - odhad 90 dní - 2 čerpadla</t>
  </si>
  <si>
    <t>90 * 24 * 2</t>
  </si>
  <si>
    <t>-1661401855</t>
  </si>
  <si>
    <t>cyklické čerpání po celou dobu do zasypání objektu - odhad 90 dní - 2 čerpadla</t>
  </si>
  <si>
    <t>90 * 2</t>
  </si>
  <si>
    <t>131251205</t>
  </si>
  <si>
    <t>Hloubení jam zapažených v hornině třídy těžitelnosti I skupiny 3 objem do 1000 m3 strojně</t>
  </si>
  <si>
    <t>1460687487</t>
  </si>
  <si>
    <t>550,139</t>
  </si>
  <si>
    <t>"koef. zatřídění zeminy: tř. 3 - 30 %"  550,139 * 0,3</t>
  </si>
  <si>
    <t>131351205</t>
  </si>
  <si>
    <t>Hloubení jam zapažených v hornině třídy těžitelnosti II skupiny 4 objem do 1000 m3 strojně</t>
  </si>
  <si>
    <t>1778866317</t>
  </si>
  <si>
    <t>"koef. zatřídění zeminy: tř. 4 - 55 %"  550,139 * 0,55</t>
  </si>
  <si>
    <t>131451205</t>
  </si>
  <si>
    <t>Hloubení jam zapažených v hornině třídy těžitelnosti II skupiny 5 objem do 1000 m3 strojně</t>
  </si>
  <si>
    <t>104348920</t>
  </si>
  <si>
    <t>"koef. zatřídění zeminy: tř. 5 - 15 %"  550,139 * 0,15</t>
  </si>
  <si>
    <t>151721111.R</t>
  </si>
  <si>
    <t>Pažení do ocelových zápor vč. vrtů, osazení zápor, rozpěrných rámů, převázky, kotvení - zřízení, dodávka, odstranění</t>
  </si>
  <si>
    <t>kpl</t>
  </si>
  <si>
    <t>-1216565435</t>
  </si>
  <si>
    <t>-1543319121</t>
  </si>
  <si>
    <t>zemina na zásyp v prostoru staveniště - tam a zpět</t>
  </si>
  <si>
    <t>165,042 * 2</t>
  </si>
  <si>
    <t>1748023511</t>
  </si>
  <si>
    <t>127,475 * 2</t>
  </si>
  <si>
    <t>zemina na násyp v prostoru staveniště - tam a zpět</t>
  </si>
  <si>
    <t>117,643 * 2</t>
  </si>
  <si>
    <t>-1490779519</t>
  </si>
  <si>
    <t>přebytečná zemina na skládku vzd. 13 km</t>
  </si>
  <si>
    <t>"tř. 4"  302,576 - 127,475 - 117,643</t>
  </si>
  <si>
    <t>"tř. 5"  82,521</t>
  </si>
  <si>
    <t>-506626622</t>
  </si>
  <si>
    <t>139,979*3 'Přepočtené koeficientem množství</t>
  </si>
  <si>
    <t>167151111</t>
  </si>
  <si>
    <t>Nakládání výkopku z hornin třídy těžitelnosti I skupiny 1 až 3 přes 100 m3</t>
  </si>
  <si>
    <t>951964444</t>
  </si>
  <si>
    <t>zemina na zásyp v prostoru staveniště</t>
  </si>
  <si>
    <t>165,042</t>
  </si>
  <si>
    <t>167151112</t>
  </si>
  <si>
    <t>Nakládání výkopku z hornin třídy těžitelnosti II skupiny 4 a 5 přes 100 m3</t>
  </si>
  <si>
    <t>1380282955</t>
  </si>
  <si>
    <t>127,475</t>
  </si>
  <si>
    <t>zemina na násyp v prostoru staveniště</t>
  </si>
  <si>
    <t>117,643</t>
  </si>
  <si>
    <t>171151111</t>
  </si>
  <si>
    <t>Uložení sypaniny z hornin nesoudržných sypkých do násypů zhutněných strojně</t>
  </si>
  <si>
    <t>-44834367</t>
  </si>
  <si>
    <t>OK 1</t>
  </si>
  <si>
    <t>19,743 + 97,9</t>
  </si>
  <si>
    <t>-1330463912</t>
  </si>
  <si>
    <t>139,979 * 1,7</t>
  </si>
  <si>
    <t>1827575108</t>
  </si>
  <si>
    <t>292,517</t>
  </si>
  <si>
    <t>174151101</t>
  </si>
  <si>
    <t>1111482658</t>
  </si>
  <si>
    <t>"výkop"  550,139</t>
  </si>
  <si>
    <t>"- polštář"  - 35,675 - 8,994</t>
  </si>
  <si>
    <t>"- podkladní beton"  - 7,213 - 1,369</t>
  </si>
  <si>
    <t>"- základová deska"  - 19,377 - 3,468</t>
  </si>
  <si>
    <t>"- OP"  - (56,4"m2" - 6,5) * 2,52</t>
  </si>
  <si>
    <t>"- OP"  - 6,5"m2" * 2,82</t>
  </si>
  <si>
    <t>"- OP"  - 3,0 * 3,0 * 3,48</t>
  </si>
  <si>
    <t>"- mazanina"  - 3,594</t>
  </si>
  <si>
    <t>"- komínky"  - 1,6 * 1,6 * 0,17 - 1,6 * 1,6 * 0,41 * 2</t>
  </si>
  <si>
    <t>použita zemina z výkopu: tř. 3   165,042 m3;   tř. 4  292,517 - 165,042 = 127,475 m3</t>
  </si>
  <si>
    <t>174151102</t>
  </si>
  <si>
    <t>Zásyp v prostoru s omezeným pohybem stroje sypaninou se zhutněním</t>
  </si>
  <si>
    <t>-2102886803</t>
  </si>
  <si>
    <t>Bourání stávajícího objektu - zásyp</t>
  </si>
  <si>
    <t>"odhad"  35"m2" * 3,0 * 1,25</t>
  </si>
  <si>
    <t>211571111</t>
  </si>
  <si>
    <t>Výplň odvodňovacích žeber nebo trativodů štěrkopískem tříděným</t>
  </si>
  <si>
    <t>-134702181</t>
  </si>
  <si>
    <t>průř. pl. x dl.</t>
  </si>
  <si>
    <t>(0,13 - 0,025) * 50,35</t>
  </si>
  <si>
    <t>211971110</t>
  </si>
  <si>
    <t>Zřízení opláštění žeber nebo trativodů geotextilií v rýze nebo zářezu sklonu do 1:2</t>
  </si>
  <si>
    <t>-575384025</t>
  </si>
  <si>
    <t>PI * 0,16 * 50,35</t>
  </si>
  <si>
    <t>-1303683838</t>
  </si>
  <si>
    <t>25,309*1,1845 'Přepočtené koeficientem množství</t>
  </si>
  <si>
    <t>212572111</t>
  </si>
  <si>
    <t>Lože pro trativody ze štěrkopísku tříděného</t>
  </si>
  <si>
    <t>-657416859</t>
  </si>
  <si>
    <t>0,025 * 50,35</t>
  </si>
  <si>
    <t>212755216</t>
  </si>
  <si>
    <t>Trativody z drenážních trubek plastových flexibilních DN 160 mm bez lože a obsypu</t>
  </si>
  <si>
    <t>725582475</t>
  </si>
  <si>
    <t>0,74+11,73+0,94+1,83+0,93+3,88+0,94+3,62+0,94+8,42+0,78+0,78+8,15+0,94+5,51+0,22</t>
  </si>
  <si>
    <t>213311151</t>
  </si>
  <si>
    <t>Polštáře zhutněné pod základy ze štěrkodrti netříděné</t>
  </si>
  <si>
    <t>-2138683042</t>
  </si>
  <si>
    <t>tl. vrstvy 300 mm</t>
  </si>
  <si>
    <t>9,3 * 7,8 * 0,3 + 5,3 * 8,75 * 0,3</t>
  </si>
  <si>
    <t>242.R001</t>
  </si>
  <si>
    <t>Čerpací jímka z betonových skruží DN 800 hl. 2,0 m vč. obsypu - zřízení a odstranění</t>
  </si>
  <si>
    <t>-1921663111</t>
  </si>
  <si>
    <t>Svislé a kompletní konstrukce</t>
  </si>
  <si>
    <t>380311531</t>
  </si>
  <si>
    <t>Kompletní konstrukce ČOV, nádrží, vodojemů nebo kanálů z betonu prostého tř. C 12/15 tl přes 80 do 150 mm</t>
  </si>
  <si>
    <t>-243486058</t>
  </si>
  <si>
    <t>Podkladní beton - tl. 100 mm</t>
  </si>
  <si>
    <t>(3,3*6,45 + 7,0*5,8 + 2,3*3,2) * 0,1</t>
  </si>
  <si>
    <t>(0,45 + 0,15)/2 * 0,3 * 3,2</t>
  </si>
  <si>
    <t>380326132</t>
  </si>
  <si>
    <t>Kompletní konstrukce ČOV, nádrží ze ŽB se zvýšenými nároky na prostředí tř. C 30/37 tl přes 150 do 300 mm</t>
  </si>
  <si>
    <t>611990584</t>
  </si>
  <si>
    <t>Deska základová D 1 - tl. 300 mm</t>
  </si>
  <si>
    <t>2,8 * 2,9 * 0,3</t>
  </si>
  <si>
    <t>Deska základová D 2 - tl. 300 mm</t>
  </si>
  <si>
    <t>(10,0*3,1 + 9,8*2,4 + 3,0*0,65) * 0,3</t>
  </si>
  <si>
    <t>Stěny S 1 - tl. 300 mm, v. 2,52/2,22/1,47 m</t>
  </si>
  <si>
    <t>(2,3 + 1,9 + 2,3) * 0,3 * 2,52</t>
  </si>
  <si>
    <t>(9,6 + 5,15 + 2,6 + 0,35 + 7,3 + 4,5) * 0,3 * 2,22</t>
  </si>
  <si>
    <t>9,0 * 0,3 * 1,47 + 9,0 * PI * (0,15)^2/2</t>
  </si>
  <si>
    <t>odečet otvorů</t>
  </si>
  <si>
    <t>"P1"  - 1,5*1,5*0,3</t>
  </si>
  <si>
    <t>"P2"  - 0,9*0,7*0,3</t>
  </si>
  <si>
    <t>"P3"  - 0,7*0,5*0,3</t>
  </si>
  <si>
    <t>"P4"  - 1,3*1,3*0,3</t>
  </si>
  <si>
    <t>Stropní deska D 3 - tl. 300 mm</t>
  </si>
  <si>
    <t>"pl. x tl."  56,4"m2" * 0,3</t>
  </si>
  <si>
    <t>"odečet vtupního otvoru"   - 0,6 * 0,9 * 0,3 - 0,6 * 0,6 * 0,3 - 1,0 * 1,0 * 0,3 * 3"ks"</t>
  </si>
  <si>
    <t>Komínky K 1 - tl. 300/400 mm; v. 0,47 m</t>
  </si>
  <si>
    <t>(2,5 + 0,6)*2 * 0,3 * 0,47</t>
  </si>
  <si>
    <t>0,6 * 0,4 * 0,47</t>
  </si>
  <si>
    <t>"v. 0,17 m"  (1,6 + 1,0)*2 * 0,3 * 0,17</t>
  </si>
  <si>
    <t>"v. 0,41 m"  (1,6 + 1,0)*2 * 0,3 * 0,41 * 2"ks"</t>
  </si>
  <si>
    <t>"P 1"  1,6 * 1,6 * 0,3 * 3"ks"</t>
  </si>
  <si>
    <t>"odečet vtupního otvoru"   - 0,6 * 0,9 * 0,3 * 3"ks"</t>
  </si>
  <si>
    <t>380356231</t>
  </si>
  <si>
    <t>Bednění kompletních konstrukcí ČOV, nádrží nebo vodojemů neomítaných ploch rovinných zřízení</t>
  </si>
  <si>
    <t>1190518902</t>
  </si>
  <si>
    <t>(12,6 + 6,45)*2 * 0,1</t>
  </si>
  <si>
    <t>(2,8 + 2,9)*2 * 0,3</t>
  </si>
  <si>
    <t>(10,0 + 6,15)*2 * 0,3</t>
  </si>
  <si>
    <t>vnitřní</t>
  </si>
  <si>
    <t>(2,0 + 1,9 + 2,0) * 2,52 + 1,9 * 2,22</t>
  </si>
  <si>
    <t>(9,0 + 5,15)*2 * 2,22</t>
  </si>
  <si>
    <t>9,0 * 1,47 * 2</t>
  </si>
  <si>
    <t>vnější</t>
  </si>
  <si>
    <t>(2,3 + 2,5 + 2,3) * 2,52</t>
  </si>
  <si>
    <t>(9,6 + 5,75 + 2,6 + 0,65 + 7,0 + 2,6) * 2,22</t>
  </si>
  <si>
    <t>prostupy</t>
  </si>
  <si>
    <t>"P1"  1,5 * 4 * 0,3</t>
  </si>
  <si>
    <t>"P2"  (0,9 + 0,7)*2 * 0,3</t>
  </si>
  <si>
    <t>"P3"  (0,7 + 0,5)*2 * 0,3</t>
  </si>
  <si>
    <t>"P4"  1,3 * 4 * 0,3</t>
  </si>
  <si>
    <t>"P5"  0,5 * 4 * 0,3</t>
  </si>
  <si>
    <t>"P6"  0,4 * 4 * 0,3</t>
  </si>
  <si>
    <t>"P7"  0,4 * 4 * 0,3</t>
  </si>
  <si>
    <t>"obv. x tl."  35,3 * 0,3</t>
  </si>
  <si>
    <t>(0,6 + 0,9)*2 * 0,3</t>
  </si>
  <si>
    <t>0,6 * 4 * 0,3</t>
  </si>
  <si>
    <t>1,0 * 4 * 0,3 * 3"ks"</t>
  </si>
  <si>
    <t>spodní plocha - podepření</t>
  </si>
  <si>
    <t>2,0 * 1,9</t>
  </si>
  <si>
    <t>9,0 * 2,9 + 2,0 * 0,65</t>
  </si>
  <si>
    <t>9,0 * 1,3</t>
  </si>
  <si>
    <t>"vnitřní"  (0,6 + 0,9)*2 * 0,47</t>
  </si>
  <si>
    <t xml:space="preserve">                    0,6 * 4 * 0,47</t>
  </si>
  <si>
    <t>"vnější"  (1,2 + 2,5)*2 * 0,47</t>
  </si>
  <si>
    <t>"v. 0,17 m"  1,6 * 4 * 0,17</t>
  </si>
  <si>
    <t xml:space="preserve">                        1,0 * 4 * 0,17</t>
  </si>
  <si>
    <t>"v. 0,41 m"  1,6 * 4 * 0,41 * 2"ks"</t>
  </si>
  <si>
    <t xml:space="preserve">                        1,0 * 4 * 0,41 * 2"ks"</t>
  </si>
  <si>
    <t>"P 1"  1,6 * 4 * 0,3 * 3"ks"</t>
  </si>
  <si>
    <t>"P 1"  (0,6 + 0,9)*2 * 0,3 * 3"ks"</t>
  </si>
  <si>
    <t>1,0 * 1,0 * 3"ks"</t>
  </si>
  <si>
    <t>380356232</t>
  </si>
  <si>
    <t>Bednění kompletních konstrukcí ČOV, nádrží nebo vodojemů neomítaných ploch rovinných odstranění</t>
  </si>
  <si>
    <t>-1999049780</t>
  </si>
  <si>
    <t>380361006</t>
  </si>
  <si>
    <t>Výztuž kompletních konstrukcí ČOV, nádrží nebo vodojemů z betonářské oceli 10 505</t>
  </si>
  <si>
    <t>969595935</t>
  </si>
  <si>
    <t>cca 130 kg/m3</t>
  </si>
  <si>
    <t>66,848 * 130/1000</t>
  </si>
  <si>
    <t>380361011.R</t>
  </si>
  <si>
    <t>Výztuž kompletních konstrukcí ČOV, nádrží nebo vodojemů ze svařovaných sítí KARI 4/150 x 4/150</t>
  </si>
  <si>
    <t>913384410</t>
  </si>
  <si>
    <t>Spádový beton C 30/37 - XC4, XA1</t>
  </si>
  <si>
    <t>"001 Nátoková šachta" 3,482 * 7,0 + 3,962 * 2,0</t>
  </si>
  <si>
    <t>"002 Přelivná šachta" (PI * 1,0/2 + 0,15*2) * 9,0</t>
  </si>
  <si>
    <t>"003 Regulační šachta" 1,946 * 2,0</t>
  </si>
  <si>
    <t>"hm. sítě 1,35 kg/m2"  53,027 * 1,35/1000</t>
  </si>
  <si>
    <t>411354315</t>
  </si>
  <si>
    <t>Zřízení podpěrné konstrukce stropů výšky do 4 m tl přes 25 do 35 cm</t>
  </si>
  <si>
    <t>1704694583</t>
  </si>
  <si>
    <t>P 1 - tl. 300 mm</t>
  </si>
  <si>
    <t>411354316</t>
  </si>
  <si>
    <t>Odstranění podpěrné konstrukce stropů výšky do 4 m tl přes 25 do 35 cm</t>
  </si>
  <si>
    <t>1670227875</t>
  </si>
  <si>
    <t>452313161</t>
  </si>
  <si>
    <t>Podkladní bloky z betonu prostého bez zvýšených nároků na prostředí tř. C 25/30 otevřený výkop</t>
  </si>
  <si>
    <t>-957790664</t>
  </si>
  <si>
    <t>betonový základ pod šoupátko</t>
  </si>
  <si>
    <t>0,3 * 0,38 * 0,25 * 2"ks"</t>
  </si>
  <si>
    <t>2000673645</t>
  </si>
  <si>
    <t>(0,3 + 0,38)*2 * 0,25 * 2"ks"</t>
  </si>
  <si>
    <t>-725898836</t>
  </si>
  <si>
    <t>Úpravy povrchů, podlahy a osazování výplní</t>
  </si>
  <si>
    <t>631311123</t>
  </si>
  <si>
    <t>Mazanina tl přes 80 do 120 mm z betonu prostého bez zvýšených nároků na prostředí tř. C 12/15</t>
  </si>
  <si>
    <t>-1614180593</t>
  </si>
  <si>
    <t>SKLADBY KONSTRUKCÍ</t>
  </si>
  <si>
    <t>S02 - STROP - tl. 50 - 108 mm</t>
  </si>
  <si>
    <t>2,3 * 2,5 * 0,079</t>
  </si>
  <si>
    <t>9,6 * 5,1 * 0,079</t>
  </si>
  <si>
    <t>2,6 * 0,65 * 0,079</t>
  </si>
  <si>
    <t>"odečet"  - (1,2 * 2,5 + 1,6 * 1,6 * 3) * 0,079</t>
  </si>
  <si>
    <t xml:space="preserve">                    - 0,38 * 0,3 * 0,079 * 2</t>
  </si>
  <si>
    <t>631313234</t>
  </si>
  <si>
    <t>Vytvarování dna nádrží z betonu se zvýšenými nároky C 30/37 s potěrem r zakřivení přes 400 mm</t>
  </si>
  <si>
    <t>120350231</t>
  </si>
  <si>
    <t>"001 Nátoková šachta  9,0 x 2,9; 2,0 x 0,65" 15,333</t>
  </si>
  <si>
    <t>"002 Přelivná šachta" 4,093</t>
  </si>
  <si>
    <t>"003 Regulační šachta" 2,0 * 1,9 * 0,35</t>
  </si>
  <si>
    <t>Vedení trubní dálková a přípojná</t>
  </si>
  <si>
    <t>891.R.10-11-Tg</t>
  </si>
  <si>
    <t>Montáž a dodávka vírového regulátoru v suché šachtě, vč. šoupat a ovládacích vřeten - dle nabídky</t>
  </si>
  <si>
    <t>-1243821495</t>
  </si>
  <si>
    <t>10/Tg - vírový regulátor SUt 60 - 2,5 DN 200 - 1 ks</t>
  </si>
  <si>
    <t>11/Tg - deskové šoupátko DN 200 s prodlouženým vřetenem - 2 ks</t>
  </si>
  <si>
    <t>899401112</t>
  </si>
  <si>
    <t>Osazení poklopů uličních litinových šoupátkových</t>
  </si>
  <si>
    <t>1734520904</t>
  </si>
  <si>
    <t>ZÁMEČNICKÉ VÝROBKY</t>
  </si>
  <si>
    <t>"8/Z - šoupátkový poklop"  2</t>
  </si>
  <si>
    <t>422R8Z</t>
  </si>
  <si>
    <t>poklop litinový šoupátkový výškově nastavitelný, samozamykací systém</t>
  </si>
  <si>
    <t>-1172447646</t>
  </si>
  <si>
    <t>899501221</t>
  </si>
  <si>
    <t>Stupadla do šachet ocelová s PE povlakem vidlicová pro přímé zabudování do hmoždinek</t>
  </si>
  <si>
    <t>1822192941</t>
  </si>
  <si>
    <t>"4/Z - nerezová s PE povlakem"  10</t>
  </si>
  <si>
    <t>"5/Z - nerezová s PE povlakem"  9</t>
  </si>
  <si>
    <t>"6/Z - nerezová s PE povlakem"  9</t>
  </si>
  <si>
    <t>933901111</t>
  </si>
  <si>
    <t>Provedení zkoušky vodotěsnosti nádrže do 1000 m3</t>
  </si>
  <si>
    <t>-1708084127</t>
  </si>
  <si>
    <t>2,0 * 1,9 * 2,52</t>
  </si>
  <si>
    <t>9,0 * 7,0 * 2,22 + 2,0 * 0,65 * 2,22</t>
  </si>
  <si>
    <t>9,0 * 1,3 * 2,22</t>
  </si>
  <si>
    <t>08211321</t>
  </si>
  <si>
    <t>voda pitná pro ostatní odběratele</t>
  </si>
  <si>
    <t>1324624427</t>
  </si>
  <si>
    <t>178,296*1,03 'Přepočtené koeficientem množství</t>
  </si>
  <si>
    <t>936311111</t>
  </si>
  <si>
    <t>Zabetonování potrubí ve vynechaných otvorech z betonu se zvýšenými nároky C 25/30 pl otvoru 0,25 m2</t>
  </si>
  <si>
    <t>-1268497492</t>
  </si>
  <si>
    <t>TĚSNĚNÍ PROSTUPŮ</t>
  </si>
  <si>
    <t>"P5 - 500 x 500 mm, DN 250"  (0,5 * 0,5 - PI * (0,125)^2) * 0,3</t>
  </si>
  <si>
    <t>"P6 - 400 x 400 mm, DN 200"  (0,4 * 0,4 - PI * (0,1)^2) * 0,3</t>
  </si>
  <si>
    <t>"P7 - 400 x 400 mm, DN 200"  (0,4 * 0,4 - PI * (0,1)^2) * 0,3</t>
  </si>
  <si>
    <t>56284518</t>
  </si>
  <si>
    <t>bobtnající lepící tmel na bázi bentonitu</t>
  </si>
  <si>
    <t>-784643386</t>
  </si>
  <si>
    <t>"P5 - 500 x 500 mm, DN 250"  0,5 * 4 + PI * 0,25</t>
  </si>
  <si>
    <t>"P6 - 400 x 400 mm, DN 200"  0,4 * 4 + PI * 0,2</t>
  </si>
  <si>
    <t>"P7 - 400 x 400 mm, DN 200"  0,4 * 4 + PI * 0,2</t>
  </si>
  <si>
    <t>936311112</t>
  </si>
  <si>
    <t>Zabetonování potrubí ve vynechaných otvorech z betonu se zvýšenými nároky C 25/30 pl otvoru přes 0,25 do 2,0 m2</t>
  </si>
  <si>
    <t>-211734830</t>
  </si>
  <si>
    <t>"P1 - 1500 x 1500 mm, DN 1200"  (1,5 * 1,5 - PI * (0,6)^2) * 0,3</t>
  </si>
  <si>
    <t>"P2 - 900 x 700 mm, DN 400"  (0,9 * 0,7 - PI * (0,2)^2) * 0,3</t>
  </si>
  <si>
    <t>"P3 - 700 x 500 mm, DN 250"  (0,7 * 0,5 - PI * (0,125)^2) * 0,3</t>
  </si>
  <si>
    <t>"P4 - 1300 x 1300 mm, DN 1000"  (1,3 * 1,3 - PI * (0,5)^2) * 0,3</t>
  </si>
  <si>
    <t>1673560829</t>
  </si>
  <si>
    <t>"P1 - 1500 x 1500 mm, DN 1200"  1,5 * 4 + PI * 1,2</t>
  </si>
  <si>
    <t>"P2 - 900 x 700 mm, DN 400"  (0,9 + 0,7)*2 + PI * 0,4</t>
  </si>
  <si>
    <t>"P3 - 700 x 500 mm, DN 250"  (0,7 + 0,5)*2 + PI * 0,25</t>
  </si>
  <si>
    <t>"P4 - 1300 x 1300 mm, DN 1000"  1,3 * 4 + PI * 1,0</t>
  </si>
  <si>
    <t>939941112</t>
  </si>
  <si>
    <t>Zřízení těsnění pracovní spáry ocelovým plechem mezi dnem a stěnou</t>
  </si>
  <si>
    <t>1374028839</t>
  </si>
  <si>
    <t>množství viz příloha D.1.4.105</t>
  </si>
  <si>
    <t>44,02</t>
  </si>
  <si>
    <t>56284699</t>
  </si>
  <si>
    <t>plech těsnící s nožičkou a oboustranným bitumenem do pracovních spár betonových konstrukcí š 160mm</t>
  </si>
  <si>
    <t>-1851385417</t>
  </si>
  <si>
    <t>44,02*1,05 'Přepočtené koeficientem množství</t>
  </si>
  <si>
    <t>949121112</t>
  </si>
  <si>
    <t>Montáž lešení lehkého kozového dílcového v přes 1,2 do 1,9 m</t>
  </si>
  <si>
    <t>sada</t>
  </si>
  <si>
    <t>1939371162</t>
  </si>
  <si>
    <t>949121212</t>
  </si>
  <si>
    <t>Příplatek k lešení lehkému kozovému dílcovému v přes 1,2 do 1,9 m za každý den použití</t>
  </si>
  <si>
    <t>1622627215</t>
  </si>
  <si>
    <t>949121812</t>
  </si>
  <si>
    <t>Demontáž lešení lehkého kozového dílcového v přes 1,2 do 1,9 m</t>
  </si>
  <si>
    <t>-1170403310</t>
  </si>
  <si>
    <t>953171022</t>
  </si>
  <si>
    <t>Osazování poklopů litinových nebo ocelových hm přes 50 do 100 kg - nádrže</t>
  </si>
  <si>
    <t>-318034852</t>
  </si>
  <si>
    <t>"2/Z"  1</t>
  </si>
  <si>
    <t>2/Z</t>
  </si>
  <si>
    <t>litinový poklop 600 x 600 mm, D 400, v. 100 mm, vč. rámu, zámku a klíče</t>
  </si>
  <si>
    <t>1304702313</t>
  </si>
  <si>
    <t>953171023</t>
  </si>
  <si>
    <t>Osazování poklopů litinových nebo ocelových hm přes 100 do 150 kg - nádrže</t>
  </si>
  <si>
    <t>906029948</t>
  </si>
  <si>
    <t>"1/Z"  4</t>
  </si>
  <si>
    <t>1/Z</t>
  </si>
  <si>
    <t>litinový poklop 600 x 900 mm, D 400, v. 100 mm, vč. rámu, zámku a klíče</t>
  </si>
  <si>
    <t>-1676623490</t>
  </si>
  <si>
    <t>953334121</t>
  </si>
  <si>
    <t>Bobtnavý pásek do pracovních spar betonových kcí bentonitový 20 x 25 mm</t>
  </si>
  <si>
    <t>1333343444</t>
  </si>
  <si>
    <t>37,88</t>
  </si>
  <si>
    <t>953334614</t>
  </si>
  <si>
    <t>Těsnící křížový plech do řízených smršťovacích spar betonových kcí š přes 100 do 150 mm</t>
  </si>
  <si>
    <t>-45859992</t>
  </si>
  <si>
    <t>9,94</t>
  </si>
  <si>
    <t>977151116</t>
  </si>
  <si>
    <t>Jádrové vrty diamantovými korunkami do stavebních materiálů D přes 70 do 80 mm</t>
  </si>
  <si>
    <t>-2016035167</t>
  </si>
  <si>
    <t>PROSTUPY</t>
  </si>
  <si>
    <t>"P8 - tl. zdi 30 mm"  0,3</t>
  </si>
  <si>
    <t>"P9 - tl. zdi 30 mm"  0,3</t>
  </si>
  <si>
    <t>981511114</t>
  </si>
  <si>
    <t>Demolice konstrukcí objektů z betonu železového postupným rozebíráním</t>
  </si>
  <si>
    <t>-1671223684</t>
  </si>
  <si>
    <t>STÁVAJÍCÍ OK - ubourání do 1 m pod terén (pl. 35 m2, strop tl. 0,2 m, zdi tl. 0,5 m)</t>
  </si>
  <si>
    <t>"strop"  35,0 * 0,2</t>
  </si>
  <si>
    <t>"stěny - odhad"  15,0</t>
  </si>
  <si>
    <t>"část zasahující do nové OK1 - odhad"  20,0</t>
  </si>
  <si>
    <t>997</t>
  </si>
  <si>
    <t>Doprava suti a vybouraných hmot</t>
  </si>
  <si>
    <t>997006512</t>
  </si>
  <si>
    <t>Vodorovné doprava suti s naložením a složením na skládku přes 100 m do 1 km</t>
  </si>
  <si>
    <t>702428033</t>
  </si>
  <si>
    <t>Bourání stávajícího objektu</t>
  </si>
  <si>
    <t>101,22</t>
  </si>
  <si>
    <t>997006519</t>
  </si>
  <si>
    <t>Příplatek k vodorovnému přemístění suti na skládku ZKD 1 km přes 1 km</t>
  </si>
  <si>
    <t>1527875601</t>
  </si>
  <si>
    <t>101,22*12 'Přepočtené koeficientem množství</t>
  </si>
  <si>
    <t>137092779</t>
  </si>
  <si>
    <t>998142251</t>
  </si>
  <si>
    <t>Přesun hmot pro nádrže, jímky, zásobníky a jámy betonové monolitické v do 25 m</t>
  </si>
  <si>
    <t>610424534</t>
  </si>
  <si>
    <t>PSV</t>
  </si>
  <si>
    <t>Práce a dodávky PSV</t>
  </si>
  <si>
    <t>711</t>
  </si>
  <si>
    <t>Izolace proti vodě, vlhkosti a plynům</t>
  </si>
  <si>
    <t>711111001</t>
  </si>
  <si>
    <t>Provedení izolace proti zemní vlhkosti vodorovné za studena nátěrem penetračním</t>
  </si>
  <si>
    <t>-757669672</t>
  </si>
  <si>
    <t>S02 - STROP - penetrační asfaltová emulze</t>
  </si>
  <si>
    <t>2,3 * 2,5</t>
  </si>
  <si>
    <t>9,6 * 5,1</t>
  </si>
  <si>
    <t>2,6 * 0,65</t>
  </si>
  <si>
    <t>"odečet"  - (1,2 * 2,5 + 1,6 * 1,6 * 3)</t>
  </si>
  <si>
    <t>11163153</t>
  </si>
  <si>
    <t>emulze asfaltová penetrační</t>
  </si>
  <si>
    <t>litr</t>
  </si>
  <si>
    <t>-1969897894</t>
  </si>
  <si>
    <t>45,72*0,3 'Přepočtené koeficientem množství</t>
  </si>
  <si>
    <t>711112001</t>
  </si>
  <si>
    <t>Provedení izolace proti zemní vlhkosti svislé za studena nátěrem penetračním</t>
  </si>
  <si>
    <t>1093764604</t>
  </si>
  <si>
    <t>S03 - STĚNY - penetrační asfaltová emulze; v. 0,5/0,97/0,47 m</t>
  </si>
  <si>
    <t>(1,1 + 5,4 + 0,65 + 1,0 + 2,55 + 8,0 + 2,6 + 1,1) * 0,5</t>
  </si>
  <si>
    <t>(1,2 + 2,5 + 1,2 + 1,6*5) * 0,97</t>
  </si>
  <si>
    <t>(2,5 + 1,6*7) * 0,47</t>
  </si>
  <si>
    <t>1951043142</t>
  </si>
  <si>
    <t>30,152*0,34 'Přepočtené koeficientem množství</t>
  </si>
  <si>
    <t>-624987902</t>
  </si>
  <si>
    <t>S04 - STĚNY - penetrační nátěr jednonásobný; v. 2,62/2,32 m</t>
  </si>
  <si>
    <t>(2,6 + 2,5 + 2,3) * 2,62</t>
  </si>
  <si>
    <t>(9,6 + 5,75 + 2,6 + 0,65 + 6,7 + 2,6) * 2,32</t>
  </si>
  <si>
    <t>11163150</t>
  </si>
  <si>
    <t>lak penetrační asfaltový</t>
  </si>
  <si>
    <t>128064300</t>
  </si>
  <si>
    <t>84,116*0,00034 'Přepočtené koeficientem množství</t>
  </si>
  <si>
    <t>711112051</t>
  </si>
  <si>
    <t>Provedení izolace proti zemní vlhkosti svislé za studena 2x nátěr tekutou elastickou hydroizolací</t>
  </si>
  <si>
    <t>357677975</t>
  </si>
  <si>
    <t>S04 - STĚNY - nátěr bitumenový dvojnásobný; v. 2,62/2,32 m</t>
  </si>
  <si>
    <t>84,112 * 2</t>
  </si>
  <si>
    <t>23241004</t>
  </si>
  <si>
    <t>nátěr hydroizolační polymerní elastomerový</t>
  </si>
  <si>
    <t>-1828931122</t>
  </si>
  <si>
    <t>168,224*1,5 'Přepočtené koeficientem množství</t>
  </si>
  <si>
    <t>711131101</t>
  </si>
  <si>
    <t>Provedení izolace proti zemní vlhkosti pásy na sucho vodorovné AIP nebo tkaninou</t>
  </si>
  <si>
    <t>458861091</t>
  </si>
  <si>
    <t>S01 - DNO - Kluzná vrstva (2 x nepískovaná lepenka)</t>
  </si>
  <si>
    <t>2,8 * 2,9</t>
  </si>
  <si>
    <t>10,0 * 3,10 + 9,8 * 2,4 + 3,0 * 0,65</t>
  </si>
  <si>
    <t>64,59*2 'Přepočtené koeficientem množství</t>
  </si>
  <si>
    <t>62811120</t>
  </si>
  <si>
    <t>asfaltový pás separační bez krycí vrstvy (impregnovaná vložka), typu A</t>
  </si>
  <si>
    <t>-955754109</t>
  </si>
  <si>
    <t>129,18*1,1655 'Přepočtené koeficientem množství</t>
  </si>
  <si>
    <t>711141559</t>
  </si>
  <si>
    <t>Provedení izolace proti zemní vlhkosti pásy přitavením vodorovné NAIP</t>
  </si>
  <si>
    <t>-30336740</t>
  </si>
  <si>
    <t>S02 - STROP</t>
  </si>
  <si>
    <t>62853004</t>
  </si>
  <si>
    <t>pás asfaltový natavitelný modifikovaný SBS s vložkou ze skleněné tkaniny a spalitelnou PE fólií nebo jemnozrnným minerálním posypem na horním povrchu tl 4,0mm</t>
  </si>
  <si>
    <t>1734884055</t>
  </si>
  <si>
    <t>45,72*1,1655 'Přepočtené koeficientem množství</t>
  </si>
  <si>
    <t>711142559</t>
  </si>
  <si>
    <t>Provedení izolace proti zemní vlhkosti pásy přitavením svislé NAIP</t>
  </si>
  <si>
    <t>-1409928757</t>
  </si>
  <si>
    <t>S03 - STĚNY - v. 0,5/0,97/0,47 m</t>
  </si>
  <si>
    <t>-1021626481</t>
  </si>
  <si>
    <t>30,152*1,221 'Přepočtené koeficientem množství</t>
  </si>
  <si>
    <t>711151101</t>
  </si>
  <si>
    <t>Provedení izolace proti zemní vlhkosti vodorovné hydroizolační rohoží bentonitovou</t>
  </si>
  <si>
    <t>1388141244</t>
  </si>
  <si>
    <t>45,72</t>
  </si>
  <si>
    <t>62855011</t>
  </si>
  <si>
    <t>pás asfaltový natavitelný modifikovaný SBS s vložkou z polyesterové rohože a hrubozrnným břidličným posypem na horním povrchu tl 5,3mm</t>
  </si>
  <si>
    <t>-489745502</t>
  </si>
  <si>
    <t>711151102</t>
  </si>
  <si>
    <t>Provedení izolace proti zemní vlhkosti svislé hydroizolační rohoží bentonitovou</t>
  </si>
  <si>
    <t>-1477426300</t>
  </si>
  <si>
    <t>-1420894621</t>
  </si>
  <si>
    <t>711161175</t>
  </si>
  <si>
    <t>Provedení izolace proti zemní vlhkosti vodorovné z nopové fólie výška nopu přes 20 do 60 mm</t>
  </si>
  <si>
    <t>1872077991</t>
  </si>
  <si>
    <t>69331052</t>
  </si>
  <si>
    <t>kompozit vegetační HDPE nop 40mm, spodní povrch PP textilie 300g/m2, horní povrch PP textilie 150g/m2, tl 45mm</t>
  </si>
  <si>
    <t>-1332865141</t>
  </si>
  <si>
    <t>711161275</t>
  </si>
  <si>
    <t>Provedení izolace proti zemní vlhkosti svislé z nopové fólie výška nopu přes 20 do 60 mm</t>
  </si>
  <si>
    <t>-990799248</t>
  </si>
  <si>
    <t>-17527940</t>
  </si>
  <si>
    <t>998711101</t>
  </si>
  <si>
    <t>Přesun hmot tonážní pro izolace proti vodě, vlhkosti a plynům v objektech v do 6 m</t>
  </si>
  <si>
    <t>158033915</t>
  </si>
  <si>
    <t>767</t>
  </si>
  <si>
    <t>Konstrukce zámečnické</t>
  </si>
  <si>
    <t>767831022</t>
  </si>
  <si>
    <t>Montáž vnitřních kovových žebříků přímých kotvených do betonu</t>
  </si>
  <si>
    <t>485223107</t>
  </si>
  <si>
    <t>"3/Z"  3,05</t>
  </si>
  <si>
    <t>4493/Z</t>
  </si>
  <si>
    <t>žebřík z nerezové oceli dl. 3,05 m</t>
  </si>
  <si>
    <t>-452738392</t>
  </si>
  <si>
    <t>767995114.R</t>
  </si>
  <si>
    <t>Montáž a dodávka dvojice výsuvných madel z nerezové oceli</t>
  </si>
  <si>
    <t>1114527980</t>
  </si>
  <si>
    <t>"7/Z"  4</t>
  </si>
  <si>
    <t>767995117.R</t>
  </si>
  <si>
    <t>Montáž a dodávka norné stěny dl. 9,0 x 0,58 m z nerezové oceli - dle nabídky</t>
  </si>
  <si>
    <t>1163569862</t>
  </si>
  <si>
    <t>"9/Z"  1</t>
  </si>
  <si>
    <t>998767101</t>
  </si>
  <si>
    <t>Přesun hmot tonážní pro zámečnické konstrukce v objektech v do 6 m</t>
  </si>
  <si>
    <t>1006997648</t>
  </si>
  <si>
    <t>783</t>
  </si>
  <si>
    <t>Dokončovací práce - nátěry</t>
  </si>
  <si>
    <t>783803150</t>
  </si>
  <si>
    <t>Provedení penetračního nátěru hrubých betonových povrchů nebo omítek hrubých, rýhovaných tenkovrstvých nebo škrábaných (břízolitových)</t>
  </si>
  <si>
    <t>-1188505843</t>
  </si>
  <si>
    <t>Vnitřní povrch</t>
  </si>
  <si>
    <t>penetrace + základní nátěr - stěny</t>
  </si>
  <si>
    <t>"001 - prům. v. spádového betonu 0,56 m"  (2,9 + 9,0 + 0,65 + 3,55) * (2,22 - 0,56)</t>
  </si>
  <si>
    <t xml:space="preserve">                                                                                       9,0 * 0,27 + PI * 0,3/2</t>
  </si>
  <si>
    <t xml:space="preserve">                                                                                       0,3 * 0,75 * 2</t>
  </si>
  <si>
    <t>"002"  (1,3 + 9,0 + 1,3) * 1,55</t>
  </si>
  <si>
    <t xml:space="preserve">             9,0 * 0,8</t>
  </si>
  <si>
    <t>"003 - prům. v. spádového betonu 0,35 m"  (2,0 + 1,9) * (2,52 - 0,56)</t>
  </si>
  <si>
    <t>penetrace + základní nátěr - stěny - komínky</t>
  </si>
  <si>
    <t>"001 - v. 0,71/0,47 m"  1,0 * 4 * 0,71 + 1, * 4 * 0,47</t>
  </si>
  <si>
    <t>"002 - v. 0,71 m"  1,0 * 4 * 0,71</t>
  </si>
  <si>
    <t>"003 -  - v. 0,77 m"  0,6 * 4 * 0,77</t>
  </si>
  <si>
    <t xml:space="preserve">                                      (0,6 + 0,9)*2 * 0,77</t>
  </si>
  <si>
    <t>penetrace + základní nátěr - strop</t>
  </si>
  <si>
    <t>"003"  2,0 * 1,9</t>
  </si>
  <si>
    <t>"001"  9,0 * 2,9 + 2,0 * 0,65</t>
  </si>
  <si>
    <t>"002"  9,0 * 1,3</t>
  </si>
  <si>
    <t>"komínky"  1,0 * 1, * 3"ks"</t>
  </si>
  <si>
    <t>120,519 * 2</t>
  </si>
  <si>
    <t>R.752819</t>
  </si>
  <si>
    <t>penetrační a základní nátěr na bázi epoxidové pryskyřice</t>
  </si>
  <si>
    <t>1101700605</t>
  </si>
  <si>
    <t>241,038*0,165 'Přepočtené koeficientem množství</t>
  </si>
  <si>
    <t>783807220</t>
  </si>
  <si>
    <t>Provedení krycího jednonásobného nátěru hrubých betonových povrchů nebo omítek hrubých, rýhovaných tenkovrstvých nebo škrábaných (břízolitových)</t>
  </si>
  <si>
    <t>963220435</t>
  </si>
  <si>
    <t>krycí nátěr - stěny</t>
  </si>
  <si>
    <t>krycí nátěr - stěny - komínky</t>
  </si>
  <si>
    <t>krycí nátěr - strop</t>
  </si>
  <si>
    <t>R.154481</t>
  </si>
  <si>
    <t>ochranný uzavírací systém na bázi epoxidové pryskyřice - vrchní vrstva</t>
  </si>
  <si>
    <t>-1980376841</t>
  </si>
  <si>
    <t>120,519*0,633 'Přepočtené koeficientem množství</t>
  </si>
  <si>
    <t>23-M</t>
  </si>
  <si>
    <t>Montáže potrubí</t>
  </si>
  <si>
    <t>230140080.R</t>
  </si>
  <si>
    <t>Montáž a dodávka nerezového potrubí DN 200 mm, tl. stěny 3 mm vč. kotevních přírub</t>
  </si>
  <si>
    <t>590897237</t>
  </si>
  <si>
    <t>TECHNOLOGICKÉ VYBAVENÍ</t>
  </si>
  <si>
    <t>12/Tg - Nerezové potrubí DN 200, dl. 1,15 m - 2 ks; příruba 2 x 2 ks</t>
  </si>
  <si>
    <t>01.2.2 - Spadiště SP1</t>
  </si>
  <si>
    <t xml:space="preserve">    713 - Izolace tepelné</t>
  </si>
  <si>
    <t>1731703480</t>
  </si>
  <si>
    <t>SP 1</t>
  </si>
  <si>
    <t>-1170306142</t>
  </si>
  <si>
    <t>1639106986</t>
  </si>
  <si>
    <t>760,175</t>
  </si>
  <si>
    <t>"koef. zatřídění zeminy: tř. 3 - 3 %"  760,175 * 0,03</t>
  </si>
  <si>
    <t>1110370576</t>
  </si>
  <si>
    <t>"koef. zatřídění zeminy: tř. 4 - 25 %"  760,175 * 0,25</t>
  </si>
  <si>
    <t>2126624309</t>
  </si>
  <si>
    <t>"koef. zatřídění zeminy: tř. 5 - 15 %"  760,175 * 0,15</t>
  </si>
  <si>
    <t>131551205</t>
  </si>
  <si>
    <t>Hloubení jam zapažených v hornině třídy těžitelnosti III skupiny 6 objem do 1000 m3 strojně</t>
  </si>
  <si>
    <t>1937668030</t>
  </si>
  <si>
    <t>"koef. zatřídění zeminy: tř. 6 - 32 %, tř. 7 - 25%"  760,175 * (0,32 + 0,25)</t>
  </si>
  <si>
    <t>151721111.R1</t>
  </si>
  <si>
    <t>-1799372223</t>
  </si>
  <si>
    <t>část výkopu ( dl. stěny x hl. )</t>
  </si>
  <si>
    <t>8,0 * 9,9</t>
  </si>
  <si>
    <t>14,0 * (9,242+2,894)/2</t>
  </si>
  <si>
    <t>9,5 * (9,664+4,929)/2</t>
  </si>
  <si>
    <t>4,369 * (2,894 + 3,226)/2</t>
  </si>
  <si>
    <t>3,42 * (3,226 + 3,213)/2</t>
  </si>
  <si>
    <t>5,8 * (3,213 + 4,255)/2</t>
  </si>
  <si>
    <t>3,045 * (4,255 + 4,929)/2</t>
  </si>
  <si>
    <t>"kpl"  1</t>
  </si>
  <si>
    <t>161151103</t>
  </si>
  <si>
    <t>Svislé přemístění výkopku z horniny třídy těžitelnosti I skupiny 1 až 3 hl výkopu přes 4 do 8 m</t>
  </si>
  <si>
    <t>1895500069</t>
  </si>
  <si>
    <t>760,175 - 117,928</t>
  </si>
  <si>
    <t>podíl svislého přemístění: 50%</t>
  </si>
  <si>
    <t>"koef. zatřídění zeminy: tř. 3 - 3 %"  642,247 * 0,03 * 0,5</t>
  </si>
  <si>
    <t>161151113</t>
  </si>
  <si>
    <t>Svislé přemístění výkopku z horniny třídy těžitelnosti II skupiny 4 a 5 hl výkopu přes 4 do 8 m</t>
  </si>
  <si>
    <t>277193810</t>
  </si>
  <si>
    <t>"koef. zatřídění zeminy: tř. 4 - 25 %; tř. 5 - 15%"  642,247 * (0,25 + 0,15) * 0,5</t>
  </si>
  <si>
    <t>161151123</t>
  </si>
  <si>
    <t>Svislé přemístění výkopku z horniny třídy těžitelnosti III skupiny 6 a 7 hl výkopu přes 4 do 8 m</t>
  </si>
  <si>
    <t>1962499024</t>
  </si>
  <si>
    <t>"koef. zatřídění zeminy: tř. 6 - 32 %; tř. 7 - 25%"  642,247 * (0,32 + 0,25) * 0,5</t>
  </si>
  <si>
    <t>-1483158374</t>
  </si>
  <si>
    <t>22,805 * 2</t>
  </si>
  <si>
    <t>-1891324197</t>
  </si>
  <si>
    <t>zemina na zásyp v prostoru staveniště - tam a zpět - tř.4</t>
  </si>
  <si>
    <t>190,044 * 2</t>
  </si>
  <si>
    <t>-886364921</t>
  </si>
  <si>
    <t>"tř. 5"  114,026</t>
  </si>
  <si>
    <t>1805494634</t>
  </si>
  <si>
    <t>114,026*3 'Přepočtené koeficientem množství</t>
  </si>
  <si>
    <t>440840393</t>
  </si>
  <si>
    <t>"tř. 6"  243,256</t>
  </si>
  <si>
    <t>"tř. 7"  190,044</t>
  </si>
  <si>
    <t>1213451440</t>
  </si>
  <si>
    <t>-2086045390</t>
  </si>
  <si>
    <t>22,805</t>
  </si>
  <si>
    <t>-11865955</t>
  </si>
  <si>
    <t>"tř. 4"  190,044</t>
  </si>
  <si>
    <t>-1420974802</t>
  </si>
  <si>
    <t>45,094</t>
  </si>
  <si>
    <t>10364100</t>
  </si>
  <si>
    <t>zemina pro terénní úpravy - tříděná</t>
  </si>
  <si>
    <t>638463274</t>
  </si>
  <si>
    <t>45,094 * 1,7</t>
  </si>
  <si>
    <t>246285498</t>
  </si>
  <si>
    <t>(114,026 + 243,256 + 190,044) * 1,7</t>
  </si>
  <si>
    <t>1805538113</t>
  </si>
  <si>
    <t>"tř. 3"  22,805</t>
  </si>
  <si>
    <t>-1071709813</t>
  </si>
  <si>
    <t>"výkop"  760,175</t>
  </si>
  <si>
    <t>"- polštář"  - 36,75</t>
  </si>
  <si>
    <t>"- podkladní beton"  - 6,891</t>
  </si>
  <si>
    <t>"- základová deska D1"  - 18,983</t>
  </si>
  <si>
    <t>"- OP  S1 + D2"  - 56,031"m2" * 3,01</t>
  </si>
  <si>
    <t>"- OP  S2 + P1"  - 3,6 * 2,35 * (4,64 + 0,3)</t>
  </si>
  <si>
    <t>"- OP  K2 + P2"  - 1,6 * 1,6 * (1,8 + 0,3)</t>
  </si>
  <si>
    <t>"- OP  K3 + P3"  - 1,6 * 1,6 * (1,63 + 0,3)</t>
  </si>
  <si>
    <t>"- OP  K4 + P4"  - 3,1 * 1,6 * (0,51 + 0,3)</t>
  </si>
  <si>
    <t>použití zeminy z výkopu: tř. 3   22,805 m3;   tř. 4  190,044 m3:  22,805 + 190,044 = 212,849 m3</t>
  </si>
  <si>
    <t>nakoupený materiál na zásyp: 472,771 - 212,849 = 259,922 m3</t>
  </si>
  <si>
    <t>58344197</t>
  </si>
  <si>
    <t>štěrkodrť frakce 0/63</t>
  </si>
  <si>
    <t>-2118465939</t>
  </si>
  <si>
    <t>nakoupený materiál na zásyp</t>
  </si>
  <si>
    <t>( 472,771 - 212,849 ) * 2,4</t>
  </si>
  <si>
    <t>1842111.R</t>
  </si>
  <si>
    <t>Výsadba rostlin s balem přes 100 do 200 mm ve zpevnění s vyplněním otvorů ornicí ve svahu přes 1:1 vč. vhodných rostlin a substrátu</t>
  </si>
  <si>
    <t>-1242180669</t>
  </si>
  <si>
    <t>OPĚRNÁ ZEĎ</t>
  </si>
  <si>
    <t>-1602960355</t>
  </si>
  <si>
    <t>(0,174 - 0,025) * 42,315</t>
  </si>
  <si>
    <t>-343658197</t>
  </si>
  <si>
    <t>PI * 0,16 * 42,315</t>
  </si>
  <si>
    <t>-764673720</t>
  </si>
  <si>
    <t>21,27*1,1845 'Přepočtené koeficientem množství</t>
  </si>
  <si>
    <t>-91273856</t>
  </si>
  <si>
    <t>0,025 * 42,315</t>
  </si>
  <si>
    <t>-1490386689</t>
  </si>
  <si>
    <t>0,2+3,115+0,269+2,502+0,786+3,92+0,751+2,1+0,464+8,507+0,785+6,107+0,779+11,79+0,24</t>
  </si>
  <si>
    <t>1539365379</t>
  </si>
  <si>
    <t>tl. vrstvy 300 mm; pl. jámy 122,5 m2</t>
  </si>
  <si>
    <t>122,5 * 0,3</t>
  </si>
  <si>
    <t>1821803706</t>
  </si>
  <si>
    <t>0,6 * 0,5 * 7,5</t>
  </si>
  <si>
    <t>-222671548</t>
  </si>
  <si>
    <t>327111145.R</t>
  </si>
  <si>
    <t>Zpevněný svah z betonových svahovek výšky do 2 m šířky 500 mm - přírodní</t>
  </si>
  <si>
    <t>-1942680383</t>
  </si>
  <si>
    <t>-1114377850</t>
  </si>
  <si>
    <t xml:space="preserve">Podkladní beton - tl. 100 mm; půd. plocha </t>
  </si>
  <si>
    <t>68,914 * 0,1</t>
  </si>
  <si>
    <t>-1926629715</t>
  </si>
  <si>
    <t>Deska základová D 1 - tl. 300 mm (půd. pl. x tl.)</t>
  </si>
  <si>
    <t>63,275 * 0,3</t>
  </si>
  <si>
    <t>Stěny S 1 - tl. 300 mm, v. 2,61/1,35 m</t>
  </si>
  <si>
    <t>(4,0 + 8,38 + 2,4 + 2,5 + 2,63 + 1,82 + 1,84 + 6,725 + 0,92 + 3,565) * 0,3 * 2,61</t>
  </si>
  <si>
    <t>2,5 * 0,3 * 2,61</t>
  </si>
  <si>
    <t>7,0 * 0,3 * 1,35</t>
  </si>
  <si>
    <t>odečet prostupů</t>
  </si>
  <si>
    <t>"P2"  - 1,5*1,6*0,3</t>
  </si>
  <si>
    <t>"P3"  - 0,6*0,6*0,3</t>
  </si>
  <si>
    <t>Stěny S 2 - tl. 300 mm, v. 4,64 m</t>
  </si>
  <si>
    <t>(3,6 + 1,65 + 1,65) * 0,3 * 4,64</t>
  </si>
  <si>
    <t>odečet prostupu</t>
  </si>
  <si>
    <t>"P1"  - 1,0*1,1*0,3</t>
  </si>
  <si>
    <t>Komínek - K 1 - tl. 300 mm; v. 0,35 m</t>
  </si>
  <si>
    <t>(1,2 + 0,9)*2 * 0,3 * 0,35</t>
  </si>
  <si>
    <t>Komínek - K 2 - tl. 300 mm; v. 1,8 m</t>
  </si>
  <si>
    <t>(1,6 + 1,0)*2 * 0,3 * 1,8</t>
  </si>
  <si>
    <t>Komínek - K 3 - tl. 300 mm; v. 1,63 m</t>
  </si>
  <si>
    <t>(1,6 + 1,0)*2 * 0,3 * 1,63</t>
  </si>
  <si>
    <t>Komínek - K 4 - tl. 300 mm; v. 0,51 m</t>
  </si>
  <si>
    <t>(3,1 + 1,0)*2 * 0,3 * 0,51</t>
  </si>
  <si>
    <t>Prefabrikát - P 1 - tl. 300 mm</t>
  </si>
  <si>
    <t>3,6 * 2,35 * 0,3 - 0,6*0,9*0,3</t>
  </si>
  <si>
    <t>Prefabrikát - P 2 - tl. 300 mm</t>
  </si>
  <si>
    <t>1,6 * 1,6 * 0,3 - 0,6*0,9*0,3</t>
  </si>
  <si>
    <t>Prefabrikát - P 3 - tl. 300 mm</t>
  </si>
  <si>
    <t>Prefabrikát - P 4 - tl. 300 mm</t>
  </si>
  <si>
    <t>3,1 * 1,6 * 0,3 - 0,6*0,9*0,3 - 1,1*1,1*0,3</t>
  </si>
  <si>
    <t>Zídka - A 1 - tl. 300/250 mm; v. 0,6 m</t>
  </si>
  <si>
    <t>1,6 * 0,3 * 0,6 + (0,6 * 0,25 * 0,6 - (0,3*0,2)/2*0,25)</t>
  </si>
  <si>
    <t>Zídka - A 2 - tl. 200 mm; v. 0,58 m</t>
  </si>
  <si>
    <t>(1,0 + 1,65) * 0,2 * 0,58 - (0,3*0,2)/2 * 0,2 * 2</t>
  </si>
  <si>
    <t>380326133</t>
  </si>
  <si>
    <t>Kompletní konstrukce ČOV, nádrží ze ŽB se zvýšenými nároky na prostředí tř. C 30/37 tl přes 300 mm</t>
  </si>
  <si>
    <t>1332290336</t>
  </si>
  <si>
    <t>Deska D 2 - tl. 400 mm (půd. pl. x tl.)</t>
  </si>
  <si>
    <t>56,019 * 0,4</t>
  </si>
  <si>
    <t>"otvor 101"  - 3,0 * 1,575 * 0,4</t>
  </si>
  <si>
    <t>"otvor K2"  - 1,0 * 1,0 * 0,4</t>
  </si>
  <si>
    <t>"otvor K3"  - 1,0 * 1,0 * 0,4</t>
  </si>
  <si>
    <t>"otvor K4"  - 1,0 * 1,0 * 0,4 * 2</t>
  </si>
  <si>
    <t>Stěna S 2 - tl. 400 mm, v. 4,64 m; římsa</t>
  </si>
  <si>
    <t>3,6 * 0,4 * 4,64</t>
  </si>
  <si>
    <t>0,375 * 0,91 * 3,0 - (PI*(0,3)^2/4 * 3,0)</t>
  </si>
  <si>
    <t>Komínek - K 4 - tl. 500 mm; v. 0,51 m</t>
  </si>
  <si>
    <t>1,0 * 0,5 * 0,51</t>
  </si>
  <si>
    <t>1835573967</t>
  </si>
  <si>
    <t>(4,3 + 8,848 + 2,568 + 3,8 + 2,734 + 1,802 + 2,156 + 7,273 + 1,196 + 3,565) * 0,1</t>
  </si>
  <si>
    <t>37,035 * 0,3</t>
  </si>
  <si>
    <t>Deska D 2 - tl. 400 mm</t>
  </si>
  <si>
    <t>35,445 * 0,4</t>
  </si>
  <si>
    <t>Deska D 2 - tl. 400 mm - otvory</t>
  </si>
  <si>
    <t>(3,0+1,575)*2 * 0,4</t>
  </si>
  <si>
    <t>1,0*4 * 0,4 * 4</t>
  </si>
  <si>
    <t>"001 + 002"  39,993"m2" - 3,0 * 1,575 - 1,0 * 1,0 * 2"ks"</t>
  </si>
  <si>
    <t>"003"  2,0 * 2,5 - 1,0 * 1,0 * 2"ks"</t>
  </si>
  <si>
    <t>"001"  (3,0+8,46+2,57+1,525+3,565) * 2,61</t>
  </si>
  <si>
    <t xml:space="preserve">             7,0 * 1,35</t>
  </si>
  <si>
    <t>"002"  (0,94+1,575+6,252) * 2,61</t>
  </si>
  <si>
    <t>"003"  (2,0+2,5)*2 * 2,61</t>
  </si>
  <si>
    <t>35,445 * 2,61</t>
  </si>
  <si>
    <t>prostupy - hrany</t>
  </si>
  <si>
    <t>"P2"  (1,5 + 1,6)*2 * 0,3</t>
  </si>
  <si>
    <t>"P3"  0,6*4 * 0,3</t>
  </si>
  <si>
    <t>"P4"  0,5*4 * 0,3</t>
  </si>
  <si>
    <t>"P5"  0,5*4 * 0,3</t>
  </si>
  <si>
    <t>Stěny S 2 - vnější</t>
  </si>
  <si>
    <t>(3,6 + 2,35)*2 * 4,64</t>
  </si>
  <si>
    <t>Stěny S 2 - vnitřní</t>
  </si>
  <si>
    <t>(3,0 + 1,65)*2 * 4,64</t>
  </si>
  <si>
    <t>prostup</t>
  </si>
  <si>
    <t>"P1"  (1,0 + 1,1)*2 * 0,3</t>
  </si>
  <si>
    <t>"římsa"  3,0 * 0,075</t>
  </si>
  <si>
    <t>"vnější"  (1,2 + 1,5)*2 * 0,35</t>
  </si>
  <si>
    <t>"vnitřní"  (0,6 + 0,9)*2 * 0,35</t>
  </si>
  <si>
    <t>"vnější"  1,6 * 4 * 1,8</t>
  </si>
  <si>
    <t>"vnitřní"  1,0 * 4 * 1,8</t>
  </si>
  <si>
    <t>"vnější"  1,6 * 4 * 1,63</t>
  </si>
  <si>
    <t>"vnitřní"  1,0 * 4 * 1,63</t>
  </si>
  <si>
    <t>"vnější"  (3,1 + 1,6)*2 * 0,51</t>
  </si>
  <si>
    <t>"vnitřní"  1,0 * 4 * 0,51 * 2</t>
  </si>
  <si>
    <t>"vnější"  (3,6 + 2,35)*2 * 0,3</t>
  </si>
  <si>
    <t>"otvor"  (0,6 + 0,9)*2 * 0,3</t>
  </si>
  <si>
    <t>"strop"  3,0 * 1,275</t>
  </si>
  <si>
    <t>"vnější"  1,6 * 4 * 0,3</t>
  </si>
  <si>
    <t>"strop"  1,0 * 1,0</t>
  </si>
  <si>
    <t>"vnější"  (3,1 + 1,6)*2 * 0,3</t>
  </si>
  <si>
    <t>"otvor"  1,0 * 4 * 0,3 + (0,6 + 0,9)*2 * 0,3</t>
  </si>
  <si>
    <t>(1,6 + 0,6 + 0,3 + 1,35) * 0,6</t>
  </si>
  <si>
    <t>0,25 * 0,4</t>
  </si>
  <si>
    <t>(0,6 + 0,4)/2 * 0,3 * 2"ks"</t>
  </si>
  <si>
    <t>(1,55 + 0,7 + 0,5 + 1,35) * 0,58</t>
  </si>
  <si>
    <t>0,2 * 0,38 * 2"ks"</t>
  </si>
  <si>
    <t>(0,58 + 0,38)/2 * 0,3 * 4"ks"</t>
  </si>
  <si>
    <t>219525664</t>
  </si>
  <si>
    <t>380356241</t>
  </si>
  <si>
    <t>Bednění kompletních konstrukcí ČOV, nádrží nebo vodojemů neomítaných ploch zaoblených zřízení</t>
  </si>
  <si>
    <t>1769222905</t>
  </si>
  <si>
    <t>Stěna S 2 - římsa (oblouk)</t>
  </si>
  <si>
    <t>2 * PI * 0,3 / 4 * 3,0</t>
  </si>
  <si>
    <t>380356242</t>
  </si>
  <si>
    <t>Bednění kompletních konstrukcí ČOV, nádrží nebo vodojemů neomítaných ploch zaoblených odstranění</t>
  </si>
  <si>
    <t>481591321</t>
  </si>
  <si>
    <t>-1758833074</t>
  </si>
  <si>
    <t>(71,72 + 26,667) * 130/1000</t>
  </si>
  <si>
    <t>1034017029</t>
  </si>
  <si>
    <t>S01 - DNO ŠACHTY SPADIŠTĚ</t>
  </si>
  <si>
    <t>3,0 * 2,85</t>
  </si>
  <si>
    <t>S02 - DNO UKLIDŇOVACÍ KOMORY (001) A REGULAČNÍ ŠACHTY (003)</t>
  </si>
  <si>
    <t>"001"  21,593</t>
  </si>
  <si>
    <t>"003" 2,0 * 2,5</t>
  </si>
  <si>
    <t>S03 - DNO SBĚRNÉHO KANÁLU (002)</t>
  </si>
  <si>
    <t>"002"  1,85 * 6,63</t>
  </si>
  <si>
    <t>"hm. sítě 1,35 kg/m2"  47,409 * 1,35/1000</t>
  </si>
  <si>
    <t>-1725818883</t>
  </si>
  <si>
    <t>Stropní deska D 2 - tl. 400 mm</t>
  </si>
  <si>
    <t>"spodní plocha - podepření"  3,0 * 1,275</t>
  </si>
  <si>
    <t>"spodní plocha - podepření"  1,0 * 1,0</t>
  </si>
  <si>
    <t>81452315</t>
  </si>
  <si>
    <t>631311113</t>
  </si>
  <si>
    <t>Mazanina tl přes 50 do 80 mm z betonu prostého bez zvýšených nároků na prostředí tř. C 12/15</t>
  </si>
  <si>
    <t>1645466356</t>
  </si>
  <si>
    <t>S04 - STROP - Ochranný beton tl. 50 mm</t>
  </si>
  <si>
    <t>(56,031 - 3,6*2,35 - 1,6*1,6 - 1,6*1,6 - 3,1*1,6) * 0,05</t>
  </si>
  <si>
    <t>1887497963</t>
  </si>
  <si>
    <t>S04 - STROP - tl. 50 - 102 mm</t>
  </si>
  <si>
    <t>"pl. x tl."  (56,031 - 3,6*2,35 - 1,6*1,6 - 1,6*1,6 - 3,1*1,6) * 0,076</t>
  </si>
  <si>
    <t>-1940282471</t>
  </si>
  <si>
    <t>3,0 * 2,85 * 0,475</t>
  </si>
  <si>
    <t>"001 - pl. x tl."  21,593 * 0,745 - PI * (0,15)^2 / 2 * 6,706</t>
  </si>
  <si>
    <t>"003" 2,0 * 2,5 * 0,329</t>
  </si>
  <si>
    <t>"002 - pl.v řezu x dl."  0,408 * 6,63</t>
  </si>
  <si>
    <t>891.R.10-11-Tg_2</t>
  </si>
  <si>
    <t>1548553861</t>
  </si>
  <si>
    <t>10/Tg - vírový regulátor SUt 45 - 2 DN 300 - 1 ks</t>
  </si>
  <si>
    <t>11/Tg - deskové šoupátko DN 300 s prodlouženým vřetenem - 1 ks</t>
  </si>
  <si>
    <t>11/Tg - deskové šoupátko DN 200 s prodlouženým vřetenem - 1 ks</t>
  </si>
  <si>
    <t>894102111.R</t>
  </si>
  <si>
    <t>Stěny šachet z cihel čedičových tl 65 mm</t>
  </si>
  <si>
    <t>1363208063</t>
  </si>
  <si>
    <t>VNITŘNÍ STĚNY</t>
  </si>
  <si>
    <t>"101"  (3,0 + 1,65)*2 * (4,64 + 0,4) * 0,065</t>
  </si>
  <si>
    <t>"001"  (2,85 + 3,0 + 3,565) * 2,06 * 0,065</t>
  </si>
  <si>
    <t xml:space="preserve">             7,0 * 0,666 * 0,65</t>
  </si>
  <si>
    <t>"002"  7,0 * 0,685 * 0,065</t>
  </si>
  <si>
    <t xml:space="preserve">             6,252 * 1,965 * 0,065</t>
  </si>
  <si>
    <t xml:space="preserve">             (2,18 + 1,895)"m2" * 0,065</t>
  </si>
  <si>
    <t>894102211.R</t>
  </si>
  <si>
    <t>Stěny šachet z cihel čedičových tl 250 mm</t>
  </si>
  <si>
    <t>-493250790</t>
  </si>
  <si>
    <t>ZHLAVÍ PŘELIVU</t>
  </si>
  <si>
    <t>"dl. x tl. x v."  7,0 * 0,45 * 0,25</t>
  </si>
  <si>
    <t>894104112.R</t>
  </si>
  <si>
    <t>Žlaby šachet z cihel čedičových průměru přes 500 mm</t>
  </si>
  <si>
    <t>1926058533</t>
  </si>
  <si>
    <t>"pl. x tl."  12,266 * 0,065</t>
  </si>
  <si>
    <t>894105111.R</t>
  </si>
  <si>
    <t>Dlažba šachet z cihel čedičových tl. 65 mm lícových čtyř a vícehranných</t>
  </si>
  <si>
    <t>1133763708</t>
  </si>
  <si>
    <t>3,0 * 2,85 * 0,065</t>
  </si>
  <si>
    <t>1015889987</t>
  </si>
  <si>
    <t>"7/Z - šoupátkový poklop"  2</t>
  </si>
  <si>
    <t>42291352</t>
  </si>
  <si>
    <t>poklop litinový šoupátkový pro zemní soupravy osazení do terénu a do vozovky</t>
  </si>
  <si>
    <t>586500700</t>
  </si>
  <si>
    <t>-817967253</t>
  </si>
  <si>
    <t>"5/Z - nerezová s PE povlakem"  14</t>
  </si>
  <si>
    <t>1494523483</t>
  </si>
  <si>
    <t>"001 + 002"  35,268"m2" * 2,61</t>
  </si>
  <si>
    <t>"003"  2,0 * 2,5 * 2,61</t>
  </si>
  <si>
    <t>"101"  3,0 * 1,65 * 4,64</t>
  </si>
  <si>
    <t>1957693276</t>
  </si>
  <si>
    <t>128,067*1,03 'Přepočtené koeficientem množství</t>
  </si>
  <si>
    <t>1197076596</t>
  </si>
  <si>
    <t>"P4 - 500 x 500 mm, DN 300"  (0,5 * 0,5 - PI * (0,15)^2) * 0,3</t>
  </si>
  <si>
    <t>"P5 - 500 x 500 mm, DN 300"  (0,5 * 0,5 - PI * (0,15)^2) * 0,3</t>
  </si>
  <si>
    <t>"P6 - pr. 250 mm, DN 100"  (PI * (0,125)^2 - PI * (0,05)^2) * 0,4</t>
  </si>
  <si>
    <t>"P7 - pr. 250 mm, DN 100"  (PI * (0,125)^2 - PI * (0,05)^2) * 0,4</t>
  </si>
  <si>
    <t>"P8 - pr. 350 mm, DN 200"  (PI * (0,175)^2 - PI * (0,1)^2) * 0,3</t>
  </si>
  <si>
    <t>678342456</t>
  </si>
  <si>
    <t>"P4 - 500 x 500 mm, DN 300"  0,5 *4 + PI * 0,3</t>
  </si>
  <si>
    <t>"P5 - 500 x 500 mm, DN 300"  0,5 *4 + PI * 0,3</t>
  </si>
  <si>
    <t>"P6 - pr. 250 mm, DN 100"  PI * 0,25 + PI * 0,1</t>
  </si>
  <si>
    <t>"P7 - pr. 250 mm, DN 100"  PI * 0,25 + PI * 0,1</t>
  </si>
  <si>
    <t>"P8 - pr. 350 mm, DN 200"  PI * 0,35 + PI * 0,2</t>
  </si>
  <si>
    <t>-170293157</t>
  </si>
  <si>
    <t>"P1 - 1000 x 1100 mm, DN 600"  (1,0 * 1,1 - PI * (0,3)^2) * 0,3</t>
  </si>
  <si>
    <t>"P2 - 1500 x 1600 mm, DN 1200"  (1,5 * 1,6 - PI * (0,6)^2) * 0,3</t>
  </si>
  <si>
    <t>"P3 - 600 x 600 mm, DN 300"  (0,6 * 0,6 - PI * (0,15)^2) * 0,3</t>
  </si>
  <si>
    <t>1584266089</t>
  </si>
  <si>
    <t>"P1 - 1000 x 1100 mm, DN 600"  (1,0 + 1,1)*2 + PI * 0,6</t>
  </si>
  <si>
    <t>"P2 - 1500 x 1600 mm, DN 1200"  (1,5 + 1,6)*2 + PI * 1,2</t>
  </si>
  <si>
    <t>"P3 - 600 x 600 mm, DN 300"  0,6 * 4 - PI * 0,3</t>
  </si>
  <si>
    <t>-1598253356</t>
  </si>
  <si>
    <t>množství viz příloha D.1.4.106</t>
  </si>
  <si>
    <t>42,4</t>
  </si>
  <si>
    <t>1876040379</t>
  </si>
  <si>
    <t>42,4*1,05 'Přepočtené koeficientem množství</t>
  </si>
  <si>
    <t>1351488814</t>
  </si>
  <si>
    <t>"1/Z"  3</t>
  </si>
  <si>
    <t>"3/Z"  1</t>
  </si>
  <si>
    <t>-163836920</t>
  </si>
  <si>
    <t>litinový poklop uzamykatelný, vodotěsný, 600 x 900 mm, D 400, v. 80 mm, vč. rámu, zámku a klíče</t>
  </si>
  <si>
    <t>1665752709</t>
  </si>
  <si>
    <t>3/Z</t>
  </si>
  <si>
    <t>litinový poklop uzamykatelný, vodotěsný, 1000 x 1000 mm, D 400, v. 80 mm, vč. rámu, zámku a klíče</t>
  </si>
  <si>
    <t>1142151972</t>
  </si>
  <si>
    <t>730847580</t>
  </si>
  <si>
    <t>64,4</t>
  </si>
  <si>
    <t>977151127</t>
  </si>
  <si>
    <t>Jádrové vrty diamantovými korunkami do stavebních materiálů D přes 225 do 250 mm</t>
  </si>
  <si>
    <t>1500147907</t>
  </si>
  <si>
    <t>"P6"  0,4</t>
  </si>
  <si>
    <t>"P7"  0,4</t>
  </si>
  <si>
    <t>977151129</t>
  </si>
  <si>
    <t>Jádrové vrty diamantovými korunkami do stavebních materiálů D přes 300 do 350 mm</t>
  </si>
  <si>
    <t>43822111</t>
  </si>
  <si>
    <t>"P8"  0,3</t>
  </si>
  <si>
    <t>-1791032109</t>
  </si>
  <si>
    <t>936320749</t>
  </si>
  <si>
    <t>S04 - STROP - penetrační asfaltová emulze</t>
  </si>
  <si>
    <t>(56,031 - 3,6*2,35 - 1,6*1,6 - 1,6*1,6 - 3,1*1,6)</t>
  </si>
  <si>
    <t>486031350</t>
  </si>
  <si>
    <t>37,491*0,3 'Přepočtené koeficientem množství</t>
  </si>
  <si>
    <t>585118718</t>
  </si>
  <si>
    <t>S05 - STĚNY</t>
  </si>
  <si>
    <t xml:space="preserve">"101 - řezy B, E, K - dl. x v."  3,6 * 1,04 + 3,6 * 0,31 + 2,35 * 1,04 * 2  </t>
  </si>
  <si>
    <t xml:space="preserve">"003 - řezy C, H, F - dl. x v."  3,1 * 1,24 + 3,1 * 0,51 + 1,6 * 1,24 * 2  </t>
  </si>
  <si>
    <t>"001 + 002 - dl. x v."  17,647*0,746 + 1,6*3*0,31 + 1,6*3*0,31 + 1,6*1,04 * 2</t>
  </si>
  <si>
    <t>1535210891</t>
  </si>
  <si>
    <t>38,61*0,34 'Přepočtené koeficientem množství</t>
  </si>
  <si>
    <t>-290603274</t>
  </si>
  <si>
    <t>S06 - STĚNY - penetrační nátěr jednonásobný</t>
  </si>
  <si>
    <t>"vnější plochy: D1+D2+S1+S2+K1+K2+K3+K4+P1+P2+P3+P4"</t>
  </si>
  <si>
    <t>11,111 + 14,178 + 92,511 + 55,216 + (1,89+11,52+10,432+4,794) + (3,57+1,92+1,92+2,82)</t>
  </si>
  <si>
    <t>"odečet plochy S05"  - 38,61</t>
  </si>
  <si>
    <t>1131292669</t>
  </si>
  <si>
    <t>173,272*0,00034 'Přepočtené koeficientem množství</t>
  </si>
  <si>
    <t>514405010</t>
  </si>
  <si>
    <t>173,272 * 2</t>
  </si>
  <si>
    <t>1746855078</t>
  </si>
  <si>
    <t>346,544*1,5 'Přepočtené koeficientem množství</t>
  </si>
  <si>
    <t>-1346449426</t>
  </si>
  <si>
    <t>S01 + S02 + S03 - DNO - Kluzná vrstva (2 x nepískovaná lepenka)</t>
  </si>
  <si>
    <t>63,275</t>
  </si>
  <si>
    <t>63,275*2 'Přepočtené koeficientem množství</t>
  </si>
  <si>
    <t>1386786774</t>
  </si>
  <si>
    <t>126,55*1,1655 'Přepočtené koeficientem množství</t>
  </si>
  <si>
    <t>-892816873</t>
  </si>
  <si>
    <t>S04 - STROP</t>
  </si>
  <si>
    <t>1814822348</t>
  </si>
  <si>
    <t>37,491*1,1655 'Přepočtené koeficientem množství</t>
  </si>
  <si>
    <t>-74867515</t>
  </si>
  <si>
    <t>-1800646449</t>
  </si>
  <si>
    <t>38,61*1,221 'Přepočtené koeficientem množství</t>
  </si>
  <si>
    <t>-208681434</t>
  </si>
  <si>
    <t>-1952148243</t>
  </si>
  <si>
    <t>-749689116</t>
  </si>
  <si>
    <t>-2135505268</t>
  </si>
  <si>
    <t>713</t>
  </si>
  <si>
    <t>Izolace tepelné</t>
  </si>
  <si>
    <t>713131141</t>
  </si>
  <si>
    <t>Montáž izolace tepelné stěn lepením celoplošně rohoží, pásů, dílců, desek</t>
  </si>
  <si>
    <t>1655173077</t>
  </si>
  <si>
    <t>28376415</t>
  </si>
  <si>
    <t>deska XPS hrana polodrážková a hladký povrch 300kPA λ=0,035 tl 30mm</t>
  </si>
  <si>
    <t>214937771</t>
  </si>
  <si>
    <t>998713101</t>
  </si>
  <si>
    <t>Přesun hmot tonážní pro izolace tepelné v objektech v do 6 m</t>
  </si>
  <si>
    <t>2112059386</t>
  </si>
  <si>
    <t>-659278559</t>
  </si>
  <si>
    <t>"4/Z"  3,55</t>
  </si>
  <si>
    <t>4494/Z</t>
  </si>
  <si>
    <t>žebřík z nerezové oceli dl. 3,55 m</t>
  </si>
  <si>
    <t>1915919208</t>
  </si>
  <si>
    <t>1152246636</t>
  </si>
  <si>
    <t>"6/Z"  2</t>
  </si>
  <si>
    <t>438692598</t>
  </si>
  <si>
    <t>379640330</t>
  </si>
  <si>
    <t>"001"  (5,61 + 2,57 + 1,826) * 2,05</t>
  </si>
  <si>
    <t>"003"  (2,0 + 2,5)*2 * 2,26</t>
  </si>
  <si>
    <t>"K1"  (0,6 + 0,9)*2 * 0,35</t>
  </si>
  <si>
    <t>"K2"  1,00 * 4 * 1,8</t>
  </si>
  <si>
    <t>"K3"  1,00 * 4 * 1,63</t>
  </si>
  <si>
    <t>"K4"  1,00 * 4 * 0,51 * 2"ks"</t>
  </si>
  <si>
    <t>penetrace + základní nátěr - stěny - desky P</t>
  </si>
  <si>
    <t>"P1"  (0,6 + 0,9)*2 * 0,3</t>
  </si>
  <si>
    <t>"P2"  (0,6 + 0,9)*2 * 0,3</t>
  </si>
  <si>
    <t>"P3"  (0,6 + 0,9)*2 * 0,3</t>
  </si>
  <si>
    <t>"P4"  1,0*4 * 0,3 + (0,6 + 0,9)*2 * 0,3</t>
  </si>
  <si>
    <t>"003"  2,0 * 2,5 - 0,6 * 0,9 - 1,0 * 1,00</t>
  </si>
  <si>
    <t>"001+002"  39,985"m2"</t>
  </si>
  <si>
    <t>"odečet"  - 0,6 * 0,9 * 3"ks"</t>
  </si>
  <si>
    <t>106,327 * 2</t>
  </si>
  <si>
    <t>-1728259196</t>
  </si>
  <si>
    <t>212,654*0,165 'Přepočtené koeficientem množství</t>
  </si>
  <si>
    <t>-877065799</t>
  </si>
  <si>
    <t>-292555780</t>
  </si>
  <si>
    <t>106,327*0,633 'Přepočtené koeficientem množství</t>
  </si>
  <si>
    <t>230140099.R</t>
  </si>
  <si>
    <t>Montáž a dodávka nerezového potrubí DN 300, tl. stěny 3 mm vč. kotevních přírub</t>
  </si>
  <si>
    <t>-1237979344</t>
  </si>
  <si>
    <t>12/Tg - Nerezové potrubí DN 300, dl. 1,15 m - 2 ks; příruba 2 x 2 ks</t>
  </si>
  <si>
    <t>01.2.3 - Spadiště SP2</t>
  </si>
  <si>
    <t xml:space="preserve">    715 - Izolace proti chemickým vlivům</t>
  </si>
  <si>
    <t>54713204</t>
  </si>
  <si>
    <t>SP 2</t>
  </si>
  <si>
    <t>5,06 * 5,72 * 0,3 + (0,33 * 0,33)/2 * 5,72</t>
  </si>
  <si>
    <t>-651952875</t>
  </si>
  <si>
    <t>3,7 * 3,7 * 0,1</t>
  </si>
  <si>
    <t>380326131</t>
  </si>
  <si>
    <t>Kompletní konstrukce ČOV, nádrží ze ŽB se zvýšenými nároky na prostředí tř. C 30/37 tl přes 80 do 150 mm</t>
  </si>
  <si>
    <t>1440569058</t>
  </si>
  <si>
    <t>S02 - STROP - komínek - krycí beton C 30/37 - XC4, XF3, XA1 tl. 100 mm</t>
  </si>
  <si>
    <t>1,5 * 1,6 * 0,1</t>
  </si>
  <si>
    <t>"odečet"  - 0,9 * 0,6 * 0,1</t>
  </si>
  <si>
    <t>-2044841539</t>
  </si>
  <si>
    <t>3,4 * 3,4 * 0,3</t>
  </si>
  <si>
    <t>Stěny S 1 - tl. 300 mm, v. 3,48 m</t>
  </si>
  <si>
    <t>(3,0 + 2,4)*2 * 0,3 * 3,48</t>
  </si>
  <si>
    <t>- 1,5*1,5*0,3 * 2"ks"</t>
  </si>
  <si>
    <t>Stropní deska D 2 - tl. 250 mm</t>
  </si>
  <si>
    <t>3,0 * 3,0 * 0,25</t>
  </si>
  <si>
    <t>"odečet vtupního otvoru"   - 0,9 * 1,0 * 0,25</t>
  </si>
  <si>
    <t>Komínky K 1 - tl. 300 m</t>
  </si>
  <si>
    <t>1,5 * 1,6 * 0,3</t>
  </si>
  <si>
    <t>"odečet vtupního otvoru"   - 0,6 * 0,9 * 0,3</t>
  </si>
  <si>
    <t>-728818062</t>
  </si>
  <si>
    <t>3,7 * 4 * 0,1</t>
  </si>
  <si>
    <t>3,4 * 4 * 0,3</t>
  </si>
  <si>
    <t>"vnitřní"  2,4 * 4 * 3,48</t>
  </si>
  <si>
    <t>"vnější"  3,0 * 4 * 3,48</t>
  </si>
  <si>
    <t>1,5 * 4 * 0,3 * 2"ks"</t>
  </si>
  <si>
    <t>3,0 * 4 * 0,25</t>
  </si>
  <si>
    <t>(0,9 + 1,0)*2 * 0,25</t>
  </si>
  <si>
    <t>2,4 * 2,4</t>
  </si>
  <si>
    <t>Komínek K 1 - tl. 300 mm</t>
  </si>
  <si>
    <t>(1,5 + 1,6)*2 * 0,3</t>
  </si>
  <si>
    <t>(0,9 + 0,6)*2 * 0,3</t>
  </si>
  <si>
    <t>0,9 * 1,0</t>
  </si>
  <si>
    <t>(1,5 + 1,6)*2 * 0,1</t>
  </si>
  <si>
    <t>(0,9 + 0,6)*2 * 0,1</t>
  </si>
  <si>
    <t>1167587131</t>
  </si>
  <si>
    <t>933816157</t>
  </si>
  <si>
    <t>15,976 * 130/1000</t>
  </si>
  <si>
    <t>861529954</t>
  </si>
  <si>
    <t>0,6 * 2,4 * 2 + PI * 1,2/2</t>
  </si>
  <si>
    <t>"hm. sítě 1,35 kg/m2"  4,765 * 1,35/1000</t>
  </si>
  <si>
    <t>-100171449</t>
  </si>
  <si>
    <t>K 1 - tl. 300 mm</t>
  </si>
  <si>
    <t>1188786561</t>
  </si>
  <si>
    <t>691448818</t>
  </si>
  <si>
    <t>S02 - STROP - bet. mazanina tl. 30 - 60 mm</t>
  </si>
  <si>
    <t>3,0 * 3,0 * 0,045</t>
  </si>
  <si>
    <t>"odečet"  - 1,5 * 1,6 * 0,045</t>
  </si>
  <si>
    <t>-672795699</t>
  </si>
  <si>
    <t>"pl. v řezu x dl."  1,215"m2" * 2,4</t>
  </si>
  <si>
    <t>631319011</t>
  </si>
  <si>
    <t>Příplatek k mazanině tl přes 50 do 80 mm za přehlazení povrchu</t>
  </si>
  <si>
    <t>17140328</t>
  </si>
  <si>
    <t>894701701.R</t>
  </si>
  <si>
    <t>Žlaby šachet z čediče poloměru 600 mm, M + D</t>
  </si>
  <si>
    <t>1134022850</t>
  </si>
  <si>
    <t>2,4</t>
  </si>
  <si>
    <t>399707635</t>
  </si>
  <si>
    <t>"2/Z - nerezová s PE povlakem"  12</t>
  </si>
  <si>
    <t>-1832705945</t>
  </si>
  <si>
    <t>2,4 * 2,4 * 3,48</t>
  </si>
  <si>
    <t>-1601669121</t>
  </si>
  <si>
    <t>20,045*1,03 'Přepočtené koeficientem množství</t>
  </si>
  <si>
    <t>1968335946</t>
  </si>
  <si>
    <t>SP2</t>
  </si>
  <si>
    <t>"P2 - 1500 x 1500 mm, DN 1200"  (1,5 * 1,5 - PI * (0,6)^2) * 0,3</t>
  </si>
  <si>
    <t>-974218101</t>
  </si>
  <si>
    <t>"P2 - 1500 x 1500 mm, DN 1200"  1,5 * 4 + PI * 1,2</t>
  </si>
  <si>
    <t>-1549269021</t>
  </si>
  <si>
    <t>množství viz příloha D.1.4.107</t>
  </si>
  <si>
    <t>9,31</t>
  </si>
  <si>
    <t>1824945645</t>
  </si>
  <si>
    <t>9,31*1,05 'Přepočtené koeficientem množství</t>
  </si>
  <si>
    <t>52097685</t>
  </si>
  <si>
    <t>-1817274991</t>
  </si>
  <si>
    <t>43757195</t>
  </si>
  <si>
    <t>-303698744</t>
  </si>
  <si>
    <t>"1/Z"  1</t>
  </si>
  <si>
    <t>1214098944</t>
  </si>
  <si>
    <t>-1413753592</t>
  </si>
  <si>
    <t>10,92</t>
  </si>
  <si>
    <t>-798405683</t>
  </si>
  <si>
    <t>-1372872889</t>
  </si>
  <si>
    <t>3,0 * 3,0</t>
  </si>
  <si>
    <t>"odečet"  - 1,5 * 1,6</t>
  </si>
  <si>
    <t>600705742</t>
  </si>
  <si>
    <t>6,6*0,3 'Přepočtené koeficientem množství</t>
  </si>
  <si>
    <t>-1066591980</t>
  </si>
  <si>
    <t>S04 - STĚNY - penetrační nátěr jednonásobný; v. 2,98 m</t>
  </si>
  <si>
    <t>3,0 * 4 * 2,98</t>
  </si>
  <si>
    <t>231022181</t>
  </si>
  <si>
    <t>35,76*0,00034 'Přepočtené koeficientem množství</t>
  </si>
  <si>
    <t>-249704246</t>
  </si>
  <si>
    <t>S03 - STĚNY - penetrační asfaltová emulze; v. 0,75/0,35 m</t>
  </si>
  <si>
    <t>3,0 * 4 * 0,75</t>
  </si>
  <si>
    <t>(1,5 + 1,6)*2 * 0,35</t>
  </si>
  <si>
    <t>259062026</t>
  </si>
  <si>
    <t>11,17*0,34 'Přepočtené koeficientem množství</t>
  </si>
  <si>
    <t>-1754966274</t>
  </si>
  <si>
    <t>S04 - STĚNY - nátěr bitumenový dvojnásobný; v. 2,98 m</t>
  </si>
  <si>
    <t>35,76 * 2</t>
  </si>
  <si>
    <t>-1722074810</t>
  </si>
  <si>
    <t>71,52*1,5 'Přepočtené koeficientem množství</t>
  </si>
  <si>
    <t>-257193005</t>
  </si>
  <si>
    <t>125579600</t>
  </si>
  <si>
    <t>6,6*1,1655 'Přepočtené koeficientem množství</t>
  </si>
  <si>
    <t>-1874842079</t>
  </si>
  <si>
    <t>S03 - STĚNY</t>
  </si>
  <si>
    <t>11,17</t>
  </si>
  <si>
    <t>1192014460</t>
  </si>
  <si>
    <t>11,17*1,221 'Přepočtené koeficientem množství</t>
  </si>
  <si>
    <t>-1648994413</t>
  </si>
  <si>
    <t>6,6</t>
  </si>
  <si>
    <t>1657396934</t>
  </si>
  <si>
    <t>1226924380</t>
  </si>
  <si>
    <t>-1103338329</t>
  </si>
  <si>
    <t>-1888967114</t>
  </si>
  <si>
    <t>-1292524729</t>
  </si>
  <si>
    <t>146699390</t>
  </si>
  <si>
    <t>-776961867</t>
  </si>
  <si>
    <t>1204563925</t>
  </si>
  <si>
    <t>715</t>
  </si>
  <si>
    <t>Izolace proti chemickým vlivům</t>
  </si>
  <si>
    <t>715174012</t>
  </si>
  <si>
    <t>Provedení izolace proti chemickým vlivům nádrží, kanálů, šachet obklady čedičovými tl 25 až 40 mm do tmelů</t>
  </si>
  <si>
    <t>-354753049</t>
  </si>
  <si>
    <t>Vnitřní stěna - čedičový obklad tl. 30 mm</t>
  </si>
  <si>
    <t>"pl. odměřena"  5,886</t>
  </si>
  <si>
    <t>63232611</t>
  </si>
  <si>
    <t>dlaždice z taveného čediče průmyslové jemný rastr 250x125x30mm</t>
  </si>
  <si>
    <t>46856437</t>
  </si>
  <si>
    <t>5,886*1,08 'Přepočtené koeficientem množství</t>
  </si>
  <si>
    <t>715174022</t>
  </si>
  <si>
    <t>Provedení izolace proti chemickým vlivům dlažbami čedičovými tl přes 25 do 40 mm do tmelů</t>
  </si>
  <si>
    <t>1724787583</t>
  </si>
  <si>
    <t>S01 - DNO - čedičový obklad tl. 30 mm</t>
  </si>
  <si>
    <t>0,6 * 2,4 * 2</t>
  </si>
  <si>
    <t>-1385590114</t>
  </si>
  <si>
    <t>2,88*1,08 'Přepočtené koeficientem množství</t>
  </si>
  <si>
    <t>998715101</t>
  </si>
  <si>
    <t>Přesun hmot tonážní pro izolace proti chemickým vlivům v objektech v do 6 m</t>
  </si>
  <si>
    <t>1850377809</t>
  </si>
  <si>
    <t>-1959736840</t>
  </si>
  <si>
    <t>-909179511</t>
  </si>
  <si>
    <t>-2024200038</t>
  </si>
  <si>
    <t>2,4 * 3 * 2,73 - PI * (0,6)^2</t>
  </si>
  <si>
    <t>penetrace + základní nátěr - stěny - komínek</t>
  </si>
  <si>
    <t>(0,9 + 0,6)*2 * 0,55</t>
  </si>
  <si>
    <t>2,4 * 2,4 - 0,9 * 0,6</t>
  </si>
  <si>
    <t>25,395 * 2</t>
  </si>
  <si>
    <t>-1421913183</t>
  </si>
  <si>
    <t>50,79*0,165 'Přepočtené koeficientem množství</t>
  </si>
  <si>
    <t>-1847327719</t>
  </si>
  <si>
    <t>krycí nátěr - stěny - komínek</t>
  </si>
  <si>
    <t>-927098230</t>
  </si>
  <si>
    <t>25,395*0,633 'Přepočtené koeficientem množství</t>
  </si>
  <si>
    <t>01.2.4 - Rozdělovací šachta</t>
  </si>
  <si>
    <t>204959413</t>
  </si>
  <si>
    <t>RŠ 1</t>
  </si>
  <si>
    <t>cyklické čerpání po celou dobu do zasypání objektu - 24 h - odhad 60 dní - 2 čerpadla</t>
  </si>
  <si>
    <t>60 * 24 * 2</t>
  </si>
  <si>
    <t>1839275577</t>
  </si>
  <si>
    <t>cyklické čerpání po celou dobu do zasypání objektu - odhad 60 dní - 2 čerpadla</t>
  </si>
  <si>
    <t>60 * 2</t>
  </si>
  <si>
    <t>131251203</t>
  </si>
  <si>
    <t>Hloubení jam zapažených v hornině třídy těžitelnosti I skupiny 3 objem do 100 m3 strojně</t>
  </si>
  <si>
    <t>-339331292</t>
  </si>
  <si>
    <t>84,661</t>
  </si>
  <si>
    <t>"koef. zatřídění zeminy: tř. 3 - 45%"  84,661 * 0,45</t>
  </si>
  <si>
    <t>131351203</t>
  </si>
  <si>
    <t>Hloubení jam zapažených v hornině třídy těžitelnosti II skupiny 4 objem do 100 m3 strojně</t>
  </si>
  <si>
    <t>-228247400</t>
  </si>
  <si>
    <t>"koef. zatřídění zeminy: tř. 4 - 50%"  84,661 * 0,5</t>
  </si>
  <si>
    <t>131451203</t>
  </si>
  <si>
    <t>Hloubení jam zapažených v hornině třídy těžitelnosti II skupiny 5 objem do 100 m3 strojně</t>
  </si>
  <si>
    <t>-205794632</t>
  </si>
  <si>
    <t>"koef. zatřídění zeminy: tř. 5 - 5%"  84,661 * 0,05</t>
  </si>
  <si>
    <t>151201201</t>
  </si>
  <si>
    <t>Zřízení zátažného pažení stěn výkopu hl do 4 m</t>
  </si>
  <si>
    <t>-160572950</t>
  </si>
  <si>
    <t>(5,7 + 4,7)*2 * 3,2</t>
  </si>
  <si>
    <t>151201211</t>
  </si>
  <si>
    <t>Odstranění pažení stěn zátažného hl do 4 m</t>
  </si>
  <si>
    <t>-1501502856</t>
  </si>
  <si>
    <t>151201301</t>
  </si>
  <si>
    <t>Zřízení rozepření stěn při pažení zátažném hl do 4 m</t>
  </si>
  <si>
    <t>-515921021</t>
  </si>
  <si>
    <t>5,7 * 4,7 * 3,2</t>
  </si>
  <si>
    <t>151201311</t>
  </si>
  <si>
    <t>Odstranění rozepření stěn při pažení zátažném hl do 4 m</t>
  </si>
  <si>
    <t>-1376240913</t>
  </si>
  <si>
    <t>151201401</t>
  </si>
  <si>
    <t>Zřízení vzepření stěn při pažení zátažném hl do 4 m</t>
  </si>
  <si>
    <t>-1264271476</t>
  </si>
  <si>
    <t>151201411</t>
  </si>
  <si>
    <t>Odstranění vzepření stěn při pažení zátažném hl do 4 m</t>
  </si>
  <si>
    <t>1672066516</t>
  </si>
  <si>
    <t>-752044072</t>
  </si>
  <si>
    <t>38,097 * 2</t>
  </si>
  <si>
    <t>-2022619379</t>
  </si>
  <si>
    <t>21,543 * 2</t>
  </si>
  <si>
    <t>1226957664</t>
  </si>
  <si>
    <t>"tř. 4"  42,331 - 21,543</t>
  </si>
  <si>
    <t>"tř. 5"  4,233</t>
  </si>
  <si>
    <t>1757619848</t>
  </si>
  <si>
    <t>25,021*3 'Přepočtené koeficientem množství</t>
  </si>
  <si>
    <t>-774912249</t>
  </si>
  <si>
    <t>38,097</t>
  </si>
  <si>
    <t>-716518204</t>
  </si>
  <si>
    <t>21,543</t>
  </si>
  <si>
    <t>-1650085006</t>
  </si>
  <si>
    <t>25,021 * 1,7</t>
  </si>
  <si>
    <t>-1421853847</t>
  </si>
  <si>
    <t>59,64</t>
  </si>
  <si>
    <t>212285803</t>
  </si>
  <si>
    <t>"výkop"  84,661</t>
  </si>
  <si>
    <t>"- polštář"  - 8,037</t>
  </si>
  <si>
    <t>"- podkladní beton"  - 0,999</t>
  </si>
  <si>
    <t>"- základová deska"  - 2,448</t>
  </si>
  <si>
    <t>"- OP"  - 3,0 * 2,0 * 2,07</t>
  </si>
  <si>
    <t>"- spádový beton"  - 0,803</t>
  </si>
  <si>
    <t>"- zákrytová deska"  - PI * (0,62)^2 * 0,26</t>
  </si>
  <si>
    <t>použita zemina z výkopu: tř. 3   38,097 m3; tř. 4  59,64 - 38,097 = 21,543 m3</t>
  </si>
  <si>
    <t>-1302298810</t>
  </si>
  <si>
    <t>(0,13 - 0,025) * 16,18</t>
  </si>
  <si>
    <t>2035641124</t>
  </si>
  <si>
    <t>PI * 0,16 * 16,18</t>
  </si>
  <si>
    <t>1081156115</t>
  </si>
  <si>
    <t>8,133*1,1845 'Přepočtené koeficientem množství</t>
  </si>
  <si>
    <t>239191062</t>
  </si>
  <si>
    <t>0,025 * 16,18</t>
  </si>
  <si>
    <t>578734165</t>
  </si>
  <si>
    <t>0,3 + 3,72 + 0,79 + 2,81 + 0,79 + 3,91 + 0,79 + 2,81 + 0,26</t>
  </si>
  <si>
    <t>-1491681661</t>
  </si>
  <si>
    <t>5,7 * 4,7 * 0,3</t>
  </si>
  <si>
    <t>242.R002</t>
  </si>
  <si>
    <t>Čerpací jímka z ocelové trubky DN 600 hl. 2,0 m s provizorním krytem, vč. obsypu - zřízení a odstranění</t>
  </si>
  <si>
    <t>-1017366181</t>
  </si>
  <si>
    <t>1526483199</t>
  </si>
  <si>
    <t>3,7 * 2,7 * 0,1</t>
  </si>
  <si>
    <t>-78944856</t>
  </si>
  <si>
    <t>S03 - SKLADBA STROPU</t>
  </si>
  <si>
    <t>Spádový beton</t>
  </si>
  <si>
    <t>3,0 * 2,0 * 0,07</t>
  </si>
  <si>
    <t>- PI * (0,62)^2 * 0,07</t>
  </si>
  <si>
    <t>380316243</t>
  </si>
  <si>
    <t>Kompletní konstrukce ČOV, nádrží nebo vodojemů z betonu mrazuvzdorného tř. C 30/37 tl přes 300 mm</t>
  </si>
  <si>
    <t>1406715177</t>
  </si>
  <si>
    <t>S02 - Spádový beton</t>
  </si>
  <si>
    <t>viz příloha D.1.4.11</t>
  </si>
  <si>
    <t>0,803</t>
  </si>
  <si>
    <t>425820863</t>
  </si>
  <si>
    <t>3,4 * 2,4 * 0,3</t>
  </si>
  <si>
    <t>Stěny S 1 - tl. 300/250 mm, v. 1,77/1,195 m</t>
  </si>
  <si>
    <t>(3,0 + 1,4)*2 * 0,3 * 1,77</t>
  </si>
  <si>
    <t>1,4 * 0,25 * 1,195 + 1,4 * PI * (0,125)^2/2</t>
  </si>
  <si>
    <t>"P1"  - 0,85*0,85*0,3</t>
  </si>
  <si>
    <t>"P3"  - 0,65*0,65*0,3</t>
  </si>
  <si>
    <t>Stropní deska D 2 - tl. 300 mm</t>
  </si>
  <si>
    <t>3,0 * 2,0 * 0,3</t>
  </si>
  <si>
    <t>"odečet vtupního otvoru"   - PI * (0,5)^2 * 0,3</t>
  </si>
  <si>
    <t>671125720</t>
  </si>
  <si>
    <t>(3,7 + 2,7)*2 * 0,1</t>
  </si>
  <si>
    <t>(3,4 + 2,4)*2 * 0,3</t>
  </si>
  <si>
    <t>(0,6 + 1,4 + 0,6) * 1,77</t>
  </si>
  <si>
    <t>1,4 * 1,195</t>
  </si>
  <si>
    <t>(1,55 + 1,4 + 1,55) * 1,77</t>
  </si>
  <si>
    <t>(3,0 + 2,0)*2 * 1,77</t>
  </si>
  <si>
    <t>"P1"  0,85 * 4 * 0,3</t>
  </si>
  <si>
    <t>"P2"  0,5 * 4 * 0,3</t>
  </si>
  <si>
    <t>"P3"  0,65 * 4 * 0,3</t>
  </si>
  <si>
    <t>"P4"  0,5 * 4 * 0,3</t>
  </si>
  <si>
    <t>(3,0 + 2,0)*2 * 0,3</t>
  </si>
  <si>
    <t>"spodní plocha"   2,4 * 1,4</t>
  </si>
  <si>
    <t>-716952417</t>
  </si>
  <si>
    <t>294108180</t>
  </si>
  <si>
    <t>"vtupní otvor"   PI * 1,0 * 0,3</t>
  </si>
  <si>
    <t>1913228833</t>
  </si>
  <si>
    <t>1761849448</t>
  </si>
  <si>
    <t>8,922 * 130/1000</t>
  </si>
  <si>
    <t>380361011</t>
  </si>
  <si>
    <t>Výztuž kompletních konstrukcí ČOV, nádrží nebo vodojemů ze svařovaných sítí KARI</t>
  </si>
  <si>
    <t>1466545589</t>
  </si>
  <si>
    <t>"hm. 2,11 kg/m2"  0,6 * 1,4 * 2,11/1000</t>
  </si>
  <si>
    <t>-232263322</t>
  </si>
  <si>
    <t>2,4 * 1,4</t>
  </si>
  <si>
    <t>-1327984604</t>
  </si>
  <si>
    <t>-55657095</t>
  </si>
  <si>
    <t>0,3 * 0,3 * 0,27</t>
  </si>
  <si>
    <t>2108033502</t>
  </si>
  <si>
    <t>0,3 * 4 * 0,27</t>
  </si>
  <si>
    <t>1190523839</t>
  </si>
  <si>
    <t>891353431.R2</t>
  </si>
  <si>
    <t xml:space="preserve">Montáž a dodávka - vertikální vírový ventil </t>
  </si>
  <si>
    <t>-1873096892</t>
  </si>
  <si>
    <t>1/Tg - cena dle nabídky</t>
  </si>
  <si>
    <t>891375321.R</t>
  </si>
  <si>
    <t>Montáž a dodávka zpětných klapek DN 300</t>
  </si>
  <si>
    <t>1655010029</t>
  </si>
  <si>
    <t>2/Tg</t>
  </si>
  <si>
    <t>894410302</t>
  </si>
  <si>
    <t>Osazení betonových dílců pro kanalizační šachty DN 1000 deska zákrytová</t>
  </si>
  <si>
    <t>-1811097243</t>
  </si>
  <si>
    <t>59224075</t>
  </si>
  <si>
    <t>deska betonová zákrytová k ukončení šachet 1000/625x200mm</t>
  </si>
  <si>
    <t>1930799571</t>
  </si>
  <si>
    <t>-537216791</t>
  </si>
  <si>
    <t>28661935</t>
  </si>
  <si>
    <t>poklop šachtový litinový DN 600 pro třídu zatížení D400</t>
  </si>
  <si>
    <t>-1420094146</t>
  </si>
  <si>
    <t>-1978326255</t>
  </si>
  <si>
    <t>4/Z</t>
  </si>
  <si>
    <t>-400306512</t>
  </si>
  <si>
    <t>899503112</t>
  </si>
  <si>
    <t>Stupadla do šachet polyetylenová zapouštěcí kapsová osazovaná do vynechaných otvorů</t>
  </si>
  <si>
    <t>-373112146</t>
  </si>
  <si>
    <t>226044942</t>
  </si>
  <si>
    <t>2,4 * 1,4 * 1,77 - (1,4*0,25*1,32)</t>
  </si>
  <si>
    <t>1336713231</t>
  </si>
  <si>
    <t>5,485*1,03 'Přepočtené koeficientem množství</t>
  </si>
  <si>
    <t>1684496561</t>
  </si>
  <si>
    <t>"P2 - DN 200"  (0,5 * 0,5 - PI * (0,1)^2) * 0,3</t>
  </si>
  <si>
    <t>"P4 - DN 300"  (0,5 * 0,5 - PI * (0,15)^2) * 0,3</t>
  </si>
  <si>
    <t>-530607772</t>
  </si>
  <si>
    <t>"P2 - DN 200"  0,5 * 4 + PI * 0,2</t>
  </si>
  <si>
    <t>"P4 - DN 300"  0,5 * 4 + PI * 0,3</t>
  </si>
  <si>
    <t>-317448596</t>
  </si>
  <si>
    <t>"P1 - DN 300"  (0,85 * 0,85 - PI * (0,15)^2) * 0,3</t>
  </si>
  <si>
    <t>"P3 - DN 400"  (0,65 * 0,65 - PI * (0,2)^2) * 0,3</t>
  </si>
  <si>
    <t>942515633</t>
  </si>
  <si>
    <t>"P1 - DN 300"  0,85 * 4 + PI * 0,3</t>
  </si>
  <si>
    <t>"P3 - DN 400"  0,65 * 4 + PI * 0,4</t>
  </si>
  <si>
    <t>-2063852535</t>
  </si>
  <si>
    <t>množství viz příloha D.1.4.108</t>
  </si>
  <si>
    <t>10,1</t>
  </si>
  <si>
    <t>-442344421</t>
  </si>
  <si>
    <t>10,1*1,05 'Přepočtené koeficientem množství</t>
  </si>
  <si>
    <t>1816860621</t>
  </si>
  <si>
    <t>343156396</t>
  </si>
  <si>
    <t>-577662115</t>
  </si>
  <si>
    <t>-1859683906</t>
  </si>
  <si>
    <t>8,8</t>
  </si>
  <si>
    <t>977151112</t>
  </si>
  <si>
    <t>Jádrové vrty diamantovými korunkami do stavebních materiálů D přes 35 do 40 mm</t>
  </si>
  <si>
    <t>1046238295</t>
  </si>
  <si>
    <t>P5 - Prostup stropem</t>
  </si>
  <si>
    <t>0,57</t>
  </si>
  <si>
    <t>1220324312</t>
  </si>
  <si>
    <t>982430785</t>
  </si>
  <si>
    <t>3,0 * 2,0 - PI * (0,62)^2</t>
  </si>
  <si>
    <t>S04 - SKLADBA STĚNY</t>
  </si>
  <si>
    <t>(3,4 * 2,4) - (3,0 * 2,0)</t>
  </si>
  <si>
    <t>-899078868</t>
  </si>
  <si>
    <t>6,952*0,0003 'Přepočtené koeficientem množství</t>
  </si>
  <si>
    <t>711111051</t>
  </si>
  <si>
    <t>Provedení izolace proti zemní vlhkosti vodorovné za studena 2x nátěr tekutou elastickou hydroizolací</t>
  </si>
  <si>
    <t>306626029</t>
  </si>
  <si>
    <t>-1355144879</t>
  </si>
  <si>
    <t>2,16 * 2</t>
  </si>
  <si>
    <t>4,32*1,5 'Přepočtené koeficientem množství</t>
  </si>
  <si>
    <t>1705717611</t>
  </si>
  <si>
    <t>(3,0 + 2,0)*2 * 2,37</t>
  </si>
  <si>
    <t>1569129109</t>
  </si>
  <si>
    <t>23,7*0,00034 'Přepočtené koeficientem množství</t>
  </si>
  <si>
    <t>195923497</t>
  </si>
  <si>
    <t>(3,0 + 2,0)*2 * 2,07</t>
  </si>
  <si>
    <t>-798866339</t>
  </si>
  <si>
    <t>24,18 * 2</t>
  </si>
  <si>
    <t>48,36*1,5 'Přepočtené koeficientem množství</t>
  </si>
  <si>
    <t>-748551788</t>
  </si>
  <si>
    <t>1129652105</t>
  </si>
  <si>
    <t>4,792*1,1655 'Přepočtené koeficientem množství</t>
  </si>
  <si>
    <t>1074175517</t>
  </si>
  <si>
    <t>přetažení na plochu svislou</t>
  </si>
  <si>
    <t>(3,0 + 2,0)*2 * 0,5</t>
  </si>
  <si>
    <t>PI * 1,24 * 0,27</t>
  </si>
  <si>
    <t>1239541407</t>
  </si>
  <si>
    <t>6,052*1,221 'Přepočtené koeficientem množství</t>
  </si>
  <si>
    <t>1660222806</t>
  </si>
  <si>
    <t>-541877765</t>
  </si>
  <si>
    <t>(3,0 + 2,0)*2 * 0,595</t>
  </si>
  <si>
    <t>-1764678539</t>
  </si>
  <si>
    <t>-404033036</t>
  </si>
  <si>
    <t>767995113.R</t>
  </si>
  <si>
    <t>Montáž a dodávka norné stěny z nerezové oceli 1300 x 380 mm</t>
  </si>
  <si>
    <t>-228433214</t>
  </si>
  <si>
    <t>448400824</t>
  </si>
  <si>
    <t>1669005280</t>
  </si>
  <si>
    <t>Vnitřní povrch - podlahy</t>
  </si>
  <si>
    <t>(0,6 + 1,4)*2 * 0,82</t>
  </si>
  <si>
    <t>(1,55 + 1,4)*2 * 1,77</t>
  </si>
  <si>
    <t>0,25 * 0,45 * 2</t>
  </si>
  <si>
    <t>1,4 * 2,4</t>
  </si>
  <si>
    <t>17,308 * 2</t>
  </si>
  <si>
    <t>-108248807</t>
  </si>
  <si>
    <t>34,616*0,165 'Přepočtené koeficientem množství</t>
  </si>
  <si>
    <t>1155834707</t>
  </si>
  <si>
    <t>uzavírací nátěr - stěny</t>
  </si>
  <si>
    <t>uzavírací nátěr - strop</t>
  </si>
  <si>
    <t>-1092557803</t>
  </si>
  <si>
    <t>17,308*0,633 'Přepočtené koeficientem množství</t>
  </si>
  <si>
    <t>783903170</t>
  </si>
  <si>
    <t>Provedení penetrační nátěru hrubých betonových podlah</t>
  </si>
  <si>
    <t>-217120544</t>
  </si>
  <si>
    <t>penetrace + základní nátěr</t>
  </si>
  <si>
    <t>(0,6 * 1,4 + 1,55 * 1,4) * 2</t>
  </si>
  <si>
    <t>-269380371</t>
  </si>
  <si>
    <t>6,02*0,285 'Přepočtené koeficientem množství</t>
  </si>
  <si>
    <t>783907150</t>
  </si>
  <si>
    <t>Provedení krycího jednonásobného nátěru betonové podlahy</t>
  </si>
  <si>
    <t>1411322899</t>
  </si>
  <si>
    <t>0,6 * 1,4 + 1,55 * 1,4</t>
  </si>
  <si>
    <t>-393034974</t>
  </si>
  <si>
    <t>3,01*0,633 'Přepočtené koeficientem množství</t>
  </si>
  <si>
    <t>01.2.5 - Oplocení</t>
  </si>
  <si>
    <t>122151101</t>
  </si>
  <si>
    <t>Odkopávky a prokopávky nezapažené v hornině třídy těžitelnosti I skupiny 1 a 2 objem do 20 m3 strojně</t>
  </si>
  <si>
    <t>326871917</t>
  </si>
  <si>
    <t>drobné odkopávky kolem bouraných patek</t>
  </si>
  <si>
    <t>demontovaná délka 67,50m, odhad ... sloupky po cca 3,0m ... odhad cca 23ks + vzpěry odhad cca 13ks</t>
  </si>
  <si>
    <t>0,10*(23+13)</t>
  </si>
  <si>
    <t>pod podhrabové desky ... štp 10cm+beton 10cm</t>
  </si>
  <si>
    <t>67,20*0,20*0,20</t>
  </si>
  <si>
    <t>131252502</t>
  </si>
  <si>
    <t>Hloubení jamek do 0,5 m3 v hornině třídy těžitelnosti I skupiny 1 až 3 strojně</t>
  </si>
  <si>
    <t>-2006282425</t>
  </si>
  <si>
    <t>příloha D.5.18</t>
  </si>
  <si>
    <t>0,40*0,40*0,80*23 "pro sloupky - oplocení</t>
  </si>
  <si>
    <t>0,50*0,50*0,80*1 "pro sloupek branky</t>
  </si>
  <si>
    <t>0,80*0,80*0,80*2 "pro krajové sloupky brány</t>
  </si>
  <si>
    <t>1,20*0,50*0,30+3,70*0,50*0,40" pro osazení branky+brány</t>
  </si>
  <si>
    <t>162251102</t>
  </si>
  <si>
    <t>Vodorovné přemístění přes 20 do 50 m výkopku/sypaniny z horniny třídy těžitelnosti I skupiny 1 až 3</t>
  </si>
  <si>
    <t>-1595600566</t>
  </si>
  <si>
    <t>meziskládka pro zpětné použití</t>
  </si>
  <si>
    <t>9,551*2 "tam a zpět</t>
  </si>
  <si>
    <t>-2514704</t>
  </si>
  <si>
    <t>6,288+5,088 "výkop celkem</t>
  </si>
  <si>
    <t>-9,551 "zpětný zásyp</t>
  </si>
  <si>
    <t>-1278393731</t>
  </si>
  <si>
    <t>skládka celkem 13km</t>
  </si>
  <si>
    <t>1,825*3</t>
  </si>
  <si>
    <t>Nakládání výkopku z hornin třídy těžitelnosti I, skupiny 1 až 3 do 100 m3</t>
  </si>
  <si>
    <t>-397232332</t>
  </si>
  <si>
    <t>9,551</t>
  </si>
  <si>
    <t>281844117</t>
  </si>
  <si>
    <t>1,825*2,0 "skládka</t>
  </si>
  <si>
    <t>1412380227</t>
  </si>
  <si>
    <t>1,825 "skládka</t>
  </si>
  <si>
    <t>9,551 "meziskládka</t>
  </si>
  <si>
    <t>607499233</t>
  </si>
  <si>
    <t>Poznámka k položce:_x000D_
včetně strojního přemístění materiálu pro zásyp ze vzdálenosti do 10 m od okraje zásypu</t>
  </si>
  <si>
    <t>0,10*(23+13)"odhad cca 0,10m3/ks patky</t>
  </si>
  <si>
    <t xml:space="preserve">jamky po vybouraných stávajících patkách pro sloupky a vzpěry oplocení </t>
  </si>
  <si>
    <t>(0,40*0,40*0,80*20)</t>
  </si>
  <si>
    <t>jamky po vybouraných stávajících patkách pro sloupky brány</t>
  </si>
  <si>
    <t>(0,50*0,50*0,80+0,80*0,80*0,80*2)</t>
  </si>
  <si>
    <t>pruh pro osazení branky+brány</t>
  </si>
  <si>
    <t>0,55*0,50*0,30+3,70*0,50*0,40</t>
  </si>
  <si>
    <t>67,20*0,20*0,10</t>
  </si>
  <si>
    <t>Úprava pláně v hornině třídy těžitelnosti I, skupiny 1 až 3 se zhutněním strojně</t>
  </si>
  <si>
    <t>-1426624756</t>
  </si>
  <si>
    <t>Poznámka k položce:_x000D_
Úprava pláně HTÚ dle předepsaných sklonů vč. případných hutnících pokusů a vystavení protokolů o zkoušce ověření modulu přetvárnosti_x000D_
Pod komunikacemi:_x000D_
se zhutněním na požadovanou hodnotu Edef2=45MPa při poměru Edef2/Edef1 dle požadavku ČSN 72006 pro daný typ zeminy nacházející se v podloží_x000D_
Pod komunikacemi pro pěší a sjezdy:_x000D_
se zhutněním na požadovanou hodnotu Edef2=30MPa při poměru Edef2/Edef1 dle požadavku ČSN 72006 pro daný typ zeminy nacházející se v podloží</t>
  </si>
  <si>
    <t>pruh podél oplocení cca š.2,0m</t>
  </si>
  <si>
    <t>2,00*67,50 "nové oplocení</t>
  </si>
  <si>
    <t>275313611</t>
  </si>
  <si>
    <t>Základové patky z betonu tř. C 16/20</t>
  </si>
  <si>
    <t>-1250394776</t>
  </si>
  <si>
    <t>Poznámka k položce:_x000D_
betonž do výkopu</t>
  </si>
  <si>
    <t xml:space="preserve">jamky pro sloupky a vzpěry oplocení </t>
  </si>
  <si>
    <t>0,40*0,40*0,80*23" pro sloupky - oplocení</t>
  </si>
  <si>
    <t>0,50*0,50*0,80*1" pro osazení branky</t>
  </si>
  <si>
    <t>0,80*0,80*0,80*2" pro krajní sloupky brány</t>
  </si>
  <si>
    <t>4,168*1,035 "betonáž do výkopu ... +3,5%</t>
  </si>
  <si>
    <t>0,30*0,30*0,30 "pro středový sloupek brány</t>
  </si>
  <si>
    <t>275351121</t>
  </si>
  <si>
    <t>Zřízení bednění základových patek</t>
  </si>
  <si>
    <t>1291954355</t>
  </si>
  <si>
    <t>4*0,30*0,30" středový sloupek brány</t>
  </si>
  <si>
    <t>275351122</t>
  </si>
  <si>
    <t>Odstranění bednění základových patek</t>
  </si>
  <si>
    <t>-1235834789</t>
  </si>
  <si>
    <t>338171123</t>
  </si>
  <si>
    <t>Osazování sloupků a vzpěr plotových ocelových v do 2,60 m se zabetonováním</t>
  </si>
  <si>
    <t>-638707454</t>
  </si>
  <si>
    <t>23,00 "sloupky - pozice 2</t>
  </si>
  <si>
    <t>13,00 "vzpěry - pozice 3</t>
  </si>
  <si>
    <t>5534226R</t>
  </si>
  <si>
    <t>sloupek plotový Pz a poplastovaný dl.2500mm d48mm včetně kompletní sady příslušenství (krycí klobouček, úchytky napínacího a ostnatého drátu, spoj.materiál ap.)</t>
  </si>
  <si>
    <t>-806256180</t>
  </si>
  <si>
    <t>Poznámka k položce:_x000D_
kompletní dodávka dle specifikace</t>
  </si>
  <si>
    <t>23 "pozice 2</t>
  </si>
  <si>
    <t>55342272</t>
  </si>
  <si>
    <t>vzpěra plotová PZ a poplastovaná dl.2000mm d42mm včetně kompletní sady příslušenství (úchytky pro připevnění ke sloupkům, úchytky napínacího a ostnatého drátu, spoj.materiál ap.)</t>
  </si>
  <si>
    <t>1074132914</t>
  </si>
  <si>
    <t>13 "pozice 3</t>
  </si>
  <si>
    <t>55342195R</t>
  </si>
  <si>
    <t>hlava plotové vzpěry D 40-50mm pozinkovaná poplastovaná v tmavě zelené barvě</t>
  </si>
  <si>
    <t>-1100338953</t>
  </si>
  <si>
    <t>348101220</t>
  </si>
  <si>
    <t>Osazení vrat nebo vrátek k oplocení na ocelové sloupky pl přes 2 do 4 m2</t>
  </si>
  <si>
    <t>1299409261</t>
  </si>
  <si>
    <t>příloha D.5.18 specifikace  v legendě</t>
  </si>
  <si>
    <t>1 "otočná branka</t>
  </si>
  <si>
    <t>5534233R</t>
  </si>
  <si>
    <t>branka plotová jednokřídlá otočná Pz 1200x1800mm včetně sloupků se závěsy, oboustranné kliky, zámku, povrchových úprav</t>
  </si>
  <si>
    <t>-377869048</t>
  </si>
  <si>
    <t>348101250</t>
  </si>
  <si>
    <t>Osazení vrat nebo vrátek k oplocení na ocelové sloupky pl přes 8 do 10 m2</t>
  </si>
  <si>
    <t>1068983558</t>
  </si>
  <si>
    <t>1 "otočná brána</t>
  </si>
  <si>
    <t>brána plotová dvoukřídlá Pz 4500x1800mm včetně sloupků se závěsy, oboustranné kliky, zámku, uzamykatelné rozvory, vosacího zámku, zarážky s protikusem, povrchových úprav</t>
  </si>
  <si>
    <t>739480941</t>
  </si>
  <si>
    <t>348121221</t>
  </si>
  <si>
    <t>Osazení podhrabových desek dl přes 2 do 3 m na ocelové plotové sloupky</t>
  </si>
  <si>
    <t>-456265833</t>
  </si>
  <si>
    <t>12,00 "sloupky - pozice 5a</t>
  </si>
  <si>
    <t>11,00 "vzpěry - pozice 5b</t>
  </si>
  <si>
    <t>5923254R1</t>
  </si>
  <si>
    <t>betonová podhrabová deska 2950x300x50mm</t>
  </si>
  <si>
    <t>1314347520</t>
  </si>
  <si>
    <t>5923254R2</t>
  </si>
  <si>
    <t>betonová podhrabová deska 2450x300x50mm</t>
  </si>
  <si>
    <t>571769514</t>
  </si>
  <si>
    <t>5923254R</t>
  </si>
  <si>
    <t>držák stabilizační podhrabové desky pro oc.sloupek D 40-50mm včetně povrchové úpravy</t>
  </si>
  <si>
    <t>-539294254</t>
  </si>
  <si>
    <t>5923255R</t>
  </si>
  <si>
    <t>systémová úchytka (kolík) fixační pro ukotvení vzpěry do podhrabové desky</t>
  </si>
  <si>
    <t>1637171979</t>
  </si>
  <si>
    <t>564231011</t>
  </si>
  <si>
    <t>Podklad nebo podsyp ze štěrkopísku ŠP plochy do 100 m2 tl 100 mm</t>
  </si>
  <si>
    <t>585711721</t>
  </si>
  <si>
    <t>67,50*0,20 "pod podhrabové desky</t>
  </si>
  <si>
    <t>348401220</t>
  </si>
  <si>
    <t>Montáž oplocení ze strojového pletiva bez napínacích drátů v do 1,6 m</t>
  </si>
  <si>
    <t>1025322502</t>
  </si>
  <si>
    <t xml:space="preserve">62,00 "pletivo - pozice 1 </t>
  </si>
  <si>
    <t>-1857580230</t>
  </si>
  <si>
    <t>62*1,05 'Přepočtené koeficientem množství</t>
  </si>
  <si>
    <t>348401350</t>
  </si>
  <si>
    <t>Rozvinutí, montáž a napnutí napínacího drátu na oplocení</t>
  </si>
  <si>
    <t>-1499537935</t>
  </si>
  <si>
    <t>231,00 "drát - pozice 4</t>
  </si>
  <si>
    <t>15619100R</t>
  </si>
  <si>
    <t>drát ocelový poplastovaný v tmavě zelené barvě kruhový napínací 3,8 mm, vč. napínáků</t>
  </si>
  <si>
    <t>-1398046200</t>
  </si>
  <si>
    <t>961044111</t>
  </si>
  <si>
    <t>Bourání základů z betonu prostého</t>
  </si>
  <si>
    <t>1269334293</t>
  </si>
  <si>
    <t>stávající patky pro sloupky a vzpěry oplocení  ... odhad</t>
  </si>
  <si>
    <t>0,40*0,40*0,80*23 "sloupky ... 23ks</t>
  </si>
  <si>
    <t>0,80*0,80*0,80*2 "sloupky brány ... 2ks</t>
  </si>
  <si>
    <t>0,50*0,50*0,80 "sloupek branky</t>
  </si>
  <si>
    <t>0,40*0,40*0,40*2 "rohové vzpěry ... 2ks</t>
  </si>
  <si>
    <t>0,40*0,40*0,40*11 "vzpěry po cca 25m ... 11ks</t>
  </si>
  <si>
    <t>966071711</t>
  </si>
  <si>
    <t>Bourání sloupků a vzpěr plotových ocelových do 2,5 m zabetonovaných</t>
  </si>
  <si>
    <t>158984446</t>
  </si>
  <si>
    <t>23+13 "stávající sloupky a vzpěry</t>
  </si>
  <si>
    <t>3 "stávající sloupky brány a branky</t>
  </si>
  <si>
    <t>966071821</t>
  </si>
  <si>
    <t>Rozebrání oplocení z drátěného pletiva se čtvercovými oky v do 1,6 m</t>
  </si>
  <si>
    <t>256885484</t>
  </si>
  <si>
    <t>62,00 "stáv.oplocení</t>
  </si>
  <si>
    <t>966073811</t>
  </si>
  <si>
    <t>Rozebrání vrat a vrátek k oplocení pl přes 2 do 6 m2</t>
  </si>
  <si>
    <t>-207347534</t>
  </si>
  <si>
    <t>1 "branka</t>
  </si>
  <si>
    <t>966073812</t>
  </si>
  <si>
    <t>Rozebrání vrat a vrátek k oplocení pl přes 6 do 10 m2</t>
  </si>
  <si>
    <t>-728969775</t>
  </si>
  <si>
    <t>1 "brána</t>
  </si>
  <si>
    <t>583069637</t>
  </si>
  <si>
    <t>-1977147385</t>
  </si>
  <si>
    <t>17,053*12 'Přepočtené koeficientem množství</t>
  </si>
  <si>
    <t>-804376640</t>
  </si>
  <si>
    <t>10,00 "beton základ</t>
  </si>
  <si>
    <t>1304513980</t>
  </si>
  <si>
    <t>6,435 "stáv.sloupky</t>
  </si>
  <si>
    <t>0,21+0,285 "brána+branka</t>
  </si>
  <si>
    <t>0,123 "pletivo</t>
  </si>
  <si>
    <t>998232110</t>
  </si>
  <si>
    <t>Přesun hmot pro oplocení zděné z cihel nebo tvárnic v do 3 m</t>
  </si>
  <si>
    <t>-1742369083</t>
  </si>
  <si>
    <t>ornice</t>
  </si>
  <si>
    <t>136,8</t>
  </si>
  <si>
    <t>hloubení_rýh_3</t>
  </si>
  <si>
    <t>191,064</t>
  </si>
  <si>
    <t>hloubení_rýh_4</t>
  </si>
  <si>
    <t>79,319</t>
  </si>
  <si>
    <t>hloubení_rýh_5</t>
  </si>
  <si>
    <t>11,816</t>
  </si>
  <si>
    <t>hloubení_rýh_6</t>
  </si>
  <si>
    <t>6,983</t>
  </si>
  <si>
    <t>301,007</t>
  </si>
  <si>
    <t>zásyp</t>
  </si>
  <si>
    <t>208,581</t>
  </si>
  <si>
    <t>SO-02 - Vodovod</t>
  </si>
  <si>
    <t>zásyp_výměna</t>
  </si>
  <si>
    <t>50,911</t>
  </si>
  <si>
    <t>131,512</t>
  </si>
  <si>
    <t>lože</t>
  </si>
  <si>
    <t>15,731</t>
  </si>
  <si>
    <t>obsyp</t>
  </si>
  <si>
    <t>63,015</t>
  </si>
  <si>
    <t>hloubení_rýh_celkem</t>
  </si>
  <si>
    <t>289,182</t>
  </si>
  <si>
    <t>potrubí</t>
  </si>
  <si>
    <t>-1,482</t>
  </si>
  <si>
    <t>ing. Martina Beňáková</t>
  </si>
  <si>
    <t xml:space="preserve">    5 - Komunikace pozemní</t>
  </si>
  <si>
    <t>1096559774</t>
  </si>
  <si>
    <t>"odhad po dobu cca 5 dnů prům. 4h/denně, 2 čerpadla"</t>
  </si>
  <si>
    <t>(5*4)*2</t>
  </si>
  <si>
    <t>-261811528</t>
  </si>
  <si>
    <t>5*2</t>
  </si>
  <si>
    <t>Dočasné zajištění potrubí z PE DN do 200 mm</t>
  </si>
  <si>
    <t>284247204</t>
  </si>
  <si>
    <t>4*1 "plyn</t>
  </si>
  <si>
    <t>119001406</t>
  </si>
  <si>
    <t>Dočasné zajištění potrubí z PE DN přes 200 do 500 mm</t>
  </si>
  <si>
    <t>-1836697004</t>
  </si>
  <si>
    <t>1*1 "plyn</t>
  </si>
  <si>
    <t>119001411</t>
  </si>
  <si>
    <t>Dočasné zajištění potrubí betonového, ŽB nebo kameninového DN do 200 mm</t>
  </si>
  <si>
    <t>1249654056</t>
  </si>
  <si>
    <t>1*1 "kanalizace</t>
  </si>
  <si>
    <t>119001412</t>
  </si>
  <si>
    <t>Dočasné zajištění potrubí betonového, ŽB nebo kameninového DN přes 200 do 500 mm</t>
  </si>
  <si>
    <t>-932344754</t>
  </si>
  <si>
    <t>4*1,1 "kanalizace</t>
  </si>
  <si>
    <t>-797141185</t>
  </si>
  <si>
    <t>4*1 "kabel</t>
  </si>
  <si>
    <t>2*1,1 "kabel</t>
  </si>
  <si>
    <t>121151103</t>
  </si>
  <si>
    <t>Sejmutí ornice plochy do 100 m2 tl vrstvy do 200 mm strojně</t>
  </si>
  <si>
    <t>-641891552</t>
  </si>
  <si>
    <t>"řad V1 - ornice tl.100mm"</t>
  </si>
  <si>
    <t>108,28*1</t>
  </si>
  <si>
    <t>"řad V2 - ornice tl.100mm"</t>
  </si>
  <si>
    <t>28,52*1</t>
  </si>
  <si>
    <t>132254204</t>
  </si>
  <si>
    <t>Hloubení zapažených rýh š do 2000 mm v hornině třídy těžitelnosti I skupiny 3 objem do 500 m3</t>
  </si>
  <si>
    <t>1127229900</t>
  </si>
  <si>
    <t>108,28*1*(1,75-0,1)*0,8</t>
  </si>
  <si>
    <t>"řad V1 - vozovka asfalt tl.420mm"</t>
  </si>
  <si>
    <t>21,7*1,1*(2,8-0,42)*0,8</t>
  </si>
  <si>
    <t>28,52*1*(1,75-0,1)*0,05</t>
  </si>
  <si>
    <t>"řad V2 - vozovka asfalt tl.420mm"</t>
  </si>
  <si>
    <t>5*1*(1,75-0,42)*0,05</t>
  </si>
  <si>
    <t>"zatřídění V1: 80% tř. 3, 20% tř. 4"</t>
  </si>
  <si>
    <t>"zatřídění V2: 5% tř. 3, 60% tř. 4, 22% tř. 5, 13% tř.6"</t>
  </si>
  <si>
    <t>132354203</t>
  </si>
  <si>
    <t>Hloubení zapažených rýh š do 2000 mm v hornině třídy těžitelnosti II skupiny 4 objem do 100 m3</t>
  </si>
  <si>
    <t>888793662</t>
  </si>
  <si>
    <t>108,28*1*(1,75-0,1)*0,2</t>
  </si>
  <si>
    <t>21,7*1,1*(2,8-0,42)*0,2</t>
  </si>
  <si>
    <t>28,52*1*(1,75-0,1)*0,6</t>
  </si>
  <si>
    <t>5*1*(1,75-0,42)*0,6</t>
  </si>
  <si>
    <t>132454201</t>
  </si>
  <si>
    <t>Hloubení zapažených rýh š do 2000 mm v hornině třídy těžitelnosti II skupiny 5 objem do 20 m3</t>
  </si>
  <si>
    <t>-1398081693</t>
  </si>
  <si>
    <t>28,52*1*(1,75-0,1)*0,22</t>
  </si>
  <si>
    <t>5*1*(1,75-0,42)*0,22</t>
  </si>
  <si>
    <t>132554201</t>
  </si>
  <si>
    <t>Hloubení zapažených rýh š do 2000 mm v hornině třídy těžitelnosti III skupiny 6 objem do 20 m3</t>
  </si>
  <si>
    <t>533933053</t>
  </si>
  <si>
    <t>28,52*1*(1,75-0,1)*0,13</t>
  </si>
  <si>
    <t>5*1*(1,75-0,42)*0,13</t>
  </si>
  <si>
    <t>139001101</t>
  </si>
  <si>
    <t>295267816</t>
  </si>
  <si>
    <t>"řad V1"</t>
  </si>
  <si>
    <t>21,7*1,1*(2,8-0,42)</t>
  </si>
  <si>
    <t>13999r</t>
  </si>
  <si>
    <t>Ručně kopané sondy pro ověření polohy stávajících sítí</t>
  </si>
  <si>
    <t>ks</t>
  </si>
  <si>
    <t>123371554</t>
  </si>
  <si>
    <t>-2117634945</t>
  </si>
  <si>
    <t>2*108,28*1,75</t>
  </si>
  <si>
    <t>"řad V2"</t>
  </si>
  <si>
    <t>2*33,52*1,75</t>
  </si>
  <si>
    <t>1982141567</t>
  </si>
  <si>
    <t>114930738</t>
  </si>
  <si>
    <t>2*21,7*2,8</t>
  </si>
  <si>
    <t>141402061</t>
  </si>
  <si>
    <t>162351103</t>
  </si>
  <si>
    <t>Vodorovné přemístění přes 50 do 500 m výkopku/sypaniny z horniny třídy těžitelnosti I skupiny 1 až 3</t>
  </si>
  <si>
    <t>-1332756039</t>
  </si>
  <si>
    <t>1022344151</t>
  </si>
  <si>
    <t>hloubení_rýh_3-zásyp+zásyp_výměna</t>
  </si>
  <si>
    <t>-56134441</t>
  </si>
  <si>
    <t>(hloubení_rýh_3-zásyp+zásyp_výměna)*3 "celková vzdálenost skládky - 13 km</t>
  </si>
  <si>
    <t>-90871261</t>
  </si>
  <si>
    <t>hloubení_rýh_4+hloubení_rýh_5</t>
  </si>
  <si>
    <t>1214081585</t>
  </si>
  <si>
    <t>(hloubení_rýh_4+hloubení_rýh_5)*3 "celková vzdálenost skládky - 13 km</t>
  </si>
  <si>
    <t>-1172866087</t>
  </si>
  <si>
    <t>-2098278296</t>
  </si>
  <si>
    <t>hloubení_rýh_6*3 "celková vzdálenost skládky - 13 km</t>
  </si>
  <si>
    <t>-591566458</t>
  </si>
  <si>
    <t>-1026102779</t>
  </si>
  <si>
    <t>131,512*1,8 'Přepočtené koeficientem množství</t>
  </si>
  <si>
    <t>34774215</t>
  </si>
  <si>
    <t>lože+obsyp+zásyp+ornice*0,1 "materiál uložený na meziskládku</t>
  </si>
  <si>
    <t>hloubení_rýh_celkem-zásyp+zásyp_výměna "přebytečný materiál na skládku</t>
  </si>
  <si>
    <t>1499742156</t>
  </si>
  <si>
    <t>hloubení_rýh_3+hloubení_rýh_4+hloubení_rýh_5+hloubení_rýh_6</t>
  </si>
  <si>
    <t>-lože</t>
  </si>
  <si>
    <t>-obsyp</t>
  </si>
  <si>
    <t>-(3,3+4,3)*pi*0,25^2/4 "odečet potrubí chráničky</t>
  </si>
  <si>
    <t>-568266628</t>
  </si>
  <si>
    <t>(21,7-3,3-4,3)*1,1*(2,8-0,42-0,1-0,11-0,3)</t>
  </si>
  <si>
    <t>(3,3+4,3)*1,1*(2,8-0,42-0,25)</t>
  </si>
  <si>
    <t>5*1*(1,75-0,42-0,1-0,11-0,3)</t>
  </si>
  <si>
    <t>-87363585</t>
  </si>
  <si>
    <t>108,28*1*(0,11+0,3)</t>
  </si>
  <si>
    <t>(21,7-3,3-4,3)*1,1*(0,11+0,3)</t>
  </si>
  <si>
    <t>33,52*1*(0,11+0,3)</t>
  </si>
  <si>
    <t>-(129,98-3,3-4,3+33,52)*pi*0,11^2/4 "odečet potrubí</t>
  </si>
  <si>
    <t>58337600</t>
  </si>
  <si>
    <t>štěrkopísek frakce 0/45</t>
  </si>
  <si>
    <t>-638776261</t>
  </si>
  <si>
    <t>63,015*2 'Přepočtené koeficientem množství</t>
  </si>
  <si>
    <t>-1496645740</t>
  </si>
  <si>
    <t>181451311</t>
  </si>
  <si>
    <t>Založení trávníku strojně v jedné operaci v rovině nebo na svahu do 1:5</t>
  </si>
  <si>
    <t>-770928845</t>
  </si>
  <si>
    <t>00572470</t>
  </si>
  <si>
    <t>osivo směs travní univerzál</t>
  </si>
  <si>
    <t>616331985</t>
  </si>
  <si>
    <t>136,8*0,025 'Přepočtené koeficientem množství</t>
  </si>
  <si>
    <t>181951114R</t>
  </si>
  <si>
    <t>Úprava pláně se zhutněním strojně</t>
  </si>
  <si>
    <t>1785466759</t>
  </si>
  <si>
    <t>21,7*1,1</t>
  </si>
  <si>
    <t>33,52*1</t>
  </si>
  <si>
    <t>155312901</t>
  </si>
  <si>
    <t>108,28*1*0,1</t>
  </si>
  <si>
    <t>(21,7-3,3-4,3)*1,1*0,1</t>
  </si>
  <si>
    <t>33,52*1*0,1</t>
  </si>
  <si>
    <t>1472347500</t>
  </si>
  <si>
    <t>3*(0,3*0,3*0,2) "hydranty</t>
  </si>
  <si>
    <t>4*0,2 "tvarovky (T-kus) - 0,2 m3/ks</t>
  </si>
  <si>
    <t>6*0,05 "armatury (Š) - 0,05m3/ks</t>
  </si>
  <si>
    <t>0,06+0,255 "lomy</t>
  </si>
  <si>
    <t>769598762</t>
  </si>
  <si>
    <t>4*(2*0,3*0,4)" tvarovky</t>
  </si>
  <si>
    <t>(6+3)*(2*0,3*0,3)" armatury</t>
  </si>
  <si>
    <t>-626843806</t>
  </si>
  <si>
    <t>Komunikace pozemní</t>
  </si>
  <si>
    <t>591141111</t>
  </si>
  <si>
    <t>Kladení dlažby z kostek velkých z kamene na MC tl 50 mm</t>
  </si>
  <si>
    <t>1952583605</t>
  </si>
  <si>
    <t>0,4 "H1"</t>
  </si>
  <si>
    <t>58381008</t>
  </si>
  <si>
    <t>kostka štípaná dlažební žula velká 15/17</t>
  </si>
  <si>
    <t>1071090301</t>
  </si>
  <si>
    <t>0,4*1,01 'Přepočtené koeficientem množství</t>
  </si>
  <si>
    <t>230202072</t>
  </si>
  <si>
    <t>Nasunutí potrubní sekce plastové průměru přes 63 do 110 mm do chráničky pro plynovody</t>
  </si>
  <si>
    <t>1035844963</t>
  </si>
  <si>
    <t>3,3+4,3</t>
  </si>
  <si>
    <t>230220011R</t>
  </si>
  <si>
    <t>Montáž orientačního sloupku</t>
  </si>
  <si>
    <t>-1841097293</t>
  </si>
  <si>
    <t>40412031</t>
  </si>
  <si>
    <t>sloupek ocelový pozinkovaný 60mm</t>
  </si>
  <si>
    <t>-2094539074</t>
  </si>
  <si>
    <t>850311811</t>
  </si>
  <si>
    <t>Bourání stávajícího potrubí z trub litinových DN 150</t>
  </si>
  <si>
    <t>13222839</t>
  </si>
  <si>
    <t>852242122</t>
  </si>
  <si>
    <t>Montáž potrubí z trub litinových tlakových přírubových délky do 1 m otevřený výkop DN 80</t>
  </si>
  <si>
    <t>386693186</t>
  </si>
  <si>
    <t>55253234</t>
  </si>
  <si>
    <t>tvarovka přírubová litinová vodovodní FF-kus PN10/16 DN 80 dl 150mm</t>
  </si>
  <si>
    <t>-38144062</t>
  </si>
  <si>
    <t>55253237</t>
  </si>
  <si>
    <t>tvarovka přírubová litinová vodovodní FF-kus PN10/16 DN 80 dl 300mm</t>
  </si>
  <si>
    <t>346878427</t>
  </si>
  <si>
    <t>55253247</t>
  </si>
  <si>
    <t>tvarovka přírubová litinová vodovodní FF-kus PN10/16 DN 80 dl 1000mm</t>
  </si>
  <si>
    <t>-2088124612</t>
  </si>
  <si>
    <t>857242122</t>
  </si>
  <si>
    <t>Montáž litinových tvarovek jednoosých přírubových otevřený výkop DN 80</t>
  </si>
  <si>
    <t>1317028705</t>
  </si>
  <si>
    <t>55251820</t>
  </si>
  <si>
    <t>koleno přírubové prodloužené s patkou pro připojení k hydrantu 80/90mm</t>
  </si>
  <si>
    <t>-1006062806</t>
  </si>
  <si>
    <t>857262122</t>
  </si>
  <si>
    <t>Montáž litinových tvarovek jednoosých přírubových otevřený výkop DN 100</t>
  </si>
  <si>
    <t>2101749519</t>
  </si>
  <si>
    <t>55253641</t>
  </si>
  <si>
    <t>přechod přírubový,práškový epoxid tl 250µm FFR-kus litinový DN 100/80</t>
  </si>
  <si>
    <t>2003157703</t>
  </si>
  <si>
    <t>857264122</t>
  </si>
  <si>
    <t>Montáž litinových tvarovek odbočných přírubových otevřený výkop DN 100</t>
  </si>
  <si>
    <t>-362972484</t>
  </si>
  <si>
    <t>55253515</t>
  </si>
  <si>
    <t>tvarovka přírubová litinová s přírubovou odbočkou,práškový epoxid tl 250µm T-kus DN 100/80</t>
  </si>
  <si>
    <t>518064010</t>
  </si>
  <si>
    <t>55253516</t>
  </si>
  <si>
    <t>tvarovka přírubová litinová vodovodní s přírubovou odbočkou PN10/16 T-kus DN 100/100</t>
  </si>
  <si>
    <t>1030665201</t>
  </si>
  <si>
    <t>871251211</t>
  </si>
  <si>
    <t>Montáž potrubí z PE100 RC SDR 11 otevřený výkop svařovaných elektrotvarovkou d 110 x 10,0 mm</t>
  </si>
  <si>
    <t>1449224595</t>
  </si>
  <si>
    <t>129,98+33,52</t>
  </si>
  <si>
    <t>28613550</t>
  </si>
  <si>
    <t>potrubí vodovodní dvouvrstvé PE100 RC SDR11 110x10mm</t>
  </si>
  <si>
    <t>144574421</t>
  </si>
  <si>
    <t>163,5*1,015 'Přepočtené koeficientem množství</t>
  </si>
  <si>
    <t>877241101</t>
  </si>
  <si>
    <t>Montáž elektrospojek na vodovodním potrubí z PE trub d 90</t>
  </si>
  <si>
    <t>1610871015</t>
  </si>
  <si>
    <t>28615974</t>
  </si>
  <si>
    <t>elektrospojka SDR11 PE 100 PN16 D 90mm</t>
  </si>
  <si>
    <t>-824404844</t>
  </si>
  <si>
    <t>28653135</t>
  </si>
  <si>
    <t>nákružek lemový PE 100 SDR11 90mm</t>
  </si>
  <si>
    <t>236225550</t>
  </si>
  <si>
    <t>28654368</t>
  </si>
  <si>
    <t>příruba volná k lemovému nákružku z polypropylénu 90</t>
  </si>
  <si>
    <t>-1943674148</t>
  </si>
  <si>
    <t>877251101</t>
  </si>
  <si>
    <t>Montáž elektrospojek na vodovodním potrubí z PE trub d 110</t>
  </si>
  <si>
    <t>884991523</t>
  </si>
  <si>
    <t>28615975</t>
  </si>
  <si>
    <t>elektrospojka SDR11 PE 100 PN16 D 110mm</t>
  </si>
  <si>
    <t>-1704850169</t>
  </si>
  <si>
    <t>28653136</t>
  </si>
  <si>
    <t>nákružek lemový PE 100 SDR11 110mm</t>
  </si>
  <si>
    <t>23912667</t>
  </si>
  <si>
    <t>28654410</t>
  </si>
  <si>
    <t>příruba volná k lemovému nákružku z polypropylénu 110</t>
  </si>
  <si>
    <t>-1384193924</t>
  </si>
  <si>
    <t>877251101.1</t>
  </si>
  <si>
    <t>Montáž oblouků na vodovodním potrubí z PE trub d 110</t>
  </si>
  <si>
    <t>-304154876</t>
  </si>
  <si>
    <t>NCL.616139</t>
  </si>
  <si>
    <t>WS11 d110, PE100, SDR11, koleno 11°, elektro</t>
  </si>
  <si>
    <t>-2027628887</t>
  </si>
  <si>
    <t>NCL.615273</t>
  </si>
  <si>
    <t>W30 d110, PE100, SDR11, koleno 30°, elektro</t>
  </si>
  <si>
    <t>-1142900966</t>
  </si>
  <si>
    <t>877251110</t>
  </si>
  <si>
    <t>Montáž elektrokolen 45° na vodovodním potrubí z PE trub d 110</t>
  </si>
  <si>
    <t>-951228714</t>
  </si>
  <si>
    <t>28614949</t>
  </si>
  <si>
    <t>elektrokoleno 45° PE 100 PN16 D 110mm</t>
  </si>
  <si>
    <t>1664476900</t>
  </si>
  <si>
    <t>877251112</t>
  </si>
  <si>
    <t>Montáž elektrokolen 90° na vodovodním potrubí z PE trub d 110</t>
  </si>
  <si>
    <t>503761407</t>
  </si>
  <si>
    <t>28614937</t>
  </si>
  <si>
    <t>elektrokoleno 90° PE 100 PN16 D 110mm</t>
  </si>
  <si>
    <t>1134832958</t>
  </si>
  <si>
    <t>877251201</t>
  </si>
  <si>
    <t>Montáž oblouků svařovaných na tupo na vodovodním potrubí z PE trub d 110</t>
  </si>
  <si>
    <t>-544532313</t>
  </si>
  <si>
    <t>NCL.191125511</t>
  </si>
  <si>
    <t>oblouk d110, PE100, SDR11, PN16, R = 1,5 x d, oblouk 22° bezešvý, na tupo, dlouhý</t>
  </si>
  <si>
    <t>1427167875</t>
  </si>
  <si>
    <t>891241112</t>
  </si>
  <si>
    <t>Montáž vodovodních šoupátek otevřený výkop DN 80</t>
  </si>
  <si>
    <t>-1454873427</t>
  </si>
  <si>
    <t>42221116</t>
  </si>
  <si>
    <t>šoupátko s přírubami voda DN 80 PN16</t>
  </si>
  <si>
    <t>-444318663</t>
  </si>
  <si>
    <t>42291038</t>
  </si>
  <si>
    <t>souprava zemní teleskopická pro E2 šoupatka DN 50-100mm Rd 1,3-1,8m</t>
  </si>
  <si>
    <t>120699810</t>
  </si>
  <si>
    <t>891241811</t>
  </si>
  <si>
    <t>Demontáž vodovodních šoupátek otevřený výkop DN 80</t>
  </si>
  <si>
    <t>1079550097</t>
  </si>
  <si>
    <t>891247112</t>
  </si>
  <si>
    <t>Montáž hydrantů podzemních DN 80</t>
  </si>
  <si>
    <t>1841418891</t>
  </si>
  <si>
    <t>42273592</t>
  </si>
  <si>
    <t>hydrant podzemní DN 80 PN 16 dvojitý uzávěr s koulí krycí v 1000mm</t>
  </si>
  <si>
    <t>779805172</t>
  </si>
  <si>
    <t>42273593</t>
  </si>
  <si>
    <t>hydrant podzemní DN 80 PN 16 dvojitý uzávěr s koulí krycí v 1250mm</t>
  </si>
  <si>
    <t>-615309021</t>
  </si>
  <si>
    <t>891247812</t>
  </si>
  <si>
    <t>Demontáž hydrantů podzemních na potrubí DN 80</t>
  </si>
  <si>
    <t>1075405939</t>
  </si>
  <si>
    <t>891261112</t>
  </si>
  <si>
    <t>Montáž vodovodních šoupátek otevřený výkop DN 100</t>
  </si>
  <si>
    <t>-789044587</t>
  </si>
  <si>
    <t>42221117</t>
  </si>
  <si>
    <t>šoupátko s přírubami voda DN 100 PN16</t>
  </si>
  <si>
    <t>-873845050</t>
  </si>
  <si>
    <t>566205453</t>
  </si>
  <si>
    <t>892271111</t>
  </si>
  <si>
    <t>Tlaková zkouška vodou potrubí DN 100 nebo 125</t>
  </si>
  <si>
    <t>-2137023851</t>
  </si>
  <si>
    <t>892273122</t>
  </si>
  <si>
    <t>Proplach a dezinfekce vodovodního potrubí DN od 80 do 125</t>
  </si>
  <si>
    <t>-551550612</t>
  </si>
  <si>
    <t>1393501142</t>
  </si>
  <si>
    <t>899101211</t>
  </si>
  <si>
    <t>Demontáž poklopů litinových nebo ocelových včetně rámů hmotnosti do 50 kg</t>
  </si>
  <si>
    <t>-201444370</t>
  </si>
  <si>
    <t>Osazení poklopů litinových šoupátkových</t>
  </si>
  <si>
    <t>342857502</t>
  </si>
  <si>
    <t>-1714277542</t>
  </si>
  <si>
    <t>42210050</t>
  </si>
  <si>
    <t>deska podkladová uličního poklopu litinového šoupatového</t>
  </si>
  <si>
    <t>1321156529</t>
  </si>
  <si>
    <t>899401113</t>
  </si>
  <si>
    <t>Osazení poklopů litinových hydrantových</t>
  </si>
  <si>
    <t>-525184520</t>
  </si>
  <si>
    <t>42291452</t>
  </si>
  <si>
    <t>poklop litinový hydrantový DN 80</t>
  </si>
  <si>
    <t>1779610187</t>
  </si>
  <si>
    <t>56230638</t>
  </si>
  <si>
    <t>deska podkladová uličního poklopu plastového hydrantového</t>
  </si>
  <si>
    <t>79705129</t>
  </si>
  <si>
    <t>899713111</t>
  </si>
  <si>
    <t>Orientační tabulky na sloupku betonovém nebo ocelovém</t>
  </si>
  <si>
    <t>-969180509</t>
  </si>
  <si>
    <t>2*2 "chráničky</t>
  </si>
  <si>
    <t>9 "ostatní"</t>
  </si>
  <si>
    <t>899721111</t>
  </si>
  <si>
    <t>Signalizační vodič DN do 150 mm na potrubí</t>
  </si>
  <si>
    <t>258726411</t>
  </si>
  <si>
    <t>899722112</t>
  </si>
  <si>
    <t>Krytí potrubí z plastů výstražnou fólií z PVC přes 20 do 25 cm</t>
  </si>
  <si>
    <t>1327639780</t>
  </si>
  <si>
    <t>Zabetonování konců potrubí betonem tř. C 25/30</t>
  </si>
  <si>
    <t>144926998</t>
  </si>
  <si>
    <t>899911217</t>
  </si>
  <si>
    <t>Kluzná objímka výšky 19 mm vnějšího průměru potrubí přes 113 mm do 127 mm</t>
  </si>
  <si>
    <t>1631630241</t>
  </si>
  <si>
    <t>2*3</t>
  </si>
  <si>
    <t>899913143</t>
  </si>
  <si>
    <t>Uzavírací manžeta chráničky potrubí DN 100 x 250</t>
  </si>
  <si>
    <t>-1063675959</t>
  </si>
  <si>
    <t>2*2</t>
  </si>
  <si>
    <t>899914213</t>
  </si>
  <si>
    <t>Montáž ocelové chráničky D přes 200 do 250 mm</t>
  </si>
  <si>
    <t>-1798594710</t>
  </si>
  <si>
    <t>14011108</t>
  </si>
  <si>
    <t>trubka ocelová bezešvá hladká jakost 11 353 245x8,0mm</t>
  </si>
  <si>
    <t>-718641086</t>
  </si>
  <si>
    <t>7,6*1,05 'Přepočtené koeficientem množství</t>
  </si>
  <si>
    <t>997221571</t>
  </si>
  <si>
    <t>Vodorovná doprava vybouraných hmot do 1 km</t>
  </si>
  <si>
    <t>754460457</t>
  </si>
  <si>
    <t>997221579</t>
  </si>
  <si>
    <t>Příplatek ZKD 1 km u vodorovné dopravy vybouraných hmot</t>
  </si>
  <si>
    <t>1203824172</t>
  </si>
  <si>
    <t>997221612</t>
  </si>
  <si>
    <t>Nakládání vybouraných hmot na dopravní prostředky pro vodorovnou dopravu</t>
  </si>
  <si>
    <t>1230896057</t>
  </si>
  <si>
    <t>1975106093</t>
  </si>
  <si>
    <t>SO-04 - Přeložka VO</t>
  </si>
  <si>
    <t>Jaroslav Bedáň</t>
  </si>
  <si>
    <t>D1 - PŘELOŽKA VO</t>
  </si>
  <si>
    <t xml:space="preserve">    M16 - Přeložka kabelu VO</t>
  </si>
  <si>
    <t xml:space="preserve">    M30 - Přidružené práce</t>
  </si>
  <si>
    <t>D1</t>
  </si>
  <si>
    <t>PŘELOŽKA VO</t>
  </si>
  <si>
    <t>M16</t>
  </si>
  <si>
    <t>Přeložka kabelu VO</t>
  </si>
  <si>
    <t>16EM01</t>
  </si>
  <si>
    <t>D+M - Stožárová svorkovnice 1x E14/6A, připojení do 2x16mm2, IP54</t>
  </si>
  <si>
    <t>-1222366615</t>
  </si>
  <si>
    <t>16EM02</t>
  </si>
  <si>
    <t>D+M - Kabel s měděným jádrem CYKY-J 4x10</t>
  </si>
  <si>
    <t>-1850244159</t>
  </si>
  <si>
    <t>16EM03</t>
  </si>
  <si>
    <t>D+M - PVC korugovaná chránička Js63</t>
  </si>
  <si>
    <t>-153171227</t>
  </si>
  <si>
    <t>16EM04</t>
  </si>
  <si>
    <t>D+M - PVC korugovaná chránička Js110</t>
  </si>
  <si>
    <t>152972007</t>
  </si>
  <si>
    <t>16EM05</t>
  </si>
  <si>
    <t>M - Odpojení stávajícího kabelu ve stožárech</t>
  </si>
  <si>
    <t>-694127054</t>
  </si>
  <si>
    <t>Poznámka k položce:_x000D_
Vypnutí napájení, odpojení kabelů na stožárových svorkovnicích, demontáž stožárových svorkovnic.</t>
  </si>
  <si>
    <t>16EM06</t>
  </si>
  <si>
    <t>M - Uložení kabelu do finální trasy</t>
  </si>
  <si>
    <t>-1378816341</t>
  </si>
  <si>
    <t>Poznámka k položce:_x000D_
Obnažení kabelu uloženého v provizorní trase a jeho přesun do finální trasy.</t>
  </si>
  <si>
    <t>16EM07</t>
  </si>
  <si>
    <t>M  Výkop 350x800mm tř.3 - ve volném terénu</t>
  </si>
  <si>
    <t>-800090021</t>
  </si>
  <si>
    <t>Poznámka k položce:_x000D_
Kompletní výkop 350x800mm, zához 350x600mm, vč. pískového lože 100/100mm, hutnění a úpravy terénu. Odvoz přebytečné zeminy, finální úprava terénu včetně osetí provede stavba. Položka obsahuje výkop jak pro provizorní, tak pro finální uložení kabelu VO.</t>
  </si>
  <si>
    <t>16EM08</t>
  </si>
  <si>
    <t>M  Výkop 500x1200mm tř.3 - pod komunikací</t>
  </si>
  <si>
    <t>1286877541</t>
  </si>
  <si>
    <t>Poznámka k položce:_x000D_
Kompletní výkop 500x1200mm, zához 500x1000mm, vč. řezání a bourání asfaltového povrchu, pískového lože 100/100mm, hutněného zásypu a provizorní úpravy terénu. Odvoz vybouraného asfaltového povrchu, přebytečné zeminy, odvoz a uložení na skládku (recyklace), finální úpravu komunikace provede stavba. Položka obsahuje výkop jak pro provizorní, tak pro finální uložení kabelu VO.</t>
  </si>
  <si>
    <t>16EM09</t>
  </si>
  <si>
    <t>D+M - Drát FeZn d10</t>
  </si>
  <si>
    <t>-1645371828</t>
  </si>
  <si>
    <t>16EM10</t>
  </si>
  <si>
    <t>D+M - Svorka spojovací DRÁT - DRÁT, ochrana proti korozi</t>
  </si>
  <si>
    <t>1760874793</t>
  </si>
  <si>
    <t>16EM11</t>
  </si>
  <si>
    <t>D+M - Svorka připojovací, na ocelové kostrukce</t>
  </si>
  <si>
    <t>47197296</t>
  </si>
  <si>
    <t>16EM12</t>
  </si>
  <si>
    <t>D+M - Zelenožlutý izolační návlek</t>
  </si>
  <si>
    <t>-452523079</t>
  </si>
  <si>
    <t>16EM13</t>
  </si>
  <si>
    <t>M - Ukončení kabelů do 3x1,5mm2</t>
  </si>
  <si>
    <t>1882764744</t>
  </si>
  <si>
    <t>16EM14</t>
  </si>
  <si>
    <t>M - Ukončení kabelů do 4x10mm2</t>
  </si>
  <si>
    <t>-424980071</t>
  </si>
  <si>
    <t>16EM15</t>
  </si>
  <si>
    <t>D+M - Spoje uzemnění - sváry v zemi, betonu včetně ochrany proti korozi</t>
  </si>
  <si>
    <t>soubor</t>
  </si>
  <si>
    <t>21627750</t>
  </si>
  <si>
    <t>16EM16</t>
  </si>
  <si>
    <t>D+M - Drobný montážní materiál</t>
  </si>
  <si>
    <t>1858173017</t>
  </si>
  <si>
    <t>M30</t>
  </si>
  <si>
    <t>Přidružené práce</t>
  </si>
  <si>
    <t>30EM01</t>
  </si>
  <si>
    <t>HZS - Koordinace s ostatními profesemi</t>
  </si>
  <si>
    <t>-1155679592</t>
  </si>
  <si>
    <t>30EM02</t>
  </si>
  <si>
    <t>HZS - Výchozí revize elektrozařízení vč. revizní zprávy</t>
  </si>
  <si>
    <t>1499032375</t>
  </si>
  <si>
    <t>30EM03</t>
  </si>
  <si>
    <t>HZS - Výkresová dokumentace skutečného provedení elektroinstalace</t>
  </si>
  <si>
    <t>-274898964</t>
  </si>
  <si>
    <t>SO-05 - Oprava stávajících povrchů</t>
  </si>
  <si>
    <t>113106571</t>
  </si>
  <si>
    <t>Rozebrání dlažeb vozovek ze zámkové dlažby s ložem z kameniva strojně pl přes 200 m2</t>
  </si>
  <si>
    <t>790339230</t>
  </si>
  <si>
    <t>přílohy C.4, D.1.1 a D.5.12</t>
  </si>
  <si>
    <t>274,00 "parkoviště</t>
  </si>
  <si>
    <t>113107163</t>
  </si>
  <si>
    <t>Odstranění podkladu z kameniva drceného tl přes 200 do 300 mm strojně pl přes 50 do 200 m2</t>
  </si>
  <si>
    <t>-974909757</t>
  </si>
  <si>
    <t>75,405 "MK asfalt ... štěrkové vrstvy na š.rýhy ... výpočet viz pol.č.564750111</t>
  </si>
  <si>
    <t>113107222</t>
  </si>
  <si>
    <t>Odstranění podkladu z kameniva drceného tl přes 100 do 200 mm strojně pl přes 200 m2</t>
  </si>
  <si>
    <t>537100661</t>
  </si>
  <si>
    <t>113107231</t>
  </si>
  <si>
    <t>Odstranění podkladu z betonu prostého tl přes 100 do 150 mm strojně pl přes 200 m2</t>
  </si>
  <si>
    <t>424982564</t>
  </si>
  <si>
    <t>113154523</t>
  </si>
  <si>
    <t>Frézování živičného krytu tl 50 mm pruh š přes 0,5 m pl do 500 m2</t>
  </si>
  <si>
    <t>-1755077754</t>
  </si>
  <si>
    <t>140,00 "MK asfalt ... obrus</t>
  </si>
  <si>
    <t>113154525</t>
  </si>
  <si>
    <t>Frézování živičného krytu tl 70 mm pruh š přes 0,5 m pl do 500 m2</t>
  </si>
  <si>
    <t>815233603</t>
  </si>
  <si>
    <t>140,00 "MK asfalt ... ložná vrstva</t>
  </si>
  <si>
    <t>113201112</t>
  </si>
  <si>
    <t>Vytrhání obrub silničních ležatých</t>
  </si>
  <si>
    <t>-1343034426</t>
  </si>
  <si>
    <t xml:space="preserve">přílohy C.4, D.1.1 </t>
  </si>
  <si>
    <t>88,00 "stávající obrubníky</t>
  </si>
  <si>
    <t>564730101</t>
  </si>
  <si>
    <t>Podklad nebo kryt z kameniva hrubého drceného vel. 16-32 mm plochy do 100 m2 tl 100 mm</t>
  </si>
  <si>
    <t>968755438</t>
  </si>
  <si>
    <t>příloha D.5.13</t>
  </si>
  <si>
    <t>0,80*30,00 "podsyp pod bet.žlabovky tl.100mm</t>
  </si>
  <si>
    <t>564750111</t>
  </si>
  <si>
    <t>Podklad nebo kryt z kameniva hrubého drceného vel. 16-32 mm plochy přes 100 m2 tl 150 mm</t>
  </si>
  <si>
    <t>1229214705</t>
  </si>
  <si>
    <t>MK asfalt ... pouze v š.rýhy</t>
  </si>
  <si>
    <t>kanalizace</t>
  </si>
  <si>
    <t>4,60*2,35+6,50*1,50+6,25*1,97+5,80*1,20+1,00*1,68</t>
  </si>
  <si>
    <t>2,70*(2,70-1,97)*2 "2ks</t>
  </si>
  <si>
    <t>2,50*(2,50-1,20)*1 "1ks</t>
  </si>
  <si>
    <t>vodovod</t>
  </si>
  <si>
    <t>21,70*1,00+5,00*1,00</t>
  </si>
  <si>
    <t>564751111</t>
  </si>
  <si>
    <t>Podklad nebo kryt z kameniva hrubého drceného vel. 32-63 mm plochy přes 100 m2 tl 150 mm</t>
  </si>
  <si>
    <t>2099941138</t>
  </si>
  <si>
    <t>564861111</t>
  </si>
  <si>
    <t>Podklad ze štěrkodrtě ŠD plochy přes 100 m2 tl 200 mm</t>
  </si>
  <si>
    <t>1022157394</t>
  </si>
  <si>
    <t>274,00 "parkoviště opraveno celoplošně ve všech vrstvách dle C.4</t>
  </si>
  <si>
    <t>567122113</t>
  </si>
  <si>
    <t>Podklad ze směsi stmelené cementem SC C 8/10 (KSC I) tl 140 mm</t>
  </si>
  <si>
    <t>529685548</t>
  </si>
  <si>
    <t>573211109</t>
  </si>
  <si>
    <t>Postřik živičný spojovací z asfaltu v množství 0,50 kg/m2</t>
  </si>
  <si>
    <t>-1951501241</t>
  </si>
  <si>
    <t>2*140,00 "MK asfalt ACL+ACO celoplošně dle C.4 ... postřik 2x</t>
  </si>
  <si>
    <t>577143121</t>
  </si>
  <si>
    <t>Asfaltový beton vrstva obrusná ACO 8 tl 50 mm š přes 3 m z nemodifikovaného asfaltu</t>
  </si>
  <si>
    <t>-952478629</t>
  </si>
  <si>
    <t>140,00 "MK asfalt ACL+ACO celoplošně dle C.4</t>
  </si>
  <si>
    <t>577165142</t>
  </si>
  <si>
    <t>Asfaltový beton vrstva ložní ACL 16 S tl 70 mm š přes 3 m z modifikovaného asfaltu</t>
  </si>
  <si>
    <t>345804350</t>
  </si>
  <si>
    <t>596212353</t>
  </si>
  <si>
    <t>Kladení zámkové dlažby pozemních komunikací strojně tl 80 mm pl do 300 m2</t>
  </si>
  <si>
    <t>-1134899008</t>
  </si>
  <si>
    <t>592-452R</t>
  </si>
  <si>
    <t>dlažba zámková betonová 200x100mm tl 80mm přírodní</t>
  </si>
  <si>
    <t>-66832937</t>
  </si>
  <si>
    <t>274*1,02 'Přepočtené koeficientem množství</t>
  </si>
  <si>
    <t>916131113</t>
  </si>
  <si>
    <t>Osazení silničního obrubníku betonového ležatého s boční opěrou do lože z betonu prostého</t>
  </si>
  <si>
    <t>-1951797177</t>
  </si>
  <si>
    <t>přílohy C.4, D.1.1 a D.5.13</t>
  </si>
  <si>
    <t>88,00 "nové obrubníky</t>
  </si>
  <si>
    <t>59217031</t>
  </si>
  <si>
    <t>obrubník silniční betonový 1000x150x250mm</t>
  </si>
  <si>
    <t>1086044929</t>
  </si>
  <si>
    <t>88*1,02 'Přepočtené koeficientem množství</t>
  </si>
  <si>
    <t>919125111</t>
  </si>
  <si>
    <t>Těsnění svislé spáry mezi živičným krytem a ostatními prvky samolepicí asfaltovou páskou š 35 mm</t>
  </si>
  <si>
    <t>-947113785</t>
  </si>
  <si>
    <t>odhad mezi obrubníkem a MK asf.</t>
  </si>
  <si>
    <t>60,00</t>
  </si>
  <si>
    <t>919732211</t>
  </si>
  <si>
    <t>Styčná spára napojení nového živičného povrchu na stávající za tepla š 15 mm hl 25 mm s prořezáním</t>
  </si>
  <si>
    <t>-18257734</t>
  </si>
  <si>
    <t>MK asfalt</t>
  </si>
  <si>
    <t>7,20*2 "příčné řezy</t>
  </si>
  <si>
    <t>919735113</t>
  </si>
  <si>
    <t>Řezání stávajícího živičného krytu hl přes 100 do 150 mm</t>
  </si>
  <si>
    <t>-221434326</t>
  </si>
  <si>
    <t>MK asfalt ... práce na stokách a řadech před celoplošnou opravou asf.vrstev</t>
  </si>
  <si>
    <t>(4,60+6,50+6,25+5,80+1,00)*2+(2,70-1,97)*2+(2,50-1,20)*2"kanal+šachty</t>
  </si>
  <si>
    <t>(21,70+5,00)*2 "vodovod.řady</t>
  </si>
  <si>
    <t>919735123</t>
  </si>
  <si>
    <t>Řezání stávajícího betonového krytu hl přes 100 do 150 mm</t>
  </si>
  <si>
    <t>129854015</t>
  </si>
  <si>
    <t>parkoviště ... práce na stokách a na RŠ1 před rozebráním celé plochy</t>
  </si>
  <si>
    <t>(9,90+2,05+5,97)*2 "propoje 3+4+7</t>
  </si>
  <si>
    <t>(5,70+4,70)*2 "výkop pro RŠ1</t>
  </si>
  <si>
    <t>935112211</t>
  </si>
  <si>
    <t>Osazení příkopového žlabu do betonu tl 100 mm z betonových tvárnic šířky přes 500 do 800 mm</t>
  </si>
  <si>
    <t>15983478</t>
  </si>
  <si>
    <t>30,00 "nové žlaby z bet.žlabovek</t>
  </si>
  <si>
    <t>592-2705R</t>
  </si>
  <si>
    <t>žlabovka příkopová betonová š.800mm</t>
  </si>
  <si>
    <t>-505007534</t>
  </si>
  <si>
    <t>30*1,02 'Přepočtené koeficientem množství</t>
  </si>
  <si>
    <t>935112911</t>
  </si>
  <si>
    <t>Příplatek ZKD tl 10 mm lože přes 100 mm u příkopového žlabu osazeného do betonu</t>
  </si>
  <si>
    <t>664643114</t>
  </si>
  <si>
    <t>2*0,80*30,00 "nové žlaby z bet.žlabovek ... do bet.lože ... příplatek odhad 2x</t>
  </si>
  <si>
    <t>938908411</t>
  </si>
  <si>
    <t>Čištění vozovek splachováním vodou</t>
  </si>
  <si>
    <t>-1342534507</t>
  </si>
  <si>
    <t>140,00 "MK asfalt</t>
  </si>
  <si>
    <t>966008212</t>
  </si>
  <si>
    <t>Bourání odvodňovacího žlabu z betonových příkopových tvárnic š přes 500 do 800 mm</t>
  </si>
  <si>
    <t>180617530</t>
  </si>
  <si>
    <t>30,00 "stávající bet.žlaby</t>
  </si>
  <si>
    <t>997221551</t>
  </si>
  <si>
    <t>Vodorovná doprava suti ze sypkých materiálů do 1 km</t>
  </si>
  <si>
    <t>-869019111</t>
  </si>
  <si>
    <t>33,178+79,46 "štěrky</t>
  </si>
  <si>
    <t>89,05 "SC</t>
  </si>
  <si>
    <t>16,310+22,54 "živice</t>
  </si>
  <si>
    <t>4,14 "čištění</t>
  </si>
  <si>
    <t>997221559</t>
  </si>
  <si>
    <t>Příplatek ZKD 1 km u vodorovné dopravy suti ze sypkých materiálů</t>
  </si>
  <si>
    <t>-220121954</t>
  </si>
  <si>
    <t>244,678*12 'Přepočtené koeficientem množství</t>
  </si>
  <si>
    <t>997221561</t>
  </si>
  <si>
    <t>Vodorovná doprava suti z kusových materiálů do 1 km</t>
  </si>
  <si>
    <t>-1107936606</t>
  </si>
  <si>
    <t>25,52 "obruby</t>
  </si>
  <si>
    <t>80,83 "dlažba</t>
  </si>
  <si>
    <t>10,50 "žlaby</t>
  </si>
  <si>
    <t>997221569</t>
  </si>
  <si>
    <t>Příplatek ZKD 1 km u vodorovné dopravy suti z kusových materiálů</t>
  </si>
  <si>
    <t>1580179356</t>
  </si>
  <si>
    <t>116,85*12 'Přepočtené koeficientem množství</t>
  </si>
  <si>
    <t>997221611</t>
  </si>
  <si>
    <t>Nakládání suti na dopravní prostředky pro vodorovnou dopravu</t>
  </si>
  <si>
    <t>457264988</t>
  </si>
  <si>
    <t>997221861</t>
  </si>
  <si>
    <t>Poplatek za uložení na recyklační skládce (skládkovné) stavebního odpadu z prostého betonu pod kódem 17 01 01</t>
  </si>
  <si>
    <t>-798879525</t>
  </si>
  <si>
    <t>997221873</t>
  </si>
  <si>
    <t>Poplatek za uložení na recyklační skládce (skládkovné) stavebního odpadu zeminy a kamení zatříděného do Katalogu odpadů pod kódem 17 05 04</t>
  </si>
  <si>
    <t>-1124097528</t>
  </si>
  <si>
    <t>997221875</t>
  </si>
  <si>
    <t>Poplatek za uložení na recyklační skládce (skládkovné) stavebního odpadu asfaltového bez obsahu dehtu zatříděného do Katalogu odpadů pod kódem 17 03 02</t>
  </si>
  <si>
    <t>1904593137</t>
  </si>
  <si>
    <t>16,10+22,54 "živice</t>
  </si>
  <si>
    <t>998223011</t>
  </si>
  <si>
    <t>Přesun hmot pro pozemní komunikace s krytem dlážděným</t>
  </si>
  <si>
    <t>922396389</t>
  </si>
  <si>
    <t>VRN - Ostatní a vedlejší rozpočtové náklady</t>
  </si>
  <si>
    <t>VN - Vedlejší náklady</t>
  </si>
  <si>
    <t>ON - Ostatní náklady</t>
  </si>
  <si>
    <t>VN</t>
  </si>
  <si>
    <t>Vedlejší náklady</t>
  </si>
  <si>
    <t>2.01</t>
  </si>
  <si>
    <t>Vytyčení stavby a inženýrských sítí</t>
  </si>
  <si>
    <t>1024</t>
  </si>
  <si>
    <t>-2138019478</t>
  </si>
  <si>
    <t>Poznámka k položce:_x000D_
PŘÍLOHA 4.1</t>
  </si>
  <si>
    <t>2.02</t>
  </si>
  <si>
    <t>Zařízení staveniště</t>
  </si>
  <si>
    <t>-215585745</t>
  </si>
  <si>
    <t>ON</t>
  </si>
  <si>
    <t>Ostatní náklady</t>
  </si>
  <si>
    <t>3.01</t>
  </si>
  <si>
    <t>Provozní řád</t>
  </si>
  <si>
    <t>262144</t>
  </si>
  <si>
    <t>879792995</t>
  </si>
  <si>
    <t>3.02</t>
  </si>
  <si>
    <t>Dopracování realizační dokumentace</t>
  </si>
  <si>
    <t>247410573</t>
  </si>
  <si>
    <t>3.03</t>
  </si>
  <si>
    <t>Dokumentace skutečného provedení</t>
  </si>
  <si>
    <t>-1220465419</t>
  </si>
  <si>
    <t>3.04</t>
  </si>
  <si>
    <t>Náhradní transport odpadních vod a provizorní přepojení a čerpání při rekonstrukcích</t>
  </si>
  <si>
    <t>320388299</t>
  </si>
  <si>
    <t>3.05</t>
  </si>
  <si>
    <t>Provizorní zařízení po dobu rekonstrukce vodovodu, odstávky a náhradní zásobování vodou</t>
  </si>
  <si>
    <t>1144594712</t>
  </si>
  <si>
    <t>3.06</t>
  </si>
  <si>
    <t>Dočasná dopravní opatření</t>
  </si>
  <si>
    <t>1226950538</t>
  </si>
  <si>
    <t>3.07</t>
  </si>
  <si>
    <t>Geodetické zaměření skutečného provedení</t>
  </si>
  <si>
    <t>1430059169</t>
  </si>
  <si>
    <t>3.08</t>
  </si>
  <si>
    <t>Geometrické plány</t>
  </si>
  <si>
    <t>806062926</t>
  </si>
  <si>
    <t>3.09</t>
  </si>
  <si>
    <t>Náklady na doplňující dopravní značení během realizace</t>
  </si>
  <si>
    <t>-1175389928</t>
  </si>
  <si>
    <t>3.10</t>
  </si>
  <si>
    <t>Hydrogeologický průzkum a monitoring po dobu stavby</t>
  </si>
  <si>
    <t>536704790</t>
  </si>
  <si>
    <t>3.11</t>
  </si>
  <si>
    <t>Pasportizace objektů a studní</t>
  </si>
  <si>
    <t>1104434370</t>
  </si>
  <si>
    <t>3.12</t>
  </si>
  <si>
    <t>Zajištění archeologického dohledu</t>
  </si>
  <si>
    <t>644588011</t>
  </si>
  <si>
    <t>3.13</t>
  </si>
  <si>
    <t>Technolog zhotovitele</t>
  </si>
  <si>
    <t>365128677</t>
  </si>
  <si>
    <t>3.14</t>
  </si>
  <si>
    <t>Vyšetření vzorků vody akreditovanou laboratoří</t>
  </si>
  <si>
    <t>446950342</t>
  </si>
  <si>
    <t>3.15</t>
  </si>
  <si>
    <t>Revize hydrantů</t>
  </si>
  <si>
    <t>-853206764</t>
  </si>
  <si>
    <t>3.16</t>
  </si>
  <si>
    <t>Vybudování provizorní plochy pro pěší a cyklisty</t>
  </si>
  <si>
    <t>535777800</t>
  </si>
  <si>
    <t>3.17</t>
  </si>
  <si>
    <t>Plnění požadavků uvedených v článku III. odst. 3.1 Smlouvy o dílo</t>
  </si>
  <si>
    <t>-331055613</t>
  </si>
  <si>
    <t>3.18</t>
  </si>
  <si>
    <t>Bankovní záruky a pojištění</t>
  </si>
  <si>
    <t>-1743859012</t>
  </si>
  <si>
    <t>3.19</t>
  </si>
  <si>
    <t>Doklady požadované k předání a převzetí díla</t>
  </si>
  <si>
    <t>608778967</t>
  </si>
  <si>
    <t>3.20</t>
  </si>
  <si>
    <t>Koordinace nástupů ostatních investorů - spravců sítí</t>
  </si>
  <si>
    <t>-1606497068</t>
  </si>
  <si>
    <t>3.21</t>
  </si>
  <si>
    <t>Výluhová zkouška asfaltových směsí</t>
  </si>
  <si>
    <t>-264524302</t>
  </si>
  <si>
    <t>SEZNAM FIGUR</t>
  </si>
  <si>
    <t>Výměra</t>
  </si>
  <si>
    <t>Použití figury:</t>
  </si>
  <si>
    <t>5534234R</t>
  </si>
  <si>
    <t>3132475R</t>
  </si>
  <si>
    <t>pletivo drátěné PZ poplastované se čtvercovými oky 50x50mm, drát D2,7mm v=1600mm včetně vázacího drátu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</si>
</sst>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31" fillId="0" borderId="0" xfId="1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167" fontId="38" fillId="0" borderId="22" xfId="0" applyNumberFormat="1" applyFont="1" applyBorder="1" applyAlignment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>
      <alignment vertical="center"/>
    </xf>
    <xf numFmtId="0" fontId="39" fillId="0" borderId="22" xfId="0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8" xfId="0" applyFont="1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/>
    <xf numFmtId="4" fontId="28" fillId="0" borderId="0" xfId="0" applyNumberFormat="1" applyFont="1" applyAlignment="1">
      <alignment horizontal="right" vertical="center"/>
    </xf>
    <xf numFmtId="0" fontId="23" fillId="4" borderId="7" xfId="0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23" fillId="4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62865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83</xdr:row>
      <xdr:rowOff>145415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86360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83</xdr:row>
      <xdr:rowOff>86360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105</xdr:row>
      <xdr:rowOff>0</xdr:rowOff>
    </xdr:from>
    <xdr:to>
      <xdr:col>9</xdr:col>
      <xdr:colOff>1215390</xdr:colOff>
      <xdr:row>107</xdr:row>
      <xdr:rowOff>86360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86360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83</xdr:row>
      <xdr:rowOff>86360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108</xdr:row>
      <xdr:rowOff>0</xdr:rowOff>
    </xdr:from>
    <xdr:to>
      <xdr:col>9</xdr:col>
      <xdr:colOff>1215390</xdr:colOff>
      <xdr:row>110</xdr:row>
      <xdr:rowOff>86360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86360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83</xdr:row>
      <xdr:rowOff>86360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104</xdr:row>
      <xdr:rowOff>0</xdr:rowOff>
    </xdr:from>
    <xdr:to>
      <xdr:col>9</xdr:col>
      <xdr:colOff>1215390</xdr:colOff>
      <xdr:row>106</xdr:row>
      <xdr:rowOff>86360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86360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83</xdr:row>
      <xdr:rowOff>86360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117</xdr:row>
      <xdr:rowOff>0</xdr:rowOff>
    </xdr:from>
    <xdr:to>
      <xdr:col>9</xdr:col>
      <xdr:colOff>1215390</xdr:colOff>
      <xdr:row>119</xdr:row>
      <xdr:rowOff>86360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86360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83</xdr:row>
      <xdr:rowOff>86360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112</xdr:row>
      <xdr:rowOff>0</xdr:rowOff>
    </xdr:from>
    <xdr:to>
      <xdr:col>9</xdr:col>
      <xdr:colOff>1215390</xdr:colOff>
      <xdr:row>114</xdr:row>
      <xdr:rowOff>86360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86360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83</xdr:row>
      <xdr:rowOff>86360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122</xdr:row>
      <xdr:rowOff>0</xdr:rowOff>
    </xdr:from>
    <xdr:to>
      <xdr:col>9</xdr:col>
      <xdr:colOff>1215390</xdr:colOff>
      <xdr:row>124</xdr:row>
      <xdr:rowOff>86360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86360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83</xdr:row>
      <xdr:rowOff>86360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122</xdr:row>
      <xdr:rowOff>0</xdr:rowOff>
    </xdr:from>
    <xdr:to>
      <xdr:col>9</xdr:col>
      <xdr:colOff>1215390</xdr:colOff>
      <xdr:row>124</xdr:row>
      <xdr:rowOff>86360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86360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83</xdr:row>
      <xdr:rowOff>86360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119</xdr:row>
      <xdr:rowOff>0</xdr:rowOff>
    </xdr:from>
    <xdr:to>
      <xdr:col>9</xdr:col>
      <xdr:colOff>1215390</xdr:colOff>
      <xdr:row>121</xdr:row>
      <xdr:rowOff>86360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86360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83</xdr:row>
      <xdr:rowOff>86360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119</xdr:row>
      <xdr:rowOff>0</xdr:rowOff>
    </xdr:from>
    <xdr:to>
      <xdr:col>9</xdr:col>
      <xdr:colOff>1215390</xdr:colOff>
      <xdr:row>121</xdr:row>
      <xdr:rowOff>86360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86360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83</xdr:row>
      <xdr:rowOff>86360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112</xdr:row>
      <xdr:rowOff>0</xdr:rowOff>
    </xdr:from>
    <xdr:to>
      <xdr:col>9</xdr:col>
      <xdr:colOff>1215390</xdr:colOff>
      <xdr:row>114</xdr:row>
      <xdr:rowOff>86360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86360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83</xdr:row>
      <xdr:rowOff>86360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109</xdr:row>
      <xdr:rowOff>0</xdr:rowOff>
    </xdr:from>
    <xdr:to>
      <xdr:col>9</xdr:col>
      <xdr:colOff>1215390</xdr:colOff>
      <xdr:row>111</xdr:row>
      <xdr:rowOff>86360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0"/>
  <sheetViews>
    <sheetView showGridLines="0" tabSelected="1" view="pageLayout" topLeftCell="A15" zoomScaleNormal="100" workbookViewId="0">
      <selection activeCell="K45" sqref="K45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46" t="s">
        <v>14</v>
      </c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R5" s="20"/>
      <c r="BE5" s="243" t="s">
        <v>15</v>
      </c>
      <c r="BS5" s="17" t="s">
        <v>6</v>
      </c>
    </row>
    <row r="6" spans="1:74" ht="36.9" customHeight="1">
      <c r="B6" s="20"/>
      <c r="D6" s="26" t="s">
        <v>16</v>
      </c>
      <c r="K6" s="247" t="s">
        <v>17</v>
      </c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R6" s="20"/>
      <c r="BE6" s="244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44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44"/>
      <c r="BS8" s="17" t="s">
        <v>6</v>
      </c>
    </row>
    <row r="9" spans="1:74" ht="14.4" customHeight="1">
      <c r="B9" s="20"/>
      <c r="AR9" s="20"/>
      <c r="BE9" s="244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26</v>
      </c>
      <c r="AR10" s="20"/>
      <c r="BE10" s="244"/>
      <c r="BS10" s="17" t="s">
        <v>6</v>
      </c>
    </row>
    <row r="11" spans="1:74" ht="18.45" customHeight="1">
      <c r="B11" s="20"/>
      <c r="E11" s="25" t="s">
        <v>27</v>
      </c>
      <c r="AK11" s="27" t="s">
        <v>28</v>
      </c>
      <c r="AN11" s="25" t="s">
        <v>29</v>
      </c>
      <c r="AR11" s="20"/>
      <c r="BE11" s="244"/>
      <c r="BS11" s="17" t="s">
        <v>6</v>
      </c>
    </row>
    <row r="12" spans="1:74" ht="6.9" customHeight="1">
      <c r="B12" s="20"/>
      <c r="AR12" s="20"/>
      <c r="BE12" s="244"/>
      <c r="BS12" s="17" t="s">
        <v>6</v>
      </c>
    </row>
    <row r="13" spans="1:74" ht="12" customHeight="1">
      <c r="B13" s="20"/>
      <c r="D13" s="27" t="s">
        <v>30</v>
      </c>
      <c r="AK13" s="27" t="s">
        <v>25</v>
      </c>
      <c r="AN13" s="29" t="s">
        <v>31</v>
      </c>
      <c r="AR13" s="20"/>
      <c r="BE13" s="244"/>
      <c r="BS13" s="17" t="s">
        <v>6</v>
      </c>
    </row>
    <row r="14" spans="1:74" ht="13.2">
      <c r="B14" s="20"/>
      <c r="E14" s="248" t="s">
        <v>31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7" t="s">
        <v>28</v>
      </c>
      <c r="AN14" s="29" t="s">
        <v>31</v>
      </c>
      <c r="AR14" s="20"/>
      <c r="BE14" s="244"/>
      <c r="BS14" s="17" t="s">
        <v>6</v>
      </c>
    </row>
    <row r="15" spans="1:74" ht="6.9" customHeight="1">
      <c r="B15" s="20"/>
      <c r="AR15" s="20"/>
      <c r="BE15" s="244"/>
      <c r="BS15" s="17" t="s">
        <v>4</v>
      </c>
    </row>
    <row r="16" spans="1:74" ht="12" customHeight="1">
      <c r="B16" s="20"/>
      <c r="D16" s="27" t="s">
        <v>32</v>
      </c>
      <c r="AK16" s="27" t="s">
        <v>25</v>
      </c>
      <c r="AN16" s="25" t="s">
        <v>33</v>
      </c>
      <c r="AR16" s="20"/>
      <c r="BE16" s="244"/>
      <c r="BS16" s="17" t="s">
        <v>4</v>
      </c>
    </row>
    <row r="17" spans="2:71" ht="18.45" customHeight="1">
      <c r="B17" s="20"/>
      <c r="E17" s="25" t="s">
        <v>34</v>
      </c>
      <c r="AK17" s="27" t="s">
        <v>28</v>
      </c>
      <c r="AN17" s="25" t="s">
        <v>35</v>
      </c>
      <c r="AR17" s="20"/>
      <c r="BE17" s="244"/>
      <c r="BS17" s="17" t="s">
        <v>36</v>
      </c>
    </row>
    <row r="18" spans="2:71" ht="6.9" customHeight="1">
      <c r="B18" s="20"/>
      <c r="AR18" s="20"/>
      <c r="BE18" s="244"/>
      <c r="BS18" s="17" t="s">
        <v>6</v>
      </c>
    </row>
    <row r="19" spans="2:71" ht="12" customHeight="1">
      <c r="B19" s="20"/>
      <c r="D19" s="27" t="s">
        <v>37</v>
      </c>
      <c r="AK19" s="27" t="s">
        <v>25</v>
      </c>
      <c r="AN19" s="25" t="s">
        <v>1</v>
      </c>
      <c r="AR19" s="20"/>
      <c r="BE19" s="244"/>
      <c r="BS19" s="17" t="s">
        <v>6</v>
      </c>
    </row>
    <row r="20" spans="2:71" ht="18.45" customHeight="1">
      <c r="B20" s="20"/>
      <c r="E20" s="25" t="s">
        <v>38</v>
      </c>
      <c r="AK20" s="27" t="s">
        <v>28</v>
      </c>
      <c r="AN20" s="25" t="s">
        <v>1</v>
      </c>
      <c r="AR20" s="20"/>
      <c r="BE20" s="244"/>
      <c r="BS20" s="17" t="s">
        <v>36</v>
      </c>
    </row>
    <row r="21" spans="2:71" ht="6.9" customHeight="1">
      <c r="B21" s="20"/>
      <c r="AR21" s="20"/>
      <c r="BE21" s="244"/>
    </row>
    <row r="22" spans="2:71" ht="12" customHeight="1">
      <c r="B22" s="20"/>
      <c r="D22" s="27" t="s">
        <v>39</v>
      </c>
      <c r="AR22" s="20"/>
      <c r="BE22" s="244"/>
    </row>
    <row r="23" spans="2:71" ht="16.5" customHeight="1">
      <c r="B23" s="20"/>
      <c r="E23" s="250" t="s">
        <v>1</v>
      </c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R23" s="20"/>
      <c r="BE23" s="244"/>
    </row>
    <row r="24" spans="2:71" ht="6.9" customHeight="1">
      <c r="B24" s="20"/>
      <c r="AR24" s="20"/>
      <c r="BE24" s="244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4"/>
    </row>
    <row r="26" spans="2:71" s="1" customFormat="1" ht="25.95" customHeight="1">
      <c r="B26" s="32"/>
      <c r="D26" s="33" t="s">
        <v>40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51">
        <f>ROUND(AG94,2)</f>
        <v>0</v>
      </c>
      <c r="AL26" s="252"/>
      <c r="AM26" s="252"/>
      <c r="AN26" s="252"/>
      <c r="AO26" s="252"/>
      <c r="AR26" s="32"/>
      <c r="BE26" s="244"/>
    </row>
    <row r="27" spans="2:71" s="1" customFormat="1" ht="6.9" customHeight="1">
      <c r="B27" s="32"/>
      <c r="AR27" s="32"/>
      <c r="BE27" s="244"/>
    </row>
    <row r="28" spans="2:71" s="1" customFormat="1" ht="13.2">
      <c r="B28" s="32"/>
      <c r="L28" s="253" t="s">
        <v>41</v>
      </c>
      <c r="M28" s="253"/>
      <c r="N28" s="253"/>
      <c r="O28" s="253"/>
      <c r="P28" s="253"/>
      <c r="W28" s="253" t="s">
        <v>42</v>
      </c>
      <c r="X28" s="253"/>
      <c r="Y28" s="253"/>
      <c r="Z28" s="253"/>
      <c r="AA28" s="253"/>
      <c r="AB28" s="253"/>
      <c r="AC28" s="253"/>
      <c r="AD28" s="253"/>
      <c r="AE28" s="253"/>
      <c r="AK28" s="253" t="s">
        <v>43</v>
      </c>
      <c r="AL28" s="253"/>
      <c r="AM28" s="253"/>
      <c r="AN28" s="253"/>
      <c r="AO28" s="253"/>
      <c r="AR28" s="32"/>
      <c r="BE28" s="244"/>
    </row>
    <row r="29" spans="2:71" s="2" customFormat="1" ht="14.4" customHeight="1">
      <c r="B29" s="36"/>
      <c r="D29" s="27" t="s">
        <v>44</v>
      </c>
      <c r="F29" s="27" t="s">
        <v>45</v>
      </c>
      <c r="L29" s="239">
        <v>0.21</v>
      </c>
      <c r="M29" s="240"/>
      <c r="N29" s="240"/>
      <c r="O29" s="240"/>
      <c r="P29" s="240"/>
      <c r="W29" s="241">
        <f>ROUND(AZ94, 2)</f>
        <v>0</v>
      </c>
      <c r="X29" s="240"/>
      <c r="Y29" s="240"/>
      <c r="Z29" s="240"/>
      <c r="AA29" s="240"/>
      <c r="AB29" s="240"/>
      <c r="AC29" s="240"/>
      <c r="AD29" s="240"/>
      <c r="AE29" s="240"/>
      <c r="AK29" s="241">
        <f>ROUND(AV94, 2)</f>
        <v>0</v>
      </c>
      <c r="AL29" s="240"/>
      <c r="AM29" s="240"/>
      <c r="AN29" s="240"/>
      <c r="AO29" s="240"/>
      <c r="AR29" s="36"/>
      <c r="BE29" s="245"/>
    </row>
    <row r="30" spans="2:71" s="2" customFormat="1" ht="14.4" customHeight="1">
      <c r="B30" s="36"/>
      <c r="F30" s="27" t="s">
        <v>46</v>
      </c>
      <c r="L30" s="239">
        <v>0.12</v>
      </c>
      <c r="M30" s="240"/>
      <c r="N30" s="240"/>
      <c r="O30" s="240"/>
      <c r="P30" s="240"/>
      <c r="W30" s="241">
        <f>ROUND(BA94, 2)</f>
        <v>0</v>
      </c>
      <c r="X30" s="240"/>
      <c r="Y30" s="240"/>
      <c r="Z30" s="240"/>
      <c r="AA30" s="240"/>
      <c r="AB30" s="240"/>
      <c r="AC30" s="240"/>
      <c r="AD30" s="240"/>
      <c r="AE30" s="240"/>
      <c r="AK30" s="241">
        <f>ROUND(AW94, 2)</f>
        <v>0</v>
      </c>
      <c r="AL30" s="240"/>
      <c r="AM30" s="240"/>
      <c r="AN30" s="240"/>
      <c r="AO30" s="240"/>
      <c r="AR30" s="36"/>
      <c r="BE30" s="245"/>
    </row>
    <row r="31" spans="2:71" s="2" customFormat="1" ht="14.4" hidden="1" customHeight="1">
      <c r="B31" s="36"/>
      <c r="F31" s="27" t="s">
        <v>47</v>
      </c>
      <c r="L31" s="239">
        <v>0.21</v>
      </c>
      <c r="M31" s="240"/>
      <c r="N31" s="240"/>
      <c r="O31" s="240"/>
      <c r="P31" s="240"/>
      <c r="W31" s="241">
        <f>ROUND(BB94, 2)</f>
        <v>0</v>
      </c>
      <c r="X31" s="240"/>
      <c r="Y31" s="240"/>
      <c r="Z31" s="240"/>
      <c r="AA31" s="240"/>
      <c r="AB31" s="240"/>
      <c r="AC31" s="240"/>
      <c r="AD31" s="240"/>
      <c r="AE31" s="240"/>
      <c r="AK31" s="241">
        <v>0</v>
      </c>
      <c r="AL31" s="240"/>
      <c r="AM31" s="240"/>
      <c r="AN31" s="240"/>
      <c r="AO31" s="240"/>
      <c r="AR31" s="36"/>
      <c r="BE31" s="245"/>
    </row>
    <row r="32" spans="2:71" s="2" customFormat="1" ht="14.4" hidden="1" customHeight="1">
      <c r="B32" s="36"/>
      <c r="F32" s="27" t="s">
        <v>48</v>
      </c>
      <c r="L32" s="239">
        <v>0.12</v>
      </c>
      <c r="M32" s="240"/>
      <c r="N32" s="240"/>
      <c r="O32" s="240"/>
      <c r="P32" s="240"/>
      <c r="W32" s="241">
        <f>ROUND(BC94, 2)</f>
        <v>0</v>
      </c>
      <c r="X32" s="240"/>
      <c r="Y32" s="240"/>
      <c r="Z32" s="240"/>
      <c r="AA32" s="240"/>
      <c r="AB32" s="240"/>
      <c r="AC32" s="240"/>
      <c r="AD32" s="240"/>
      <c r="AE32" s="240"/>
      <c r="AK32" s="241">
        <v>0</v>
      </c>
      <c r="AL32" s="240"/>
      <c r="AM32" s="240"/>
      <c r="AN32" s="240"/>
      <c r="AO32" s="240"/>
      <c r="AR32" s="36"/>
      <c r="BE32" s="245"/>
    </row>
    <row r="33" spans="2:57" s="2" customFormat="1" ht="14.4" hidden="1" customHeight="1">
      <c r="B33" s="36"/>
      <c r="F33" s="27" t="s">
        <v>49</v>
      </c>
      <c r="L33" s="239">
        <v>0</v>
      </c>
      <c r="M33" s="240"/>
      <c r="N33" s="240"/>
      <c r="O33" s="240"/>
      <c r="P33" s="240"/>
      <c r="W33" s="241">
        <f>ROUND(BD94, 2)</f>
        <v>0</v>
      </c>
      <c r="X33" s="240"/>
      <c r="Y33" s="240"/>
      <c r="Z33" s="240"/>
      <c r="AA33" s="240"/>
      <c r="AB33" s="240"/>
      <c r="AC33" s="240"/>
      <c r="AD33" s="240"/>
      <c r="AE33" s="240"/>
      <c r="AK33" s="241">
        <v>0</v>
      </c>
      <c r="AL33" s="240"/>
      <c r="AM33" s="240"/>
      <c r="AN33" s="240"/>
      <c r="AO33" s="240"/>
      <c r="AR33" s="36"/>
      <c r="BE33" s="245"/>
    </row>
    <row r="34" spans="2:57" s="1" customFormat="1" ht="6.9" customHeight="1">
      <c r="B34" s="32"/>
      <c r="AR34" s="32"/>
      <c r="BE34" s="244"/>
    </row>
    <row r="35" spans="2:57" s="1" customFormat="1" ht="25.95" customHeight="1">
      <c r="B35" s="32"/>
      <c r="C35" s="37"/>
      <c r="D35" s="38" t="s">
        <v>50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51</v>
      </c>
      <c r="U35" s="39"/>
      <c r="V35" s="39"/>
      <c r="W35" s="39"/>
      <c r="X35" s="233" t="s">
        <v>52</v>
      </c>
      <c r="Y35" s="231"/>
      <c r="Z35" s="231"/>
      <c r="AA35" s="231"/>
      <c r="AB35" s="231"/>
      <c r="AC35" s="39"/>
      <c r="AD35" s="39"/>
      <c r="AE35" s="39"/>
      <c r="AF35" s="39"/>
      <c r="AG35" s="39"/>
      <c r="AH35" s="39"/>
      <c r="AI35" s="39"/>
      <c r="AJ35" s="39"/>
      <c r="AK35" s="230">
        <f>SUM(AK26:AK33)</f>
        <v>0</v>
      </c>
      <c r="AL35" s="231"/>
      <c r="AM35" s="231"/>
      <c r="AN35" s="231"/>
      <c r="AO35" s="232"/>
      <c r="AP35" s="37"/>
      <c r="AQ35" s="37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1" t="s">
        <v>53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54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3.2">
      <c r="B60" s="32"/>
      <c r="D60" s="43" t="s">
        <v>55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56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55</v>
      </c>
      <c r="AI60" s="34"/>
      <c r="AJ60" s="34"/>
      <c r="AK60" s="34"/>
      <c r="AL60" s="34"/>
      <c r="AM60" s="43" t="s">
        <v>56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.2">
      <c r="B64" s="32"/>
      <c r="D64" s="41" t="s">
        <v>57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58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3.2">
      <c r="B75" s="32"/>
      <c r="D75" s="43" t="s">
        <v>55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56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55</v>
      </c>
      <c r="AI75" s="34"/>
      <c r="AJ75" s="34"/>
      <c r="AK75" s="34"/>
      <c r="AL75" s="34"/>
      <c r="AM75" s="43" t="s">
        <v>56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2:91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2:91" s="1" customFormat="1" ht="24.9" customHeight="1">
      <c r="B82" s="32"/>
      <c r="C82" s="21" t="s">
        <v>59</v>
      </c>
      <c r="AR82" s="32"/>
    </row>
    <row r="83" spans="2:91" s="1" customFormat="1" ht="6.9" customHeight="1">
      <c r="B83" s="32"/>
      <c r="AR83" s="32"/>
    </row>
    <row r="84" spans="2:91" s="3" customFormat="1" ht="12" customHeight="1">
      <c r="B84" s="48"/>
      <c r="C84" s="27" t="s">
        <v>13</v>
      </c>
      <c r="L84" s="3" t="str">
        <f>K5</f>
        <v>1637623-50</v>
      </c>
      <c r="AR84" s="48"/>
    </row>
    <row r="85" spans="2:91" s="4" customFormat="1" ht="36.9" customHeight="1">
      <c r="B85" s="49"/>
      <c r="C85" s="50" t="s">
        <v>16</v>
      </c>
      <c r="L85" s="254" t="str">
        <f>K6</f>
        <v>REKONSTRUKCE ODLEHČOVACÍ KOMORY OK-27 A PŘIPOJENÝCH STOK</v>
      </c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R85" s="49"/>
    </row>
    <row r="86" spans="2:91" s="1" customFormat="1" ht="6.9" customHeight="1">
      <c r="B86" s="32"/>
      <c r="AR86" s="32"/>
    </row>
    <row r="87" spans="2:91" s="1" customFormat="1" ht="12" customHeight="1">
      <c r="B87" s="32"/>
      <c r="C87" s="27" t="s">
        <v>20</v>
      </c>
      <c r="L87" s="51" t="str">
        <f>IF(K8="","",K8)</f>
        <v>Tábor</v>
      </c>
      <c r="AI87" s="27" t="s">
        <v>22</v>
      </c>
      <c r="AM87" s="238" t="str">
        <f>IF(AN8= "","",AN8)</f>
        <v>4. 8. 2025</v>
      </c>
      <c r="AN87" s="238"/>
      <c r="AR87" s="32"/>
    </row>
    <row r="88" spans="2:91" s="1" customFormat="1" ht="6.9" customHeight="1">
      <c r="B88" s="32"/>
      <c r="AR88" s="32"/>
    </row>
    <row r="89" spans="2:91" s="1" customFormat="1" ht="25.65" customHeight="1">
      <c r="B89" s="32"/>
      <c r="C89" s="27" t="s">
        <v>24</v>
      </c>
      <c r="L89" s="3" t="str">
        <f>IF(E11= "","",E11)</f>
        <v>VST s.r.o., Kosova 28594, Tábor</v>
      </c>
      <c r="AI89" s="27" t="s">
        <v>32</v>
      </c>
      <c r="AM89" s="223" t="str">
        <f>IF(E17="","",E17)</f>
        <v>Aquaprocon s.r.o., Divize Praha</v>
      </c>
      <c r="AN89" s="224"/>
      <c r="AO89" s="224"/>
      <c r="AP89" s="224"/>
      <c r="AR89" s="32"/>
      <c r="AS89" s="219" t="s">
        <v>60</v>
      </c>
      <c r="AT89" s="220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2:91" s="1" customFormat="1" ht="15.15" customHeight="1">
      <c r="B90" s="32"/>
      <c r="C90" s="27" t="s">
        <v>30</v>
      </c>
      <c r="L90" s="3" t="str">
        <f>IF(E14= "Vyplň údaj","",E14)</f>
        <v/>
      </c>
      <c r="AI90" s="27" t="s">
        <v>37</v>
      </c>
      <c r="AM90" s="223" t="str">
        <f>IF(E20="","",E20)</f>
        <v>ing. Iveta Heřmanská</v>
      </c>
      <c r="AN90" s="224"/>
      <c r="AO90" s="224"/>
      <c r="AP90" s="224"/>
      <c r="AR90" s="32"/>
      <c r="AS90" s="221"/>
      <c r="AT90" s="222"/>
      <c r="BD90" s="56"/>
    </row>
    <row r="91" spans="2:91" s="1" customFormat="1" ht="10.95" customHeight="1">
      <c r="B91" s="32"/>
      <c r="AR91" s="32"/>
      <c r="AS91" s="221"/>
      <c r="AT91" s="222"/>
      <c r="BD91" s="56"/>
    </row>
    <row r="92" spans="2:91" s="1" customFormat="1" ht="29.25" customHeight="1">
      <c r="B92" s="32"/>
      <c r="C92" s="257" t="s">
        <v>61</v>
      </c>
      <c r="D92" s="228"/>
      <c r="E92" s="228"/>
      <c r="F92" s="228"/>
      <c r="G92" s="228"/>
      <c r="H92" s="57"/>
      <c r="I92" s="227" t="s">
        <v>62</v>
      </c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36" t="s">
        <v>63</v>
      </c>
      <c r="AH92" s="228"/>
      <c r="AI92" s="228"/>
      <c r="AJ92" s="228"/>
      <c r="AK92" s="228"/>
      <c r="AL92" s="228"/>
      <c r="AM92" s="228"/>
      <c r="AN92" s="227" t="s">
        <v>64</v>
      </c>
      <c r="AO92" s="228"/>
      <c r="AP92" s="229"/>
      <c r="AQ92" s="58" t="s">
        <v>65</v>
      </c>
      <c r="AR92" s="32"/>
      <c r="AS92" s="59" t="s">
        <v>66</v>
      </c>
      <c r="AT92" s="60" t="s">
        <v>67</v>
      </c>
      <c r="AU92" s="60" t="s">
        <v>68</v>
      </c>
      <c r="AV92" s="60" t="s">
        <v>69</v>
      </c>
      <c r="AW92" s="60" t="s">
        <v>70</v>
      </c>
      <c r="AX92" s="60" t="s">
        <v>71</v>
      </c>
      <c r="AY92" s="60" t="s">
        <v>72</v>
      </c>
      <c r="AZ92" s="60" t="s">
        <v>73</v>
      </c>
      <c r="BA92" s="60" t="s">
        <v>74</v>
      </c>
      <c r="BB92" s="60" t="s">
        <v>75</v>
      </c>
      <c r="BC92" s="60" t="s">
        <v>76</v>
      </c>
      <c r="BD92" s="61" t="s">
        <v>77</v>
      </c>
    </row>
    <row r="93" spans="2:91" s="1" customFormat="1" ht="10.95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2:91" s="5" customFormat="1" ht="32.4" customHeight="1">
      <c r="B94" s="63"/>
      <c r="C94" s="64" t="s">
        <v>78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7">
        <f>ROUND(AG95+SUM(AG105:AG108),2)</f>
        <v>0</v>
      </c>
      <c r="AH94" s="217"/>
      <c r="AI94" s="217"/>
      <c r="AJ94" s="217"/>
      <c r="AK94" s="217"/>
      <c r="AL94" s="217"/>
      <c r="AM94" s="217"/>
      <c r="AN94" s="218">
        <f t="shared" ref="AN94:AN108" si="0">SUM(AG94,AT94)</f>
        <v>0</v>
      </c>
      <c r="AO94" s="218"/>
      <c r="AP94" s="218"/>
      <c r="AQ94" s="67" t="s">
        <v>1</v>
      </c>
      <c r="AR94" s="63"/>
      <c r="AS94" s="68">
        <f>ROUND(AS95+SUM(AS105:AS108),2)</f>
        <v>0</v>
      </c>
      <c r="AT94" s="69">
        <f t="shared" ref="AT94:AT108" si="1">ROUND(SUM(AV94:AW94),2)</f>
        <v>0</v>
      </c>
      <c r="AU94" s="70">
        <f>ROUND(AU95+SUM(AU105:AU108),5)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ROUND(AZ95+SUM(AZ105:AZ108),2)</f>
        <v>0</v>
      </c>
      <c r="BA94" s="69">
        <f>ROUND(BA95+SUM(BA105:BA108),2)</f>
        <v>0</v>
      </c>
      <c r="BB94" s="69">
        <f>ROUND(BB95+SUM(BB105:BB108),2)</f>
        <v>0</v>
      </c>
      <c r="BC94" s="69">
        <f>ROUND(BC95+SUM(BC105:BC108),2)</f>
        <v>0</v>
      </c>
      <c r="BD94" s="71">
        <f>ROUND(BD95+SUM(BD105:BD108),2)</f>
        <v>0</v>
      </c>
      <c r="BS94" s="72" t="s">
        <v>79</v>
      </c>
      <c r="BT94" s="72" t="s">
        <v>80</v>
      </c>
      <c r="BU94" s="73" t="s">
        <v>81</v>
      </c>
      <c r="BV94" s="72" t="s">
        <v>82</v>
      </c>
      <c r="BW94" s="72" t="s">
        <v>5</v>
      </c>
      <c r="BX94" s="72" t="s">
        <v>83</v>
      </c>
      <c r="CL94" s="72" t="s">
        <v>1</v>
      </c>
    </row>
    <row r="95" spans="2:91" s="6" customFormat="1" ht="16.5" customHeight="1">
      <c r="B95" s="74"/>
      <c r="C95" s="75"/>
      <c r="D95" s="242" t="s">
        <v>84</v>
      </c>
      <c r="E95" s="242"/>
      <c r="F95" s="242"/>
      <c r="G95" s="242"/>
      <c r="H95" s="242"/>
      <c r="I95" s="76"/>
      <c r="J95" s="242" t="s">
        <v>85</v>
      </c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35">
        <f>ROUND(AG96+AG99,2)</f>
        <v>0</v>
      </c>
      <c r="AH95" s="216"/>
      <c r="AI95" s="216"/>
      <c r="AJ95" s="216"/>
      <c r="AK95" s="216"/>
      <c r="AL95" s="216"/>
      <c r="AM95" s="216"/>
      <c r="AN95" s="215">
        <f t="shared" si="0"/>
        <v>0</v>
      </c>
      <c r="AO95" s="216"/>
      <c r="AP95" s="216"/>
      <c r="AQ95" s="77" t="s">
        <v>86</v>
      </c>
      <c r="AR95" s="74"/>
      <c r="AS95" s="78">
        <f>ROUND(AS96+AS99,2)</f>
        <v>0</v>
      </c>
      <c r="AT95" s="79">
        <f t="shared" si="1"/>
        <v>0</v>
      </c>
      <c r="AU95" s="80">
        <f>ROUND(AU96+AU99,5)</f>
        <v>0</v>
      </c>
      <c r="AV95" s="79">
        <f>ROUND(AZ95*L29,2)</f>
        <v>0</v>
      </c>
      <c r="AW95" s="79">
        <f>ROUND(BA95*L30,2)</f>
        <v>0</v>
      </c>
      <c r="AX95" s="79">
        <f>ROUND(BB95*L29,2)</f>
        <v>0</v>
      </c>
      <c r="AY95" s="79">
        <f>ROUND(BC95*L30,2)</f>
        <v>0</v>
      </c>
      <c r="AZ95" s="79">
        <f>ROUND(AZ96+AZ99,2)</f>
        <v>0</v>
      </c>
      <c r="BA95" s="79">
        <f>ROUND(BA96+BA99,2)</f>
        <v>0</v>
      </c>
      <c r="BB95" s="79">
        <f>ROUND(BB96+BB99,2)</f>
        <v>0</v>
      </c>
      <c r="BC95" s="79">
        <f>ROUND(BC96+BC99,2)</f>
        <v>0</v>
      </c>
      <c r="BD95" s="81">
        <f>ROUND(BD96+BD99,2)</f>
        <v>0</v>
      </c>
      <c r="BS95" s="82" t="s">
        <v>79</v>
      </c>
      <c r="BT95" s="82" t="s">
        <v>87</v>
      </c>
      <c r="BU95" s="82" t="s">
        <v>81</v>
      </c>
      <c r="BV95" s="82" t="s">
        <v>82</v>
      </c>
      <c r="BW95" s="82" t="s">
        <v>88</v>
      </c>
      <c r="BX95" s="82" t="s">
        <v>5</v>
      </c>
      <c r="CL95" s="82" t="s">
        <v>1</v>
      </c>
      <c r="CM95" s="82" t="s">
        <v>89</v>
      </c>
    </row>
    <row r="96" spans="2:91" s="3" customFormat="1" ht="16.5" customHeight="1">
      <c r="B96" s="48"/>
      <c r="C96" s="9"/>
      <c r="D96" s="9"/>
      <c r="E96" s="256" t="s">
        <v>90</v>
      </c>
      <c r="F96" s="256"/>
      <c r="G96" s="256"/>
      <c r="H96" s="256"/>
      <c r="I96" s="256"/>
      <c r="J96" s="9"/>
      <c r="K96" s="256" t="s">
        <v>91</v>
      </c>
      <c r="L96" s="256"/>
      <c r="M96" s="256"/>
      <c r="N96" s="256"/>
      <c r="O96" s="256"/>
      <c r="P96" s="256"/>
      <c r="Q96" s="256"/>
      <c r="R96" s="256"/>
      <c r="S96" s="256"/>
      <c r="T96" s="256"/>
      <c r="U96" s="256"/>
      <c r="V96" s="256"/>
      <c r="W96" s="256"/>
      <c r="X96" s="256"/>
      <c r="Y96" s="256"/>
      <c r="Z96" s="256"/>
      <c r="AA96" s="256"/>
      <c r="AB96" s="256"/>
      <c r="AC96" s="256"/>
      <c r="AD96" s="256"/>
      <c r="AE96" s="256"/>
      <c r="AF96" s="256"/>
      <c r="AG96" s="237">
        <f>ROUND(SUM(AG97:AG98),2)</f>
        <v>0</v>
      </c>
      <c r="AH96" s="226"/>
      <c r="AI96" s="226"/>
      <c r="AJ96" s="226"/>
      <c r="AK96" s="226"/>
      <c r="AL96" s="226"/>
      <c r="AM96" s="226"/>
      <c r="AN96" s="225">
        <f t="shared" si="0"/>
        <v>0</v>
      </c>
      <c r="AO96" s="226"/>
      <c r="AP96" s="226"/>
      <c r="AQ96" s="83" t="s">
        <v>92</v>
      </c>
      <c r="AR96" s="48"/>
      <c r="AS96" s="84">
        <f>ROUND(SUM(AS97:AS98),2)</f>
        <v>0</v>
      </c>
      <c r="AT96" s="85">
        <f t="shared" si="1"/>
        <v>0</v>
      </c>
      <c r="AU96" s="86">
        <f>ROUND(SUM(AU97:AU98),5)</f>
        <v>0</v>
      </c>
      <c r="AV96" s="85">
        <f>ROUND(AZ96*L29,2)</f>
        <v>0</v>
      </c>
      <c r="AW96" s="85">
        <f>ROUND(BA96*L30,2)</f>
        <v>0</v>
      </c>
      <c r="AX96" s="85">
        <f>ROUND(BB96*L29,2)</f>
        <v>0</v>
      </c>
      <c r="AY96" s="85">
        <f>ROUND(BC96*L30,2)</f>
        <v>0</v>
      </c>
      <c r="AZ96" s="85">
        <f>ROUND(SUM(AZ97:AZ98),2)</f>
        <v>0</v>
      </c>
      <c r="BA96" s="85">
        <f>ROUND(SUM(BA97:BA98),2)</f>
        <v>0</v>
      </c>
      <c r="BB96" s="85">
        <f>ROUND(SUM(BB97:BB98),2)</f>
        <v>0</v>
      </c>
      <c r="BC96" s="85">
        <f>ROUND(SUM(BC97:BC98),2)</f>
        <v>0</v>
      </c>
      <c r="BD96" s="87">
        <f>ROUND(SUM(BD97:BD98),2)</f>
        <v>0</v>
      </c>
      <c r="BS96" s="25" t="s">
        <v>79</v>
      </c>
      <c r="BT96" s="25" t="s">
        <v>89</v>
      </c>
      <c r="BU96" s="25" t="s">
        <v>81</v>
      </c>
      <c r="BV96" s="25" t="s">
        <v>82</v>
      </c>
      <c r="BW96" s="25" t="s">
        <v>93</v>
      </c>
      <c r="BX96" s="25" t="s">
        <v>88</v>
      </c>
      <c r="CL96" s="25" t="s">
        <v>1</v>
      </c>
    </row>
    <row r="97" spans="1:91" s="3" customFormat="1" ht="16.5" customHeight="1">
      <c r="A97" s="88" t="s">
        <v>94</v>
      </c>
      <c r="B97" s="48"/>
      <c r="C97" s="9"/>
      <c r="D97" s="9"/>
      <c r="E97" s="9"/>
      <c r="F97" s="256" t="s">
        <v>95</v>
      </c>
      <c r="G97" s="256"/>
      <c r="H97" s="256"/>
      <c r="I97" s="256"/>
      <c r="J97" s="256"/>
      <c r="K97" s="9"/>
      <c r="L97" s="256" t="s">
        <v>91</v>
      </c>
      <c r="M97" s="256"/>
      <c r="N97" s="256"/>
      <c r="O97" s="256"/>
      <c r="P97" s="256"/>
      <c r="Q97" s="256"/>
      <c r="R97" s="256"/>
      <c r="S97" s="256"/>
      <c r="T97" s="256"/>
      <c r="U97" s="256"/>
      <c r="V97" s="256"/>
      <c r="W97" s="256"/>
      <c r="X97" s="256"/>
      <c r="Y97" s="256"/>
      <c r="Z97" s="256"/>
      <c r="AA97" s="256"/>
      <c r="AB97" s="256"/>
      <c r="AC97" s="256"/>
      <c r="AD97" s="256"/>
      <c r="AE97" s="256"/>
      <c r="AF97" s="256"/>
      <c r="AG97" s="225">
        <f>'01.1.1 - Kanalizační potr...'!J34</f>
        <v>0</v>
      </c>
      <c r="AH97" s="226"/>
      <c r="AI97" s="226"/>
      <c r="AJ97" s="226"/>
      <c r="AK97" s="226"/>
      <c r="AL97" s="226"/>
      <c r="AM97" s="226"/>
      <c r="AN97" s="225">
        <f t="shared" si="0"/>
        <v>0</v>
      </c>
      <c r="AO97" s="226"/>
      <c r="AP97" s="226"/>
      <c r="AQ97" s="83" t="s">
        <v>92</v>
      </c>
      <c r="AR97" s="48"/>
      <c r="AS97" s="84">
        <v>0</v>
      </c>
      <c r="AT97" s="85">
        <f t="shared" si="1"/>
        <v>0</v>
      </c>
      <c r="AU97" s="86">
        <f>'01.1.1 - Kanalizační potr...'!P135</f>
        <v>0</v>
      </c>
      <c r="AV97" s="85">
        <f>'01.1.1 - Kanalizační potr...'!J37</f>
        <v>0</v>
      </c>
      <c r="AW97" s="85">
        <f>'01.1.1 - Kanalizační potr...'!J38</f>
        <v>0</v>
      </c>
      <c r="AX97" s="85">
        <f>'01.1.1 - Kanalizační potr...'!J39</f>
        <v>0</v>
      </c>
      <c r="AY97" s="85">
        <f>'01.1.1 - Kanalizační potr...'!J40</f>
        <v>0</v>
      </c>
      <c r="AZ97" s="85">
        <f>'01.1.1 - Kanalizační potr...'!F37</f>
        <v>0</v>
      </c>
      <c r="BA97" s="85">
        <f>'01.1.1 - Kanalizační potr...'!F38</f>
        <v>0</v>
      </c>
      <c r="BB97" s="85">
        <f>'01.1.1 - Kanalizační potr...'!F39</f>
        <v>0</v>
      </c>
      <c r="BC97" s="85">
        <f>'01.1.1 - Kanalizační potr...'!F40</f>
        <v>0</v>
      </c>
      <c r="BD97" s="87">
        <f>'01.1.1 - Kanalizační potr...'!F41</f>
        <v>0</v>
      </c>
      <c r="BT97" s="25" t="s">
        <v>96</v>
      </c>
      <c r="BV97" s="25" t="s">
        <v>82</v>
      </c>
      <c r="BW97" s="25" t="s">
        <v>97</v>
      </c>
      <c r="BX97" s="25" t="s">
        <v>93</v>
      </c>
      <c r="CL97" s="25" t="s">
        <v>1</v>
      </c>
    </row>
    <row r="98" spans="1:91" s="3" customFormat="1" ht="16.5" customHeight="1">
      <c r="A98" s="88" t="s">
        <v>94</v>
      </c>
      <c r="B98" s="48"/>
      <c r="C98" s="9"/>
      <c r="D98" s="9"/>
      <c r="E98" s="9"/>
      <c r="F98" s="256" t="s">
        <v>98</v>
      </c>
      <c r="G98" s="256"/>
      <c r="H98" s="256"/>
      <c r="I98" s="256"/>
      <c r="J98" s="256"/>
      <c r="K98" s="9"/>
      <c r="L98" s="256" t="s">
        <v>99</v>
      </c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6"/>
      <c r="Z98" s="256"/>
      <c r="AA98" s="256"/>
      <c r="AB98" s="256"/>
      <c r="AC98" s="256"/>
      <c r="AD98" s="256"/>
      <c r="AE98" s="256"/>
      <c r="AF98" s="256"/>
      <c r="AG98" s="225">
        <f>'01.1.2 - Obtok během stav...'!J34</f>
        <v>0</v>
      </c>
      <c r="AH98" s="226"/>
      <c r="AI98" s="226"/>
      <c r="AJ98" s="226"/>
      <c r="AK98" s="226"/>
      <c r="AL98" s="226"/>
      <c r="AM98" s="226"/>
      <c r="AN98" s="225">
        <f t="shared" si="0"/>
        <v>0</v>
      </c>
      <c r="AO98" s="226"/>
      <c r="AP98" s="226"/>
      <c r="AQ98" s="83" t="s">
        <v>92</v>
      </c>
      <c r="AR98" s="48"/>
      <c r="AS98" s="84">
        <v>0</v>
      </c>
      <c r="AT98" s="85">
        <f t="shared" si="1"/>
        <v>0</v>
      </c>
      <c r="AU98" s="86">
        <f>'01.1.2 - Obtok během stav...'!P130</f>
        <v>0</v>
      </c>
      <c r="AV98" s="85">
        <f>'01.1.2 - Obtok během stav...'!J37</f>
        <v>0</v>
      </c>
      <c r="AW98" s="85">
        <f>'01.1.2 - Obtok během stav...'!J38</f>
        <v>0</v>
      </c>
      <c r="AX98" s="85">
        <f>'01.1.2 - Obtok během stav...'!J39</f>
        <v>0</v>
      </c>
      <c r="AY98" s="85">
        <f>'01.1.2 - Obtok během stav...'!J40</f>
        <v>0</v>
      </c>
      <c r="AZ98" s="85">
        <f>'01.1.2 - Obtok během stav...'!F37</f>
        <v>0</v>
      </c>
      <c r="BA98" s="85">
        <f>'01.1.2 - Obtok během stav...'!F38</f>
        <v>0</v>
      </c>
      <c r="BB98" s="85">
        <f>'01.1.2 - Obtok během stav...'!F39</f>
        <v>0</v>
      </c>
      <c r="BC98" s="85">
        <f>'01.1.2 - Obtok během stav...'!F40</f>
        <v>0</v>
      </c>
      <c r="BD98" s="87">
        <f>'01.1.2 - Obtok během stav...'!F41</f>
        <v>0</v>
      </c>
      <c r="BT98" s="25" t="s">
        <v>96</v>
      </c>
      <c r="BV98" s="25" t="s">
        <v>82</v>
      </c>
      <c r="BW98" s="25" t="s">
        <v>100</v>
      </c>
      <c r="BX98" s="25" t="s">
        <v>93</v>
      </c>
      <c r="CL98" s="25" t="s">
        <v>1</v>
      </c>
    </row>
    <row r="99" spans="1:91" s="3" customFormat="1" ht="16.5" customHeight="1">
      <c r="B99" s="48"/>
      <c r="C99" s="9"/>
      <c r="D99" s="9"/>
      <c r="E99" s="256" t="s">
        <v>101</v>
      </c>
      <c r="F99" s="256"/>
      <c r="G99" s="256"/>
      <c r="H99" s="256"/>
      <c r="I99" s="256"/>
      <c r="J99" s="9"/>
      <c r="K99" s="256" t="s">
        <v>102</v>
      </c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  <c r="Z99" s="256"/>
      <c r="AA99" s="256"/>
      <c r="AB99" s="256"/>
      <c r="AC99" s="256"/>
      <c r="AD99" s="256"/>
      <c r="AE99" s="256"/>
      <c r="AF99" s="256"/>
      <c r="AG99" s="237">
        <f>ROUND(SUM(AG100:AG104),2)</f>
        <v>0</v>
      </c>
      <c r="AH99" s="226"/>
      <c r="AI99" s="226"/>
      <c r="AJ99" s="226"/>
      <c r="AK99" s="226"/>
      <c r="AL99" s="226"/>
      <c r="AM99" s="226"/>
      <c r="AN99" s="225">
        <f t="shared" si="0"/>
        <v>0</v>
      </c>
      <c r="AO99" s="226"/>
      <c r="AP99" s="226"/>
      <c r="AQ99" s="83" t="s">
        <v>92</v>
      </c>
      <c r="AR99" s="48"/>
      <c r="AS99" s="84">
        <f>ROUND(SUM(AS100:AS104),2)</f>
        <v>0</v>
      </c>
      <c r="AT99" s="85">
        <f t="shared" si="1"/>
        <v>0</v>
      </c>
      <c r="AU99" s="86">
        <f>ROUND(SUM(AU100:AU104),5)</f>
        <v>0</v>
      </c>
      <c r="AV99" s="85">
        <f>ROUND(AZ99*L29,2)</f>
        <v>0</v>
      </c>
      <c r="AW99" s="85">
        <f>ROUND(BA99*L30,2)</f>
        <v>0</v>
      </c>
      <c r="AX99" s="85">
        <f>ROUND(BB99*L29,2)</f>
        <v>0</v>
      </c>
      <c r="AY99" s="85">
        <f>ROUND(BC99*L30,2)</f>
        <v>0</v>
      </c>
      <c r="AZ99" s="85">
        <f>ROUND(SUM(AZ100:AZ104),2)</f>
        <v>0</v>
      </c>
      <c r="BA99" s="85">
        <f>ROUND(SUM(BA100:BA104),2)</f>
        <v>0</v>
      </c>
      <c r="BB99" s="85">
        <f>ROUND(SUM(BB100:BB104),2)</f>
        <v>0</v>
      </c>
      <c r="BC99" s="85">
        <f>ROUND(SUM(BC100:BC104),2)</f>
        <v>0</v>
      </c>
      <c r="BD99" s="87">
        <f>ROUND(SUM(BD100:BD104),2)</f>
        <v>0</v>
      </c>
      <c r="BS99" s="25" t="s">
        <v>79</v>
      </c>
      <c r="BT99" s="25" t="s">
        <v>89</v>
      </c>
      <c r="BU99" s="25" t="s">
        <v>81</v>
      </c>
      <c r="BV99" s="25" t="s">
        <v>82</v>
      </c>
      <c r="BW99" s="25" t="s">
        <v>103</v>
      </c>
      <c r="BX99" s="25" t="s">
        <v>88</v>
      </c>
      <c r="CL99" s="25" t="s">
        <v>1</v>
      </c>
    </row>
    <row r="100" spans="1:91" s="3" customFormat="1" ht="16.5" customHeight="1">
      <c r="A100" s="88" t="s">
        <v>94</v>
      </c>
      <c r="B100" s="48"/>
      <c r="C100" s="9"/>
      <c r="D100" s="9"/>
      <c r="E100" s="9"/>
      <c r="F100" s="256" t="s">
        <v>104</v>
      </c>
      <c r="G100" s="256"/>
      <c r="H100" s="256"/>
      <c r="I100" s="256"/>
      <c r="J100" s="256"/>
      <c r="K100" s="9"/>
      <c r="L100" s="256" t="s">
        <v>105</v>
      </c>
      <c r="M100" s="256"/>
      <c r="N100" s="256"/>
      <c r="O100" s="256"/>
      <c r="P100" s="256"/>
      <c r="Q100" s="256"/>
      <c r="R100" s="256"/>
      <c r="S100" s="256"/>
      <c r="T100" s="256"/>
      <c r="U100" s="256"/>
      <c r="V100" s="256"/>
      <c r="W100" s="256"/>
      <c r="X100" s="256"/>
      <c r="Y100" s="256"/>
      <c r="Z100" s="256"/>
      <c r="AA100" s="256"/>
      <c r="AB100" s="256"/>
      <c r="AC100" s="256"/>
      <c r="AD100" s="256"/>
      <c r="AE100" s="256"/>
      <c r="AF100" s="256"/>
      <c r="AG100" s="225">
        <f>'01.2.1 - Odlehčovací komo...'!J34</f>
        <v>0</v>
      </c>
      <c r="AH100" s="226"/>
      <c r="AI100" s="226"/>
      <c r="AJ100" s="226"/>
      <c r="AK100" s="226"/>
      <c r="AL100" s="226"/>
      <c r="AM100" s="226"/>
      <c r="AN100" s="225">
        <f t="shared" si="0"/>
        <v>0</v>
      </c>
      <c r="AO100" s="226"/>
      <c r="AP100" s="226"/>
      <c r="AQ100" s="83" t="s">
        <v>92</v>
      </c>
      <c r="AR100" s="48"/>
      <c r="AS100" s="84">
        <v>0</v>
      </c>
      <c r="AT100" s="85">
        <f t="shared" si="1"/>
        <v>0</v>
      </c>
      <c r="AU100" s="86">
        <f>'01.2.1 - Odlehčovací komo...'!P140</f>
        <v>0</v>
      </c>
      <c r="AV100" s="85">
        <f>'01.2.1 - Odlehčovací komo...'!J37</f>
        <v>0</v>
      </c>
      <c r="AW100" s="85">
        <f>'01.2.1 - Odlehčovací komo...'!J38</f>
        <v>0</v>
      </c>
      <c r="AX100" s="85">
        <f>'01.2.1 - Odlehčovací komo...'!J39</f>
        <v>0</v>
      </c>
      <c r="AY100" s="85">
        <f>'01.2.1 - Odlehčovací komo...'!J40</f>
        <v>0</v>
      </c>
      <c r="AZ100" s="85">
        <f>'01.2.1 - Odlehčovací komo...'!F37</f>
        <v>0</v>
      </c>
      <c r="BA100" s="85">
        <f>'01.2.1 - Odlehčovací komo...'!F38</f>
        <v>0</v>
      </c>
      <c r="BB100" s="85">
        <f>'01.2.1 - Odlehčovací komo...'!F39</f>
        <v>0</v>
      </c>
      <c r="BC100" s="85">
        <f>'01.2.1 - Odlehčovací komo...'!F40</f>
        <v>0</v>
      </c>
      <c r="BD100" s="87">
        <f>'01.2.1 - Odlehčovací komo...'!F41</f>
        <v>0</v>
      </c>
      <c r="BT100" s="25" t="s">
        <v>96</v>
      </c>
      <c r="BV100" s="25" t="s">
        <v>82</v>
      </c>
      <c r="BW100" s="25" t="s">
        <v>106</v>
      </c>
      <c r="BX100" s="25" t="s">
        <v>103</v>
      </c>
      <c r="CL100" s="25" t="s">
        <v>1</v>
      </c>
    </row>
    <row r="101" spans="1:91" s="3" customFormat="1" ht="16.5" customHeight="1">
      <c r="A101" s="88" t="s">
        <v>94</v>
      </c>
      <c r="B101" s="48"/>
      <c r="C101" s="9"/>
      <c r="D101" s="9"/>
      <c r="E101" s="9"/>
      <c r="F101" s="256" t="s">
        <v>107</v>
      </c>
      <c r="G101" s="256"/>
      <c r="H101" s="256"/>
      <c r="I101" s="256"/>
      <c r="J101" s="256"/>
      <c r="K101" s="9"/>
      <c r="L101" s="256" t="s">
        <v>108</v>
      </c>
      <c r="M101" s="256"/>
      <c r="N101" s="256"/>
      <c r="O101" s="256"/>
      <c r="P101" s="256"/>
      <c r="Q101" s="256"/>
      <c r="R101" s="256"/>
      <c r="S101" s="256"/>
      <c r="T101" s="256"/>
      <c r="U101" s="256"/>
      <c r="V101" s="256"/>
      <c r="W101" s="256"/>
      <c r="X101" s="256"/>
      <c r="Y101" s="256"/>
      <c r="Z101" s="256"/>
      <c r="AA101" s="256"/>
      <c r="AB101" s="256"/>
      <c r="AC101" s="256"/>
      <c r="AD101" s="256"/>
      <c r="AE101" s="256"/>
      <c r="AF101" s="256"/>
      <c r="AG101" s="225">
        <f>'01.2.2 - Spadiště SP1'!J34</f>
        <v>0</v>
      </c>
      <c r="AH101" s="226"/>
      <c r="AI101" s="226"/>
      <c r="AJ101" s="226"/>
      <c r="AK101" s="226"/>
      <c r="AL101" s="226"/>
      <c r="AM101" s="226"/>
      <c r="AN101" s="225">
        <f t="shared" si="0"/>
        <v>0</v>
      </c>
      <c r="AO101" s="226"/>
      <c r="AP101" s="226"/>
      <c r="AQ101" s="83" t="s">
        <v>92</v>
      </c>
      <c r="AR101" s="48"/>
      <c r="AS101" s="84">
        <v>0</v>
      </c>
      <c r="AT101" s="85">
        <f t="shared" si="1"/>
        <v>0</v>
      </c>
      <c r="AU101" s="86">
        <f>'01.2.2 - Spadiště SP1'!P140</f>
        <v>0</v>
      </c>
      <c r="AV101" s="85">
        <f>'01.2.2 - Spadiště SP1'!J37</f>
        <v>0</v>
      </c>
      <c r="AW101" s="85">
        <f>'01.2.2 - Spadiště SP1'!J38</f>
        <v>0</v>
      </c>
      <c r="AX101" s="85">
        <f>'01.2.2 - Spadiště SP1'!J39</f>
        <v>0</v>
      </c>
      <c r="AY101" s="85">
        <f>'01.2.2 - Spadiště SP1'!J40</f>
        <v>0</v>
      </c>
      <c r="AZ101" s="85">
        <f>'01.2.2 - Spadiště SP1'!F37</f>
        <v>0</v>
      </c>
      <c r="BA101" s="85">
        <f>'01.2.2 - Spadiště SP1'!F38</f>
        <v>0</v>
      </c>
      <c r="BB101" s="85">
        <f>'01.2.2 - Spadiště SP1'!F39</f>
        <v>0</v>
      </c>
      <c r="BC101" s="85">
        <f>'01.2.2 - Spadiště SP1'!F40</f>
        <v>0</v>
      </c>
      <c r="BD101" s="87">
        <f>'01.2.2 - Spadiště SP1'!F41</f>
        <v>0</v>
      </c>
      <c r="BT101" s="25" t="s">
        <v>96</v>
      </c>
      <c r="BV101" s="25" t="s">
        <v>82</v>
      </c>
      <c r="BW101" s="25" t="s">
        <v>109</v>
      </c>
      <c r="BX101" s="25" t="s">
        <v>103</v>
      </c>
      <c r="CL101" s="25" t="s">
        <v>1</v>
      </c>
    </row>
    <row r="102" spans="1:91" s="3" customFormat="1" ht="16.5" customHeight="1">
      <c r="A102" s="88" t="s">
        <v>94</v>
      </c>
      <c r="B102" s="48"/>
      <c r="C102" s="9"/>
      <c r="D102" s="9"/>
      <c r="E102" s="9"/>
      <c r="F102" s="256" t="s">
        <v>110</v>
      </c>
      <c r="G102" s="256"/>
      <c r="H102" s="256"/>
      <c r="I102" s="256"/>
      <c r="J102" s="256"/>
      <c r="K102" s="9"/>
      <c r="L102" s="256" t="s">
        <v>111</v>
      </c>
      <c r="M102" s="256"/>
      <c r="N102" s="256"/>
      <c r="O102" s="256"/>
      <c r="P102" s="256"/>
      <c r="Q102" s="256"/>
      <c r="R102" s="256"/>
      <c r="S102" s="256"/>
      <c r="T102" s="256"/>
      <c r="U102" s="256"/>
      <c r="V102" s="256"/>
      <c r="W102" s="256"/>
      <c r="X102" s="256"/>
      <c r="Y102" s="256"/>
      <c r="Z102" s="256"/>
      <c r="AA102" s="256"/>
      <c r="AB102" s="256"/>
      <c r="AC102" s="256"/>
      <c r="AD102" s="256"/>
      <c r="AE102" s="256"/>
      <c r="AF102" s="256"/>
      <c r="AG102" s="225">
        <f>'01.2.3 - Spadiště SP2'!J34</f>
        <v>0</v>
      </c>
      <c r="AH102" s="226"/>
      <c r="AI102" s="226"/>
      <c r="AJ102" s="226"/>
      <c r="AK102" s="226"/>
      <c r="AL102" s="226"/>
      <c r="AM102" s="226"/>
      <c r="AN102" s="225">
        <f t="shared" si="0"/>
        <v>0</v>
      </c>
      <c r="AO102" s="226"/>
      <c r="AP102" s="226"/>
      <c r="AQ102" s="83" t="s">
        <v>92</v>
      </c>
      <c r="AR102" s="48"/>
      <c r="AS102" s="84">
        <v>0</v>
      </c>
      <c r="AT102" s="85">
        <f t="shared" si="1"/>
        <v>0</v>
      </c>
      <c r="AU102" s="86">
        <f>'01.2.3 - Spadiště SP2'!P137</f>
        <v>0</v>
      </c>
      <c r="AV102" s="85">
        <f>'01.2.3 - Spadiště SP2'!J37</f>
        <v>0</v>
      </c>
      <c r="AW102" s="85">
        <f>'01.2.3 - Spadiště SP2'!J38</f>
        <v>0</v>
      </c>
      <c r="AX102" s="85">
        <f>'01.2.3 - Spadiště SP2'!J39</f>
        <v>0</v>
      </c>
      <c r="AY102" s="85">
        <f>'01.2.3 - Spadiště SP2'!J40</f>
        <v>0</v>
      </c>
      <c r="AZ102" s="85">
        <f>'01.2.3 - Spadiště SP2'!F37</f>
        <v>0</v>
      </c>
      <c r="BA102" s="85">
        <f>'01.2.3 - Spadiště SP2'!F38</f>
        <v>0</v>
      </c>
      <c r="BB102" s="85">
        <f>'01.2.3 - Spadiště SP2'!F39</f>
        <v>0</v>
      </c>
      <c r="BC102" s="85">
        <f>'01.2.3 - Spadiště SP2'!F40</f>
        <v>0</v>
      </c>
      <c r="BD102" s="87">
        <f>'01.2.3 - Spadiště SP2'!F41</f>
        <v>0</v>
      </c>
      <c r="BT102" s="25" t="s">
        <v>96</v>
      </c>
      <c r="BV102" s="25" t="s">
        <v>82</v>
      </c>
      <c r="BW102" s="25" t="s">
        <v>112</v>
      </c>
      <c r="BX102" s="25" t="s">
        <v>103</v>
      </c>
      <c r="CL102" s="25" t="s">
        <v>1</v>
      </c>
    </row>
    <row r="103" spans="1:91" s="3" customFormat="1" ht="16.5" customHeight="1">
      <c r="A103" s="88" t="s">
        <v>94</v>
      </c>
      <c r="B103" s="48"/>
      <c r="C103" s="9"/>
      <c r="D103" s="9"/>
      <c r="E103" s="9"/>
      <c r="F103" s="256" t="s">
        <v>113</v>
      </c>
      <c r="G103" s="256"/>
      <c r="H103" s="256"/>
      <c r="I103" s="256"/>
      <c r="J103" s="256"/>
      <c r="K103" s="9"/>
      <c r="L103" s="256" t="s">
        <v>114</v>
      </c>
      <c r="M103" s="256"/>
      <c r="N103" s="256"/>
      <c r="O103" s="256"/>
      <c r="P103" s="256"/>
      <c r="Q103" s="256"/>
      <c r="R103" s="256"/>
      <c r="S103" s="256"/>
      <c r="T103" s="256"/>
      <c r="U103" s="256"/>
      <c r="V103" s="256"/>
      <c r="W103" s="256"/>
      <c r="X103" s="256"/>
      <c r="Y103" s="256"/>
      <c r="Z103" s="256"/>
      <c r="AA103" s="256"/>
      <c r="AB103" s="256"/>
      <c r="AC103" s="256"/>
      <c r="AD103" s="256"/>
      <c r="AE103" s="256"/>
      <c r="AF103" s="256"/>
      <c r="AG103" s="225">
        <f>'01.2.4 - Rozdělovací šachta'!J34</f>
        <v>0</v>
      </c>
      <c r="AH103" s="226"/>
      <c r="AI103" s="226"/>
      <c r="AJ103" s="226"/>
      <c r="AK103" s="226"/>
      <c r="AL103" s="226"/>
      <c r="AM103" s="226"/>
      <c r="AN103" s="225">
        <f t="shared" si="0"/>
        <v>0</v>
      </c>
      <c r="AO103" s="226"/>
      <c r="AP103" s="226"/>
      <c r="AQ103" s="83" t="s">
        <v>92</v>
      </c>
      <c r="AR103" s="48"/>
      <c r="AS103" s="84">
        <v>0</v>
      </c>
      <c r="AT103" s="85">
        <f t="shared" si="1"/>
        <v>0</v>
      </c>
      <c r="AU103" s="86">
        <f>'01.2.4 - Rozdělovací šachta'!P137</f>
        <v>0</v>
      </c>
      <c r="AV103" s="85">
        <f>'01.2.4 - Rozdělovací šachta'!J37</f>
        <v>0</v>
      </c>
      <c r="AW103" s="85">
        <f>'01.2.4 - Rozdělovací šachta'!J38</f>
        <v>0</v>
      </c>
      <c r="AX103" s="85">
        <f>'01.2.4 - Rozdělovací šachta'!J39</f>
        <v>0</v>
      </c>
      <c r="AY103" s="85">
        <f>'01.2.4 - Rozdělovací šachta'!J40</f>
        <v>0</v>
      </c>
      <c r="AZ103" s="85">
        <f>'01.2.4 - Rozdělovací šachta'!F37</f>
        <v>0</v>
      </c>
      <c r="BA103" s="85">
        <f>'01.2.4 - Rozdělovací šachta'!F38</f>
        <v>0</v>
      </c>
      <c r="BB103" s="85">
        <f>'01.2.4 - Rozdělovací šachta'!F39</f>
        <v>0</v>
      </c>
      <c r="BC103" s="85">
        <f>'01.2.4 - Rozdělovací šachta'!F40</f>
        <v>0</v>
      </c>
      <c r="BD103" s="87">
        <f>'01.2.4 - Rozdělovací šachta'!F41</f>
        <v>0</v>
      </c>
      <c r="BT103" s="25" t="s">
        <v>96</v>
      </c>
      <c r="BV103" s="25" t="s">
        <v>82</v>
      </c>
      <c r="BW103" s="25" t="s">
        <v>115</v>
      </c>
      <c r="BX103" s="25" t="s">
        <v>103</v>
      </c>
      <c r="CL103" s="25" t="s">
        <v>1</v>
      </c>
    </row>
    <row r="104" spans="1:91" s="3" customFormat="1" ht="16.5" customHeight="1">
      <c r="A104" s="88" t="s">
        <v>94</v>
      </c>
      <c r="B104" s="48"/>
      <c r="C104" s="9"/>
      <c r="D104" s="9"/>
      <c r="E104" s="9"/>
      <c r="F104" s="256" t="s">
        <v>116</v>
      </c>
      <c r="G104" s="256"/>
      <c r="H104" s="256"/>
      <c r="I104" s="256"/>
      <c r="J104" s="256"/>
      <c r="K104" s="9"/>
      <c r="L104" s="256" t="s">
        <v>117</v>
      </c>
      <c r="M104" s="256"/>
      <c r="N104" s="256"/>
      <c r="O104" s="256"/>
      <c r="P104" s="256"/>
      <c r="Q104" s="256"/>
      <c r="R104" s="256"/>
      <c r="S104" s="256"/>
      <c r="T104" s="256"/>
      <c r="U104" s="256"/>
      <c r="V104" s="256"/>
      <c r="W104" s="256"/>
      <c r="X104" s="256"/>
      <c r="Y104" s="256"/>
      <c r="Z104" s="256"/>
      <c r="AA104" s="256"/>
      <c r="AB104" s="256"/>
      <c r="AC104" s="256"/>
      <c r="AD104" s="256"/>
      <c r="AE104" s="256"/>
      <c r="AF104" s="256"/>
      <c r="AG104" s="225">
        <f>'01.2.5 - Oplocení'!J34</f>
        <v>0</v>
      </c>
      <c r="AH104" s="226"/>
      <c r="AI104" s="226"/>
      <c r="AJ104" s="226"/>
      <c r="AK104" s="226"/>
      <c r="AL104" s="226"/>
      <c r="AM104" s="226"/>
      <c r="AN104" s="225">
        <f t="shared" si="0"/>
        <v>0</v>
      </c>
      <c r="AO104" s="226"/>
      <c r="AP104" s="226"/>
      <c r="AQ104" s="83" t="s">
        <v>92</v>
      </c>
      <c r="AR104" s="48"/>
      <c r="AS104" s="84">
        <v>0</v>
      </c>
      <c r="AT104" s="85">
        <f t="shared" si="1"/>
        <v>0</v>
      </c>
      <c r="AU104" s="86">
        <f>'01.2.5 - Oplocení'!P130</f>
        <v>0</v>
      </c>
      <c r="AV104" s="85">
        <f>'01.2.5 - Oplocení'!J37</f>
        <v>0</v>
      </c>
      <c r="AW104" s="85">
        <f>'01.2.5 - Oplocení'!J38</f>
        <v>0</v>
      </c>
      <c r="AX104" s="85">
        <f>'01.2.5 - Oplocení'!J39</f>
        <v>0</v>
      </c>
      <c r="AY104" s="85">
        <f>'01.2.5 - Oplocení'!J40</f>
        <v>0</v>
      </c>
      <c r="AZ104" s="85">
        <f>'01.2.5 - Oplocení'!F37</f>
        <v>0</v>
      </c>
      <c r="BA104" s="85">
        <f>'01.2.5 - Oplocení'!F38</f>
        <v>0</v>
      </c>
      <c r="BB104" s="85">
        <f>'01.2.5 - Oplocení'!F39</f>
        <v>0</v>
      </c>
      <c r="BC104" s="85">
        <f>'01.2.5 - Oplocení'!F40</f>
        <v>0</v>
      </c>
      <c r="BD104" s="87">
        <f>'01.2.5 - Oplocení'!F41</f>
        <v>0</v>
      </c>
      <c r="BT104" s="25" t="s">
        <v>96</v>
      </c>
      <c r="BV104" s="25" t="s">
        <v>82</v>
      </c>
      <c r="BW104" s="25" t="s">
        <v>118</v>
      </c>
      <c r="BX104" s="25" t="s">
        <v>103</v>
      </c>
      <c r="CL104" s="25" t="s">
        <v>1</v>
      </c>
    </row>
    <row r="105" spans="1:91" s="6" customFormat="1" ht="16.5" customHeight="1">
      <c r="A105" s="88" t="s">
        <v>94</v>
      </c>
      <c r="B105" s="74"/>
      <c r="C105" s="75"/>
      <c r="D105" s="242" t="s">
        <v>119</v>
      </c>
      <c r="E105" s="242"/>
      <c r="F105" s="242"/>
      <c r="G105" s="242"/>
      <c r="H105" s="242"/>
      <c r="I105" s="76"/>
      <c r="J105" s="242" t="s">
        <v>120</v>
      </c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15">
        <f>'SO-02 - Vodovod'!J30</f>
        <v>0</v>
      </c>
      <c r="AH105" s="216"/>
      <c r="AI105" s="216"/>
      <c r="AJ105" s="216"/>
      <c r="AK105" s="216"/>
      <c r="AL105" s="216"/>
      <c r="AM105" s="216"/>
      <c r="AN105" s="215">
        <f t="shared" si="0"/>
        <v>0</v>
      </c>
      <c r="AO105" s="216"/>
      <c r="AP105" s="216"/>
      <c r="AQ105" s="77" t="s">
        <v>86</v>
      </c>
      <c r="AR105" s="74"/>
      <c r="AS105" s="78">
        <v>0</v>
      </c>
      <c r="AT105" s="79">
        <f t="shared" si="1"/>
        <v>0</v>
      </c>
      <c r="AU105" s="80">
        <f>'SO-02 - Vodovod'!P123</f>
        <v>0</v>
      </c>
      <c r="AV105" s="79">
        <f>'SO-02 - Vodovod'!J33</f>
        <v>0</v>
      </c>
      <c r="AW105" s="79">
        <f>'SO-02 - Vodovod'!J34</f>
        <v>0</v>
      </c>
      <c r="AX105" s="79">
        <f>'SO-02 - Vodovod'!J35</f>
        <v>0</v>
      </c>
      <c r="AY105" s="79">
        <f>'SO-02 - Vodovod'!J36</f>
        <v>0</v>
      </c>
      <c r="AZ105" s="79">
        <f>'SO-02 - Vodovod'!F33</f>
        <v>0</v>
      </c>
      <c r="BA105" s="79">
        <f>'SO-02 - Vodovod'!F34</f>
        <v>0</v>
      </c>
      <c r="BB105" s="79">
        <f>'SO-02 - Vodovod'!F35</f>
        <v>0</v>
      </c>
      <c r="BC105" s="79">
        <f>'SO-02 - Vodovod'!F36</f>
        <v>0</v>
      </c>
      <c r="BD105" s="81">
        <f>'SO-02 - Vodovod'!F37</f>
        <v>0</v>
      </c>
      <c r="BT105" s="82" t="s">
        <v>87</v>
      </c>
      <c r="BV105" s="82" t="s">
        <v>82</v>
      </c>
      <c r="BW105" s="82" t="s">
        <v>121</v>
      </c>
      <c r="BX105" s="82" t="s">
        <v>5</v>
      </c>
      <c r="CL105" s="82" t="s">
        <v>1</v>
      </c>
      <c r="CM105" s="82" t="s">
        <v>89</v>
      </c>
    </row>
    <row r="106" spans="1:91" s="6" customFormat="1" ht="16.5" customHeight="1">
      <c r="A106" s="88" t="s">
        <v>94</v>
      </c>
      <c r="B106" s="74"/>
      <c r="C106" s="75"/>
      <c r="D106" s="242" t="s">
        <v>122</v>
      </c>
      <c r="E106" s="242"/>
      <c r="F106" s="242"/>
      <c r="G106" s="242"/>
      <c r="H106" s="242"/>
      <c r="I106" s="76"/>
      <c r="J106" s="242" t="s">
        <v>123</v>
      </c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15">
        <f>'SO-04 - Přeložka VO'!J30</f>
        <v>0</v>
      </c>
      <c r="AH106" s="216"/>
      <c r="AI106" s="216"/>
      <c r="AJ106" s="216"/>
      <c r="AK106" s="216"/>
      <c r="AL106" s="216"/>
      <c r="AM106" s="216"/>
      <c r="AN106" s="215">
        <f t="shared" si="0"/>
        <v>0</v>
      </c>
      <c r="AO106" s="216"/>
      <c r="AP106" s="216"/>
      <c r="AQ106" s="77" t="s">
        <v>86</v>
      </c>
      <c r="AR106" s="74"/>
      <c r="AS106" s="78">
        <v>0</v>
      </c>
      <c r="AT106" s="79">
        <f t="shared" si="1"/>
        <v>0</v>
      </c>
      <c r="AU106" s="80">
        <f>'SO-04 - Přeložka VO'!P119</f>
        <v>0</v>
      </c>
      <c r="AV106" s="79">
        <f>'SO-04 - Přeložka VO'!J33</f>
        <v>0</v>
      </c>
      <c r="AW106" s="79">
        <f>'SO-04 - Přeložka VO'!J34</f>
        <v>0</v>
      </c>
      <c r="AX106" s="79">
        <f>'SO-04 - Přeložka VO'!J35</f>
        <v>0</v>
      </c>
      <c r="AY106" s="79">
        <f>'SO-04 - Přeložka VO'!J36</f>
        <v>0</v>
      </c>
      <c r="AZ106" s="79">
        <f>'SO-04 - Přeložka VO'!F33</f>
        <v>0</v>
      </c>
      <c r="BA106" s="79">
        <f>'SO-04 - Přeložka VO'!F34</f>
        <v>0</v>
      </c>
      <c r="BB106" s="79">
        <f>'SO-04 - Přeložka VO'!F35</f>
        <v>0</v>
      </c>
      <c r="BC106" s="79">
        <f>'SO-04 - Přeložka VO'!F36</f>
        <v>0</v>
      </c>
      <c r="BD106" s="81">
        <f>'SO-04 - Přeložka VO'!F37</f>
        <v>0</v>
      </c>
      <c r="BT106" s="82" t="s">
        <v>87</v>
      </c>
      <c r="BV106" s="82" t="s">
        <v>82</v>
      </c>
      <c r="BW106" s="82" t="s">
        <v>124</v>
      </c>
      <c r="BX106" s="82" t="s">
        <v>5</v>
      </c>
      <c r="CL106" s="82" t="s">
        <v>1</v>
      </c>
      <c r="CM106" s="82" t="s">
        <v>89</v>
      </c>
    </row>
    <row r="107" spans="1:91" s="6" customFormat="1" ht="16.5" customHeight="1">
      <c r="A107" s="88" t="s">
        <v>94</v>
      </c>
      <c r="B107" s="74"/>
      <c r="C107" s="75"/>
      <c r="D107" s="242" t="s">
        <v>125</v>
      </c>
      <c r="E107" s="242"/>
      <c r="F107" s="242"/>
      <c r="G107" s="242"/>
      <c r="H107" s="242"/>
      <c r="I107" s="76"/>
      <c r="J107" s="242" t="s">
        <v>126</v>
      </c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15">
        <f>'SO-05 - Oprava stávajícíc...'!J30</f>
        <v>0</v>
      </c>
      <c r="AH107" s="216"/>
      <c r="AI107" s="216"/>
      <c r="AJ107" s="216"/>
      <c r="AK107" s="216"/>
      <c r="AL107" s="216"/>
      <c r="AM107" s="216"/>
      <c r="AN107" s="215">
        <f t="shared" si="0"/>
        <v>0</v>
      </c>
      <c r="AO107" s="216"/>
      <c r="AP107" s="216"/>
      <c r="AQ107" s="77" t="s">
        <v>86</v>
      </c>
      <c r="AR107" s="74"/>
      <c r="AS107" s="78">
        <v>0</v>
      </c>
      <c r="AT107" s="79">
        <f t="shared" si="1"/>
        <v>0</v>
      </c>
      <c r="AU107" s="80">
        <f>'SO-05 - Oprava stávajícíc...'!P122</f>
        <v>0</v>
      </c>
      <c r="AV107" s="79">
        <f>'SO-05 - Oprava stávajícíc...'!J33</f>
        <v>0</v>
      </c>
      <c r="AW107" s="79">
        <f>'SO-05 - Oprava stávajícíc...'!J34</f>
        <v>0</v>
      </c>
      <c r="AX107" s="79">
        <f>'SO-05 - Oprava stávajícíc...'!J35</f>
        <v>0</v>
      </c>
      <c r="AY107" s="79">
        <f>'SO-05 - Oprava stávajícíc...'!J36</f>
        <v>0</v>
      </c>
      <c r="AZ107" s="79">
        <f>'SO-05 - Oprava stávajícíc...'!F33</f>
        <v>0</v>
      </c>
      <c r="BA107" s="79">
        <f>'SO-05 - Oprava stávajícíc...'!F34</f>
        <v>0</v>
      </c>
      <c r="BB107" s="79">
        <f>'SO-05 - Oprava stávajícíc...'!F35</f>
        <v>0</v>
      </c>
      <c r="BC107" s="79">
        <f>'SO-05 - Oprava stávajícíc...'!F36</f>
        <v>0</v>
      </c>
      <c r="BD107" s="81">
        <f>'SO-05 - Oprava stávajícíc...'!F37</f>
        <v>0</v>
      </c>
      <c r="BT107" s="82" t="s">
        <v>87</v>
      </c>
      <c r="BV107" s="82" t="s">
        <v>82</v>
      </c>
      <c r="BW107" s="82" t="s">
        <v>127</v>
      </c>
      <c r="BX107" s="82" t="s">
        <v>5</v>
      </c>
      <c r="CL107" s="82" t="s">
        <v>1</v>
      </c>
      <c r="CM107" s="82" t="s">
        <v>89</v>
      </c>
    </row>
    <row r="108" spans="1:91" s="6" customFormat="1" ht="16.5" customHeight="1">
      <c r="A108" s="88" t="s">
        <v>94</v>
      </c>
      <c r="B108" s="74"/>
      <c r="C108" s="75"/>
      <c r="D108" s="242" t="s">
        <v>128</v>
      </c>
      <c r="E108" s="242"/>
      <c r="F108" s="242"/>
      <c r="G108" s="242"/>
      <c r="H108" s="242"/>
      <c r="I108" s="76"/>
      <c r="J108" s="242" t="s">
        <v>129</v>
      </c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15">
        <f>'VRN - Ostatní a vedlejší ...'!J30</f>
        <v>0</v>
      </c>
      <c r="AH108" s="216"/>
      <c r="AI108" s="216"/>
      <c r="AJ108" s="216"/>
      <c r="AK108" s="216"/>
      <c r="AL108" s="216"/>
      <c r="AM108" s="216"/>
      <c r="AN108" s="215">
        <f t="shared" si="0"/>
        <v>0</v>
      </c>
      <c r="AO108" s="216"/>
      <c r="AP108" s="216"/>
      <c r="AQ108" s="77" t="s">
        <v>130</v>
      </c>
      <c r="AR108" s="74"/>
      <c r="AS108" s="89">
        <v>0</v>
      </c>
      <c r="AT108" s="90">
        <f t="shared" si="1"/>
        <v>0</v>
      </c>
      <c r="AU108" s="91">
        <f>'VRN - Ostatní a vedlejší ...'!P118</f>
        <v>0</v>
      </c>
      <c r="AV108" s="90">
        <f>'VRN - Ostatní a vedlejší ...'!J33</f>
        <v>0</v>
      </c>
      <c r="AW108" s="90">
        <f>'VRN - Ostatní a vedlejší ...'!J34</f>
        <v>0</v>
      </c>
      <c r="AX108" s="90">
        <f>'VRN - Ostatní a vedlejší ...'!J35</f>
        <v>0</v>
      </c>
      <c r="AY108" s="90">
        <f>'VRN - Ostatní a vedlejší ...'!J36</f>
        <v>0</v>
      </c>
      <c r="AZ108" s="90">
        <f>'VRN - Ostatní a vedlejší ...'!F33</f>
        <v>0</v>
      </c>
      <c r="BA108" s="90">
        <f>'VRN - Ostatní a vedlejší ...'!F34</f>
        <v>0</v>
      </c>
      <c r="BB108" s="90">
        <f>'VRN - Ostatní a vedlejší ...'!F35</f>
        <v>0</v>
      </c>
      <c r="BC108" s="90">
        <f>'VRN - Ostatní a vedlejší ...'!F36</f>
        <v>0</v>
      </c>
      <c r="BD108" s="92">
        <f>'VRN - Ostatní a vedlejší ...'!F37</f>
        <v>0</v>
      </c>
      <c r="BT108" s="82" t="s">
        <v>87</v>
      </c>
      <c r="BV108" s="82" t="s">
        <v>82</v>
      </c>
      <c r="BW108" s="82" t="s">
        <v>131</v>
      </c>
      <c r="BX108" s="82" t="s">
        <v>5</v>
      </c>
      <c r="CL108" s="82" t="s">
        <v>1</v>
      </c>
      <c r="CM108" s="82" t="s">
        <v>89</v>
      </c>
    </row>
    <row r="109" spans="1:91" s="1" customFormat="1" ht="30" customHeight="1">
      <c r="B109" s="32"/>
      <c r="AR109" s="32"/>
    </row>
    <row r="110" spans="1:91" s="1" customFormat="1" ht="6.9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32"/>
    </row>
  </sheetData>
  <sheetProtection algorithmName="SHA-512" hashValue="bqSRx7iW61wOgtjqlnTsS/9jQ1ghwbDdb3AKNFXmZsFMPR/wL+VcMZTwZABLaC0t13jDwL31NiCNSy4yCL3KGQ==" saltValue="DQGS2LH/32JT9klstjt2e6KTP2InMDACFeQgp0ZqmuIin0GjZNGQCaG8dJpMYQO/DPMLvu6++bYWPGrVYJl0LA==" spinCount="100000" sheet="1" objects="1" scenarios="1" formatColumns="0" formatRows="0"/>
  <mergeCells count="94">
    <mergeCell ref="L101:AF101"/>
    <mergeCell ref="F97:J97"/>
    <mergeCell ref="I92:AF92"/>
    <mergeCell ref="J95:AF95"/>
    <mergeCell ref="K99:AF99"/>
    <mergeCell ref="K96:AF96"/>
    <mergeCell ref="F98:J98"/>
    <mergeCell ref="F101:J101"/>
    <mergeCell ref="F100:J100"/>
    <mergeCell ref="F102:J102"/>
    <mergeCell ref="F103:J103"/>
    <mergeCell ref="L85:AJ85"/>
    <mergeCell ref="L97:AF97"/>
    <mergeCell ref="D105:H105"/>
    <mergeCell ref="J105:AF105"/>
    <mergeCell ref="D106:H106"/>
    <mergeCell ref="J106:AF106"/>
    <mergeCell ref="L98:AF98"/>
    <mergeCell ref="L100:AF100"/>
    <mergeCell ref="L102:AF102"/>
    <mergeCell ref="L103:AF103"/>
    <mergeCell ref="L104:AF104"/>
    <mergeCell ref="C92:G92"/>
    <mergeCell ref="D95:H95"/>
    <mergeCell ref="E96:I96"/>
    <mergeCell ref="E99:I99"/>
    <mergeCell ref="F104:J104"/>
    <mergeCell ref="D107:H107"/>
    <mergeCell ref="J107:AF107"/>
    <mergeCell ref="D108:H108"/>
    <mergeCell ref="J108:AF108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4:AM104"/>
    <mergeCell ref="AG103:AM103"/>
    <mergeCell ref="AG102:AM102"/>
    <mergeCell ref="AG101:AM101"/>
    <mergeCell ref="AG100:AM100"/>
    <mergeCell ref="AG95:AM95"/>
    <mergeCell ref="AG92:AM92"/>
    <mergeCell ref="AG98:AM98"/>
    <mergeCell ref="AG97:AM97"/>
    <mergeCell ref="AG96:AM96"/>
    <mergeCell ref="AG99:AM99"/>
    <mergeCell ref="AM90:AP90"/>
    <mergeCell ref="AM87:AN87"/>
    <mergeCell ref="AS89:AT91"/>
    <mergeCell ref="AN105:AP105"/>
    <mergeCell ref="AG105:AM105"/>
    <mergeCell ref="AN106:AP106"/>
    <mergeCell ref="AG106:AM106"/>
    <mergeCell ref="AM89:AP89"/>
    <mergeCell ref="AN103:AP103"/>
    <mergeCell ref="AN104:AP104"/>
    <mergeCell ref="AN102:AP102"/>
    <mergeCell ref="AN95:AP95"/>
    <mergeCell ref="AN101:AP101"/>
    <mergeCell ref="AN97:AP97"/>
    <mergeCell ref="AN99:AP99"/>
    <mergeCell ref="AN96:AP96"/>
    <mergeCell ref="AN100:AP100"/>
    <mergeCell ref="AN92:AP92"/>
    <mergeCell ref="AN107:AP107"/>
    <mergeCell ref="AG107:AM107"/>
    <mergeCell ref="AN108:AP108"/>
    <mergeCell ref="AG108:AM108"/>
    <mergeCell ref="AG94:AM94"/>
    <mergeCell ref="AN94:AP94"/>
    <mergeCell ref="AN98:AP98"/>
  </mergeCells>
  <hyperlinks>
    <hyperlink ref="A97" location="'01.1.1 - Kanalizační potr...'!C2" display="/" xr:uid="{00000000-0004-0000-0000-000000000000}"/>
    <hyperlink ref="A98" location="'01.1.2 - Obtok během stav...'!C2" display="/" xr:uid="{00000000-0004-0000-0000-000001000000}"/>
    <hyperlink ref="A100" location="'01.2.1 - Odlehčovací komo...'!C2" display="/" xr:uid="{00000000-0004-0000-0000-000002000000}"/>
    <hyperlink ref="A101" location="'01.2.2 - Spadiště SP1'!C2" display="/" xr:uid="{00000000-0004-0000-0000-000003000000}"/>
    <hyperlink ref="A102" location="'01.2.3 - Spadiště SP2'!C2" display="/" xr:uid="{00000000-0004-0000-0000-000004000000}"/>
    <hyperlink ref="A103" location="'01.2.4 - Rozdělovací šachta'!C2" display="/" xr:uid="{00000000-0004-0000-0000-000005000000}"/>
    <hyperlink ref="A104" location="'01.2.5 - Oplocení'!C2" display="/" xr:uid="{00000000-0004-0000-0000-000006000000}"/>
    <hyperlink ref="A105" location="'SO-02 - Vodovod'!C2" display="/" xr:uid="{00000000-0004-0000-0000-000007000000}"/>
    <hyperlink ref="A106" location="'SO-04 - Přeložka VO'!C2" display="/" xr:uid="{00000000-0004-0000-0000-000008000000}"/>
    <hyperlink ref="A107" location="'SO-05 - Oprava stávajícíc...'!C2" display="/" xr:uid="{00000000-0004-0000-0000-000009000000}"/>
    <hyperlink ref="A108" location="'VRN - Ostatní a vedlejší ...'!C2" display="/" xr:uid="{00000000-0004-0000-0000-00000A000000}"/>
  </hyperlinks>
  <pageMargins left="0.39370078740157483" right="0.39370078740157483" top="0.39370078740157483" bottom="0.39370078740157483" header="0" footer="0"/>
  <pageSetup paperSize="9" scale="48" fitToHeight="100" orientation="portrait" blackAndWhite="1" r:id="rId1"/>
  <headerFooter>
    <oddHeader>&amp;R&amp;"Arial CE,Tučné"&amp;10
Příloha č. 2</oddHead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46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7" t="s">
        <v>124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" customHeight="1">
      <c r="B4" s="20"/>
      <c r="D4" s="21" t="s">
        <v>132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58" t="str">
        <f>'Rekapitulace stavby'!K6</f>
        <v>REKONSTRUKCE ODLEHČOVACÍ KOMORY OK-27 A PŘIPOJENÝCH STOK</v>
      </c>
      <c r="F7" s="259"/>
      <c r="G7" s="259"/>
      <c r="H7" s="259"/>
      <c r="L7" s="20"/>
    </row>
    <row r="8" spans="2:46" s="1" customFormat="1" ht="12" customHeight="1">
      <c r="B8" s="32"/>
      <c r="D8" s="27" t="s">
        <v>133</v>
      </c>
      <c r="L8" s="32"/>
    </row>
    <row r="9" spans="2:46" s="1" customFormat="1" ht="16.5" customHeight="1">
      <c r="B9" s="32"/>
      <c r="E9" s="254" t="s">
        <v>3523</v>
      </c>
      <c r="F9" s="260"/>
      <c r="G9" s="260"/>
      <c r="H9" s="26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4. 8. 2025</v>
      </c>
      <c r="L12" s="32"/>
    </row>
    <row r="13" spans="2:46" s="1" customFormat="1" ht="10.95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29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61" t="str">
        <f>'Rekapitulace stavby'!E14</f>
        <v>Vyplň údaj</v>
      </c>
      <c r="F18" s="246"/>
      <c r="G18" s="246"/>
      <c r="H18" s="246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3524</v>
      </c>
      <c r="I24" s="27" t="s">
        <v>28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39</v>
      </c>
      <c r="L26" s="32"/>
    </row>
    <row r="27" spans="2:12" s="7" customFormat="1" ht="16.5" customHeight="1">
      <c r="B27" s="94"/>
      <c r="E27" s="250" t="s">
        <v>1</v>
      </c>
      <c r="F27" s="250"/>
      <c r="G27" s="250"/>
      <c r="H27" s="250"/>
      <c r="L27" s="94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40</v>
      </c>
      <c r="J30" s="66">
        <f>ROUND(J119,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customHeight="1">
      <c r="B33" s="32"/>
      <c r="D33" s="55" t="s">
        <v>44</v>
      </c>
      <c r="E33" s="27" t="s">
        <v>45</v>
      </c>
      <c r="F33" s="85">
        <f>ROUND((SUM(BE119:BE145)),  2)</f>
        <v>0</v>
      </c>
      <c r="I33" s="96">
        <v>0.21</v>
      </c>
      <c r="J33" s="85">
        <f>ROUND(((SUM(BE119:BE145))*I33),  2)</f>
        <v>0</v>
      </c>
      <c r="L33" s="32"/>
    </row>
    <row r="34" spans="2:12" s="1" customFormat="1" ht="14.4" customHeight="1">
      <c r="B34" s="32"/>
      <c r="E34" s="27" t="s">
        <v>46</v>
      </c>
      <c r="F34" s="85">
        <f>ROUND((SUM(BF119:BF145)),  2)</f>
        <v>0</v>
      </c>
      <c r="I34" s="96">
        <v>0.12</v>
      </c>
      <c r="J34" s="85">
        <f>ROUND(((SUM(BF119:BF145))*I34),  2)</f>
        <v>0</v>
      </c>
      <c r="L34" s="32"/>
    </row>
    <row r="35" spans="2:12" s="1" customFormat="1" ht="14.4" hidden="1" customHeight="1">
      <c r="B35" s="32"/>
      <c r="E35" s="27" t="s">
        <v>47</v>
      </c>
      <c r="F35" s="85">
        <f>ROUND((SUM(BG119:BG145)),  2)</f>
        <v>0</v>
      </c>
      <c r="I35" s="96">
        <v>0.21</v>
      </c>
      <c r="J35" s="85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85">
        <f>ROUND((SUM(BH119:BH145)),  2)</f>
        <v>0</v>
      </c>
      <c r="I36" s="96">
        <v>0.12</v>
      </c>
      <c r="J36" s="85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85">
        <f>ROUND((SUM(BI119:BI145)),  2)</f>
        <v>0</v>
      </c>
      <c r="I37" s="96">
        <v>0</v>
      </c>
      <c r="J37" s="85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7"/>
      <c r="D39" s="98" t="s">
        <v>50</v>
      </c>
      <c r="E39" s="57"/>
      <c r="F39" s="57"/>
      <c r="G39" s="99" t="s">
        <v>51</v>
      </c>
      <c r="H39" s="100" t="s">
        <v>52</v>
      </c>
      <c r="I39" s="57"/>
      <c r="J39" s="101">
        <f>SUM(J30:J37)</f>
        <v>0</v>
      </c>
      <c r="K39" s="102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55</v>
      </c>
      <c r="E61" s="34"/>
      <c r="F61" s="103" t="s">
        <v>56</v>
      </c>
      <c r="G61" s="43" t="s">
        <v>55</v>
      </c>
      <c r="H61" s="34"/>
      <c r="I61" s="34"/>
      <c r="J61" s="104" t="s">
        <v>56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55</v>
      </c>
      <c r="E76" s="34"/>
      <c r="F76" s="103" t="s">
        <v>56</v>
      </c>
      <c r="G76" s="43" t="s">
        <v>55</v>
      </c>
      <c r="H76" s="34"/>
      <c r="I76" s="34"/>
      <c r="J76" s="104" t="s">
        <v>56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140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58" t="str">
        <f>E7</f>
        <v>REKONSTRUKCE ODLEHČOVACÍ KOMORY OK-27 A PŘIPOJENÝCH STOK</v>
      </c>
      <c r="F85" s="259"/>
      <c r="G85" s="259"/>
      <c r="H85" s="259"/>
      <c r="L85" s="32"/>
    </row>
    <row r="86" spans="2:47" s="1" customFormat="1" ht="12" customHeight="1">
      <c r="B86" s="32"/>
      <c r="C86" s="27" t="s">
        <v>133</v>
      </c>
      <c r="L86" s="32"/>
    </row>
    <row r="87" spans="2:47" s="1" customFormat="1" ht="16.5" customHeight="1">
      <c r="B87" s="32"/>
      <c r="E87" s="254" t="str">
        <f>E9</f>
        <v>SO-04 - Přeložka VO</v>
      </c>
      <c r="F87" s="260"/>
      <c r="G87" s="260"/>
      <c r="H87" s="260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Tábor</v>
      </c>
      <c r="I89" s="27" t="s">
        <v>22</v>
      </c>
      <c r="J89" s="52" t="str">
        <f>IF(J12="","",J12)</f>
        <v>4. 8. 2025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VST s.r.o., Kosova 28594, Tábor</v>
      </c>
      <c r="I91" s="27" t="s">
        <v>32</v>
      </c>
      <c r="J91" s="30" t="str">
        <f>E21</f>
        <v>Aquaprocon s.r.o., Divize Praha</v>
      </c>
      <c r="L91" s="32"/>
    </row>
    <row r="92" spans="2:47" s="1" customFormat="1" ht="15.15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Jaroslav Bedáň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141</v>
      </c>
      <c r="D94" s="97"/>
      <c r="E94" s="97"/>
      <c r="F94" s="97"/>
      <c r="G94" s="97"/>
      <c r="H94" s="97"/>
      <c r="I94" s="97"/>
      <c r="J94" s="106" t="s">
        <v>142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7" t="s">
        <v>143</v>
      </c>
      <c r="J96" s="66">
        <f>J119</f>
        <v>0</v>
      </c>
      <c r="L96" s="32"/>
      <c r="AU96" s="17" t="s">
        <v>144</v>
      </c>
    </row>
    <row r="97" spans="2:12" s="8" customFormat="1" ht="24.9" customHeight="1">
      <c r="B97" s="108"/>
      <c r="D97" s="109" t="s">
        <v>3525</v>
      </c>
      <c r="E97" s="110"/>
      <c r="F97" s="110"/>
      <c r="G97" s="110"/>
      <c r="H97" s="110"/>
      <c r="I97" s="110"/>
      <c r="J97" s="111">
        <f>J120</f>
        <v>0</v>
      </c>
      <c r="L97" s="108"/>
    </row>
    <row r="98" spans="2:12" s="9" customFormat="1" ht="19.95" customHeight="1">
      <c r="B98" s="112"/>
      <c r="D98" s="113" t="s">
        <v>3526</v>
      </c>
      <c r="E98" s="114"/>
      <c r="F98" s="114"/>
      <c r="G98" s="114"/>
      <c r="H98" s="114"/>
      <c r="I98" s="114"/>
      <c r="J98" s="115">
        <f>J121</f>
        <v>0</v>
      </c>
      <c r="L98" s="112"/>
    </row>
    <row r="99" spans="2:12" s="9" customFormat="1" ht="19.95" customHeight="1">
      <c r="B99" s="112"/>
      <c r="D99" s="113" t="s">
        <v>3527</v>
      </c>
      <c r="E99" s="114"/>
      <c r="F99" s="114"/>
      <c r="G99" s="114"/>
      <c r="H99" s="114"/>
      <c r="I99" s="114"/>
      <c r="J99" s="115">
        <f>J142</f>
        <v>0</v>
      </c>
      <c r="L99" s="112"/>
    </row>
    <row r="100" spans="2:12" s="1" customFormat="1" ht="21.75" customHeight="1">
      <c r="B100" s="32"/>
      <c r="L100" s="32"/>
    </row>
    <row r="101" spans="2:12" s="1" customFormat="1" ht="6.9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12" s="1" customFormat="1" ht="6.9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" customHeight="1">
      <c r="B106" s="32"/>
      <c r="C106" s="21" t="s">
        <v>156</v>
      </c>
      <c r="L106" s="32"/>
    </row>
    <row r="107" spans="2:12" s="1" customFormat="1" ht="6.9" customHeight="1">
      <c r="B107" s="32"/>
      <c r="L107" s="32"/>
    </row>
    <row r="108" spans="2:12" s="1" customFormat="1" ht="12" customHeight="1">
      <c r="B108" s="32"/>
      <c r="C108" s="27" t="s">
        <v>16</v>
      </c>
      <c r="L108" s="32"/>
    </row>
    <row r="109" spans="2:12" s="1" customFormat="1" ht="26.25" customHeight="1">
      <c r="B109" s="32"/>
      <c r="E109" s="258" t="str">
        <f>E7</f>
        <v>REKONSTRUKCE ODLEHČOVACÍ KOMORY OK-27 A PŘIPOJENÝCH STOK</v>
      </c>
      <c r="F109" s="259"/>
      <c r="G109" s="259"/>
      <c r="H109" s="259"/>
      <c r="L109" s="32"/>
    </row>
    <row r="110" spans="2:12" s="1" customFormat="1" ht="12" customHeight="1">
      <c r="B110" s="32"/>
      <c r="C110" s="27" t="s">
        <v>133</v>
      </c>
      <c r="L110" s="32"/>
    </row>
    <row r="111" spans="2:12" s="1" customFormat="1" ht="16.5" customHeight="1">
      <c r="B111" s="32"/>
      <c r="E111" s="254" t="str">
        <f>E9</f>
        <v>SO-04 - Přeložka VO</v>
      </c>
      <c r="F111" s="260"/>
      <c r="G111" s="260"/>
      <c r="H111" s="260"/>
      <c r="L111" s="32"/>
    </row>
    <row r="112" spans="2:12" s="1" customFormat="1" ht="6.9" customHeight="1">
      <c r="B112" s="32"/>
      <c r="L112" s="32"/>
    </row>
    <row r="113" spans="2:65" s="1" customFormat="1" ht="12" customHeight="1">
      <c r="B113" s="32"/>
      <c r="C113" s="27" t="s">
        <v>20</v>
      </c>
      <c r="F113" s="25" t="str">
        <f>F12</f>
        <v>Tábor</v>
      </c>
      <c r="I113" s="27" t="s">
        <v>22</v>
      </c>
      <c r="J113" s="52" t="str">
        <f>IF(J12="","",J12)</f>
        <v>4. 8. 2025</v>
      </c>
      <c r="L113" s="32"/>
    </row>
    <row r="114" spans="2:65" s="1" customFormat="1" ht="6.9" customHeight="1">
      <c r="B114" s="32"/>
      <c r="L114" s="32"/>
    </row>
    <row r="115" spans="2:65" s="1" customFormat="1" ht="25.65" customHeight="1">
      <c r="B115" s="32"/>
      <c r="C115" s="27" t="s">
        <v>24</v>
      </c>
      <c r="F115" s="25" t="str">
        <f>E15</f>
        <v>VST s.r.o., Kosova 28594, Tábor</v>
      </c>
      <c r="I115" s="27" t="s">
        <v>32</v>
      </c>
      <c r="J115" s="30" t="str">
        <f>E21</f>
        <v>Aquaprocon s.r.o., Divize Praha</v>
      </c>
      <c r="L115" s="32"/>
    </row>
    <row r="116" spans="2:65" s="1" customFormat="1" ht="15.15" customHeight="1">
      <c r="B116" s="32"/>
      <c r="C116" s="27" t="s">
        <v>30</v>
      </c>
      <c r="F116" s="25" t="str">
        <f>IF(E18="","",E18)</f>
        <v>Vyplň údaj</v>
      </c>
      <c r="I116" s="27" t="s">
        <v>37</v>
      </c>
      <c r="J116" s="30" t="str">
        <f>E24</f>
        <v>Jaroslav Bedáň</v>
      </c>
      <c r="L116" s="32"/>
    </row>
    <row r="117" spans="2:65" s="1" customFormat="1" ht="10.35" customHeight="1">
      <c r="B117" s="32"/>
      <c r="L117" s="32"/>
    </row>
    <row r="118" spans="2:65" s="10" customFormat="1" ht="29.25" customHeight="1">
      <c r="B118" s="116"/>
      <c r="C118" s="117" t="s">
        <v>157</v>
      </c>
      <c r="D118" s="118" t="s">
        <v>65</v>
      </c>
      <c r="E118" s="118" t="s">
        <v>61</v>
      </c>
      <c r="F118" s="118" t="s">
        <v>62</v>
      </c>
      <c r="G118" s="118" t="s">
        <v>158</v>
      </c>
      <c r="H118" s="118" t="s">
        <v>159</v>
      </c>
      <c r="I118" s="118" t="s">
        <v>160</v>
      </c>
      <c r="J118" s="119" t="s">
        <v>142</v>
      </c>
      <c r="K118" s="120" t="s">
        <v>161</v>
      </c>
      <c r="L118" s="116"/>
      <c r="M118" s="59" t="s">
        <v>1</v>
      </c>
      <c r="N118" s="60" t="s">
        <v>44</v>
      </c>
      <c r="O118" s="60" t="s">
        <v>162</v>
      </c>
      <c r="P118" s="60" t="s">
        <v>163</v>
      </c>
      <c r="Q118" s="60" t="s">
        <v>164</v>
      </c>
      <c r="R118" s="60" t="s">
        <v>165</v>
      </c>
      <c r="S118" s="60" t="s">
        <v>166</v>
      </c>
      <c r="T118" s="61" t="s">
        <v>167</v>
      </c>
    </row>
    <row r="119" spans="2:65" s="1" customFormat="1" ht="22.95" customHeight="1">
      <c r="B119" s="32"/>
      <c r="C119" s="64" t="s">
        <v>168</v>
      </c>
      <c r="J119" s="121">
        <f>BK119</f>
        <v>0</v>
      </c>
      <c r="L119" s="32"/>
      <c r="M119" s="62"/>
      <c r="N119" s="53"/>
      <c r="O119" s="53"/>
      <c r="P119" s="122">
        <f>P120</f>
        <v>0</v>
      </c>
      <c r="Q119" s="53"/>
      <c r="R119" s="122">
        <f>R120</f>
        <v>0</v>
      </c>
      <c r="S119" s="53"/>
      <c r="T119" s="123">
        <f>T120</f>
        <v>0</v>
      </c>
      <c r="AT119" s="17" t="s">
        <v>79</v>
      </c>
      <c r="AU119" s="17" t="s">
        <v>144</v>
      </c>
      <c r="BK119" s="124">
        <f>BK120</f>
        <v>0</v>
      </c>
    </row>
    <row r="120" spans="2:65" s="11" customFormat="1" ht="25.95" customHeight="1">
      <c r="B120" s="125"/>
      <c r="D120" s="126" t="s">
        <v>79</v>
      </c>
      <c r="E120" s="127" t="s">
        <v>3528</v>
      </c>
      <c r="F120" s="127" t="s">
        <v>3529</v>
      </c>
      <c r="I120" s="128"/>
      <c r="J120" s="129">
        <f>BK120</f>
        <v>0</v>
      </c>
      <c r="L120" s="125"/>
      <c r="M120" s="130"/>
      <c r="P120" s="131">
        <f>P121+P142</f>
        <v>0</v>
      </c>
      <c r="R120" s="131">
        <f>R121+R142</f>
        <v>0</v>
      </c>
      <c r="T120" s="132">
        <f>T121+T142</f>
        <v>0</v>
      </c>
      <c r="AR120" s="126" t="s">
        <v>96</v>
      </c>
      <c r="AT120" s="133" t="s">
        <v>79</v>
      </c>
      <c r="AU120" s="133" t="s">
        <v>80</v>
      </c>
      <c r="AY120" s="126" t="s">
        <v>171</v>
      </c>
      <c r="BK120" s="134">
        <f>BK121+BK142</f>
        <v>0</v>
      </c>
    </row>
    <row r="121" spans="2:65" s="11" customFormat="1" ht="22.95" customHeight="1">
      <c r="B121" s="125"/>
      <c r="D121" s="126" t="s">
        <v>79</v>
      </c>
      <c r="E121" s="135" t="s">
        <v>3530</v>
      </c>
      <c r="F121" s="135" t="s">
        <v>3531</v>
      </c>
      <c r="I121" s="128"/>
      <c r="J121" s="136">
        <f>BK121</f>
        <v>0</v>
      </c>
      <c r="L121" s="125"/>
      <c r="M121" s="130"/>
      <c r="P121" s="131">
        <f>SUM(P122:P141)</f>
        <v>0</v>
      </c>
      <c r="R121" s="131">
        <f>SUM(R122:R141)</f>
        <v>0</v>
      </c>
      <c r="T121" s="132">
        <f>SUM(T122:T141)</f>
        <v>0</v>
      </c>
      <c r="AR121" s="126" t="s">
        <v>96</v>
      </c>
      <c r="AT121" s="133" t="s">
        <v>79</v>
      </c>
      <c r="AU121" s="133" t="s">
        <v>87</v>
      </c>
      <c r="AY121" s="126" t="s">
        <v>171</v>
      </c>
      <c r="BK121" s="134">
        <f>SUM(BK122:BK141)</f>
        <v>0</v>
      </c>
    </row>
    <row r="122" spans="2:65" s="1" customFormat="1" ht="24.15" customHeight="1">
      <c r="B122" s="32"/>
      <c r="C122" s="137" t="s">
        <v>87</v>
      </c>
      <c r="D122" s="137" t="s">
        <v>173</v>
      </c>
      <c r="E122" s="138" t="s">
        <v>3532</v>
      </c>
      <c r="F122" s="139" t="s">
        <v>3533</v>
      </c>
      <c r="G122" s="140" t="s">
        <v>3241</v>
      </c>
      <c r="H122" s="141">
        <v>2</v>
      </c>
      <c r="I122" s="142"/>
      <c r="J122" s="143">
        <f>ROUND(I122*H122,2)</f>
        <v>0</v>
      </c>
      <c r="K122" s="144"/>
      <c r="L122" s="32"/>
      <c r="M122" s="145" t="s">
        <v>1</v>
      </c>
      <c r="N122" s="146" t="s">
        <v>45</v>
      </c>
      <c r="P122" s="147">
        <f>O122*H122</f>
        <v>0</v>
      </c>
      <c r="Q122" s="147">
        <v>0</v>
      </c>
      <c r="R122" s="147">
        <f>Q122*H122</f>
        <v>0</v>
      </c>
      <c r="S122" s="147">
        <v>0</v>
      </c>
      <c r="T122" s="148">
        <f>S122*H122</f>
        <v>0</v>
      </c>
      <c r="AR122" s="149" t="s">
        <v>802</v>
      </c>
      <c r="AT122" s="149" t="s">
        <v>173</v>
      </c>
      <c r="AU122" s="149" t="s">
        <v>89</v>
      </c>
      <c r="AY122" s="17" t="s">
        <v>171</v>
      </c>
      <c r="BE122" s="150">
        <f>IF(N122="základní",J122,0)</f>
        <v>0</v>
      </c>
      <c r="BF122" s="150">
        <f>IF(N122="snížená",J122,0)</f>
        <v>0</v>
      </c>
      <c r="BG122" s="150">
        <f>IF(N122="zákl. přenesená",J122,0)</f>
        <v>0</v>
      </c>
      <c r="BH122" s="150">
        <f>IF(N122="sníž. přenesená",J122,0)</f>
        <v>0</v>
      </c>
      <c r="BI122" s="150">
        <f>IF(N122="nulová",J122,0)</f>
        <v>0</v>
      </c>
      <c r="BJ122" s="17" t="s">
        <v>87</v>
      </c>
      <c r="BK122" s="150">
        <f>ROUND(I122*H122,2)</f>
        <v>0</v>
      </c>
      <c r="BL122" s="17" t="s">
        <v>802</v>
      </c>
      <c r="BM122" s="149" t="s">
        <v>3534</v>
      </c>
    </row>
    <row r="123" spans="2:65" s="1" customFormat="1" ht="16.5" customHeight="1">
      <c r="B123" s="32"/>
      <c r="C123" s="137" t="s">
        <v>89</v>
      </c>
      <c r="D123" s="137" t="s">
        <v>173</v>
      </c>
      <c r="E123" s="138" t="s">
        <v>3535</v>
      </c>
      <c r="F123" s="139" t="s">
        <v>3536</v>
      </c>
      <c r="G123" s="140" t="s">
        <v>252</v>
      </c>
      <c r="H123" s="141">
        <v>57</v>
      </c>
      <c r="I123" s="142"/>
      <c r="J123" s="143">
        <f>ROUND(I123*H123,2)</f>
        <v>0</v>
      </c>
      <c r="K123" s="144"/>
      <c r="L123" s="32"/>
      <c r="M123" s="145" t="s">
        <v>1</v>
      </c>
      <c r="N123" s="146" t="s">
        <v>45</v>
      </c>
      <c r="P123" s="147">
        <f>O123*H123</f>
        <v>0</v>
      </c>
      <c r="Q123" s="147">
        <v>0</v>
      </c>
      <c r="R123" s="147">
        <f>Q123*H123</f>
        <v>0</v>
      </c>
      <c r="S123" s="147">
        <v>0</v>
      </c>
      <c r="T123" s="148">
        <f>S123*H123</f>
        <v>0</v>
      </c>
      <c r="AR123" s="149" t="s">
        <v>802</v>
      </c>
      <c r="AT123" s="149" t="s">
        <v>173</v>
      </c>
      <c r="AU123" s="149" t="s">
        <v>89</v>
      </c>
      <c r="AY123" s="17" t="s">
        <v>171</v>
      </c>
      <c r="BE123" s="150">
        <f>IF(N123="základní",J123,0)</f>
        <v>0</v>
      </c>
      <c r="BF123" s="150">
        <f>IF(N123="snížená",J123,0)</f>
        <v>0</v>
      </c>
      <c r="BG123" s="150">
        <f>IF(N123="zákl. přenesená",J123,0)</f>
        <v>0</v>
      </c>
      <c r="BH123" s="150">
        <f>IF(N123="sníž. přenesená",J123,0)</f>
        <v>0</v>
      </c>
      <c r="BI123" s="150">
        <f>IF(N123="nulová",J123,0)</f>
        <v>0</v>
      </c>
      <c r="BJ123" s="17" t="s">
        <v>87</v>
      </c>
      <c r="BK123" s="150">
        <f>ROUND(I123*H123,2)</f>
        <v>0</v>
      </c>
      <c r="BL123" s="17" t="s">
        <v>802</v>
      </c>
      <c r="BM123" s="149" t="s">
        <v>3537</v>
      </c>
    </row>
    <row r="124" spans="2:65" s="1" customFormat="1" ht="16.5" customHeight="1">
      <c r="B124" s="32"/>
      <c r="C124" s="137" t="s">
        <v>96</v>
      </c>
      <c r="D124" s="137" t="s">
        <v>173</v>
      </c>
      <c r="E124" s="138" t="s">
        <v>3538</v>
      </c>
      <c r="F124" s="139" t="s">
        <v>3539</v>
      </c>
      <c r="G124" s="140" t="s">
        <v>252</v>
      </c>
      <c r="H124" s="141">
        <v>57</v>
      </c>
      <c r="I124" s="142"/>
      <c r="J124" s="143">
        <f>ROUND(I124*H124,2)</f>
        <v>0</v>
      </c>
      <c r="K124" s="144"/>
      <c r="L124" s="32"/>
      <c r="M124" s="145" t="s">
        <v>1</v>
      </c>
      <c r="N124" s="146" t="s">
        <v>45</v>
      </c>
      <c r="P124" s="147">
        <f>O124*H124</f>
        <v>0</v>
      </c>
      <c r="Q124" s="147">
        <v>0</v>
      </c>
      <c r="R124" s="147">
        <f>Q124*H124</f>
        <v>0</v>
      </c>
      <c r="S124" s="147">
        <v>0</v>
      </c>
      <c r="T124" s="148">
        <f>S124*H124</f>
        <v>0</v>
      </c>
      <c r="AR124" s="149" t="s">
        <v>802</v>
      </c>
      <c r="AT124" s="149" t="s">
        <v>173</v>
      </c>
      <c r="AU124" s="149" t="s">
        <v>89</v>
      </c>
      <c r="AY124" s="17" t="s">
        <v>171</v>
      </c>
      <c r="BE124" s="150">
        <f>IF(N124="základní",J124,0)</f>
        <v>0</v>
      </c>
      <c r="BF124" s="150">
        <f>IF(N124="snížená",J124,0)</f>
        <v>0</v>
      </c>
      <c r="BG124" s="150">
        <f>IF(N124="zákl. přenesená",J124,0)</f>
        <v>0</v>
      </c>
      <c r="BH124" s="150">
        <f>IF(N124="sníž. přenesená",J124,0)</f>
        <v>0</v>
      </c>
      <c r="BI124" s="150">
        <f>IF(N124="nulová",J124,0)</f>
        <v>0</v>
      </c>
      <c r="BJ124" s="17" t="s">
        <v>87</v>
      </c>
      <c r="BK124" s="150">
        <f>ROUND(I124*H124,2)</f>
        <v>0</v>
      </c>
      <c r="BL124" s="17" t="s">
        <v>802</v>
      </c>
      <c r="BM124" s="149" t="s">
        <v>3540</v>
      </c>
    </row>
    <row r="125" spans="2:65" s="1" customFormat="1" ht="16.5" customHeight="1">
      <c r="B125" s="32"/>
      <c r="C125" s="137" t="s">
        <v>177</v>
      </c>
      <c r="D125" s="137" t="s">
        <v>173</v>
      </c>
      <c r="E125" s="138" t="s">
        <v>3541</v>
      </c>
      <c r="F125" s="139" t="s">
        <v>3542</v>
      </c>
      <c r="G125" s="140" t="s">
        <v>252</v>
      </c>
      <c r="H125" s="141">
        <v>25</v>
      </c>
      <c r="I125" s="142"/>
      <c r="J125" s="143">
        <f>ROUND(I125*H125,2)</f>
        <v>0</v>
      </c>
      <c r="K125" s="144"/>
      <c r="L125" s="32"/>
      <c r="M125" s="145" t="s">
        <v>1</v>
      </c>
      <c r="N125" s="146" t="s">
        <v>45</v>
      </c>
      <c r="P125" s="147">
        <f>O125*H125</f>
        <v>0</v>
      </c>
      <c r="Q125" s="147">
        <v>0</v>
      </c>
      <c r="R125" s="147">
        <f>Q125*H125</f>
        <v>0</v>
      </c>
      <c r="S125" s="147">
        <v>0</v>
      </c>
      <c r="T125" s="148">
        <f>S125*H125</f>
        <v>0</v>
      </c>
      <c r="AR125" s="149" t="s">
        <v>802</v>
      </c>
      <c r="AT125" s="149" t="s">
        <v>173</v>
      </c>
      <c r="AU125" s="149" t="s">
        <v>89</v>
      </c>
      <c r="AY125" s="17" t="s">
        <v>171</v>
      </c>
      <c r="BE125" s="150">
        <f>IF(N125="základní",J125,0)</f>
        <v>0</v>
      </c>
      <c r="BF125" s="150">
        <f>IF(N125="snížená",J125,0)</f>
        <v>0</v>
      </c>
      <c r="BG125" s="150">
        <f>IF(N125="zákl. přenesená",J125,0)</f>
        <v>0</v>
      </c>
      <c r="BH125" s="150">
        <f>IF(N125="sníž. přenesená",J125,0)</f>
        <v>0</v>
      </c>
      <c r="BI125" s="150">
        <f>IF(N125="nulová",J125,0)</f>
        <v>0</v>
      </c>
      <c r="BJ125" s="17" t="s">
        <v>87</v>
      </c>
      <c r="BK125" s="150">
        <f>ROUND(I125*H125,2)</f>
        <v>0</v>
      </c>
      <c r="BL125" s="17" t="s">
        <v>802</v>
      </c>
      <c r="BM125" s="149" t="s">
        <v>3543</v>
      </c>
    </row>
    <row r="126" spans="2:65" s="1" customFormat="1" ht="16.5" customHeight="1">
      <c r="B126" s="32"/>
      <c r="C126" s="137" t="s">
        <v>204</v>
      </c>
      <c r="D126" s="137" t="s">
        <v>173</v>
      </c>
      <c r="E126" s="138" t="s">
        <v>3544</v>
      </c>
      <c r="F126" s="139" t="s">
        <v>3545</v>
      </c>
      <c r="G126" s="140" t="s">
        <v>3241</v>
      </c>
      <c r="H126" s="141">
        <v>1</v>
      </c>
      <c r="I126" s="142"/>
      <c r="J126" s="143">
        <f>ROUND(I126*H126,2)</f>
        <v>0</v>
      </c>
      <c r="K126" s="144"/>
      <c r="L126" s="32"/>
      <c r="M126" s="145" t="s">
        <v>1</v>
      </c>
      <c r="N126" s="146" t="s">
        <v>45</v>
      </c>
      <c r="P126" s="147">
        <f>O126*H126</f>
        <v>0</v>
      </c>
      <c r="Q126" s="147">
        <v>0</v>
      </c>
      <c r="R126" s="147">
        <f>Q126*H126</f>
        <v>0</v>
      </c>
      <c r="S126" s="147">
        <v>0</v>
      </c>
      <c r="T126" s="148">
        <f>S126*H126</f>
        <v>0</v>
      </c>
      <c r="AR126" s="149" t="s">
        <v>802</v>
      </c>
      <c r="AT126" s="149" t="s">
        <v>173</v>
      </c>
      <c r="AU126" s="149" t="s">
        <v>89</v>
      </c>
      <c r="AY126" s="17" t="s">
        <v>171</v>
      </c>
      <c r="BE126" s="150">
        <f>IF(N126="základní",J126,0)</f>
        <v>0</v>
      </c>
      <c r="BF126" s="150">
        <f>IF(N126="snížená",J126,0)</f>
        <v>0</v>
      </c>
      <c r="BG126" s="150">
        <f>IF(N126="zákl. přenesená",J126,0)</f>
        <v>0</v>
      </c>
      <c r="BH126" s="150">
        <f>IF(N126="sníž. přenesená",J126,0)</f>
        <v>0</v>
      </c>
      <c r="BI126" s="150">
        <f>IF(N126="nulová",J126,0)</f>
        <v>0</v>
      </c>
      <c r="BJ126" s="17" t="s">
        <v>87</v>
      </c>
      <c r="BK126" s="150">
        <f>ROUND(I126*H126,2)</f>
        <v>0</v>
      </c>
      <c r="BL126" s="17" t="s">
        <v>802</v>
      </c>
      <c r="BM126" s="149" t="s">
        <v>3546</v>
      </c>
    </row>
    <row r="127" spans="2:65" s="1" customFormat="1" ht="28.8">
      <c r="B127" s="32"/>
      <c r="D127" s="152" t="s">
        <v>234</v>
      </c>
      <c r="F127" s="179" t="s">
        <v>3547</v>
      </c>
      <c r="I127" s="180"/>
      <c r="L127" s="32"/>
      <c r="M127" s="181"/>
      <c r="T127" s="56"/>
      <c r="AT127" s="17" t="s">
        <v>234</v>
      </c>
      <c r="AU127" s="17" t="s">
        <v>89</v>
      </c>
    </row>
    <row r="128" spans="2:65" s="1" customFormat="1" ht="16.5" customHeight="1">
      <c r="B128" s="32"/>
      <c r="C128" s="137" t="s">
        <v>210</v>
      </c>
      <c r="D128" s="137" t="s">
        <v>173</v>
      </c>
      <c r="E128" s="138" t="s">
        <v>3548</v>
      </c>
      <c r="F128" s="139" t="s">
        <v>3549</v>
      </c>
      <c r="G128" s="140" t="s">
        <v>252</v>
      </c>
      <c r="H128" s="141">
        <v>50</v>
      </c>
      <c r="I128" s="142"/>
      <c r="J128" s="143">
        <f>ROUND(I128*H128,2)</f>
        <v>0</v>
      </c>
      <c r="K128" s="144"/>
      <c r="L128" s="32"/>
      <c r="M128" s="145" t="s">
        <v>1</v>
      </c>
      <c r="N128" s="146" t="s">
        <v>45</v>
      </c>
      <c r="P128" s="147">
        <f>O128*H128</f>
        <v>0</v>
      </c>
      <c r="Q128" s="147">
        <v>0</v>
      </c>
      <c r="R128" s="147">
        <f>Q128*H128</f>
        <v>0</v>
      </c>
      <c r="S128" s="147">
        <v>0</v>
      </c>
      <c r="T128" s="148">
        <f>S128*H128</f>
        <v>0</v>
      </c>
      <c r="AR128" s="149" t="s">
        <v>802</v>
      </c>
      <c r="AT128" s="149" t="s">
        <v>173</v>
      </c>
      <c r="AU128" s="149" t="s">
        <v>89</v>
      </c>
      <c r="AY128" s="17" t="s">
        <v>171</v>
      </c>
      <c r="BE128" s="150">
        <f>IF(N128="základní",J128,0)</f>
        <v>0</v>
      </c>
      <c r="BF128" s="150">
        <f>IF(N128="snížená",J128,0)</f>
        <v>0</v>
      </c>
      <c r="BG128" s="150">
        <f>IF(N128="zákl. přenesená",J128,0)</f>
        <v>0</v>
      </c>
      <c r="BH128" s="150">
        <f>IF(N128="sníž. přenesená",J128,0)</f>
        <v>0</v>
      </c>
      <c r="BI128" s="150">
        <f>IF(N128="nulová",J128,0)</f>
        <v>0</v>
      </c>
      <c r="BJ128" s="17" t="s">
        <v>87</v>
      </c>
      <c r="BK128" s="150">
        <f>ROUND(I128*H128,2)</f>
        <v>0</v>
      </c>
      <c r="BL128" s="17" t="s">
        <v>802</v>
      </c>
      <c r="BM128" s="149" t="s">
        <v>3550</v>
      </c>
    </row>
    <row r="129" spans="2:65" s="1" customFormat="1" ht="28.8">
      <c r="B129" s="32"/>
      <c r="D129" s="152" t="s">
        <v>234</v>
      </c>
      <c r="F129" s="179" t="s">
        <v>3551</v>
      </c>
      <c r="I129" s="180"/>
      <c r="L129" s="32"/>
      <c r="M129" s="181"/>
      <c r="T129" s="56"/>
      <c r="AT129" s="17" t="s">
        <v>234</v>
      </c>
      <c r="AU129" s="17" t="s">
        <v>89</v>
      </c>
    </row>
    <row r="130" spans="2:65" s="1" customFormat="1" ht="16.5" customHeight="1">
      <c r="B130" s="32"/>
      <c r="C130" s="137" t="s">
        <v>220</v>
      </c>
      <c r="D130" s="137" t="s">
        <v>173</v>
      </c>
      <c r="E130" s="138" t="s">
        <v>3552</v>
      </c>
      <c r="F130" s="139" t="s">
        <v>3553</v>
      </c>
      <c r="G130" s="140" t="s">
        <v>252</v>
      </c>
      <c r="H130" s="141">
        <v>90</v>
      </c>
      <c r="I130" s="142"/>
      <c r="J130" s="143">
        <f>ROUND(I130*H130,2)</f>
        <v>0</v>
      </c>
      <c r="K130" s="144"/>
      <c r="L130" s="32"/>
      <c r="M130" s="145" t="s">
        <v>1</v>
      </c>
      <c r="N130" s="146" t="s">
        <v>45</v>
      </c>
      <c r="P130" s="147">
        <f>O130*H130</f>
        <v>0</v>
      </c>
      <c r="Q130" s="147">
        <v>0</v>
      </c>
      <c r="R130" s="147">
        <f>Q130*H130</f>
        <v>0</v>
      </c>
      <c r="S130" s="147">
        <v>0</v>
      </c>
      <c r="T130" s="148">
        <f>S130*H130</f>
        <v>0</v>
      </c>
      <c r="AR130" s="149" t="s">
        <v>802</v>
      </c>
      <c r="AT130" s="149" t="s">
        <v>173</v>
      </c>
      <c r="AU130" s="149" t="s">
        <v>89</v>
      </c>
      <c r="AY130" s="17" t="s">
        <v>171</v>
      </c>
      <c r="BE130" s="150">
        <f>IF(N130="základní",J130,0)</f>
        <v>0</v>
      </c>
      <c r="BF130" s="150">
        <f>IF(N130="snížená",J130,0)</f>
        <v>0</v>
      </c>
      <c r="BG130" s="150">
        <f>IF(N130="zákl. přenesená",J130,0)</f>
        <v>0</v>
      </c>
      <c r="BH130" s="150">
        <f>IF(N130="sníž. přenesená",J130,0)</f>
        <v>0</v>
      </c>
      <c r="BI130" s="150">
        <f>IF(N130="nulová",J130,0)</f>
        <v>0</v>
      </c>
      <c r="BJ130" s="17" t="s">
        <v>87</v>
      </c>
      <c r="BK130" s="150">
        <f>ROUND(I130*H130,2)</f>
        <v>0</v>
      </c>
      <c r="BL130" s="17" t="s">
        <v>802</v>
      </c>
      <c r="BM130" s="149" t="s">
        <v>3554</v>
      </c>
    </row>
    <row r="131" spans="2:65" s="1" customFormat="1" ht="57.6">
      <c r="B131" s="32"/>
      <c r="D131" s="152" t="s">
        <v>234</v>
      </c>
      <c r="F131" s="179" t="s">
        <v>3555</v>
      </c>
      <c r="I131" s="180"/>
      <c r="L131" s="32"/>
      <c r="M131" s="181"/>
      <c r="T131" s="56"/>
      <c r="AT131" s="17" t="s">
        <v>234</v>
      </c>
      <c r="AU131" s="17" t="s">
        <v>89</v>
      </c>
    </row>
    <row r="132" spans="2:65" s="1" customFormat="1" ht="16.5" customHeight="1">
      <c r="B132" s="32"/>
      <c r="C132" s="137" t="s">
        <v>225</v>
      </c>
      <c r="D132" s="137" t="s">
        <v>173</v>
      </c>
      <c r="E132" s="138" t="s">
        <v>3556</v>
      </c>
      <c r="F132" s="139" t="s">
        <v>3557</v>
      </c>
      <c r="G132" s="140" t="s">
        <v>252</v>
      </c>
      <c r="H132" s="141">
        <v>12</v>
      </c>
      <c r="I132" s="142"/>
      <c r="J132" s="143">
        <f>ROUND(I132*H132,2)</f>
        <v>0</v>
      </c>
      <c r="K132" s="144"/>
      <c r="L132" s="32"/>
      <c r="M132" s="145" t="s">
        <v>1</v>
      </c>
      <c r="N132" s="146" t="s">
        <v>45</v>
      </c>
      <c r="P132" s="147">
        <f>O132*H132</f>
        <v>0</v>
      </c>
      <c r="Q132" s="147">
        <v>0</v>
      </c>
      <c r="R132" s="147">
        <f>Q132*H132</f>
        <v>0</v>
      </c>
      <c r="S132" s="147">
        <v>0</v>
      </c>
      <c r="T132" s="148">
        <f>S132*H132</f>
        <v>0</v>
      </c>
      <c r="AR132" s="149" t="s">
        <v>802</v>
      </c>
      <c r="AT132" s="149" t="s">
        <v>173</v>
      </c>
      <c r="AU132" s="149" t="s">
        <v>89</v>
      </c>
      <c r="AY132" s="17" t="s">
        <v>171</v>
      </c>
      <c r="BE132" s="150">
        <f>IF(N132="základní",J132,0)</f>
        <v>0</v>
      </c>
      <c r="BF132" s="150">
        <f>IF(N132="snížená",J132,0)</f>
        <v>0</v>
      </c>
      <c r="BG132" s="150">
        <f>IF(N132="zákl. přenesená",J132,0)</f>
        <v>0</v>
      </c>
      <c r="BH132" s="150">
        <f>IF(N132="sníž. přenesená",J132,0)</f>
        <v>0</v>
      </c>
      <c r="BI132" s="150">
        <f>IF(N132="nulová",J132,0)</f>
        <v>0</v>
      </c>
      <c r="BJ132" s="17" t="s">
        <v>87</v>
      </c>
      <c r="BK132" s="150">
        <f>ROUND(I132*H132,2)</f>
        <v>0</v>
      </c>
      <c r="BL132" s="17" t="s">
        <v>802</v>
      </c>
      <c r="BM132" s="149" t="s">
        <v>3558</v>
      </c>
    </row>
    <row r="133" spans="2:65" s="1" customFormat="1" ht="76.8">
      <c r="B133" s="32"/>
      <c r="D133" s="152" t="s">
        <v>234</v>
      </c>
      <c r="F133" s="179" t="s">
        <v>3559</v>
      </c>
      <c r="I133" s="180"/>
      <c r="L133" s="32"/>
      <c r="M133" s="181"/>
      <c r="T133" s="56"/>
      <c r="AT133" s="17" t="s">
        <v>234</v>
      </c>
      <c r="AU133" s="17" t="s">
        <v>89</v>
      </c>
    </row>
    <row r="134" spans="2:65" s="1" customFormat="1" ht="16.5" customHeight="1">
      <c r="B134" s="32"/>
      <c r="C134" s="137" t="s">
        <v>229</v>
      </c>
      <c r="D134" s="137" t="s">
        <v>173</v>
      </c>
      <c r="E134" s="138" t="s">
        <v>3560</v>
      </c>
      <c r="F134" s="139" t="s">
        <v>3561</v>
      </c>
      <c r="G134" s="140" t="s">
        <v>252</v>
      </c>
      <c r="H134" s="141">
        <v>65</v>
      </c>
      <c r="I134" s="142"/>
      <c r="J134" s="143">
        <f t="shared" ref="J134:J141" si="0">ROUND(I134*H134,2)</f>
        <v>0</v>
      </c>
      <c r="K134" s="144"/>
      <c r="L134" s="32"/>
      <c r="M134" s="145" t="s">
        <v>1</v>
      </c>
      <c r="N134" s="146" t="s">
        <v>45</v>
      </c>
      <c r="P134" s="147">
        <f t="shared" ref="P134:P141" si="1">O134*H134</f>
        <v>0</v>
      </c>
      <c r="Q134" s="147">
        <v>0</v>
      </c>
      <c r="R134" s="147">
        <f t="shared" ref="R134:R141" si="2">Q134*H134</f>
        <v>0</v>
      </c>
      <c r="S134" s="147">
        <v>0</v>
      </c>
      <c r="T134" s="148">
        <f t="shared" ref="T134:T141" si="3">S134*H134</f>
        <v>0</v>
      </c>
      <c r="AR134" s="149" t="s">
        <v>802</v>
      </c>
      <c r="AT134" s="149" t="s">
        <v>173</v>
      </c>
      <c r="AU134" s="149" t="s">
        <v>89</v>
      </c>
      <c r="AY134" s="17" t="s">
        <v>171</v>
      </c>
      <c r="BE134" s="150">
        <f t="shared" ref="BE134:BE141" si="4">IF(N134="základní",J134,0)</f>
        <v>0</v>
      </c>
      <c r="BF134" s="150">
        <f t="shared" ref="BF134:BF141" si="5">IF(N134="snížená",J134,0)</f>
        <v>0</v>
      </c>
      <c r="BG134" s="150">
        <f t="shared" ref="BG134:BG141" si="6">IF(N134="zákl. přenesená",J134,0)</f>
        <v>0</v>
      </c>
      <c r="BH134" s="150">
        <f t="shared" ref="BH134:BH141" si="7">IF(N134="sníž. přenesená",J134,0)</f>
        <v>0</v>
      </c>
      <c r="BI134" s="150">
        <f t="shared" ref="BI134:BI141" si="8">IF(N134="nulová",J134,0)</f>
        <v>0</v>
      </c>
      <c r="BJ134" s="17" t="s">
        <v>87</v>
      </c>
      <c r="BK134" s="150">
        <f t="shared" ref="BK134:BK141" si="9">ROUND(I134*H134,2)</f>
        <v>0</v>
      </c>
      <c r="BL134" s="17" t="s">
        <v>802</v>
      </c>
      <c r="BM134" s="149" t="s">
        <v>3562</v>
      </c>
    </row>
    <row r="135" spans="2:65" s="1" customFormat="1" ht="24.15" customHeight="1">
      <c r="B135" s="32"/>
      <c r="C135" s="137" t="s">
        <v>243</v>
      </c>
      <c r="D135" s="137" t="s">
        <v>173</v>
      </c>
      <c r="E135" s="138" t="s">
        <v>3563</v>
      </c>
      <c r="F135" s="139" t="s">
        <v>3564</v>
      </c>
      <c r="G135" s="140" t="s">
        <v>3241</v>
      </c>
      <c r="H135" s="141">
        <v>5</v>
      </c>
      <c r="I135" s="142"/>
      <c r="J135" s="143">
        <f t="shared" si="0"/>
        <v>0</v>
      </c>
      <c r="K135" s="144"/>
      <c r="L135" s="32"/>
      <c r="M135" s="145" t="s">
        <v>1</v>
      </c>
      <c r="N135" s="146" t="s">
        <v>45</v>
      </c>
      <c r="P135" s="147">
        <f t="shared" si="1"/>
        <v>0</v>
      </c>
      <c r="Q135" s="147">
        <v>0</v>
      </c>
      <c r="R135" s="147">
        <f t="shared" si="2"/>
        <v>0</v>
      </c>
      <c r="S135" s="147">
        <v>0</v>
      </c>
      <c r="T135" s="148">
        <f t="shared" si="3"/>
        <v>0</v>
      </c>
      <c r="AR135" s="149" t="s">
        <v>802</v>
      </c>
      <c r="AT135" s="149" t="s">
        <v>173</v>
      </c>
      <c r="AU135" s="149" t="s">
        <v>89</v>
      </c>
      <c r="AY135" s="17" t="s">
        <v>171</v>
      </c>
      <c r="BE135" s="150">
        <f t="shared" si="4"/>
        <v>0</v>
      </c>
      <c r="BF135" s="150">
        <f t="shared" si="5"/>
        <v>0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7" t="s">
        <v>87</v>
      </c>
      <c r="BK135" s="150">
        <f t="shared" si="9"/>
        <v>0</v>
      </c>
      <c r="BL135" s="17" t="s">
        <v>802</v>
      </c>
      <c r="BM135" s="149" t="s">
        <v>3565</v>
      </c>
    </row>
    <row r="136" spans="2:65" s="1" customFormat="1" ht="16.5" customHeight="1">
      <c r="B136" s="32"/>
      <c r="C136" s="137" t="s">
        <v>249</v>
      </c>
      <c r="D136" s="137" t="s">
        <v>173</v>
      </c>
      <c r="E136" s="138" t="s">
        <v>3566</v>
      </c>
      <c r="F136" s="139" t="s">
        <v>3567</v>
      </c>
      <c r="G136" s="140" t="s">
        <v>3241</v>
      </c>
      <c r="H136" s="141">
        <v>2</v>
      </c>
      <c r="I136" s="142"/>
      <c r="J136" s="143">
        <f t="shared" si="0"/>
        <v>0</v>
      </c>
      <c r="K136" s="144"/>
      <c r="L136" s="32"/>
      <c r="M136" s="145" t="s">
        <v>1</v>
      </c>
      <c r="N136" s="146" t="s">
        <v>45</v>
      </c>
      <c r="P136" s="147">
        <f t="shared" si="1"/>
        <v>0</v>
      </c>
      <c r="Q136" s="147">
        <v>0</v>
      </c>
      <c r="R136" s="147">
        <f t="shared" si="2"/>
        <v>0</v>
      </c>
      <c r="S136" s="147">
        <v>0</v>
      </c>
      <c r="T136" s="148">
        <f t="shared" si="3"/>
        <v>0</v>
      </c>
      <c r="AR136" s="149" t="s">
        <v>802</v>
      </c>
      <c r="AT136" s="149" t="s">
        <v>173</v>
      </c>
      <c r="AU136" s="149" t="s">
        <v>89</v>
      </c>
      <c r="AY136" s="17" t="s">
        <v>171</v>
      </c>
      <c r="BE136" s="150">
        <f t="shared" si="4"/>
        <v>0</v>
      </c>
      <c r="BF136" s="150">
        <f t="shared" si="5"/>
        <v>0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7" t="s">
        <v>87</v>
      </c>
      <c r="BK136" s="150">
        <f t="shared" si="9"/>
        <v>0</v>
      </c>
      <c r="BL136" s="17" t="s">
        <v>802</v>
      </c>
      <c r="BM136" s="149" t="s">
        <v>3568</v>
      </c>
    </row>
    <row r="137" spans="2:65" s="1" customFormat="1" ht="16.5" customHeight="1">
      <c r="B137" s="32"/>
      <c r="C137" s="137" t="s">
        <v>8</v>
      </c>
      <c r="D137" s="137" t="s">
        <v>173</v>
      </c>
      <c r="E137" s="138" t="s">
        <v>3569</v>
      </c>
      <c r="F137" s="139" t="s">
        <v>3570</v>
      </c>
      <c r="G137" s="140" t="s">
        <v>252</v>
      </c>
      <c r="H137" s="141">
        <v>2</v>
      </c>
      <c r="I137" s="142"/>
      <c r="J137" s="143">
        <f t="shared" si="0"/>
        <v>0</v>
      </c>
      <c r="K137" s="144"/>
      <c r="L137" s="32"/>
      <c r="M137" s="145" t="s">
        <v>1</v>
      </c>
      <c r="N137" s="146" t="s">
        <v>45</v>
      </c>
      <c r="P137" s="147">
        <f t="shared" si="1"/>
        <v>0</v>
      </c>
      <c r="Q137" s="147">
        <v>0</v>
      </c>
      <c r="R137" s="147">
        <f t="shared" si="2"/>
        <v>0</v>
      </c>
      <c r="S137" s="147">
        <v>0</v>
      </c>
      <c r="T137" s="148">
        <f t="shared" si="3"/>
        <v>0</v>
      </c>
      <c r="AR137" s="149" t="s">
        <v>802</v>
      </c>
      <c r="AT137" s="149" t="s">
        <v>173</v>
      </c>
      <c r="AU137" s="149" t="s">
        <v>89</v>
      </c>
      <c r="AY137" s="17" t="s">
        <v>171</v>
      </c>
      <c r="BE137" s="150">
        <f t="shared" si="4"/>
        <v>0</v>
      </c>
      <c r="BF137" s="150">
        <f t="shared" si="5"/>
        <v>0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7" t="s">
        <v>87</v>
      </c>
      <c r="BK137" s="150">
        <f t="shared" si="9"/>
        <v>0</v>
      </c>
      <c r="BL137" s="17" t="s">
        <v>802</v>
      </c>
      <c r="BM137" s="149" t="s">
        <v>3571</v>
      </c>
    </row>
    <row r="138" spans="2:65" s="1" customFormat="1" ht="16.5" customHeight="1">
      <c r="B138" s="32"/>
      <c r="C138" s="137" t="s">
        <v>277</v>
      </c>
      <c r="D138" s="137" t="s">
        <v>173</v>
      </c>
      <c r="E138" s="138" t="s">
        <v>3572</v>
      </c>
      <c r="F138" s="139" t="s">
        <v>3573</v>
      </c>
      <c r="G138" s="140" t="s">
        <v>3241</v>
      </c>
      <c r="H138" s="141">
        <v>2</v>
      </c>
      <c r="I138" s="142"/>
      <c r="J138" s="143">
        <f t="shared" si="0"/>
        <v>0</v>
      </c>
      <c r="K138" s="144"/>
      <c r="L138" s="32"/>
      <c r="M138" s="145" t="s">
        <v>1</v>
      </c>
      <c r="N138" s="146" t="s">
        <v>45</v>
      </c>
      <c r="P138" s="147">
        <f t="shared" si="1"/>
        <v>0</v>
      </c>
      <c r="Q138" s="147">
        <v>0</v>
      </c>
      <c r="R138" s="147">
        <f t="shared" si="2"/>
        <v>0</v>
      </c>
      <c r="S138" s="147">
        <v>0</v>
      </c>
      <c r="T138" s="148">
        <f t="shared" si="3"/>
        <v>0</v>
      </c>
      <c r="AR138" s="149" t="s">
        <v>802</v>
      </c>
      <c r="AT138" s="149" t="s">
        <v>173</v>
      </c>
      <c r="AU138" s="149" t="s">
        <v>89</v>
      </c>
      <c r="AY138" s="17" t="s">
        <v>171</v>
      </c>
      <c r="BE138" s="150">
        <f t="shared" si="4"/>
        <v>0</v>
      </c>
      <c r="BF138" s="150">
        <f t="shared" si="5"/>
        <v>0</v>
      </c>
      <c r="BG138" s="150">
        <f t="shared" si="6"/>
        <v>0</v>
      </c>
      <c r="BH138" s="150">
        <f t="shared" si="7"/>
        <v>0</v>
      </c>
      <c r="BI138" s="150">
        <f t="shared" si="8"/>
        <v>0</v>
      </c>
      <c r="BJ138" s="17" t="s">
        <v>87</v>
      </c>
      <c r="BK138" s="150">
        <f t="shared" si="9"/>
        <v>0</v>
      </c>
      <c r="BL138" s="17" t="s">
        <v>802</v>
      </c>
      <c r="BM138" s="149" t="s">
        <v>3574</v>
      </c>
    </row>
    <row r="139" spans="2:65" s="1" customFormat="1" ht="16.5" customHeight="1">
      <c r="B139" s="32"/>
      <c r="C139" s="137" t="s">
        <v>297</v>
      </c>
      <c r="D139" s="137" t="s">
        <v>173</v>
      </c>
      <c r="E139" s="138" t="s">
        <v>3575</v>
      </c>
      <c r="F139" s="139" t="s">
        <v>3576</v>
      </c>
      <c r="G139" s="140" t="s">
        <v>3241</v>
      </c>
      <c r="H139" s="141">
        <v>4</v>
      </c>
      <c r="I139" s="142"/>
      <c r="J139" s="143">
        <f t="shared" si="0"/>
        <v>0</v>
      </c>
      <c r="K139" s="144"/>
      <c r="L139" s="32"/>
      <c r="M139" s="145" t="s">
        <v>1</v>
      </c>
      <c r="N139" s="146" t="s">
        <v>45</v>
      </c>
      <c r="P139" s="147">
        <f t="shared" si="1"/>
        <v>0</v>
      </c>
      <c r="Q139" s="147">
        <v>0</v>
      </c>
      <c r="R139" s="147">
        <f t="shared" si="2"/>
        <v>0</v>
      </c>
      <c r="S139" s="147">
        <v>0</v>
      </c>
      <c r="T139" s="148">
        <f t="shared" si="3"/>
        <v>0</v>
      </c>
      <c r="AR139" s="149" t="s">
        <v>802</v>
      </c>
      <c r="AT139" s="149" t="s">
        <v>173</v>
      </c>
      <c r="AU139" s="149" t="s">
        <v>89</v>
      </c>
      <c r="AY139" s="17" t="s">
        <v>171</v>
      </c>
      <c r="BE139" s="150">
        <f t="shared" si="4"/>
        <v>0</v>
      </c>
      <c r="BF139" s="150">
        <f t="shared" si="5"/>
        <v>0</v>
      </c>
      <c r="BG139" s="150">
        <f t="shared" si="6"/>
        <v>0</v>
      </c>
      <c r="BH139" s="150">
        <f t="shared" si="7"/>
        <v>0</v>
      </c>
      <c r="BI139" s="150">
        <f t="shared" si="8"/>
        <v>0</v>
      </c>
      <c r="BJ139" s="17" t="s">
        <v>87</v>
      </c>
      <c r="BK139" s="150">
        <f t="shared" si="9"/>
        <v>0</v>
      </c>
      <c r="BL139" s="17" t="s">
        <v>802</v>
      </c>
      <c r="BM139" s="149" t="s">
        <v>3577</v>
      </c>
    </row>
    <row r="140" spans="2:65" s="1" customFormat="1" ht="24.15" customHeight="1">
      <c r="B140" s="32"/>
      <c r="C140" s="137" t="s">
        <v>314</v>
      </c>
      <c r="D140" s="137" t="s">
        <v>173</v>
      </c>
      <c r="E140" s="138" t="s">
        <v>3578</v>
      </c>
      <c r="F140" s="139" t="s">
        <v>3579</v>
      </c>
      <c r="G140" s="140" t="s">
        <v>3580</v>
      </c>
      <c r="H140" s="141">
        <v>1</v>
      </c>
      <c r="I140" s="142"/>
      <c r="J140" s="143">
        <f t="shared" si="0"/>
        <v>0</v>
      </c>
      <c r="K140" s="144"/>
      <c r="L140" s="32"/>
      <c r="M140" s="145" t="s">
        <v>1</v>
      </c>
      <c r="N140" s="146" t="s">
        <v>45</v>
      </c>
      <c r="P140" s="147">
        <f t="shared" si="1"/>
        <v>0</v>
      </c>
      <c r="Q140" s="147">
        <v>0</v>
      </c>
      <c r="R140" s="147">
        <f t="shared" si="2"/>
        <v>0</v>
      </c>
      <c r="S140" s="147">
        <v>0</v>
      </c>
      <c r="T140" s="148">
        <f t="shared" si="3"/>
        <v>0</v>
      </c>
      <c r="AR140" s="149" t="s">
        <v>802</v>
      </c>
      <c r="AT140" s="149" t="s">
        <v>173</v>
      </c>
      <c r="AU140" s="149" t="s">
        <v>89</v>
      </c>
      <c r="AY140" s="17" t="s">
        <v>171</v>
      </c>
      <c r="BE140" s="150">
        <f t="shared" si="4"/>
        <v>0</v>
      </c>
      <c r="BF140" s="150">
        <f t="shared" si="5"/>
        <v>0</v>
      </c>
      <c r="BG140" s="150">
        <f t="shared" si="6"/>
        <v>0</v>
      </c>
      <c r="BH140" s="150">
        <f t="shared" si="7"/>
        <v>0</v>
      </c>
      <c r="BI140" s="150">
        <f t="shared" si="8"/>
        <v>0</v>
      </c>
      <c r="BJ140" s="17" t="s">
        <v>87</v>
      </c>
      <c r="BK140" s="150">
        <f t="shared" si="9"/>
        <v>0</v>
      </c>
      <c r="BL140" s="17" t="s">
        <v>802</v>
      </c>
      <c r="BM140" s="149" t="s">
        <v>3581</v>
      </c>
    </row>
    <row r="141" spans="2:65" s="1" customFormat="1" ht="16.5" customHeight="1">
      <c r="B141" s="32"/>
      <c r="C141" s="137" t="s">
        <v>327</v>
      </c>
      <c r="D141" s="137" t="s">
        <v>173</v>
      </c>
      <c r="E141" s="138" t="s">
        <v>3582</v>
      </c>
      <c r="F141" s="139" t="s">
        <v>3583</v>
      </c>
      <c r="G141" s="140" t="s">
        <v>3580</v>
      </c>
      <c r="H141" s="141">
        <v>1</v>
      </c>
      <c r="I141" s="142"/>
      <c r="J141" s="143">
        <f t="shared" si="0"/>
        <v>0</v>
      </c>
      <c r="K141" s="144"/>
      <c r="L141" s="32"/>
      <c r="M141" s="145" t="s">
        <v>1</v>
      </c>
      <c r="N141" s="146" t="s">
        <v>45</v>
      </c>
      <c r="P141" s="147">
        <f t="shared" si="1"/>
        <v>0</v>
      </c>
      <c r="Q141" s="147">
        <v>0</v>
      </c>
      <c r="R141" s="147">
        <f t="shared" si="2"/>
        <v>0</v>
      </c>
      <c r="S141" s="147">
        <v>0</v>
      </c>
      <c r="T141" s="148">
        <f t="shared" si="3"/>
        <v>0</v>
      </c>
      <c r="AR141" s="149" t="s">
        <v>802</v>
      </c>
      <c r="AT141" s="149" t="s">
        <v>173</v>
      </c>
      <c r="AU141" s="149" t="s">
        <v>89</v>
      </c>
      <c r="AY141" s="17" t="s">
        <v>171</v>
      </c>
      <c r="BE141" s="150">
        <f t="shared" si="4"/>
        <v>0</v>
      </c>
      <c r="BF141" s="150">
        <f t="shared" si="5"/>
        <v>0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7" t="s">
        <v>87</v>
      </c>
      <c r="BK141" s="150">
        <f t="shared" si="9"/>
        <v>0</v>
      </c>
      <c r="BL141" s="17" t="s">
        <v>802</v>
      </c>
      <c r="BM141" s="149" t="s">
        <v>3584</v>
      </c>
    </row>
    <row r="142" spans="2:65" s="11" customFormat="1" ht="22.95" customHeight="1">
      <c r="B142" s="125"/>
      <c r="D142" s="126" t="s">
        <v>79</v>
      </c>
      <c r="E142" s="135" t="s">
        <v>3585</v>
      </c>
      <c r="F142" s="135" t="s">
        <v>3586</v>
      </c>
      <c r="I142" s="128"/>
      <c r="J142" s="136">
        <f>BK142</f>
        <v>0</v>
      </c>
      <c r="L142" s="125"/>
      <c r="M142" s="130"/>
      <c r="P142" s="131">
        <f>SUM(P143:P145)</f>
        <v>0</v>
      </c>
      <c r="R142" s="131">
        <f>SUM(R143:R145)</f>
        <v>0</v>
      </c>
      <c r="T142" s="132">
        <f>SUM(T143:T145)</f>
        <v>0</v>
      </c>
      <c r="AR142" s="126" t="s">
        <v>96</v>
      </c>
      <c r="AT142" s="133" t="s">
        <v>79</v>
      </c>
      <c r="AU142" s="133" t="s">
        <v>87</v>
      </c>
      <c r="AY142" s="126" t="s">
        <v>171</v>
      </c>
      <c r="BK142" s="134">
        <f>SUM(BK143:BK145)</f>
        <v>0</v>
      </c>
    </row>
    <row r="143" spans="2:65" s="1" customFormat="1" ht="16.5" customHeight="1">
      <c r="B143" s="32"/>
      <c r="C143" s="137" t="s">
        <v>340</v>
      </c>
      <c r="D143" s="137" t="s">
        <v>173</v>
      </c>
      <c r="E143" s="138" t="s">
        <v>3587</v>
      </c>
      <c r="F143" s="139" t="s">
        <v>3588</v>
      </c>
      <c r="G143" s="140" t="s">
        <v>232</v>
      </c>
      <c r="H143" s="141">
        <v>25</v>
      </c>
      <c r="I143" s="142"/>
      <c r="J143" s="143">
        <f>ROUND(I143*H143,2)</f>
        <v>0</v>
      </c>
      <c r="K143" s="144"/>
      <c r="L143" s="32"/>
      <c r="M143" s="145" t="s">
        <v>1</v>
      </c>
      <c r="N143" s="146" t="s">
        <v>45</v>
      </c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AR143" s="149" t="s">
        <v>802</v>
      </c>
      <c r="AT143" s="149" t="s">
        <v>173</v>
      </c>
      <c r="AU143" s="149" t="s">
        <v>89</v>
      </c>
      <c r="AY143" s="17" t="s">
        <v>171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7" t="s">
        <v>87</v>
      </c>
      <c r="BK143" s="150">
        <f>ROUND(I143*H143,2)</f>
        <v>0</v>
      </c>
      <c r="BL143" s="17" t="s">
        <v>802</v>
      </c>
      <c r="BM143" s="149" t="s">
        <v>3589</v>
      </c>
    </row>
    <row r="144" spans="2:65" s="1" customFormat="1" ht="21.75" customHeight="1">
      <c r="B144" s="32"/>
      <c r="C144" s="137" t="s">
        <v>441</v>
      </c>
      <c r="D144" s="137" t="s">
        <v>173</v>
      </c>
      <c r="E144" s="138" t="s">
        <v>3590</v>
      </c>
      <c r="F144" s="139" t="s">
        <v>3591</v>
      </c>
      <c r="G144" s="140" t="s">
        <v>1666</v>
      </c>
      <c r="H144" s="141">
        <v>1</v>
      </c>
      <c r="I144" s="142"/>
      <c r="J144" s="143">
        <f>ROUND(I144*H144,2)</f>
        <v>0</v>
      </c>
      <c r="K144" s="144"/>
      <c r="L144" s="32"/>
      <c r="M144" s="145" t="s">
        <v>1</v>
      </c>
      <c r="N144" s="146" t="s">
        <v>45</v>
      </c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AR144" s="149" t="s">
        <v>802</v>
      </c>
      <c r="AT144" s="149" t="s">
        <v>173</v>
      </c>
      <c r="AU144" s="149" t="s">
        <v>89</v>
      </c>
      <c r="AY144" s="17" t="s">
        <v>171</v>
      </c>
      <c r="BE144" s="150">
        <f>IF(N144="základní",J144,0)</f>
        <v>0</v>
      </c>
      <c r="BF144" s="150">
        <f>IF(N144="snížená",J144,0)</f>
        <v>0</v>
      </c>
      <c r="BG144" s="150">
        <f>IF(N144="zákl. přenesená",J144,0)</f>
        <v>0</v>
      </c>
      <c r="BH144" s="150">
        <f>IF(N144="sníž. přenesená",J144,0)</f>
        <v>0</v>
      </c>
      <c r="BI144" s="150">
        <f>IF(N144="nulová",J144,0)</f>
        <v>0</v>
      </c>
      <c r="BJ144" s="17" t="s">
        <v>87</v>
      </c>
      <c r="BK144" s="150">
        <f>ROUND(I144*H144,2)</f>
        <v>0</v>
      </c>
      <c r="BL144" s="17" t="s">
        <v>802</v>
      </c>
      <c r="BM144" s="149" t="s">
        <v>3592</v>
      </c>
    </row>
    <row r="145" spans="2:65" s="1" customFormat="1" ht="24.15" customHeight="1">
      <c r="B145" s="32"/>
      <c r="C145" s="137" t="s">
        <v>457</v>
      </c>
      <c r="D145" s="137" t="s">
        <v>173</v>
      </c>
      <c r="E145" s="138" t="s">
        <v>3593</v>
      </c>
      <c r="F145" s="139" t="s">
        <v>3594</v>
      </c>
      <c r="G145" s="140" t="s">
        <v>1666</v>
      </c>
      <c r="H145" s="141">
        <v>1</v>
      </c>
      <c r="I145" s="142"/>
      <c r="J145" s="143">
        <f>ROUND(I145*H145,2)</f>
        <v>0</v>
      </c>
      <c r="K145" s="144"/>
      <c r="L145" s="32"/>
      <c r="M145" s="196" t="s">
        <v>1</v>
      </c>
      <c r="N145" s="197" t="s">
        <v>45</v>
      </c>
      <c r="O145" s="198"/>
      <c r="P145" s="199">
        <f>O145*H145</f>
        <v>0</v>
      </c>
      <c r="Q145" s="199">
        <v>0</v>
      </c>
      <c r="R145" s="199">
        <f>Q145*H145</f>
        <v>0</v>
      </c>
      <c r="S145" s="199">
        <v>0</v>
      </c>
      <c r="T145" s="200">
        <f>S145*H145</f>
        <v>0</v>
      </c>
      <c r="AR145" s="149" t="s">
        <v>802</v>
      </c>
      <c r="AT145" s="149" t="s">
        <v>173</v>
      </c>
      <c r="AU145" s="149" t="s">
        <v>89</v>
      </c>
      <c r="AY145" s="17" t="s">
        <v>171</v>
      </c>
      <c r="BE145" s="150">
        <f>IF(N145="základní",J145,0)</f>
        <v>0</v>
      </c>
      <c r="BF145" s="150">
        <f>IF(N145="snížená",J145,0)</f>
        <v>0</v>
      </c>
      <c r="BG145" s="150">
        <f>IF(N145="zákl. přenesená",J145,0)</f>
        <v>0</v>
      </c>
      <c r="BH145" s="150">
        <f>IF(N145="sníž. přenesená",J145,0)</f>
        <v>0</v>
      </c>
      <c r="BI145" s="150">
        <f>IF(N145="nulová",J145,0)</f>
        <v>0</v>
      </c>
      <c r="BJ145" s="17" t="s">
        <v>87</v>
      </c>
      <c r="BK145" s="150">
        <f>ROUND(I145*H145,2)</f>
        <v>0</v>
      </c>
      <c r="BL145" s="17" t="s">
        <v>802</v>
      </c>
      <c r="BM145" s="149" t="s">
        <v>3595</v>
      </c>
    </row>
    <row r="146" spans="2:65" s="1" customFormat="1" ht="6.9" customHeight="1">
      <c r="B146" s="44"/>
      <c r="C146" s="45"/>
      <c r="D146" s="45"/>
      <c r="E146" s="45"/>
      <c r="F146" s="45"/>
      <c r="G146" s="45"/>
      <c r="H146" s="45"/>
      <c r="I146" s="45"/>
      <c r="J146" s="45"/>
      <c r="K146" s="45"/>
      <c r="L146" s="32"/>
    </row>
  </sheetData>
  <sheetProtection algorithmName="SHA-512" hashValue="t219cPnlyOMSVbbgWGKSbZBMsUBEAnwNR62wjo4F004TOc5k9MtoLsSZZvX1uUv9NtHnyFmkeKv0lm2F//PLHQ==" saltValue="E23xL48D2MPBpULk+dLiSJtm/CtUJ44pl5Bu8HXU51iOSBONxwRq3EEuIEC5mBGzVsgFJuH1P8QpVlvdRsNLlg==" spinCount="100000" sheet="1" objects="1" scenarios="1" formatColumns="0" formatRows="0" autoFilter="0"/>
  <autoFilter ref="C118:K145" xr:uid="{00000000-0009-0000-0000-000009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51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7" t="s">
        <v>127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" customHeight="1">
      <c r="B4" s="20"/>
      <c r="D4" s="21" t="s">
        <v>132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58" t="str">
        <f>'Rekapitulace stavby'!K6</f>
        <v>REKONSTRUKCE ODLEHČOVACÍ KOMORY OK-27 A PŘIPOJENÝCH STOK</v>
      </c>
      <c r="F7" s="259"/>
      <c r="G7" s="259"/>
      <c r="H7" s="259"/>
      <c r="L7" s="20"/>
    </row>
    <row r="8" spans="2:46" s="1" customFormat="1" ht="12" customHeight="1">
      <c r="B8" s="32"/>
      <c r="D8" s="27" t="s">
        <v>133</v>
      </c>
      <c r="L8" s="32"/>
    </row>
    <row r="9" spans="2:46" s="1" customFormat="1" ht="16.5" customHeight="1">
      <c r="B9" s="32"/>
      <c r="E9" s="254" t="s">
        <v>3596</v>
      </c>
      <c r="F9" s="260"/>
      <c r="G9" s="260"/>
      <c r="H9" s="26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4. 8. 2025</v>
      </c>
      <c r="L12" s="32"/>
    </row>
    <row r="13" spans="2:46" s="1" customFormat="1" ht="10.95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29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61" t="str">
        <f>'Rekapitulace stavby'!E14</f>
        <v>Vyplň údaj</v>
      </c>
      <c r="F18" s="246"/>
      <c r="G18" s="246"/>
      <c r="H18" s="246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38</v>
      </c>
      <c r="I24" s="27" t="s">
        <v>28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39</v>
      </c>
      <c r="L26" s="32"/>
    </row>
    <row r="27" spans="2:12" s="7" customFormat="1" ht="16.5" customHeight="1">
      <c r="B27" s="94"/>
      <c r="E27" s="250" t="s">
        <v>1</v>
      </c>
      <c r="F27" s="250"/>
      <c r="G27" s="250"/>
      <c r="H27" s="250"/>
      <c r="L27" s="94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40</v>
      </c>
      <c r="J30" s="66">
        <f>ROUND(J122,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customHeight="1">
      <c r="B33" s="32"/>
      <c r="D33" s="55" t="s">
        <v>44</v>
      </c>
      <c r="E33" s="27" t="s">
        <v>45</v>
      </c>
      <c r="F33" s="85">
        <f>ROUND((SUM(BE122:BE250)),  2)</f>
        <v>0</v>
      </c>
      <c r="I33" s="96">
        <v>0.21</v>
      </c>
      <c r="J33" s="85">
        <f>ROUND(((SUM(BE122:BE250))*I33),  2)</f>
        <v>0</v>
      </c>
      <c r="L33" s="32"/>
    </row>
    <row r="34" spans="2:12" s="1" customFormat="1" ht="14.4" customHeight="1">
      <c r="B34" s="32"/>
      <c r="E34" s="27" t="s">
        <v>46</v>
      </c>
      <c r="F34" s="85">
        <f>ROUND((SUM(BF122:BF250)),  2)</f>
        <v>0</v>
      </c>
      <c r="I34" s="96">
        <v>0.12</v>
      </c>
      <c r="J34" s="85">
        <f>ROUND(((SUM(BF122:BF250))*I34),  2)</f>
        <v>0</v>
      </c>
      <c r="L34" s="32"/>
    </row>
    <row r="35" spans="2:12" s="1" customFormat="1" ht="14.4" hidden="1" customHeight="1">
      <c r="B35" s="32"/>
      <c r="E35" s="27" t="s">
        <v>47</v>
      </c>
      <c r="F35" s="85">
        <f>ROUND((SUM(BG122:BG250)),  2)</f>
        <v>0</v>
      </c>
      <c r="I35" s="96">
        <v>0.21</v>
      </c>
      <c r="J35" s="85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85">
        <f>ROUND((SUM(BH122:BH250)),  2)</f>
        <v>0</v>
      </c>
      <c r="I36" s="96">
        <v>0.12</v>
      </c>
      <c r="J36" s="85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85">
        <f>ROUND((SUM(BI122:BI250)),  2)</f>
        <v>0</v>
      </c>
      <c r="I37" s="96">
        <v>0</v>
      </c>
      <c r="J37" s="85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7"/>
      <c r="D39" s="98" t="s">
        <v>50</v>
      </c>
      <c r="E39" s="57"/>
      <c r="F39" s="57"/>
      <c r="G39" s="99" t="s">
        <v>51</v>
      </c>
      <c r="H39" s="100" t="s">
        <v>52</v>
      </c>
      <c r="I39" s="57"/>
      <c r="J39" s="101">
        <f>SUM(J30:J37)</f>
        <v>0</v>
      </c>
      <c r="K39" s="102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55</v>
      </c>
      <c r="E61" s="34"/>
      <c r="F61" s="103" t="s">
        <v>56</v>
      </c>
      <c r="G61" s="43" t="s">
        <v>55</v>
      </c>
      <c r="H61" s="34"/>
      <c r="I61" s="34"/>
      <c r="J61" s="104" t="s">
        <v>56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55</v>
      </c>
      <c r="E76" s="34"/>
      <c r="F76" s="103" t="s">
        <v>56</v>
      </c>
      <c r="G76" s="43" t="s">
        <v>55</v>
      </c>
      <c r="H76" s="34"/>
      <c r="I76" s="34"/>
      <c r="J76" s="104" t="s">
        <v>56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140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58" t="str">
        <f>E7</f>
        <v>REKONSTRUKCE ODLEHČOVACÍ KOMORY OK-27 A PŘIPOJENÝCH STOK</v>
      </c>
      <c r="F85" s="259"/>
      <c r="G85" s="259"/>
      <c r="H85" s="259"/>
      <c r="L85" s="32"/>
    </row>
    <row r="86" spans="2:47" s="1" customFormat="1" ht="12" customHeight="1">
      <c r="B86" s="32"/>
      <c r="C86" s="27" t="s">
        <v>133</v>
      </c>
      <c r="L86" s="32"/>
    </row>
    <row r="87" spans="2:47" s="1" customFormat="1" ht="16.5" customHeight="1">
      <c r="B87" s="32"/>
      <c r="E87" s="254" t="str">
        <f>E9</f>
        <v>SO-05 - Oprava stávajících povrchů</v>
      </c>
      <c r="F87" s="260"/>
      <c r="G87" s="260"/>
      <c r="H87" s="260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Tábor</v>
      </c>
      <c r="I89" s="27" t="s">
        <v>22</v>
      </c>
      <c r="J89" s="52" t="str">
        <f>IF(J12="","",J12)</f>
        <v>4. 8. 2025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VST s.r.o., Kosova 28594, Tábor</v>
      </c>
      <c r="I91" s="27" t="s">
        <v>32</v>
      </c>
      <c r="J91" s="30" t="str">
        <f>E21</f>
        <v>Aquaprocon s.r.o., Divize Praha</v>
      </c>
      <c r="L91" s="32"/>
    </row>
    <row r="92" spans="2:47" s="1" customFormat="1" ht="15.15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Iveta Heřmanská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141</v>
      </c>
      <c r="D94" s="97"/>
      <c r="E94" s="97"/>
      <c r="F94" s="97"/>
      <c r="G94" s="97"/>
      <c r="H94" s="97"/>
      <c r="I94" s="97"/>
      <c r="J94" s="106" t="s">
        <v>142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7" t="s">
        <v>143</v>
      </c>
      <c r="J96" s="66">
        <f>J122</f>
        <v>0</v>
      </c>
      <c r="L96" s="32"/>
      <c r="AU96" s="17" t="s">
        <v>144</v>
      </c>
    </row>
    <row r="97" spans="2:12" s="8" customFormat="1" ht="24.9" customHeight="1">
      <c r="B97" s="108"/>
      <c r="D97" s="109" t="s">
        <v>145</v>
      </c>
      <c r="E97" s="110"/>
      <c r="F97" s="110"/>
      <c r="G97" s="110"/>
      <c r="H97" s="110"/>
      <c r="I97" s="110"/>
      <c r="J97" s="111">
        <f>J123</f>
        <v>0</v>
      </c>
      <c r="L97" s="108"/>
    </row>
    <row r="98" spans="2:12" s="9" customFormat="1" ht="19.95" customHeight="1">
      <c r="B98" s="112"/>
      <c r="D98" s="113" t="s">
        <v>146</v>
      </c>
      <c r="E98" s="114"/>
      <c r="F98" s="114"/>
      <c r="G98" s="114"/>
      <c r="H98" s="114"/>
      <c r="I98" s="114"/>
      <c r="J98" s="115">
        <f>J124</f>
        <v>0</v>
      </c>
      <c r="L98" s="112"/>
    </row>
    <row r="99" spans="2:12" s="9" customFormat="1" ht="19.95" customHeight="1">
      <c r="B99" s="112"/>
      <c r="D99" s="113" t="s">
        <v>3176</v>
      </c>
      <c r="E99" s="114"/>
      <c r="F99" s="114"/>
      <c r="G99" s="114"/>
      <c r="H99" s="114"/>
      <c r="I99" s="114"/>
      <c r="J99" s="115">
        <f>J146</f>
        <v>0</v>
      </c>
      <c r="L99" s="112"/>
    </row>
    <row r="100" spans="2:12" s="9" customFormat="1" ht="19.95" customHeight="1">
      <c r="B100" s="112"/>
      <c r="D100" s="113" t="s">
        <v>152</v>
      </c>
      <c r="E100" s="114"/>
      <c r="F100" s="114"/>
      <c r="G100" s="114"/>
      <c r="H100" s="114"/>
      <c r="I100" s="114"/>
      <c r="J100" s="115">
        <f>J182</f>
        <v>0</v>
      </c>
      <c r="L100" s="112"/>
    </row>
    <row r="101" spans="2:12" s="9" customFormat="1" ht="19.95" customHeight="1">
      <c r="B101" s="112"/>
      <c r="D101" s="113" t="s">
        <v>1638</v>
      </c>
      <c r="E101" s="114"/>
      <c r="F101" s="114"/>
      <c r="G101" s="114"/>
      <c r="H101" s="114"/>
      <c r="I101" s="114"/>
      <c r="J101" s="115">
        <f>J220</f>
        <v>0</v>
      </c>
      <c r="L101" s="112"/>
    </row>
    <row r="102" spans="2:12" s="9" customFormat="1" ht="19.95" customHeight="1">
      <c r="B102" s="112"/>
      <c r="D102" s="113" t="s">
        <v>153</v>
      </c>
      <c r="E102" s="114"/>
      <c r="F102" s="114"/>
      <c r="G102" s="114"/>
      <c r="H102" s="114"/>
      <c r="I102" s="114"/>
      <c r="J102" s="115">
        <f>J249</f>
        <v>0</v>
      </c>
      <c r="L102" s="112"/>
    </row>
    <row r="103" spans="2:12" s="1" customFormat="1" ht="21.75" customHeight="1">
      <c r="B103" s="32"/>
      <c r="L103" s="32"/>
    </row>
    <row r="104" spans="2:12" s="1" customFormat="1" ht="6.9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" customHeight="1">
      <c r="B109" s="32"/>
      <c r="C109" s="21" t="s">
        <v>156</v>
      </c>
      <c r="L109" s="32"/>
    </row>
    <row r="110" spans="2:12" s="1" customFormat="1" ht="6.9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26.25" customHeight="1">
      <c r="B112" s="32"/>
      <c r="E112" s="258" t="str">
        <f>E7</f>
        <v>REKONSTRUKCE ODLEHČOVACÍ KOMORY OK-27 A PŘIPOJENÝCH STOK</v>
      </c>
      <c r="F112" s="259"/>
      <c r="G112" s="259"/>
      <c r="H112" s="259"/>
      <c r="L112" s="32"/>
    </row>
    <row r="113" spans="2:65" s="1" customFormat="1" ht="12" customHeight="1">
      <c r="B113" s="32"/>
      <c r="C113" s="27" t="s">
        <v>133</v>
      </c>
      <c r="L113" s="32"/>
    </row>
    <row r="114" spans="2:65" s="1" customFormat="1" ht="16.5" customHeight="1">
      <c r="B114" s="32"/>
      <c r="E114" s="254" t="str">
        <f>E9</f>
        <v>SO-05 - Oprava stávajících povrchů</v>
      </c>
      <c r="F114" s="260"/>
      <c r="G114" s="260"/>
      <c r="H114" s="260"/>
      <c r="L114" s="32"/>
    </row>
    <row r="115" spans="2:65" s="1" customFormat="1" ht="6.9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>Tábor</v>
      </c>
      <c r="I116" s="27" t="s">
        <v>22</v>
      </c>
      <c r="J116" s="52" t="str">
        <f>IF(J12="","",J12)</f>
        <v>4. 8. 2025</v>
      </c>
      <c r="L116" s="32"/>
    </row>
    <row r="117" spans="2:65" s="1" customFormat="1" ht="6.9" customHeight="1">
      <c r="B117" s="32"/>
      <c r="L117" s="32"/>
    </row>
    <row r="118" spans="2:65" s="1" customFormat="1" ht="25.65" customHeight="1">
      <c r="B118" s="32"/>
      <c r="C118" s="27" t="s">
        <v>24</v>
      </c>
      <c r="F118" s="25" t="str">
        <f>E15</f>
        <v>VST s.r.o., Kosova 28594, Tábor</v>
      </c>
      <c r="I118" s="27" t="s">
        <v>32</v>
      </c>
      <c r="J118" s="30" t="str">
        <f>E21</f>
        <v>Aquaprocon s.r.o., Divize Praha</v>
      </c>
      <c r="L118" s="32"/>
    </row>
    <row r="119" spans="2:65" s="1" customFormat="1" ht="15.15" customHeight="1">
      <c r="B119" s="32"/>
      <c r="C119" s="27" t="s">
        <v>30</v>
      </c>
      <c r="F119" s="25" t="str">
        <f>IF(E18="","",E18)</f>
        <v>Vyplň údaj</v>
      </c>
      <c r="I119" s="27" t="s">
        <v>37</v>
      </c>
      <c r="J119" s="30" t="str">
        <f>E24</f>
        <v>ing. Iveta Heřmanská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6"/>
      <c r="C121" s="117" t="s">
        <v>157</v>
      </c>
      <c r="D121" s="118" t="s">
        <v>65</v>
      </c>
      <c r="E121" s="118" t="s">
        <v>61</v>
      </c>
      <c r="F121" s="118" t="s">
        <v>62</v>
      </c>
      <c r="G121" s="118" t="s">
        <v>158</v>
      </c>
      <c r="H121" s="118" t="s">
        <v>159</v>
      </c>
      <c r="I121" s="118" t="s">
        <v>160</v>
      </c>
      <c r="J121" s="119" t="s">
        <v>142</v>
      </c>
      <c r="K121" s="120" t="s">
        <v>161</v>
      </c>
      <c r="L121" s="116"/>
      <c r="M121" s="59" t="s">
        <v>1</v>
      </c>
      <c r="N121" s="60" t="s">
        <v>44</v>
      </c>
      <c r="O121" s="60" t="s">
        <v>162</v>
      </c>
      <c r="P121" s="60" t="s">
        <v>163</v>
      </c>
      <c r="Q121" s="60" t="s">
        <v>164</v>
      </c>
      <c r="R121" s="60" t="s">
        <v>165</v>
      </c>
      <c r="S121" s="60" t="s">
        <v>166</v>
      </c>
      <c r="T121" s="61" t="s">
        <v>167</v>
      </c>
    </row>
    <row r="122" spans="2:65" s="1" customFormat="1" ht="22.95" customHeight="1">
      <c r="B122" s="32"/>
      <c r="C122" s="64" t="s">
        <v>168</v>
      </c>
      <c r="J122" s="121">
        <f>BK122</f>
        <v>0</v>
      </c>
      <c r="L122" s="32"/>
      <c r="M122" s="62"/>
      <c r="N122" s="53"/>
      <c r="O122" s="53"/>
      <c r="P122" s="122">
        <f>P123</f>
        <v>0</v>
      </c>
      <c r="Q122" s="53"/>
      <c r="R122" s="122">
        <f>R123</f>
        <v>113.32889920000001</v>
      </c>
      <c r="S122" s="53"/>
      <c r="T122" s="123">
        <f>T123</f>
        <v>361.31819999999999</v>
      </c>
      <c r="AT122" s="17" t="s">
        <v>79</v>
      </c>
      <c r="AU122" s="17" t="s">
        <v>144</v>
      </c>
      <c r="BK122" s="124">
        <f>BK123</f>
        <v>0</v>
      </c>
    </row>
    <row r="123" spans="2:65" s="11" customFormat="1" ht="25.95" customHeight="1">
      <c r="B123" s="125"/>
      <c r="D123" s="126" t="s">
        <v>79</v>
      </c>
      <c r="E123" s="127" t="s">
        <v>169</v>
      </c>
      <c r="F123" s="127" t="s">
        <v>170</v>
      </c>
      <c r="I123" s="128"/>
      <c r="J123" s="129">
        <f>BK123</f>
        <v>0</v>
      </c>
      <c r="L123" s="125"/>
      <c r="M123" s="130"/>
      <c r="P123" s="131">
        <f>P124+P146+P182+P220+P249</f>
        <v>0</v>
      </c>
      <c r="R123" s="131">
        <f>R124+R146+R182+R220+R249</f>
        <v>113.32889920000001</v>
      </c>
      <c r="T123" s="132">
        <f>T124+T146+T182+T220+T249</f>
        <v>361.31819999999999</v>
      </c>
      <c r="AR123" s="126" t="s">
        <v>87</v>
      </c>
      <c r="AT123" s="133" t="s">
        <v>79</v>
      </c>
      <c r="AU123" s="133" t="s">
        <v>80</v>
      </c>
      <c r="AY123" s="126" t="s">
        <v>171</v>
      </c>
      <c r="BK123" s="134">
        <f>BK124+BK146+BK182+BK220+BK249</f>
        <v>0</v>
      </c>
    </row>
    <row r="124" spans="2:65" s="11" customFormat="1" ht="22.95" customHeight="1">
      <c r="B124" s="125"/>
      <c r="D124" s="126" t="s">
        <v>79</v>
      </c>
      <c r="E124" s="135" t="s">
        <v>87</v>
      </c>
      <c r="F124" s="135" t="s">
        <v>172</v>
      </c>
      <c r="I124" s="128"/>
      <c r="J124" s="136">
        <f>BK124</f>
        <v>0</v>
      </c>
      <c r="L124" s="125"/>
      <c r="M124" s="130"/>
      <c r="P124" s="131">
        <f>SUM(P125:P145)</f>
        <v>0</v>
      </c>
      <c r="R124" s="131">
        <f>SUM(R125:R145)</f>
        <v>4.2000000000000006E-3</v>
      </c>
      <c r="T124" s="132">
        <f>SUM(T125:T145)</f>
        <v>346.6782</v>
      </c>
      <c r="AR124" s="126" t="s">
        <v>87</v>
      </c>
      <c r="AT124" s="133" t="s">
        <v>79</v>
      </c>
      <c r="AU124" s="133" t="s">
        <v>87</v>
      </c>
      <c r="AY124" s="126" t="s">
        <v>171</v>
      </c>
      <c r="BK124" s="134">
        <f>SUM(BK125:BK145)</f>
        <v>0</v>
      </c>
    </row>
    <row r="125" spans="2:65" s="1" customFormat="1" ht="24.15" customHeight="1">
      <c r="B125" s="32"/>
      <c r="C125" s="137" t="s">
        <v>87</v>
      </c>
      <c r="D125" s="137" t="s">
        <v>173</v>
      </c>
      <c r="E125" s="138" t="s">
        <v>3597</v>
      </c>
      <c r="F125" s="139" t="s">
        <v>3598</v>
      </c>
      <c r="G125" s="140" t="s">
        <v>176</v>
      </c>
      <c r="H125" s="141">
        <v>274</v>
      </c>
      <c r="I125" s="142"/>
      <c r="J125" s="143">
        <f>ROUND(I125*H125,2)</f>
        <v>0</v>
      </c>
      <c r="K125" s="144"/>
      <c r="L125" s="32"/>
      <c r="M125" s="145" t="s">
        <v>1</v>
      </c>
      <c r="N125" s="146" t="s">
        <v>45</v>
      </c>
      <c r="P125" s="147">
        <f>O125*H125</f>
        <v>0</v>
      </c>
      <c r="Q125" s="147">
        <v>0</v>
      </c>
      <c r="R125" s="147">
        <f>Q125*H125</f>
        <v>0</v>
      </c>
      <c r="S125" s="147">
        <v>0.29499999999999998</v>
      </c>
      <c r="T125" s="148">
        <f>S125*H125</f>
        <v>80.83</v>
      </c>
      <c r="AR125" s="149" t="s">
        <v>177</v>
      </c>
      <c r="AT125" s="149" t="s">
        <v>173</v>
      </c>
      <c r="AU125" s="149" t="s">
        <v>89</v>
      </c>
      <c r="AY125" s="17" t="s">
        <v>171</v>
      </c>
      <c r="BE125" s="150">
        <f>IF(N125="základní",J125,0)</f>
        <v>0</v>
      </c>
      <c r="BF125" s="150">
        <f>IF(N125="snížená",J125,0)</f>
        <v>0</v>
      </c>
      <c r="BG125" s="150">
        <f>IF(N125="zákl. přenesená",J125,0)</f>
        <v>0</v>
      </c>
      <c r="BH125" s="150">
        <f>IF(N125="sníž. přenesená",J125,0)</f>
        <v>0</v>
      </c>
      <c r="BI125" s="150">
        <f>IF(N125="nulová",J125,0)</f>
        <v>0</v>
      </c>
      <c r="BJ125" s="17" t="s">
        <v>87</v>
      </c>
      <c r="BK125" s="150">
        <f>ROUND(I125*H125,2)</f>
        <v>0</v>
      </c>
      <c r="BL125" s="17" t="s">
        <v>177</v>
      </c>
      <c r="BM125" s="149" t="s">
        <v>3599</v>
      </c>
    </row>
    <row r="126" spans="2:65" s="12" customFormat="1">
      <c r="B126" s="151"/>
      <c r="D126" s="152" t="s">
        <v>179</v>
      </c>
      <c r="E126" s="153" t="s">
        <v>1</v>
      </c>
      <c r="F126" s="154" t="s">
        <v>3600</v>
      </c>
      <c r="H126" s="153" t="s">
        <v>1</v>
      </c>
      <c r="I126" s="155"/>
      <c r="L126" s="151"/>
      <c r="M126" s="156"/>
      <c r="T126" s="157"/>
      <c r="AT126" s="153" t="s">
        <v>179</v>
      </c>
      <c r="AU126" s="153" t="s">
        <v>89</v>
      </c>
      <c r="AV126" s="12" t="s">
        <v>87</v>
      </c>
      <c r="AW126" s="12" t="s">
        <v>36</v>
      </c>
      <c r="AX126" s="12" t="s">
        <v>80</v>
      </c>
      <c r="AY126" s="153" t="s">
        <v>171</v>
      </c>
    </row>
    <row r="127" spans="2:65" s="13" customFormat="1">
      <c r="B127" s="158"/>
      <c r="D127" s="152" t="s">
        <v>179</v>
      </c>
      <c r="E127" s="159" t="s">
        <v>1</v>
      </c>
      <c r="F127" s="160" t="s">
        <v>3601</v>
      </c>
      <c r="H127" s="161">
        <v>274</v>
      </c>
      <c r="I127" s="162"/>
      <c r="L127" s="158"/>
      <c r="M127" s="163"/>
      <c r="T127" s="164"/>
      <c r="AT127" s="159" t="s">
        <v>179</v>
      </c>
      <c r="AU127" s="159" t="s">
        <v>89</v>
      </c>
      <c r="AV127" s="13" t="s">
        <v>89</v>
      </c>
      <c r="AW127" s="13" t="s">
        <v>36</v>
      </c>
      <c r="AX127" s="13" t="s">
        <v>87</v>
      </c>
      <c r="AY127" s="159" t="s">
        <v>171</v>
      </c>
    </row>
    <row r="128" spans="2:65" s="1" customFormat="1" ht="33" customHeight="1">
      <c r="B128" s="32"/>
      <c r="C128" s="137" t="s">
        <v>89</v>
      </c>
      <c r="D128" s="137" t="s">
        <v>173</v>
      </c>
      <c r="E128" s="138" t="s">
        <v>3602</v>
      </c>
      <c r="F128" s="139" t="s">
        <v>3603</v>
      </c>
      <c r="G128" s="140" t="s">
        <v>176</v>
      </c>
      <c r="H128" s="141">
        <v>75.405000000000001</v>
      </c>
      <c r="I128" s="142"/>
      <c r="J128" s="143">
        <f>ROUND(I128*H128,2)</f>
        <v>0</v>
      </c>
      <c r="K128" s="144"/>
      <c r="L128" s="32"/>
      <c r="M128" s="145" t="s">
        <v>1</v>
      </c>
      <c r="N128" s="146" t="s">
        <v>45</v>
      </c>
      <c r="P128" s="147">
        <f>O128*H128</f>
        <v>0</v>
      </c>
      <c r="Q128" s="147">
        <v>0</v>
      </c>
      <c r="R128" s="147">
        <f>Q128*H128</f>
        <v>0</v>
      </c>
      <c r="S128" s="147">
        <v>0.44</v>
      </c>
      <c r="T128" s="148">
        <f>S128*H128</f>
        <v>33.178200000000004</v>
      </c>
      <c r="AR128" s="149" t="s">
        <v>177</v>
      </c>
      <c r="AT128" s="149" t="s">
        <v>173</v>
      </c>
      <c r="AU128" s="149" t="s">
        <v>89</v>
      </c>
      <c r="AY128" s="17" t="s">
        <v>171</v>
      </c>
      <c r="BE128" s="150">
        <f>IF(N128="základní",J128,0)</f>
        <v>0</v>
      </c>
      <c r="BF128" s="150">
        <f>IF(N128="snížená",J128,0)</f>
        <v>0</v>
      </c>
      <c r="BG128" s="150">
        <f>IF(N128="zákl. přenesená",J128,0)</f>
        <v>0</v>
      </c>
      <c r="BH128" s="150">
        <f>IF(N128="sníž. přenesená",J128,0)</f>
        <v>0</v>
      </c>
      <c r="BI128" s="150">
        <f>IF(N128="nulová",J128,0)</f>
        <v>0</v>
      </c>
      <c r="BJ128" s="17" t="s">
        <v>87</v>
      </c>
      <c r="BK128" s="150">
        <f>ROUND(I128*H128,2)</f>
        <v>0</v>
      </c>
      <c r="BL128" s="17" t="s">
        <v>177</v>
      </c>
      <c r="BM128" s="149" t="s">
        <v>3604</v>
      </c>
    </row>
    <row r="129" spans="2:65" s="12" customFormat="1">
      <c r="B129" s="151"/>
      <c r="D129" s="152" t="s">
        <v>179</v>
      </c>
      <c r="E129" s="153" t="s">
        <v>1</v>
      </c>
      <c r="F129" s="154" t="s">
        <v>3600</v>
      </c>
      <c r="H129" s="153" t="s">
        <v>1</v>
      </c>
      <c r="I129" s="155"/>
      <c r="L129" s="151"/>
      <c r="M129" s="156"/>
      <c r="T129" s="157"/>
      <c r="AT129" s="153" t="s">
        <v>179</v>
      </c>
      <c r="AU129" s="153" t="s">
        <v>89</v>
      </c>
      <c r="AV129" s="12" t="s">
        <v>87</v>
      </c>
      <c r="AW129" s="12" t="s">
        <v>36</v>
      </c>
      <c r="AX129" s="12" t="s">
        <v>80</v>
      </c>
      <c r="AY129" s="153" t="s">
        <v>171</v>
      </c>
    </row>
    <row r="130" spans="2:65" s="13" customFormat="1" ht="20.399999999999999">
      <c r="B130" s="158"/>
      <c r="D130" s="152" t="s">
        <v>179</v>
      </c>
      <c r="E130" s="159" t="s">
        <v>1</v>
      </c>
      <c r="F130" s="160" t="s">
        <v>3605</v>
      </c>
      <c r="H130" s="161">
        <v>75.405000000000001</v>
      </c>
      <c r="I130" s="162"/>
      <c r="L130" s="158"/>
      <c r="M130" s="163"/>
      <c r="T130" s="164"/>
      <c r="AT130" s="159" t="s">
        <v>179</v>
      </c>
      <c r="AU130" s="159" t="s">
        <v>89</v>
      </c>
      <c r="AV130" s="13" t="s">
        <v>89</v>
      </c>
      <c r="AW130" s="13" t="s">
        <v>36</v>
      </c>
      <c r="AX130" s="13" t="s">
        <v>87</v>
      </c>
      <c r="AY130" s="159" t="s">
        <v>171</v>
      </c>
    </row>
    <row r="131" spans="2:65" s="1" customFormat="1" ht="24.15" customHeight="1">
      <c r="B131" s="32"/>
      <c r="C131" s="137" t="s">
        <v>96</v>
      </c>
      <c r="D131" s="137" t="s">
        <v>173</v>
      </c>
      <c r="E131" s="138" t="s">
        <v>3606</v>
      </c>
      <c r="F131" s="139" t="s">
        <v>3607</v>
      </c>
      <c r="G131" s="140" t="s">
        <v>176</v>
      </c>
      <c r="H131" s="141">
        <v>274</v>
      </c>
      <c r="I131" s="142"/>
      <c r="J131" s="143">
        <f>ROUND(I131*H131,2)</f>
        <v>0</v>
      </c>
      <c r="K131" s="144"/>
      <c r="L131" s="32"/>
      <c r="M131" s="145" t="s">
        <v>1</v>
      </c>
      <c r="N131" s="146" t="s">
        <v>45</v>
      </c>
      <c r="P131" s="147">
        <f>O131*H131</f>
        <v>0</v>
      </c>
      <c r="Q131" s="147">
        <v>0</v>
      </c>
      <c r="R131" s="147">
        <f>Q131*H131</f>
        <v>0</v>
      </c>
      <c r="S131" s="147">
        <v>0.28999999999999998</v>
      </c>
      <c r="T131" s="148">
        <f>S131*H131</f>
        <v>79.459999999999994</v>
      </c>
      <c r="AR131" s="149" t="s">
        <v>177</v>
      </c>
      <c r="AT131" s="149" t="s">
        <v>173</v>
      </c>
      <c r="AU131" s="149" t="s">
        <v>89</v>
      </c>
      <c r="AY131" s="17" t="s">
        <v>171</v>
      </c>
      <c r="BE131" s="150">
        <f>IF(N131="základní",J131,0)</f>
        <v>0</v>
      </c>
      <c r="BF131" s="150">
        <f>IF(N131="snížená",J131,0)</f>
        <v>0</v>
      </c>
      <c r="BG131" s="150">
        <f>IF(N131="zákl. přenesená",J131,0)</f>
        <v>0</v>
      </c>
      <c r="BH131" s="150">
        <f>IF(N131="sníž. přenesená",J131,0)</f>
        <v>0</v>
      </c>
      <c r="BI131" s="150">
        <f>IF(N131="nulová",J131,0)</f>
        <v>0</v>
      </c>
      <c r="BJ131" s="17" t="s">
        <v>87</v>
      </c>
      <c r="BK131" s="150">
        <f>ROUND(I131*H131,2)</f>
        <v>0</v>
      </c>
      <c r="BL131" s="17" t="s">
        <v>177</v>
      </c>
      <c r="BM131" s="149" t="s">
        <v>3608</v>
      </c>
    </row>
    <row r="132" spans="2:65" s="12" customFormat="1">
      <c r="B132" s="151"/>
      <c r="D132" s="152" t="s">
        <v>179</v>
      </c>
      <c r="E132" s="153" t="s">
        <v>1</v>
      </c>
      <c r="F132" s="154" t="s">
        <v>3600</v>
      </c>
      <c r="H132" s="153" t="s">
        <v>1</v>
      </c>
      <c r="I132" s="155"/>
      <c r="L132" s="151"/>
      <c r="M132" s="156"/>
      <c r="T132" s="157"/>
      <c r="AT132" s="153" t="s">
        <v>179</v>
      </c>
      <c r="AU132" s="153" t="s">
        <v>89</v>
      </c>
      <c r="AV132" s="12" t="s">
        <v>87</v>
      </c>
      <c r="AW132" s="12" t="s">
        <v>36</v>
      </c>
      <c r="AX132" s="12" t="s">
        <v>80</v>
      </c>
      <c r="AY132" s="153" t="s">
        <v>171</v>
      </c>
    </row>
    <row r="133" spans="2:65" s="13" customFormat="1">
      <c r="B133" s="158"/>
      <c r="D133" s="152" t="s">
        <v>179</v>
      </c>
      <c r="E133" s="159" t="s">
        <v>1</v>
      </c>
      <c r="F133" s="160" t="s">
        <v>3601</v>
      </c>
      <c r="H133" s="161">
        <v>274</v>
      </c>
      <c r="I133" s="162"/>
      <c r="L133" s="158"/>
      <c r="M133" s="163"/>
      <c r="T133" s="164"/>
      <c r="AT133" s="159" t="s">
        <v>179</v>
      </c>
      <c r="AU133" s="159" t="s">
        <v>89</v>
      </c>
      <c r="AV133" s="13" t="s">
        <v>89</v>
      </c>
      <c r="AW133" s="13" t="s">
        <v>36</v>
      </c>
      <c r="AX133" s="13" t="s">
        <v>87</v>
      </c>
      <c r="AY133" s="159" t="s">
        <v>171</v>
      </c>
    </row>
    <row r="134" spans="2:65" s="1" customFormat="1" ht="24.15" customHeight="1">
      <c r="B134" s="32"/>
      <c r="C134" s="137" t="s">
        <v>177</v>
      </c>
      <c r="D134" s="137" t="s">
        <v>173</v>
      </c>
      <c r="E134" s="138" t="s">
        <v>3609</v>
      </c>
      <c r="F134" s="139" t="s">
        <v>3610</v>
      </c>
      <c r="G134" s="140" t="s">
        <v>176</v>
      </c>
      <c r="H134" s="141">
        <v>274</v>
      </c>
      <c r="I134" s="142"/>
      <c r="J134" s="143">
        <f>ROUND(I134*H134,2)</f>
        <v>0</v>
      </c>
      <c r="K134" s="144"/>
      <c r="L134" s="32"/>
      <c r="M134" s="145" t="s">
        <v>1</v>
      </c>
      <c r="N134" s="146" t="s">
        <v>45</v>
      </c>
      <c r="P134" s="147">
        <f>O134*H134</f>
        <v>0</v>
      </c>
      <c r="Q134" s="147">
        <v>0</v>
      </c>
      <c r="R134" s="147">
        <f>Q134*H134</f>
        <v>0</v>
      </c>
      <c r="S134" s="147">
        <v>0.32500000000000001</v>
      </c>
      <c r="T134" s="148">
        <f>S134*H134</f>
        <v>89.05</v>
      </c>
      <c r="AR134" s="149" t="s">
        <v>177</v>
      </c>
      <c r="AT134" s="149" t="s">
        <v>173</v>
      </c>
      <c r="AU134" s="149" t="s">
        <v>89</v>
      </c>
      <c r="AY134" s="17" t="s">
        <v>171</v>
      </c>
      <c r="BE134" s="150">
        <f>IF(N134="základní",J134,0)</f>
        <v>0</v>
      </c>
      <c r="BF134" s="150">
        <f>IF(N134="snížená",J134,0)</f>
        <v>0</v>
      </c>
      <c r="BG134" s="150">
        <f>IF(N134="zákl. přenesená",J134,0)</f>
        <v>0</v>
      </c>
      <c r="BH134" s="150">
        <f>IF(N134="sníž. přenesená",J134,0)</f>
        <v>0</v>
      </c>
      <c r="BI134" s="150">
        <f>IF(N134="nulová",J134,0)</f>
        <v>0</v>
      </c>
      <c r="BJ134" s="17" t="s">
        <v>87</v>
      </c>
      <c r="BK134" s="150">
        <f>ROUND(I134*H134,2)</f>
        <v>0</v>
      </c>
      <c r="BL134" s="17" t="s">
        <v>177</v>
      </c>
      <c r="BM134" s="149" t="s">
        <v>3611</v>
      </c>
    </row>
    <row r="135" spans="2:65" s="12" customFormat="1">
      <c r="B135" s="151"/>
      <c r="D135" s="152" t="s">
        <v>179</v>
      </c>
      <c r="E135" s="153" t="s">
        <v>1</v>
      </c>
      <c r="F135" s="154" t="s">
        <v>3600</v>
      </c>
      <c r="H135" s="153" t="s">
        <v>1</v>
      </c>
      <c r="I135" s="155"/>
      <c r="L135" s="151"/>
      <c r="M135" s="156"/>
      <c r="T135" s="157"/>
      <c r="AT135" s="153" t="s">
        <v>179</v>
      </c>
      <c r="AU135" s="153" t="s">
        <v>89</v>
      </c>
      <c r="AV135" s="12" t="s">
        <v>87</v>
      </c>
      <c r="AW135" s="12" t="s">
        <v>36</v>
      </c>
      <c r="AX135" s="12" t="s">
        <v>80</v>
      </c>
      <c r="AY135" s="153" t="s">
        <v>171</v>
      </c>
    </row>
    <row r="136" spans="2:65" s="13" customFormat="1">
      <c r="B136" s="158"/>
      <c r="D136" s="152" t="s">
        <v>179</v>
      </c>
      <c r="E136" s="159" t="s">
        <v>1</v>
      </c>
      <c r="F136" s="160" t="s">
        <v>3601</v>
      </c>
      <c r="H136" s="161">
        <v>274</v>
      </c>
      <c r="I136" s="162"/>
      <c r="L136" s="158"/>
      <c r="M136" s="163"/>
      <c r="T136" s="164"/>
      <c r="AT136" s="159" t="s">
        <v>179</v>
      </c>
      <c r="AU136" s="159" t="s">
        <v>89</v>
      </c>
      <c r="AV136" s="13" t="s">
        <v>89</v>
      </c>
      <c r="AW136" s="13" t="s">
        <v>36</v>
      </c>
      <c r="AX136" s="13" t="s">
        <v>87</v>
      </c>
      <c r="AY136" s="159" t="s">
        <v>171</v>
      </c>
    </row>
    <row r="137" spans="2:65" s="1" customFormat="1" ht="24.15" customHeight="1">
      <c r="B137" s="32"/>
      <c r="C137" s="137" t="s">
        <v>204</v>
      </c>
      <c r="D137" s="137" t="s">
        <v>173</v>
      </c>
      <c r="E137" s="138" t="s">
        <v>3612</v>
      </c>
      <c r="F137" s="139" t="s">
        <v>3613</v>
      </c>
      <c r="G137" s="140" t="s">
        <v>176</v>
      </c>
      <c r="H137" s="141">
        <v>140</v>
      </c>
      <c r="I137" s="142"/>
      <c r="J137" s="143">
        <f>ROUND(I137*H137,2)</f>
        <v>0</v>
      </c>
      <c r="K137" s="144"/>
      <c r="L137" s="32"/>
      <c r="M137" s="145" t="s">
        <v>1</v>
      </c>
      <c r="N137" s="146" t="s">
        <v>45</v>
      </c>
      <c r="P137" s="147">
        <f>O137*H137</f>
        <v>0</v>
      </c>
      <c r="Q137" s="147">
        <v>1.0000000000000001E-5</v>
      </c>
      <c r="R137" s="147">
        <f>Q137*H137</f>
        <v>1.4000000000000002E-3</v>
      </c>
      <c r="S137" s="147">
        <v>0.115</v>
      </c>
      <c r="T137" s="148">
        <f>S137*H137</f>
        <v>16.100000000000001</v>
      </c>
      <c r="AR137" s="149" t="s">
        <v>177</v>
      </c>
      <c r="AT137" s="149" t="s">
        <v>173</v>
      </c>
      <c r="AU137" s="149" t="s">
        <v>89</v>
      </c>
      <c r="AY137" s="17" t="s">
        <v>171</v>
      </c>
      <c r="BE137" s="150">
        <f>IF(N137="základní",J137,0)</f>
        <v>0</v>
      </c>
      <c r="BF137" s="150">
        <f>IF(N137="snížená",J137,0)</f>
        <v>0</v>
      </c>
      <c r="BG137" s="150">
        <f>IF(N137="zákl. přenesená",J137,0)</f>
        <v>0</v>
      </c>
      <c r="BH137" s="150">
        <f>IF(N137="sníž. přenesená",J137,0)</f>
        <v>0</v>
      </c>
      <c r="BI137" s="150">
        <f>IF(N137="nulová",J137,0)</f>
        <v>0</v>
      </c>
      <c r="BJ137" s="17" t="s">
        <v>87</v>
      </c>
      <c r="BK137" s="150">
        <f>ROUND(I137*H137,2)</f>
        <v>0</v>
      </c>
      <c r="BL137" s="17" t="s">
        <v>177</v>
      </c>
      <c r="BM137" s="149" t="s">
        <v>3614</v>
      </c>
    </row>
    <row r="138" spans="2:65" s="12" customFormat="1">
      <c r="B138" s="151"/>
      <c r="D138" s="152" t="s">
        <v>179</v>
      </c>
      <c r="E138" s="153" t="s">
        <v>1</v>
      </c>
      <c r="F138" s="154" t="s">
        <v>3600</v>
      </c>
      <c r="H138" s="153" t="s">
        <v>1</v>
      </c>
      <c r="I138" s="155"/>
      <c r="L138" s="151"/>
      <c r="M138" s="156"/>
      <c r="T138" s="157"/>
      <c r="AT138" s="153" t="s">
        <v>179</v>
      </c>
      <c r="AU138" s="153" t="s">
        <v>89</v>
      </c>
      <c r="AV138" s="12" t="s">
        <v>87</v>
      </c>
      <c r="AW138" s="12" t="s">
        <v>36</v>
      </c>
      <c r="AX138" s="12" t="s">
        <v>80</v>
      </c>
      <c r="AY138" s="153" t="s">
        <v>171</v>
      </c>
    </row>
    <row r="139" spans="2:65" s="13" customFormat="1">
      <c r="B139" s="158"/>
      <c r="D139" s="152" t="s">
        <v>179</v>
      </c>
      <c r="E139" s="159" t="s">
        <v>1</v>
      </c>
      <c r="F139" s="160" t="s">
        <v>3615</v>
      </c>
      <c r="H139" s="161">
        <v>140</v>
      </c>
      <c r="I139" s="162"/>
      <c r="L139" s="158"/>
      <c r="M139" s="163"/>
      <c r="T139" s="164"/>
      <c r="AT139" s="159" t="s">
        <v>179</v>
      </c>
      <c r="AU139" s="159" t="s">
        <v>89</v>
      </c>
      <c r="AV139" s="13" t="s">
        <v>89</v>
      </c>
      <c r="AW139" s="13" t="s">
        <v>36</v>
      </c>
      <c r="AX139" s="13" t="s">
        <v>87</v>
      </c>
      <c r="AY139" s="159" t="s">
        <v>171</v>
      </c>
    </row>
    <row r="140" spans="2:65" s="1" customFormat="1" ht="24.15" customHeight="1">
      <c r="B140" s="32"/>
      <c r="C140" s="137" t="s">
        <v>210</v>
      </c>
      <c r="D140" s="137" t="s">
        <v>173</v>
      </c>
      <c r="E140" s="138" t="s">
        <v>3616</v>
      </c>
      <c r="F140" s="139" t="s">
        <v>3617</v>
      </c>
      <c r="G140" s="140" t="s">
        <v>176</v>
      </c>
      <c r="H140" s="141">
        <v>140</v>
      </c>
      <c r="I140" s="142"/>
      <c r="J140" s="143">
        <f>ROUND(I140*H140,2)</f>
        <v>0</v>
      </c>
      <c r="K140" s="144"/>
      <c r="L140" s="32"/>
      <c r="M140" s="145" t="s">
        <v>1</v>
      </c>
      <c r="N140" s="146" t="s">
        <v>45</v>
      </c>
      <c r="P140" s="147">
        <f>O140*H140</f>
        <v>0</v>
      </c>
      <c r="Q140" s="147">
        <v>2.0000000000000002E-5</v>
      </c>
      <c r="R140" s="147">
        <f>Q140*H140</f>
        <v>2.8000000000000004E-3</v>
      </c>
      <c r="S140" s="147">
        <v>0.161</v>
      </c>
      <c r="T140" s="148">
        <f>S140*H140</f>
        <v>22.54</v>
      </c>
      <c r="AR140" s="149" t="s">
        <v>177</v>
      </c>
      <c r="AT140" s="149" t="s">
        <v>173</v>
      </c>
      <c r="AU140" s="149" t="s">
        <v>89</v>
      </c>
      <c r="AY140" s="17" t="s">
        <v>171</v>
      </c>
      <c r="BE140" s="150">
        <f>IF(N140="základní",J140,0)</f>
        <v>0</v>
      </c>
      <c r="BF140" s="150">
        <f>IF(N140="snížená",J140,0)</f>
        <v>0</v>
      </c>
      <c r="BG140" s="150">
        <f>IF(N140="zákl. přenesená",J140,0)</f>
        <v>0</v>
      </c>
      <c r="BH140" s="150">
        <f>IF(N140="sníž. přenesená",J140,0)</f>
        <v>0</v>
      </c>
      <c r="BI140" s="150">
        <f>IF(N140="nulová",J140,0)</f>
        <v>0</v>
      </c>
      <c r="BJ140" s="17" t="s">
        <v>87</v>
      </c>
      <c r="BK140" s="150">
        <f>ROUND(I140*H140,2)</f>
        <v>0</v>
      </c>
      <c r="BL140" s="17" t="s">
        <v>177</v>
      </c>
      <c r="BM140" s="149" t="s">
        <v>3618</v>
      </c>
    </row>
    <row r="141" spans="2:65" s="12" customFormat="1">
      <c r="B141" s="151"/>
      <c r="D141" s="152" t="s">
        <v>179</v>
      </c>
      <c r="E141" s="153" t="s">
        <v>1</v>
      </c>
      <c r="F141" s="154" t="s">
        <v>3600</v>
      </c>
      <c r="H141" s="153" t="s">
        <v>1</v>
      </c>
      <c r="I141" s="155"/>
      <c r="L141" s="151"/>
      <c r="M141" s="156"/>
      <c r="T141" s="157"/>
      <c r="AT141" s="153" t="s">
        <v>179</v>
      </c>
      <c r="AU141" s="153" t="s">
        <v>89</v>
      </c>
      <c r="AV141" s="12" t="s">
        <v>87</v>
      </c>
      <c r="AW141" s="12" t="s">
        <v>36</v>
      </c>
      <c r="AX141" s="12" t="s">
        <v>80</v>
      </c>
      <c r="AY141" s="153" t="s">
        <v>171</v>
      </c>
    </row>
    <row r="142" spans="2:65" s="13" customFormat="1">
      <c r="B142" s="158"/>
      <c r="D142" s="152" t="s">
        <v>179</v>
      </c>
      <c r="E142" s="159" t="s">
        <v>1</v>
      </c>
      <c r="F142" s="160" t="s">
        <v>3619</v>
      </c>
      <c r="H142" s="161">
        <v>140</v>
      </c>
      <c r="I142" s="162"/>
      <c r="L142" s="158"/>
      <c r="M142" s="163"/>
      <c r="T142" s="164"/>
      <c r="AT142" s="159" t="s">
        <v>179</v>
      </c>
      <c r="AU142" s="159" t="s">
        <v>89</v>
      </c>
      <c r="AV142" s="13" t="s">
        <v>89</v>
      </c>
      <c r="AW142" s="13" t="s">
        <v>36</v>
      </c>
      <c r="AX142" s="13" t="s">
        <v>87</v>
      </c>
      <c r="AY142" s="159" t="s">
        <v>171</v>
      </c>
    </row>
    <row r="143" spans="2:65" s="1" customFormat="1" ht="16.5" customHeight="1">
      <c r="B143" s="32"/>
      <c r="C143" s="137" t="s">
        <v>220</v>
      </c>
      <c r="D143" s="137" t="s">
        <v>173</v>
      </c>
      <c r="E143" s="138" t="s">
        <v>3620</v>
      </c>
      <c r="F143" s="139" t="s">
        <v>3621</v>
      </c>
      <c r="G143" s="140" t="s">
        <v>252</v>
      </c>
      <c r="H143" s="141">
        <v>88</v>
      </c>
      <c r="I143" s="142"/>
      <c r="J143" s="143">
        <f>ROUND(I143*H143,2)</f>
        <v>0</v>
      </c>
      <c r="K143" s="144"/>
      <c r="L143" s="32"/>
      <c r="M143" s="145" t="s">
        <v>1</v>
      </c>
      <c r="N143" s="146" t="s">
        <v>45</v>
      </c>
      <c r="P143" s="147">
        <f>O143*H143</f>
        <v>0</v>
      </c>
      <c r="Q143" s="147">
        <v>0</v>
      </c>
      <c r="R143" s="147">
        <f>Q143*H143</f>
        <v>0</v>
      </c>
      <c r="S143" s="147">
        <v>0.28999999999999998</v>
      </c>
      <c r="T143" s="148">
        <f>S143*H143</f>
        <v>25.52</v>
      </c>
      <c r="AR143" s="149" t="s">
        <v>177</v>
      </c>
      <c r="AT143" s="149" t="s">
        <v>173</v>
      </c>
      <c r="AU143" s="149" t="s">
        <v>89</v>
      </c>
      <c r="AY143" s="17" t="s">
        <v>171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7" t="s">
        <v>87</v>
      </c>
      <c r="BK143" s="150">
        <f>ROUND(I143*H143,2)</f>
        <v>0</v>
      </c>
      <c r="BL143" s="17" t="s">
        <v>177</v>
      </c>
      <c r="BM143" s="149" t="s">
        <v>3622</v>
      </c>
    </row>
    <row r="144" spans="2:65" s="12" customFormat="1">
      <c r="B144" s="151"/>
      <c r="D144" s="152" t="s">
        <v>179</v>
      </c>
      <c r="E144" s="153" t="s">
        <v>1</v>
      </c>
      <c r="F144" s="154" t="s">
        <v>3623</v>
      </c>
      <c r="H144" s="153" t="s">
        <v>1</v>
      </c>
      <c r="I144" s="155"/>
      <c r="L144" s="151"/>
      <c r="M144" s="156"/>
      <c r="T144" s="157"/>
      <c r="AT144" s="153" t="s">
        <v>179</v>
      </c>
      <c r="AU144" s="153" t="s">
        <v>89</v>
      </c>
      <c r="AV144" s="12" t="s">
        <v>87</v>
      </c>
      <c r="AW144" s="12" t="s">
        <v>36</v>
      </c>
      <c r="AX144" s="12" t="s">
        <v>80</v>
      </c>
      <c r="AY144" s="153" t="s">
        <v>171</v>
      </c>
    </row>
    <row r="145" spans="2:65" s="13" customFormat="1">
      <c r="B145" s="158"/>
      <c r="D145" s="152" t="s">
        <v>179</v>
      </c>
      <c r="E145" s="159" t="s">
        <v>1</v>
      </c>
      <c r="F145" s="160" t="s">
        <v>3624</v>
      </c>
      <c r="H145" s="161">
        <v>88</v>
      </c>
      <c r="I145" s="162"/>
      <c r="L145" s="158"/>
      <c r="M145" s="163"/>
      <c r="T145" s="164"/>
      <c r="AT145" s="159" t="s">
        <v>179</v>
      </c>
      <c r="AU145" s="159" t="s">
        <v>89</v>
      </c>
      <c r="AV145" s="13" t="s">
        <v>89</v>
      </c>
      <c r="AW145" s="13" t="s">
        <v>36</v>
      </c>
      <c r="AX145" s="13" t="s">
        <v>87</v>
      </c>
      <c r="AY145" s="159" t="s">
        <v>171</v>
      </c>
    </row>
    <row r="146" spans="2:65" s="11" customFormat="1" ht="22.95" customHeight="1">
      <c r="B146" s="125"/>
      <c r="D146" s="126" t="s">
        <v>79</v>
      </c>
      <c r="E146" s="135" t="s">
        <v>204</v>
      </c>
      <c r="F146" s="135" t="s">
        <v>3315</v>
      </c>
      <c r="I146" s="128"/>
      <c r="J146" s="136">
        <f>BK146</f>
        <v>0</v>
      </c>
      <c r="L146" s="125"/>
      <c r="M146" s="130"/>
      <c r="P146" s="131">
        <f>SUM(P147:P181)</f>
        <v>0</v>
      </c>
      <c r="R146" s="131">
        <f>SUM(R147:R181)</f>
        <v>76.698080000000004</v>
      </c>
      <c r="T146" s="132">
        <f>SUM(T147:T181)</f>
        <v>0</v>
      </c>
      <c r="AR146" s="126" t="s">
        <v>87</v>
      </c>
      <c r="AT146" s="133" t="s">
        <v>79</v>
      </c>
      <c r="AU146" s="133" t="s">
        <v>87</v>
      </c>
      <c r="AY146" s="126" t="s">
        <v>171</v>
      </c>
      <c r="BK146" s="134">
        <f>SUM(BK147:BK181)</f>
        <v>0</v>
      </c>
    </row>
    <row r="147" spans="2:65" s="1" customFormat="1" ht="33" customHeight="1">
      <c r="B147" s="32"/>
      <c r="C147" s="137" t="s">
        <v>225</v>
      </c>
      <c r="D147" s="137" t="s">
        <v>173</v>
      </c>
      <c r="E147" s="138" t="s">
        <v>3625</v>
      </c>
      <c r="F147" s="139" t="s">
        <v>3626</v>
      </c>
      <c r="G147" s="140" t="s">
        <v>176</v>
      </c>
      <c r="H147" s="141">
        <v>24</v>
      </c>
      <c r="I147" s="142"/>
      <c r="J147" s="143">
        <f>ROUND(I147*H147,2)</f>
        <v>0</v>
      </c>
      <c r="K147" s="144"/>
      <c r="L147" s="32"/>
      <c r="M147" s="145" t="s">
        <v>1</v>
      </c>
      <c r="N147" s="146" t="s">
        <v>45</v>
      </c>
      <c r="P147" s="147">
        <f>O147*H147</f>
        <v>0</v>
      </c>
      <c r="Q147" s="147">
        <v>0</v>
      </c>
      <c r="R147" s="147">
        <f>Q147*H147</f>
        <v>0</v>
      </c>
      <c r="S147" s="147">
        <v>0</v>
      </c>
      <c r="T147" s="148">
        <f>S147*H147</f>
        <v>0</v>
      </c>
      <c r="AR147" s="149" t="s">
        <v>177</v>
      </c>
      <c r="AT147" s="149" t="s">
        <v>173</v>
      </c>
      <c r="AU147" s="149" t="s">
        <v>89</v>
      </c>
      <c r="AY147" s="17" t="s">
        <v>171</v>
      </c>
      <c r="BE147" s="150">
        <f>IF(N147="základní",J147,0)</f>
        <v>0</v>
      </c>
      <c r="BF147" s="150">
        <f>IF(N147="snížená",J147,0)</f>
        <v>0</v>
      </c>
      <c r="BG147" s="150">
        <f>IF(N147="zákl. přenesená",J147,0)</f>
        <v>0</v>
      </c>
      <c r="BH147" s="150">
        <f>IF(N147="sníž. přenesená",J147,0)</f>
        <v>0</v>
      </c>
      <c r="BI147" s="150">
        <f>IF(N147="nulová",J147,0)</f>
        <v>0</v>
      </c>
      <c r="BJ147" s="17" t="s">
        <v>87</v>
      </c>
      <c r="BK147" s="150">
        <f>ROUND(I147*H147,2)</f>
        <v>0</v>
      </c>
      <c r="BL147" s="17" t="s">
        <v>177</v>
      </c>
      <c r="BM147" s="149" t="s">
        <v>3627</v>
      </c>
    </row>
    <row r="148" spans="2:65" s="12" customFormat="1">
      <c r="B148" s="151"/>
      <c r="D148" s="152" t="s">
        <v>179</v>
      </c>
      <c r="E148" s="153" t="s">
        <v>1</v>
      </c>
      <c r="F148" s="154" t="s">
        <v>3628</v>
      </c>
      <c r="H148" s="153" t="s">
        <v>1</v>
      </c>
      <c r="I148" s="155"/>
      <c r="L148" s="151"/>
      <c r="M148" s="156"/>
      <c r="T148" s="157"/>
      <c r="AT148" s="153" t="s">
        <v>179</v>
      </c>
      <c r="AU148" s="153" t="s">
        <v>89</v>
      </c>
      <c r="AV148" s="12" t="s">
        <v>87</v>
      </c>
      <c r="AW148" s="12" t="s">
        <v>36</v>
      </c>
      <c r="AX148" s="12" t="s">
        <v>80</v>
      </c>
      <c r="AY148" s="153" t="s">
        <v>171</v>
      </c>
    </row>
    <row r="149" spans="2:65" s="13" customFormat="1">
      <c r="B149" s="158"/>
      <c r="D149" s="152" t="s">
        <v>179</v>
      </c>
      <c r="E149" s="159" t="s">
        <v>1</v>
      </c>
      <c r="F149" s="160" t="s">
        <v>3629</v>
      </c>
      <c r="H149" s="161">
        <v>24</v>
      </c>
      <c r="I149" s="162"/>
      <c r="L149" s="158"/>
      <c r="M149" s="163"/>
      <c r="T149" s="164"/>
      <c r="AT149" s="159" t="s">
        <v>179</v>
      </c>
      <c r="AU149" s="159" t="s">
        <v>89</v>
      </c>
      <c r="AV149" s="13" t="s">
        <v>89</v>
      </c>
      <c r="AW149" s="13" t="s">
        <v>36</v>
      </c>
      <c r="AX149" s="13" t="s">
        <v>87</v>
      </c>
      <c r="AY149" s="159" t="s">
        <v>171</v>
      </c>
    </row>
    <row r="150" spans="2:65" s="1" customFormat="1" ht="33" customHeight="1">
      <c r="B150" s="32"/>
      <c r="C150" s="137" t="s">
        <v>229</v>
      </c>
      <c r="D150" s="137" t="s">
        <v>173</v>
      </c>
      <c r="E150" s="138" t="s">
        <v>3630</v>
      </c>
      <c r="F150" s="139" t="s">
        <v>3631</v>
      </c>
      <c r="G150" s="140" t="s">
        <v>176</v>
      </c>
      <c r="H150" s="141">
        <v>75.405000000000001</v>
      </c>
      <c r="I150" s="142"/>
      <c r="J150" s="143">
        <f>ROUND(I150*H150,2)</f>
        <v>0</v>
      </c>
      <c r="K150" s="144"/>
      <c r="L150" s="32"/>
      <c r="M150" s="145" t="s">
        <v>1</v>
      </c>
      <c r="N150" s="146" t="s">
        <v>45</v>
      </c>
      <c r="P150" s="147">
        <f>O150*H150</f>
        <v>0</v>
      </c>
      <c r="Q150" s="147">
        <v>0</v>
      </c>
      <c r="R150" s="147">
        <f>Q150*H150</f>
        <v>0</v>
      </c>
      <c r="S150" s="147">
        <v>0</v>
      </c>
      <c r="T150" s="148">
        <f>S150*H150</f>
        <v>0</v>
      </c>
      <c r="AR150" s="149" t="s">
        <v>177</v>
      </c>
      <c r="AT150" s="149" t="s">
        <v>173</v>
      </c>
      <c r="AU150" s="149" t="s">
        <v>89</v>
      </c>
      <c r="AY150" s="17" t="s">
        <v>171</v>
      </c>
      <c r="BE150" s="150">
        <f>IF(N150="základní",J150,0)</f>
        <v>0</v>
      </c>
      <c r="BF150" s="150">
        <f>IF(N150="snížená",J150,0)</f>
        <v>0</v>
      </c>
      <c r="BG150" s="150">
        <f>IF(N150="zákl. přenesená",J150,0)</f>
        <v>0</v>
      </c>
      <c r="BH150" s="150">
        <f>IF(N150="sníž. přenesená",J150,0)</f>
        <v>0</v>
      </c>
      <c r="BI150" s="150">
        <f>IF(N150="nulová",J150,0)</f>
        <v>0</v>
      </c>
      <c r="BJ150" s="17" t="s">
        <v>87</v>
      </c>
      <c r="BK150" s="150">
        <f>ROUND(I150*H150,2)</f>
        <v>0</v>
      </c>
      <c r="BL150" s="17" t="s">
        <v>177</v>
      </c>
      <c r="BM150" s="149" t="s">
        <v>3632</v>
      </c>
    </row>
    <row r="151" spans="2:65" s="12" customFormat="1">
      <c r="B151" s="151"/>
      <c r="D151" s="152" t="s">
        <v>179</v>
      </c>
      <c r="E151" s="153" t="s">
        <v>1</v>
      </c>
      <c r="F151" s="154" t="s">
        <v>3600</v>
      </c>
      <c r="H151" s="153" t="s">
        <v>1</v>
      </c>
      <c r="I151" s="155"/>
      <c r="L151" s="151"/>
      <c r="M151" s="156"/>
      <c r="T151" s="157"/>
      <c r="AT151" s="153" t="s">
        <v>179</v>
      </c>
      <c r="AU151" s="153" t="s">
        <v>89</v>
      </c>
      <c r="AV151" s="12" t="s">
        <v>87</v>
      </c>
      <c r="AW151" s="12" t="s">
        <v>36</v>
      </c>
      <c r="AX151" s="12" t="s">
        <v>80</v>
      </c>
      <c r="AY151" s="153" t="s">
        <v>171</v>
      </c>
    </row>
    <row r="152" spans="2:65" s="12" customFormat="1">
      <c r="B152" s="151"/>
      <c r="D152" s="152" t="s">
        <v>179</v>
      </c>
      <c r="E152" s="153" t="s">
        <v>1</v>
      </c>
      <c r="F152" s="154" t="s">
        <v>3633</v>
      </c>
      <c r="H152" s="153" t="s">
        <v>1</v>
      </c>
      <c r="I152" s="155"/>
      <c r="L152" s="151"/>
      <c r="M152" s="156"/>
      <c r="T152" s="157"/>
      <c r="AT152" s="153" t="s">
        <v>179</v>
      </c>
      <c r="AU152" s="153" t="s">
        <v>89</v>
      </c>
      <c r="AV152" s="12" t="s">
        <v>87</v>
      </c>
      <c r="AW152" s="12" t="s">
        <v>36</v>
      </c>
      <c r="AX152" s="12" t="s">
        <v>80</v>
      </c>
      <c r="AY152" s="153" t="s">
        <v>171</v>
      </c>
    </row>
    <row r="153" spans="2:65" s="12" customFormat="1">
      <c r="B153" s="151"/>
      <c r="D153" s="152" t="s">
        <v>179</v>
      </c>
      <c r="E153" s="153" t="s">
        <v>1</v>
      </c>
      <c r="F153" s="154" t="s">
        <v>3634</v>
      </c>
      <c r="H153" s="153" t="s">
        <v>1</v>
      </c>
      <c r="I153" s="155"/>
      <c r="L153" s="151"/>
      <c r="M153" s="156"/>
      <c r="T153" s="157"/>
      <c r="AT153" s="153" t="s">
        <v>179</v>
      </c>
      <c r="AU153" s="153" t="s">
        <v>89</v>
      </c>
      <c r="AV153" s="12" t="s">
        <v>87</v>
      </c>
      <c r="AW153" s="12" t="s">
        <v>36</v>
      </c>
      <c r="AX153" s="12" t="s">
        <v>80</v>
      </c>
      <c r="AY153" s="153" t="s">
        <v>171</v>
      </c>
    </row>
    <row r="154" spans="2:65" s="13" customFormat="1">
      <c r="B154" s="158"/>
      <c r="D154" s="152" t="s">
        <v>179</v>
      </c>
      <c r="E154" s="159" t="s">
        <v>1</v>
      </c>
      <c r="F154" s="160" t="s">
        <v>3635</v>
      </c>
      <c r="H154" s="161">
        <v>41.512999999999998</v>
      </c>
      <c r="I154" s="162"/>
      <c r="L154" s="158"/>
      <c r="M154" s="163"/>
      <c r="T154" s="164"/>
      <c r="AT154" s="159" t="s">
        <v>179</v>
      </c>
      <c r="AU154" s="159" t="s">
        <v>89</v>
      </c>
      <c r="AV154" s="13" t="s">
        <v>89</v>
      </c>
      <c r="AW154" s="13" t="s">
        <v>36</v>
      </c>
      <c r="AX154" s="13" t="s">
        <v>80</v>
      </c>
      <c r="AY154" s="159" t="s">
        <v>171</v>
      </c>
    </row>
    <row r="155" spans="2:65" s="12" customFormat="1">
      <c r="B155" s="151"/>
      <c r="D155" s="152" t="s">
        <v>179</v>
      </c>
      <c r="E155" s="153" t="s">
        <v>1</v>
      </c>
      <c r="F155" s="154" t="s">
        <v>1358</v>
      </c>
      <c r="H155" s="153" t="s">
        <v>1</v>
      </c>
      <c r="I155" s="155"/>
      <c r="L155" s="151"/>
      <c r="M155" s="156"/>
      <c r="T155" s="157"/>
      <c r="AT155" s="153" t="s">
        <v>179</v>
      </c>
      <c r="AU155" s="153" t="s">
        <v>89</v>
      </c>
      <c r="AV155" s="12" t="s">
        <v>87</v>
      </c>
      <c r="AW155" s="12" t="s">
        <v>36</v>
      </c>
      <c r="AX155" s="12" t="s">
        <v>80</v>
      </c>
      <c r="AY155" s="153" t="s">
        <v>171</v>
      </c>
    </row>
    <row r="156" spans="2:65" s="13" customFormat="1">
      <c r="B156" s="158"/>
      <c r="D156" s="152" t="s">
        <v>179</v>
      </c>
      <c r="E156" s="159" t="s">
        <v>1</v>
      </c>
      <c r="F156" s="160" t="s">
        <v>3636</v>
      </c>
      <c r="H156" s="161">
        <v>3.9420000000000002</v>
      </c>
      <c r="I156" s="162"/>
      <c r="L156" s="158"/>
      <c r="M156" s="163"/>
      <c r="T156" s="164"/>
      <c r="AT156" s="159" t="s">
        <v>179</v>
      </c>
      <c r="AU156" s="159" t="s">
        <v>89</v>
      </c>
      <c r="AV156" s="13" t="s">
        <v>89</v>
      </c>
      <c r="AW156" s="13" t="s">
        <v>36</v>
      </c>
      <c r="AX156" s="13" t="s">
        <v>80</v>
      </c>
      <c r="AY156" s="159" t="s">
        <v>171</v>
      </c>
    </row>
    <row r="157" spans="2:65" s="13" customFormat="1">
      <c r="B157" s="158"/>
      <c r="D157" s="152" t="s">
        <v>179</v>
      </c>
      <c r="E157" s="159" t="s">
        <v>1</v>
      </c>
      <c r="F157" s="160" t="s">
        <v>3637</v>
      </c>
      <c r="H157" s="161">
        <v>3.25</v>
      </c>
      <c r="I157" s="162"/>
      <c r="L157" s="158"/>
      <c r="M157" s="163"/>
      <c r="T157" s="164"/>
      <c r="AT157" s="159" t="s">
        <v>179</v>
      </c>
      <c r="AU157" s="159" t="s">
        <v>89</v>
      </c>
      <c r="AV157" s="13" t="s">
        <v>89</v>
      </c>
      <c r="AW157" s="13" t="s">
        <v>36</v>
      </c>
      <c r="AX157" s="13" t="s">
        <v>80</v>
      </c>
      <c r="AY157" s="159" t="s">
        <v>171</v>
      </c>
    </row>
    <row r="158" spans="2:65" s="12" customFormat="1">
      <c r="B158" s="151"/>
      <c r="D158" s="152" t="s">
        <v>179</v>
      </c>
      <c r="E158" s="153" t="s">
        <v>1</v>
      </c>
      <c r="F158" s="154" t="s">
        <v>3638</v>
      </c>
      <c r="H158" s="153" t="s">
        <v>1</v>
      </c>
      <c r="I158" s="155"/>
      <c r="L158" s="151"/>
      <c r="M158" s="156"/>
      <c r="T158" s="157"/>
      <c r="AT158" s="153" t="s">
        <v>179</v>
      </c>
      <c r="AU158" s="153" t="s">
        <v>89</v>
      </c>
      <c r="AV158" s="12" t="s">
        <v>87</v>
      </c>
      <c r="AW158" s="12" t="s">
        <v>36</v>
      </c>
      <c r="AX158" s="12" t="s">
        <v>80</v>
      </c>
      <c r="AY158" s="153" t="s">
        <v>171</v>
      </c>
    </row>
    <row r="159" spans="2:65" s="13" customFormat="1">
      <c r="B159" s="158"/>
      <c r="D159" s="152" t="s">
        <v>179</v>
      </c>
      <c r="E159" s="159" t="s">
        <v>1</v>
      </c>
      <c r="F159" s="160" t="s">
        <v>3639</v>
      </c>
      <c r="H159" s="161">
        <v>26.7</v>
      </c>
      <c r="I159" s="162"/>
      <c r="L159" s="158"/>
      <c r="M159" s="163"/>
      <c r="T159" s="164"/>
      <c r="AT159" s="159" t="s">
        <v>179</v>
      </c>
      <c r="AU159" s="159" t="s">
        <v>89</v>
      </c>
      <c r="AV159" s="13" t="s">
        <v>89</v>
      </c>
      <c r="AW159" s="13" t="s">
        <v>36</v>
      </c>
      <c r="AX159" s="13" t="s">
        <v>80</v>
      </c>
      <c r="AY159" s="159" t="s">
        <v>171</v>
      </c>
    </row>
    <row r="160" spans="2:65" s="14" customFormat="1">
      <c r="B160" s="165"/>
      <c r="D160" s="152" t="s">
        <v>179</v>
      </c>
      <c r="E160" s="166" t="s">
        <v>1</v>
      </c>
      <c r="F160" s="167" t="s">
        <v>183</v>
      </c>
      <c r="H160" s="168">
        <v>75.405000000000001</v>
      </c>
      <c r="I160" s="169"/>
      <c r="L160" s="165"/>
      <c r="M160" s="170"/>
      <c r="T160" s="171"/>
      <c r="AT160" s="166" t="s">
        <v>179</v>
      </c>
      <c r="AU160" s="166" t="s">
        <v>89</v>
      </c>
      <c r="AV160" s="14" t="s">
        <v>177</v>
      </c>
      <c r="AW160" s="14" t="s">
        <v>36</v>
      </c>
      <c r="AX160" s="14" t="s">
        <v>87</v>
      </c>
      <c r="AY160" s="166" t="s">
        <v>171</v>
      </c>
    </row>
    <row r="161" spans="2:65" s="1" customFormat="1" ht="33" customHeight="1">
      <c r="B161" s="32"/>
      <c r="C161" s="137" t="s">
        <v>243</v>
      </c>
      <c r="D161" s="137" t="s">
        <v>173</v>
      </c>
      <c r="E161" s="138" t="s">
        <v>3640</v>
      </c>
      <c r="F161" s="139" t="s">
        <v>3641</v>
      </c>
      <c r="G161" s="140" t="s">
        <v>176</v>
      </c>
      <c r="H161" s="141">
        <v>75.405000000000001</v>
      </c>
      <c r="I161" s="142"/>
      <c r="J161" s="143">
        <f>ROUND(I161*H161,2)</f>
        <v>0</v>
      </c>
      <c r="K161" s="144"/>
      <c r="L161" s="32"/>
      <c r="M161" s="145" t="s">
        <v>1</v>
      </c>
      <c r="N161" s="146" t="s">
        <v>45</v>
      </c>
      <c r="P161" s="147">
        <f>O161*H161</f>
        <v>0</v>
      </c>
      <c r="Q161" s="147">
        <v>0</v>
      </c>
      <c r="R161" s="147">
        <f>Q161*H161</f>
        <v>0</v>
      </c>
      <c r="S161" s="147">
        <v>0</v>
      </c>
      <c r="T161" s="148">
        <f>S161*H161</f>
        <v>0</v>
      </c>
      <c r="AR161" s="149" t="s">
        <v>177</v>
      </c>
      <c r="AT161" s="149" t="s">
        <v>173</v>
      </c>
      <c r="AU161" s="149" t="s">
        <v>89</v>
      </c>
      <c r="AY161" s="17" t="s">
        <v>171</v>
      </c>
      <c r="BE161" s="150">
        <f>IF(N161="základní",J161,0)</f>
        <v>0</v>
      </c>
      <c r="BF161" s="150">
        <f>IF(N161="snížená",J161,0)</f>
        <v>0</v>
      </c>
      <c r="BG161" s="150">
        <f>IF(N161="zákl. přenesená",J161,0)</f>
        <v>0</v>
      </c>
      <c r="BH161" s="150">
        <f>IF(N161="sníž. přenesená",J161,0)</f>
        <v>0</v>
      </c>
      <c r="BI161" s="150">
        <f>IF(N161="nulová",J161,0)</f>
        <v>0</v>
      </c>
      <c r="BJ161" s="17" t="s">
        <v>87</v>
      </c>
      <c r="BK161" s="150">
        <f>ROUND(I161*H161,2)</f>
        <v>0</v>
      </c>
      <c r="BL161" s="17" t="s">
        <v>177</v>
      </c>
      <c r="BM161" s="149" t="s">
        <v>3642</v>
      </c>
    </row>
    <row r="162" spans="2:65" s="1" customFormat="1" ht="24.15" customHeight="1">
      <c r="B162" s="32"/>
      <c r="C162" s="137" t="s">
        <v>249</v>
      </c>
      <c r="D162" s="137" t="s">
        <v>173</v>
      </c>
      <c r="E162" s="138" t="s">
        <v>3643</v>
      </c>
      <c r="F162" s="139" t="s">
        <v>3644</v>
      </c>
      <c r="G162" s="140" t="s">
        <v>176</v>
      </c>
      <c r="H162" s="141">
        <v>274</v>
      </c>
      <c r="I162" s="142"/>
      <c r="J162" s="143">
        <f>ROUND(I162*H162,2)</f>
        <v>0</v>
      </c>
      <c r="K162" s="144"/>
      <c r="L162" s="32"/>
      <c r="M162" s="145" t="s">
        <v>1</v>
      </c>
      <c r="N162" s="146" t="s">
        <v>45</v>
      </c>
      <c r="P162" s="147">
        <f>O162*H162</f>
        <v>0</v>
      </c>
      <c r="Q162" s="147">
        <v>0</v>
      </c>
      <c r="R162" s="147">
        <f>Q162*H162</f>
        <v>0</v>
      </c>
      <c r="S162" s="147">
        <v>0</v>
      </c>
      <c r="T162" s="148">
        <f>S162*H162</f>
        <v>0</v>
      </c>
      <c r="AR162" s="149" t="s">
        <v>177</v>
      </c>
      <c r="AT162" s="149" t="s">
        <v>173</v>
      </c>
      <c r="AU162" s="149" t="s">
        <v>89</v>
      </c>
      <c r="AY162" s="17" t="s">
        <v>171</v>
      </c>
      <c r="BE162" s="150">
        <f>IF(N162="základní",J162,0)</f>
        <v>0</v>
      </c>
      <c r="BF162" s="150">
        <f>IF(N162="snížená",J162,0)</f>
        <v>0</v>
      </c>
      <c r="BG162" s="150">
        <f>IF(N162="zákl. přenesená",J162,0)</f>
        <v>0</v>
      </c>
      <c r="BH162" s="150">
        <f>IF(N162="sníž. přenesená",J162,0)</f>
        <v>0</v>
      </c>
      <c r="BI162" s="150">
        <f>IF(N162="nulová",J162,0)</f>
        <v>0</v>
      </c>
      <c r="BJ162" s="17" t="s">
        <v>87</v>
      </c>
      <c r="BK162" s="150">
        <f>ROUND(I162*H162,2)</f>
        <v>0</v>
      </c>
      <c r="BL162" s="17" t="s">
        <v>177</v>
      </c>
      <c r="BM162" s="149" t="s">
        <v>3645</v>
      </c>
    </row>
    <row r="163" spans="2:65" s="12" customFormat="1">
      <c r="B163" s="151"/>
      <c r="D163" s="152" t="s">
        <v>179</v>
      </c>
      <c r="E163" s="153" t="s">
        <v>1</v>
      </c>
      <c r="F163" s="154" t="s">
        <v>3600</v>
      </c>
      <c r="H163" s="153" t="s">
        <v>1</v>
      </c>
      <c r="I163" s="155"/>
      <c r="L163" s="151"/>
      <c r="M163" s="156"/>
      <c r="T163" s="157"/>
      <c r="AT163" s="153" t="s">
        <v>179</v>
      </c>
      <c r="AU163" s="153" t="s">
        <v>89</v>
      </c>
      <c r="AV163" s="12" t="s">
        <v>87</v>
      </c>
      <c r="AW163" s="12" t="s">
        <v>36</v>
      </c>
      <c r="AX163" s="12" t="s">
        <v>80</v>
      </c>
      <c r="AY163" s="153" t="s">
        <v>171</v>
      </c>
    </row>
    <row r="164" spans="2:65" s="13" customFormat="1" ht="20.399999999999999">
      <c r="B164" s="158"/>
      <c r="D164" s="152" t="s">
        <v>179</v>
      </c>
      <c r="E164" s="159" t="s">
        <v>1</v>
      </c>
      <c r="F164" s="160" t="s">
        <v>3646</v>
      </c>
      <c r="H164" s="161">
        <v>274</v>
      </c>
      <c r="I164" s="162"/>
      <c r="L164" s="158"/>
      <c r="M164" s="163"/>
      <c r="T164" s="164"/>
      <c r="AT164" s="159" t="s">
        <v>179</v>
      </c>
      <c r="AU164" s="159" t="s">
        <v>89</v>
      </c>
      <c r="AV164" s="13" t="s">
        <v>89</v>
      </c>
      <c r="AW164" s="13" t="s">
        <v>36</v>
      </c>
      <c r="AX164" s="13" t="s">
        <v>87</v>
      </c>
      <c r="AY164" s="159" t="s">
        <v>171</v>
      </c>
    </row>
    <row r="165" spans="2:65" s="1" customFormat="1" ht="24.15" customHeight="1">
      <c r="B165" s="32"/>
      <c r="C165" s="137" t="s">
        <v>8</v>
      </c>
      <c r="D165" s="137" t="s">
        <v>173</v>
      </c>
      <c r="E165" s="138" t="s">
        <v>3647</v>
      </c>
      <c r="F165" s="139" t="s">
        <v>3648</v>
      </c>
      <c r="G165" s="140" t="s">
        <v>176</v>
      </c>
      <c r="H165" s="141">
        <v>274</v>
      </c>
      <c r="I165" s="142"/>
      <c r="J165" s="143">
        <f>ROUND(I165*H165,2)</f>
        <v>0</v>
      </c>
      <c r="K165" s="144"/>
      <c r="L165" s="32"/>
      <c r="M165" s="145" t="s">
        <v>1</v>
      </c>
      <c r="N165" s="146" t="s">
        <v>45</v>
      </c>
      <c r="P165" s="147">
        <f>O165*H165</f>
        <v>0</v>
      </c>
      <c r="Q165" s="147">
        <v>0</v>
      </c>
      <c r="R165" s="147">
        <f>Q165*H165</f>
        <v>0</v>
      </c>
      <c r="S165" s="147">
        <v>0</v>
      </c>
      <c r="T165" s="148">
        <f>S165*H165</f>
        <v>0</v>
      </c>
      <c r="AR165" s="149" t="s">
        <v>177</v>
      </c>
      <c r="AT165" s="149" t="s">
        <v>173</v>
      </c>
      <c r="AU165" s="149" t="s">
        <v>89</v>
      </c>
      <c r="AY165" s="17" t="s">
        <v>171</v>
      </c>
      <c r="BE165" s="150">
        <f>IF(N165="základní",J165,0)</f>
        <v>0</v>
      </c>
      <c r="BF165" s="150">
        <f>IF(N165="snížená",J165,0)</f>
        <v>0</v>
      </c>
      <c r="BG165" s="150">
        <f>IF(N165="zákl. přenesená",J165,0)</f>
        <v>0</v>
      </c>
      <c r="BH165" s="150">
        <f>IF(N165="sníž. přenesená",J165,0)</f>
        <v>0</v>
      </c>
      <c r="BI165" s="150">
        <f>IF(N165="nulová",J165,0)</f>
        <v>0</v>
      </c>
      <c r="BJ165" s="17" t="s">
        <v>87</v>
      </c>
      <c r="BK165" s="150">
        <f>ROUND(I165*H165,2)</f>
        <v>0</v>
      </c>
      <c r="BL165" s="17" t="s">
        <v>177</v>
      </c>
      <c r="BM165" s="149" t="s">
        <v>3649</v>
      </c>
    </row>
    <row r="166" spans="2:65" s="12" customFormat="1">
      <c r="B166" s="151"/>
      <c r="D166" s="152" t="s">
        <v>179</v>
      </c>
      <c r="E166" s="153" t="s">
        <v>1</v>
      </c>
      <c r="F166" s="154" t="s">
        <v>3600</v>
      </c>
      <c r="H166" s="153" t="s">
        <v>1</v>
      </c>
      <c r="I166" s="155"/>
      <c r="L166" s="151"/>
      <c r="M166" s="156"/>
      <c r="T166" s="157"/>
      <c r="AT166" s="153" t="s">
        <v>179</v>
      </c>
      <c r="AU166" s="153" t="s">
        <v>89</v>
      </c>
      <c r="AV166" s="12" t="s">
        <v>87</v>
      </c>
      <c r="AW166" s="12" t="s">
        <v>36</v>
      </c>
      <c r="AX166" s="12" t="s">
        <v>80</v>
      </c>
      <c r="AY166" s="153" t="s">
        <v>171</v>
      </c>
    </row>
    <row r="167" spans="2:65" s="13" customFormat="1" ht="20.399999999999999">
      <c r="B167" s="158"/>
      <c r="D167" s="152" t="s">
        <v>179</v>
      </c>
      <c r="E167" s="159" t="s">
        <v>1</v>
      </c>
      <c r="F167" s="160" t="s">
        <v>3646</v>
      </c>
      <c r="H167" s="161">
        <v>274</v>
      </c>
      <c r="I167" s="162"/>
      <c r="L167" s="158"/>
      <c r="M167" s="163"/>
      <c r="T167" s="164"/>
      <c r="AT167" s="159" t="s">
        <v>179</v>
      </c>
      <c r="AU167" s="159" t="s">
        <v>89</v>
      </c>
      <c r="AV167" s="13" t="s">
        <v>89</v>
      </c>
      <c r="AW167" s="13" t="s">
        <v>36</v>
      </c>
      <c r="AX167" s="13" t="s">
        <v>87</v>
      </c>
      <c r="AY167" s="159" t="s">
        <v>171</v>
      </c>
    </row>
    <row r="168" spans="2:65" s="1" customFormat="1" ht="21.75" customHeight="1">
      <c r="B168" s="32"/>
      <c r="C168" s="137" t="s">
        <v>277</v>
      </c>
      <c r="D168" s="137" t="s">
        <v>173</v>
      </c>
      <c r="E168" s="138" t="s">
        <v>3650</v>
      </c>
      <c r="F168" s="139" t="s">
        <v>3651</v>
      </c>
      <c r="G168" s="140" t="s">
        <v>176</v>
      </c>
      <c r="H168" s="141">
        <v>280</v>
      </c>
      <c r="I168" s="142"/>
      <c r="J168" s="143">
        <f>ROUND(I168*H168,2)</f>
        <v>0</v>
      </c>
      <c r="K168" s="144"/>
      <c r="L168" s="32"/>
      <c r="M168" s="145" t="s">
        <v>1</v>
      </c>
      <c r="N168" s="146" t="s">
        <v>45</v>
      </c>
      <c r="P168" s="147">
        <f>O168*H168</f>
        <v>0</v>
      </c>
      <c r="Q168" s="147">
        <v>0</v>
      </c>
      <c r="R168" s="147">
        <f>Q168*H168</f>
        <v>0</v>
      </c>
      <c r="S168" s="147">
        <v>0</v>
      </c>
      <c r="T168" s="148">
        <f>S168*H168</f>
        <v>0</v>
      </c>
      <c r="AR168" s="149" t="s">
        <v>177</v>
      </c>
      <c r="AT168" s="149" t="s">
        <v>173</v>
      </c>
      <c r="AU168" s="149" t="s">
        <v>89</v>
      </c>
      <c r="AY168" s="17" t="s">
        <v>171</v>
      </c>
      <c r="BE168" s="150">
        <f>IF(N168="základní",J168,0)</f>
        <v>0</v>
      </c>
      <c r="BF168" s="150">
        <f>IF(N168="snížená",J168,0)</f>
        <v>0</v>
      </c>
      <c r="BG168" s="150">
        <f>IF(N168="zákl. přenesená",J168,0)</f>
        <v>0</v>
      </c>
      <c r="BH168" s="150">
        <f>IF(N168="sníž. přenesená",J168,0)</f>
        <v>0</v>
      </c>
      <c r="BI168" s="150">
        <f>IF(N168="nulová",J168,0)</f>
        <v>0</v>
      </c>
      <c r="BJ168" s="17" t="s">
        <v>87</v>
      </c>
      <c r="BK168" s="150">
        <f>ROUND(I168*H168,2)</f>
        <v>0</v>
      </c>
      <c r="BL168" s="17" t="s">
        <v>177</v>
      </c>
      <c r="BM168" s="149" t="s">
        <v>3652</v>
      </c>
    </row>
    <row r="169" spans="2:65" s="12" customFormat="1">
      <c r="B169" s="151"/>
      <c r="D169" s="152" t="s">
        <v>179</v>
      </c>
      <c r="E169" s="153" t="s">
        <v>1</v>
      </c>
      <c r="F169" s="154" t="s">
        <v>3600</v>
      </c>
      <c r="H169" s="153" t="s">
        <v>1</v>
      </c>
      <c r="I169" s="155"/>
      <c r="L169" s="151"/>
      <c r="M169" s="156"/>
      <c r="T169" s="157"/>
      <c r="AT169" s="153" t="s">
        <v>179</v>
      </c>
      <c r="AU169" s="153" t="s">
        <v>89</v>
      </c>
      <c r="AV169" s="12" t="s">
        <v>87</v>
      </c>
      <c r="AW169" s="12" t="s">
        <v>36</v>
      </c>
      <c r="AX169" s="12" t="s">
        <v>80</v>
      </c>
      <c r="AY169" s="153" t="s">
        <v>171</v>
      </c>
    </row>
    <row r="170" spans="2:65" s="13" customFormat="1" ht="20.399999999999999">
      <c r="B170" s="158"/>
      <c r="D170" s="152" t="s">
        <v>179</v>
      </c>
      <c r="E170" s="159" t="s">
        <v>1</v>
      </c>
      <c r="F170" s="160" t="s">
        <v>3653</v>
      </c>
      <c r="H170" s="161">
        <v>280</v>
      </c>
      <c r="I170" s="162"/>
      <c r="L170" s="158"/>
      <c r="M170" s="163"/>
      <c r="T170" s="164"/>
      <c r="AT170" s="159" t="s">
        <v>179</v>
      </c>
      <c r="AU170" s="159" t="s">
        <v>89</v>
      </c>
      <c r="AV170" s="13" t="s">
        <v>89</v>
      </c>
      <c r="AW170" s="13" t="s">
        <v>36</v>
      </c>
      <c r="AX170" s="13" t="s">
        <v>87</v>
      </c>
      <c r="AY170" s="159" t="s">
        <v>171</v>
      </c>
    </row>
    <row r="171" spans="2:65" s="1" customFormat="1" ht="24.15" customHeight="1">
      <c r="B171" s="32"/>
      <c r="C171" s="137" t="s">
        <v>297</v>
      </c>
      <c r="D171" s="137" t="s">
        <v>173</v>
      </c>
      <c r="E171" s="138" t="s">
        <v>3654</v>
      </c>
      <c r="F171" s="139" t="s">
        <v>3655</v>
      </c>
      <c r="G171" s="140" t="s">
        <v>176</v>
      </c>
      <c r="H171" s="141">
        <v>140</v>
      </c>
      <c r="I171" s="142"/>
      <c r="J171" s="143">
        <f>ROUND(I171*H171,2)</f>
        <v>0</v>
      </c>
      <c r="K171" s="144"/>
      <c r="L171" s="32"/>
      <c r="M171" s="145" t="s">
        <v>1</v>
      </c>
      <c r="N171" s="146" t="s">
        <v>45</v>
      </c>
      <c r="P171" s="147">
        <f>O171*H171</f>
        <v>0</v>
      </c>
      <c r="Q171" s="147">
        <v>0</v>
      </c>
      <c r="R171" s="147">
        <f>Q171*H171</f>
        <v>0</v>
      </c>
      <c r="S171" s="147">
        <v>0</v>
      </c>
      <c r="T171" s="148">
        <f>S171*H171</f>
        <v>0</v>
      </c>
      <c r="AR171" s="149" t="s">
        <v>177</v>
      </c>
      <c r="AT171" s="149" t="s">
        <v>173</v>
      </c>
      <c r="AU171" s="149" t="s">
        <v>89</v>
      </c>
      <c r="AY171" s="17" t="s">
        <v>171</v>
      </c>
      <c r="BE171" s="150">
        <f>IF(N171="základní",J171,0)</f>
        <v>0</v>
      </c>
      <c r="BF171" s="150">
        <f>IF(N171="snížená",J171,0)</f>
        <v>0</v>
      </c>
      <c r="BG171" s="150">
        <f>IF(N171="zákl. přenesená",J171,0)</f>
        <v>0</v>
      </c>
      <c r="BH171" s="150">
        <f>IF(N171="sníž. přenesená",J171,0)</f>
        <v>0</v>
      </c>
      <c r="BI171" s="150">
        <f>IF(N171="nulová",J171,0)</f>
        <v>0</v>
      </c>
      <c r="BJ171" s="17" t="s">
        <v>87</v>
      </c>
      <c r="BK171" s="150">
        <f>ROUND(I171*H171,2)</f>
        <v>0</v>
      </c>
      <c r="BL171" s="17" t="s">
        <v>177</v>
      </c>
      <c r="BM171" s="149" t="s">
        <v>3656</v>
      </c>
    </row>
    <row r="172" spans="2:65" s="12" customFormat="1">
      <c r="B172" s="151"/>
      <c r="D172" s="152" t="s">
        <v>179</v>
      </c>
      <c r="E172" s="153" t="s">
        <v>1</v>
      </c>
      <c r="F172" s="154" t="s">
        <v>3600</v>
      </c>
      <c r="H172" s="153" t="s">
        <v>1</v>
      </c>
      <c r="I172" s="155"/>
      <c r="L172" s="151"/>
      <c r="M172" s="156"/>
      <c r="T172" s="157"/>
      <c r="AT172" s="153" t="s">
        <v>179</v>
      </c>
      <c r="AU172" s="153" t="s">
        <v>89</v>
      </c>
      <c r="AV172" s="12" t="s">
        <v>87</v>
      </c>
      <c r="AW172" s="12" t="s">
        <v>36</v>
      </c>
      <c r="AX172" s="12" t="s">
        <v>80</v>
      </c>
      <c r="AY172" s="153" t="s">
        <v>171</v>
      </c>
    </row>
    <row r="173" spans="2:65" s="13" customFormat="1">
      <c r="B173" s="158"/>
      <c r="D173" s="152" t="s">
        <v>179</v>
      </c>
      <c r="E173" s="159" t="s">
        <v>1</v>
      </c>
      <c r="F173" s="160" t="s">
        <v>3657</v>
      </c>
      <c r="H173" s="161">
        <v>140</v>
      </c>
      <c r="I173" s="162"/>
      <c r="L173" s="158"/>
      <c r="M173" s="163"/>
      <c r="T173" s="164"/>
      <c r="AT173" s="159" t="s">
        <v>179</v>
      </c>
      <c r="AU173" s="159" t="s">
        <v>89</v>
      </c>
      <c r="AV173" s="13" t="s">
        <v>89</v>
      </c>
      <c r="AW173" s="13" t="s">
        <v>36</v>
      </c>
      <c r="AX173" s="13" t="s">
        <v>87</v>
      </c>
      <c r="AY173" s="159" t="s">
        <v>171</v>
      </c>
    </row>
    <row r="174" spans="2:65" s="1" customFormat="1" ht="24.15" customHeight="1">
      <c r="B174" s="32"/>
      <c r="C174" s="137" t="s">
        <v>314</v>
      </c>
      <c r="D174" s="137" t="s">
        <v>173</v>
      </c>
      <c r="E174" s="138" t="s">
        <v>3658</v>
      </c>
      <c r="F174" s="139" t="s">
        <v>3659</v>
      </c>
      <c r="G174" s="140" t="s">
        <v>176</v>
      </c>
      <c r="H174" s="141">
        <v>140</v>
      </c>
      <c r="I174" s="142"/>
      <c r="J174" s="143">
        <f>ROUND(I174*H174,2)</f>
        <v>0</v>
      </c>
      <c r="K174" s="144"/>
      <c r="L174" s="32"/>
      <c r="M174" s="145" t="s">
        <v>1</v>
      </c>
      <c r="N174" s="146" t="s">
        <v>45</v>
      </c>
      <c r="P174" s="147">
        <f>O174*H174</f>
        <v>0</v>
      </c>
      <c r="Q174" s="147">
        <v>0</v>
      </c>
      <c r="R174" s="147">
        <f>Q174*H174</f>
        <v>0</v>
      </c>
      <c r="S174" s="147">
        <v>0</v>
      </c>
      <c r="T174" s="148">
        <f>S174*H174</f>
        <v>0</v>
      </c>
      <c r="AR174" s="149" t="s">
        <v>177</v>
      </c>
      <c r="AT174" s="149" t="s">
        <v>173</v>
      </c>
      <c r="AU174" s="149" t="s">
        <v>89</v>
      </c>
      <c r="AY174" s="17" t="s">
        <v>171</v>
      </c>
      <c r="BE174" s="150">
        <f>IF(N174="základní",J174,0)</f>
        <v>0</v>
      </c>
      <c r="BF174" s="150">
        <f>IF(N174="snížená",J174,0)</f>
        <v>0</v>
      </c>
      <c r="BG174" s="150">
        <f>IF(N174="zákl. přenesená",J174,0)</f>
        <v>0</v>
      </c>
      <c r="BH174" s="150">
        <f>IF(N174="sníž. přenesená",J174,0)</f>
        <v>0</v>
      </c>
      <c r="BI174" s="150">
        <f>IF(N174="nulová",J174,0)</f>
        <v>0</v>
      </c>
      <c r="BJ174" s="17" t="s">
        <v>87</v>
      </c>
      <c r="BK174" s="150">
        <f>ROUND(I174*H174,2)</f>
        <v>0</v>
      </c>
      <c r="BL174" s="17" t="s">
        <v>177</v>
      </c>
      <c r="BM174" s="149" t="s">
        <v>3660</v>
      </c>
    </row>
    <row r="175" spans="2:65" s="12" customFormat="1">
      <c r="B175" s="151"/>
      <c r="D175" s="152" t="s">
        <v>179</v>
      </c>
      <c r="E175" s="153" t="s">
        <v>1</v>
      </c>
      <c r="F175" s="154" t="s">
        <v>3600</v>
      </c>
      <c r="H175" s="153" t="s">
        <v>1</v>
      </c>
      <c r="I175" s="155"/>
      <c r="L175" s="151"/>
      <c r="M175" s="156"/>
      <c r="T175" s="157"/>
      <c r="AT175" s="153" t="s">
        <v>179</v>
      </c>
      <c r="AU175" s="153" t="s">
        <v>89</v>
      </c>
      <c r="AV175" s="12" t="s">
        <v>87</v>
      </c>
      <c r="AW175" s="12" t="s">
        <v>36</v>
      </c>
      <c r="AX175" s="12" t="s">
        <v>80</v>
      </c>
      <c r="AY175" s="153" t="s">
        <v>171</v>
      </c>
    </row>
    <row r="176" spans="2:65" s="13" customFormat="1">
      <c r="B176" s="158"/>
      <c r="D176" s="152" t="s">
        <v>179</v>
      </c>
      <c r="E176" s="159" t="s">
        <v>1</v>
      </c>
      <c r="F176" s="160" t="s">
        <v>3657</v>
      </c>
      <c r="H176" s="161">
        <v>140</v>
      </c>
      <c r="I176" s="162"/>
      <c r="L176" s="158"/>
      <c r="M176" s="163"/>
      <c r="T176" s="164"/>
      <c r="AT176" s="159" t="s">
        <v>179</v>
      </c>
      <c r="AU176" s="159" t="s">
        <v>89</v>
      </c>
      <c r="AV176" s="13" t="s">
        <v>89</v>
      </c>
      <c r="AW176" s="13" t="s">
        <v>36</v>
      </c>
      <c r="AX176" s="13" t="s">
        <v>87</v>
      </c>
      <c r="AY176" s="159" t="s">
        <v>171</v>
      </c>
    </row>
    <row r="177" spans="2:65" s="1" customFormat="1" ht="24.15" customHeight="1">
      <c r="B177" s="32"/>
      <c r="C177" s="137" t="s">
        <v>327</v>
      </c>
      <c r="D177" s="137" t="s">
        <v>173</v>
      </c>
      <c r="E177" s="138" t="s">
        <v>3661</v>
      </c>
      <c r="F177" s="139" t="s">
        <v>3662</v>
      </c>
      <c r="G177" s="140" t="s">
        <v>176</v>
      </c>
      <c r="H177" s="141">
        <v>274</v>
      </c>
      <c r="I177" s="142"/>
      <c r="J177" s="143">
        <f>ROUND(I177*H177,2)</f>
        <v>0</v>
      </c>
      <c r="K177" s="144"/>
      <c r="L177" s="32"/>
      <c r="M177" s="145" t="s">
        <v>1</v>
      </c>
      <c r="N177" s="146" t="s">
        <v>45</v>
      </c>
      <c r="P177" s="147">
        <f>O177*H177</f>
        <v>0</v>
      </c>
      <c r="Q177" s="147">
        <v>0.11162</v>
      </c>
      <c r="R177" s="147">
        <f>Q177*H177</f>
        <v>30.583880000000001</v>
      </c>
      <c r="S177" s="147">
        <v>0</v>
      </c>
      <c r="T177" s="148">
        <f>S177*H177</f>
        <v>0</v>
      </c>
      <c r="AR177" s="149" t="s">
        <v>177</v>
      </c>
      <c r="AT177" s="149" t="s">
        <v>173</v>
      </c>
      <c r="AU177" s="149" t="s">
        <v>89</v>
      </c>
      <c r="AY177" s="17" t="s">
        <v>171</v>
      </c>
      <c r="BE177" s="150">
        <f>IF(N177="základní",J177,0)</f>
        <v>0</v>
      </c>
      <c r="BF177" s="150">
        <f>IF(N177="snížená",J177,0)</f>
        <v>0</v>
      </c>
      <c r="BG177" s="150">
        <f>IF(N177="zákl. přenesená",J177,0)</f>
        <v>0</v>
      </c>
      <c r="BH177" s="150">
        <f>IF(N177="sníž. přenesená",J177,0)</f>
        <v>0</v>
      </c>
      <c r="BI177" s="150">
        <f>IF(N177="nulová",J177,0)</f>
        <v>0</v>
      </c>
      <c r="BJ177" s="17" t="s">
        <v>87</v>
      </c>
      <c r="BK177" s="150">
        <f>ROUND(I177*H177,2)</f>
        <v>0</v>
      </c>
      <c r="BL177" s="17" t="s">
        <v>177</v>
      </c>
      <c r="BM177" s="149" t="s">
        <v>3663</v>
      </c>
    </row>
    <row r="178" spans="2:65" s="12" customFormat="1">
      <c r="B178" s="151"/>
      <c r="D178" s="152" t="s">
        <v>179</v>
      </c>
      <c r="E178" s="153" t="s">
        <v>1</v>
      </c>
      <c r="F178" s="154" t="s">
        <v>3600</v>
      </c>
      <c r="H178" s="153" t="s">
        <v>1</v>
      </c>
      <c r="I178" s="155"/>
      <c r="L178" s="151"/>
      <c r="M178" s="156"/>
      <c r="T178" s="157"/>
      <c r="AT178" s="153" t="s">
        <v>179</v>
      </c>
      <c r="AU178" s="153" t="s">
        <v>89</v>
      </c>
      <c r="AV178" s="12" t="s">
        <v>87</v>
      </c>
      <c r="AW178" s="12" t="s">
        <v>36</v>
      </c>
      <c r="AX178" s="12" t="s">
        <v>80</v>
      </c>
      <c r="AY178" s="153" t="s">
        <v>171</v>
      </c>
    </row>
    <row r="179" spans="2:65" s="13" customFormat="1" ht="20.399999999999999">
      <c r="B179" s="158"/>
      <c r="D179" s="152" t="s">
        <v>179</v>
      </c>
      <c r="E179" s="159" t="s">
        <v>1</v>
      </c>
      <c r="F179" s="160" t="s">
        <v>3646</v>
      </c>
      <c r="H179" s="161">
        <v>274</v>
      </c>
      <c r="I179" s="162"/>
      <c r="L179" s="158"/>
      <c r="M179" s="163"/>
      <c r="T179" s="164"/>
      <c r="AT179" s="159" t="s">
        <v>179</v>
      </c>
      <c r="AU179" s="159" t="s">
        <v>89</v>
      </c>
      <c r="AV179" s="13" t="s">
        <v>89</v>
      </c>
      <c r="AW179" s="13" t="s">
        <v>36</v>
      </c>
      <c r="AX179" s="13" t="s">
        <v>87</v>
      </c>
      <c r="AY179" s="159" t="s">
        <v>171</v>
      </c>
    </row>
    <row r="180" spans="2:65" s="1" customFormat="1" ht="24.15" customHeight="1">
      <c r="B180" s="32"/>
      <c r="C180" s="182" t="s">
        <v>340</v>
      </c>
      <c r="D180" s="182" t="s">
        <v>757</v>
      </c>
      <c r="E180" s="183" t="s">
        <v>3664</v>
      </c>
      <c r="F180" s="184" t="s">
        <v>3665</v>
      </c>
      <c r="G180" s="185" t="s">
        <v>176</v>
      </c>
      <c r="H180" s="186">
        <v>279.48</v>
      </c>
      <c r="I180" s="187"/>
      <c r="J180" s="188">
        <f>ROUND(I180*H180,2)</f>
        <v>0</v>
      </c>
      <c r="K180" s="189"/>
      <c r="L180" s="190"/>
      <c r="M180" s="191" t="s">
        <v>1</v>
      </c>
      <c r="N180" s="192" t="s">
        <v>45</v>
      </c>
      <c r="P180" s="147">
        <f>O180*H180</f>
        <v>0</v>
      </c>
      <c r="Q180" s="147">
        <v>0.16500000000000001</v>
      </c>
      <c r="R180" s="147">
        <f>Q180*H180</f>
        <v>46.114200000000004</v>
      </c>
      <c r="S180" s="147">
        <v>0</v>
      </c>
      <c r="T180" s="148">
        <f>S180*H180</f>
        <v>0</v>
      </c>
      <c r="AR180" s="149" t="s">
        <v>225</v>
      </c>
      <c r="AT180" s="149" t="s">
        <v>757</v>
      </c>
      <c r="AU180" s="149" t="s">
        <v>89</v>
      </c>
      <c r="AY180" s="17" t="s">
        <v>171</v>
      </c>
      <c r="BE180" s="150">
        <f>IF(N180="základní",J180,0)</f>
        <v>0</v>
      </c>
      <c r="BF180" s="150">
        <f>IF(N180="snížená",J180,0)</f>
        <v>0</v>
      </c>
      <c r="BG180" s="150">
        <f>IF(N180="zákl. přenesená",J180,0)</f>
        <v>0</v>
      </c>
      <c r="BH180" s="150">
        <f>IF(N180="sníž. přenesená",J180,0)</f>
        <v>0</v>
      </c>
      <c r="BI180" s="150">
        <f>IF(N180="nulová",J180,0)</f>
        <v>0</v>
      </c>
      <c r="BJ180" s="17" t="s">
        <v>87</v>
      </c>
      <c r="BK180" s="150">
        <f>ROUND(I180*H180,2)</f>
        <v>0</v>
      </c>
      <c r="BL180" s="17" t="s">
        <v>177</v>
      </c>
      <c r="BM180" s="149" t="s">
        <v>3666</v>
      </c>
    </row>
    <row r="181" spans="2:65" s="13" customFormat="1">
      <c r="B181" s="158"/>
      <c r="D181" s="152" t="s">
        <v>179</v>
      </c>
      <c r="F181" s="160" t="s">
        <v>3667</v>
      </c>
      <c r="H181" s="161">
        <v>279.48</v>
      </c>
      <c r="I181" s="162"/>
      <c r="L181" s="158"/>
      <c r="M181" s="163"/>
      <c r="T181" s="164"/>
      <c r="AT181" s="159" t="s">
        <v>179</v>
      </c>
      <c r="AU181" s="159" t="s">
        <v>89</v>
      </c>
      <c r="AV181" s="13" t="s">
        <v>89</v>
      </c>
      <c r="AW181" s="13" t="s">
        <v>4</v>
      </c>
      <c r="AX181" s="13" t="s">
        <v>87</v>
      </c>
      <c r="AY181" s="159" t="s">
        <v>171</v>
      </c>
    </row>
    <row r="182" spans="2:65" s="11" customFormat="1" ht="22.95" customHeight="1">
      <c r="B182" s="125"/>
      <c r="D182" s="126" t="s">
        <v>79</v>
      </c>
      <c r="E182" s="135" t="s">
        <v>229</v>
      </c>
      <c r="F182" s="135" t="s">
        <v>1468</v>
      </c>
      <c r="I182" s="128"/>
      <c r="J182" s="136">
        <f>BK182</f>
        <v>0</v>
      </c>
      <c r="L182" s="125"/>
      <c r="M182" s="130"/>
      <c r="P182" s="131">
        <f>SUM(P183:P219)</f>
        <v>0</v>
      </c>
      <c r="R182" s="131">
        <f>SUM(R183:R219)</f>
        <v>36.626619200000007</v>
      </c>
      <c r="T182" s="132">
        <f>SUM(T183:T219)</f>
        <v>14.64</v>
      </c>
      <c r="AR182" s="126" t="s">
        <v>87</v>
      </c>
      <c r="AT182" s="133" t="s">
        <v>79</v>
      </c>
      <c r="AU182" s="133" t="s">
        <v>87</v>
      </c>
      <c r="AY182" s="126" t="s">
        <v>171</v>
      </c>
      <c r="BK182" s="134">
        <f>SUM(BK183:BK219)</f>
        <v>0</v>
      </c>
    </row>
    <row r="183" spans="2:65" s="1" customFormat="1" ht="24.15" customHeight="1">
      <c r="B183" s="32"/>
      <c r="C183" s="137" t="s">
        <v>441</v>
      </c>
      <c r="D183" s="137" t="s">
        <v>173</v>
      </c>
      <c r="E183" s="138" t="s">
        <v>3668</v>
      </c>
      <c r="F183" s="139" t="s">
        <v>3669</v>
      </c>
      <c r="G183" s="140" t="s">
        <v>252</v>
      </c>
      <c r="H183" s="141">
        <v>88</v>
      </c>
      <c r="I183" s="142"/>
      <c r="J183" s="143">
        <f>ROUND(I183*H183,2)</f>
        <v>0</v>
      </c>
      <c r="K183" s="144"/>
      <c r="L183" s="32"/>
      <c r="M183" s="145" t="s">
        <v>1</v>
      </c>
      <c r="N183" s="146" t="s">
        <v>45</v>
      </c>
      <c r="P183" s="147">
        <f>O183*H183</f>
        <v>0</v>
      </c>
      <c r="Q183" s="147">
        <v>0.2195</v>
      </c>
      <c r="R183" s="147">
        <f>Q183*H183</f>
        <v>19.315999999999999</v>
      </c>
      <c r="S183" s="147">
        <v>0</v>
      </c>
      <c r="T183" s="148">
        <f>S183*H183</f>
        <v>0</v>
      </c>
      <c r="AR183" s="149" t="s">
        <v>177</v>
      </c>
      <c r="AT183" s="149" t="s">
        <v>173</v>
      </c>
      <c r="AU183" s="149" t="s">
        <v>89</v>
      </c>
      <c r="AY183" s="17" t="s">
        <v>171</v>
      </c>
      <c r="BE183" s="150">
        <f>IF(N183="základní",J183,0)</f>
        <v>0</v>
      </c>
      <c r="BF183" s="150">
        <f>IF(N183="snížená",J183,0)</f>
        <v>0</v>
      </c>
      <c r="BG183" s="150">
        <f>IF(N183="zákl. přenesená",J183,0)</f>
        <v>0</v>
      </c>
      <c r="BH183" s="150">
        <f>IF(N183="sníž. přenesená",J183,0)</f>
        <v>0</v>
      </c>
      <c r="BI183" s="150">
        <f>IF(N183="nulová",J183,0)</f>
        <v>0</v>
      </c>
      <c r="BJ183" s="17" t="s">
        <v>87</v>
      </c>
      <c r="BK183" s="150">
        <f>ROUND(I183*H183,2)</f>
        <v>0</v>
      </c>
      <c r="BL183" s="17" t="s">
        <v>177</v>
      </c>
      <c r="BM183" s="149" t="s">
        <v>3670</v>
      </c>
    </row>
    <row r="184" spans="2:65" s="12" customFormat="1">
      <c r="B184" s="151"/>
      <c r="D184" s="152" t="s">
        <v>179</v>
      </c>
      <c r="E184" s="153" t="s">
        <v>1</v>
      </c>
      <c r="F184" s="154" t="s">
        <v>3671</v>
      </c>
      <c r="H184" s="153" t="s">
        <v>1</v>
      </c>
      <c r="I184" s="155"/>
      <c r="L184" s="151"/>
      <c r="M184" s="156"/>
      <c r="T184" s="157"/>
      <c r="AT184" s="153" t="s">
        <v>179</v>
      </c>
      <c r="AU184" s="153" t="s">
        <v>89</v>
      </c>
      <c r="AV184" s="12" t="s">
        <v>87</v>
      </c>
      <c r="AW184" s="12" t="s">
        <v>36</v>
      </c>
      <c r="AX184" s="12" t="s">
        <v>80</v>
      </c>
      <c r="AY184" s="153" t="s">
        <v>171</v>
      </c>
    </row>
    <row r="185" spans="2:65" s="13" customFormat="1">
      <c r="B185" s="158"/>
      <c r="D185" s="152" t="s">
        <v>179</v>
      </c>
      <c r="E185" s="159" t="s">
        <v>1</v>
      </c>
      <c r="F185" s="160" t="s">
        <v>3672</v>
      </c>
      <c r="H185" s="161">
        <v>88</v>
      </c>
      <c r="I185" s="162"/>
      <c r="L185" s="158"/>
      <c r="M185" s="163"/>
      <c r="T185" s="164"/>
      <c r="AT185" s="159" t="s">
        <v>179</v>
      </c>
      <c r="AU185" s="159" t="s">
        <v>89</v>
      </c>
      <c r="AV185" s="13" t="s">
        <v>89</v>
      </c>
      <c r="AW185" s="13" t="s">
        <v>36</v>
      </c>
      <c r="AX185" s="13" t="s">
        <v>87</v>
      </c>
      <c r="AY185" s="159" t="s">
        <v>171</v>
      </c>
    </row>
    <row r="186" spans="2:65" s="1" customFormat="1" ht="16.5" customHeight="1">
      <c r="B186" s="32"/>
      <c r="C186" s="182" t="s">
        <v>457</v>
      </c>
      <c r="D186" s="182" t="s">
        <v>757</v>
      </c>
      <c r="E186" s="183" t="s">
        <v>3673</v>
      </c>
      <c r="F186" s="184" t="s">
        <v>3674</v>
      </c>
      <c r="G186" s="185" t="s">
        <v>252</v>
      </c>
      <c r="H186" s="186">
        <v>89.76</v>
      </c>
      <c r="I186" s="187"/>
      <c r="J186" s="188">
        <f>ROUND(I186*H186,2)</f>
        <v>0</v>
      </c>
      <c r="K186" s="189"/>
      <c r="L186" s="190"/>
      <c r="M186" s="191" t="s">
        <v>1</v>
      </c>
      <c r="N186" s="192" t="s">
        <v>45</v>
      </c>
      <c r="P186" s="147">
        <f>O186*H186</f>
        <v>0</v>
      </c>
      <c r="Q186" s="147">
        <v>0.08</v>
      </c>
      <c r="R186" s="147">
        <f>Q186*H186</f>
        <v>7.1808000000000005</v>
      </c>
      <c r="S186" s="147">
        <v>0</v>
      </c>
      <c r="T186" s="148">
        <f>S186*H186</f>
        <v>0</v>
      </c>
      <c r="AR186" s="149" t="s">
        <v>225</v>
      </c>
      <c r="AT186" s="149" t="s">
        <v>757</v>
      </c>
      <c r="AU186" s="149" t="s">
        <v>89</v>
      </c>
      <c r="AY186" s="17" t="s">
        <v>171</v>
      </c>
      <c r="BE186" s="150">
        <f>IF(N186="základní",J186,0)</f>
        <v>0</v>
      </c>
      <c r="BF186" s="150">
        <f>IF(N186="snížená",J186,0)</f>
        <v>0</v>
      </c>
      <c r="BG186" s="150">
        <f>IF(N186="zákl. přenesená",J186,0)</f>
        <v>0</v>
      </c>
      <c r="BH186" s="150">
        <f>IF(N186="sníž. přenesená",J186,0)</f>
        <v>0</v>
      </c>
      <c r="BI186" s="150">
        <f>IF(N186="nulová",J186,0)</f>
        <v>0</v>
      </c>
      <c r="BJ186" s="17" t="s">
        <v>87</v>
      </c>
      <c r="BK186" s="150">
        <f>ROUND(I186*H186,2)</f>
        <v>0</v>
      </c>
      <c r="BL186" s="17" t="s">
        <v>177</v>
      </c>
      <c r="BM186" s="149" t="s">
        <v>3675</v>
      </c>
    </row>
    <row r="187" spans="2:65" s="13" customFormat="1">
      <c r="B187" s="158"/>
      <c r="D187" s="152" t="s">
        <v>179</v>
      </c>
      <c r="F187" s="160" t="s">
        <v>3676</v>
      </c>
      <c r="H187" s="161">
        <v>89.76</v>
      </c>
      <c r="I187" s="162"/>
      <c r="L187" s="158"/>
      <c r="M187" s="163"/>
      <c r="T187" s="164"/>
      <c r="AT187" s="159" t="s">
        <v>179</v>
      </c>
      <c r="AU187" s="159" t="s">
        <v>89</v>
      </c>
      <c r="AV187" s="13" t="s">
        <v>89</v>
      </c>
      <c r="AW187" s="13" t="s">
        <v>4</v>
      </c>
      <c r="AX187" s="13" t="s">
        <v>87</v>
      </c>
      <c r="AY187" s="159" t="s">
        <v>171</v>
      </c>
    </row>
    <row r="188" spans="2:65" s="1" customFormat="1" ht="33" customHeight="1">
      <c r="B188" s="32"/>
      <c r="C188" s="137" t="s">
        <v>471</v>
      </c>
      <c r="D188" s="137" t="s">
        <v>173</v>
      </c>
      <c r="E188" s="138" t="s">
        <v>3677</v>
      </c>
      <c r="F188" s="139" t="s">
        <v>3678</v>
      </c>
      <c r="G188" s="140" t="s">
        <v>252</v>
      </c>
      <c r="H188" s="141">
        <v>60</v>
      </c>
      <c r="I188" s="142"/>
      <c r="J188" s="143">
        <f>ROUND(I188*H188,2)</f>
        <v>0</v>
      </c>
      <c r="K188" s="144"/>
      <c r="L188" s="32"/>
      <c r="M188" s="145" t="s">
        <v>1</v>
      </c>
      <c r="N188" s="146" t="s">
        <v>45</v>
      </c>
      <c r="P188" s="147">
        <f>O188*H188</f>
        <v>0</v>
      </c>
      <c r="Q188" s="147">
        <v>4.4999999999999999E-4</v>
      </c>
      <c r="R188" s="147">
        <f>Q188*H188</f>
        <v>2.7E-2</v>
      </c>
      <c r="S188" s="147">
        <v>0</v>
      </c>
      <c r="T188" s="148">
        <f>S188*H188</f>
        <v>0</v>
      </c>
      <c r="AR188" s="149" t="s">
        <v>177</v>
      </c>
      <c r="AT188" s="149" t="s">
        <v>173</v>
      </c>
      <c r="AU188" s="149" t="s">
        <v>89</v>
      </c>
      <c r="AY188" s="17" t="s">
        <v>171</v>
      </c>
      <c r="BE188" s="150">
        <f>IF(N188="základní",J188,0)</f>
        <v>0</v>
      </c>
      <c r="BF188" s="150">
        <f>IF(N188="snížená",J188,0)</f>
        <v>0</v>
      </c>
      <c r="BG188" s="150">
        <f>IF(N188="zákl. přenesená",J188,0)</f>
        <v>0</v>
      </c>
      <c r="BH188" s="150">
        <f>IF(N188="sníž. přenesená",J188,0)</f>
        <v>0</v>
      </c>
      <c r="BI188" s="150">
        <f>IF(N188="nulová",J188,0)</f>
        <v>0</v>
      </c>
      <c r="BJ188" s="17" t="s">
        <v>87</v>
      </c>
      <c r="BK188" s="150">
        <f>ROUND(I188*H188,2)</f>
        <v>0</v>
      </c>
      <c r="BL188" s="17" t="s">
        <v>177</v>
      </c>
      <c r="BM188" s="149" t="s">
        <v>3679</v>
      </c>
    </row>
    <row r="189" spans="2:65" s="12" customFormat="1">
      <c r="B189" s="151"/>
      <c r="D189" s="152" t="s">
        <v>179</v>
      </c>
      <c r="E189" s="153" t="s">
        <v>1</v>
      </c>
      <c r="F189" s="154" t="s">
        <v>3680</v>
      </c>
      <c r="H189" s="153" t="s">
        <v>1</v>
      </c>
      <c r="I189" s="155"/>
      <c r="L189" s="151"/>
      <c r="M189" s="156"/>
      <c r="T189" s="157"/>
      <c r="AT189" s="153" t="s">
        <v>179</v>
      </c>
      <c r="AU189" s="153" t="s">
        <v>89</v>
      </c>
      <c r="AV189" s="12" t="s">
        <v>87</v>
      </c>
      <c r="AW189" s="12" t="s">
        <v>36</v>
      </c>
      <c r="AX189" s="12" t="s">
        <v>80</v>
      </c>
      <c r="AY189" s="153" t="s">
        <v>171</v>
      </c>
    </row>
    <row r="190" spans="2:65" s="13" customFormat="1">
      <c r="B190" s="158"/>
      <c r="D190" s="152" t="s">
        <v>179</v>
      </c>
      <c r="E190" s="159" t="s">
        <v>1</v>
      </c>
      <c r="F190" s="160" t="s">
        <v>3681</v>
      </c>
      <c r="H190" s="161">
        <v>60</v>
      </c>
      <c r="I190" s="162"/>
      <c r="L190" s="158"/>
      <c r="M190" s="163"/>
      <c r="T190" s="164"/>
      <c r="AT190" s="159" t="s">
        <v>179</v>
      </c>
      <c r="AU190" s="159" t="s">
        <v>89</v>
      </c>
      <c r="AV190" s="13" t="s">
        <v>89</v>
      </c>
      <c r="AW190" s="13" t="s">
        <v>36</v>
      </c>
      <c r="AX190" s="13" t="s">
        <v>87</v>
      </c>
      <c r="AY190" s="159" t="s">
        <v>171</v>
      </c>
    </row>
    <row r="191" spans="2:65" s="1" customFormat="1" ht="33" customHeight="1">
      <c r="B191" s="32"/>
      <c r="C191" s="137" t="s">
        <v>7</v>
      </c>
      <c r="D191" s="137" t="s">
        <v>173</v>
      </c>
      <c r="E191" s="138" t="s">
        <v>3682</v>
      </c>
      <c r="F191" s="139" t="s">
        <v>3683</v>
      </c>
      <c r="G191" s="140" t="s">
        <v>252</v>
      </c>
      <c r="H191" s="141">
        <v>14.4</v>
      </c>
      <c r="I191" s="142"/>
      <c r="J191" s="143">
        <f>ROUND(I191*H191,2)</f>
        <v>0</v>
      </c>
      <c r="K191" s="144"/>
      <c r="L191" s="32"/>
      <c r="M191" s="145" t="s">
        <v>1</v>
      </c>
      <c r="N191" s="146" t="s">
        <v>45</v>
      </c>
      <c r="P191" s="147">
        <f>O191*H191</f>
        <v>0</v>
      </c>
      <c r="Q191" s="147">
        <v>6.0999999999999997E-4</v>
      </c>
      <c r="R191" s="147">
        <f>Q191*H191</f>
        <v>8.7840000000000001E-3</v>
      </c>
      <c r="S191" s="147">
        <v>0</v>
      </c>
      <c r="T191" s="148">
        <f>S191*H191</f>
        <v>0</v>
      </c>
      <c r="AR191" s="149" t="s">
        <v>177</v>
      </c>
      <c r="AT191" s="149" t="s">
        <v>173</v>
      </c>
      <c r="AU191" s="149" t="s">
        <v>89</v>
      </c>
      <c r="AY191" s="17" t="s">
        <v>171</v>
      </c>
      <c r="BE191" s="150">
        <f>IF(N191="základní",J191,0)</f>
        <v>0</v>
      </c>
      <c r="BF191" s="150">
        <f>IF(N191="snížená",J191,0)</f>
        <v>0</v>
      </c>
      <c r="BG191" s="150">
        <f>IF(N191="zákl. přenesená",J191,0)</f>
        <v>0</v>
      </c>
      <c r="BH191" s="150">
        <f>IF(N191="sníž. přenesená",J191,0)</f>
        <v>0</v>
      </c>
      <c r="BI191" s="150">
        <f>IF(N191="nulová",J191,0)</f>
        <v>0</v>
      </c>
      <c r="BJ191" s="17" t="s">
        <v>87</v>
      </c>
      <c r="BK191" s="150">
        <f>ROUND(I191*H191,2)</f>
        <v>0</v>
      </c>
      <c r="BL191" s="17" t="s">
        <v>177</v>
      </c>
      <c r="BM191" s="149" t="s">
        <v>3684</v>
      </c>
    </row>
    <row r="192" spans="2:65" s="12" customFormat="1">
      <c r="B192" s="151"/>
      <c r="D192" s="152" t="s">
        <v>179</v>
      </c>
      <c r="E192" s="153" t="s">
        <v>1</v>
      </c>
      <c r="F192" s="154" t="s">
        <v>3685</v>
      </c>
      <c r="H192" s="153" t="s">
        <v>1</v>
      </c>
      <c r="I192" s="155"/>
      <c r="L192" s="151"/>
      <c r="M192" s="156"/>
      <c r="T192" s="157"/>
      <c r="AT192" s="153" t="s">
        <v>179</v>
      </c>
      <c r="AU192" s="153" t="s">
        <v>89</v>
      </c>
      <c r="AV192" s="12" t="s">
        <v>87</v>
      </c>
      <c r="AW192" s="12" t="s">
        <v>36</v>
      </c>
      <c r="AX192" s="12" t="s">
        <v>80</v>
      </c>
      <c r="AY192" s="153" t="s">
        <v>171</v>
      </c>
    </row>
    <row r="193" spans="2:65" s="13" customFormat="1">
      <c r="B193" s="158"/>
      <c r="D193" s="152" t="s">
        <v>179</v>
      </c>
      <c r="E193" s="159" t="s">
        <v>1</v>
      </c>
      <c r="F193" s="160" t="s">
        <v>3686</v>
      </c>
      <c r="H193" s="161">
        <v>14.4</v>
      </c>
      <c r="I193" s="162"/>
      <c r="L193" s="158"/>
      <c r="M193" s="163"/>
      <c r="T193" s="164"/>
      <c r="AT193" s="159" t="s">
        <v>179</v>
      </c>
      <c r="AU193" s="159" t="s">
        <v>89</v>
      </c>
      <c r="AV193" s="13" t="s">
        <v>89</v>
      </c>
      <c r="AW193" s="13" t="s">
        <v>36</v>
      </c>
      <c r="AX193" s="13" t="s">
        <v>87</v>
      </c>
      <c r="AY193" s="159" t="s">
        <v>171</v>
      </c>
    </row>
    <row r="194" spans="2:65" s="1" customFormat="1" ht="24.15" customHeight="1">
      <c r="B194" s="32"/>
      <c r="C194" s="137" t="s">
        <v>482</v>
      </c>
      <c r="D194" s="137" t="s">
        <v>173</v>
      </c>
      <c r="E194" s="138" t="s">
        <v>3687</v>
      </c>
      <c r="F194" s="139" t="s">
        <v>3688</v>
      </c>
      <c r="G194" s="140" t="s">
        <v>252</v>
      </c>
      <c r="H194" s="141">
        <v>120.16</v>
      </c>
      <c r="I194" s="142"/>
      <c r="J194" s="143">
        <f>ROUND(I194*H194,2)</f>
        <v>0</v>
      </c>
      <c r="K194" s="144"/>
      <c r="L194" s="32"/>
      <c r="M194" s="145" t="s">
        <v>1</v>
      </c>
      <c r="N194" s="146" t="s">
        <v>45</v>
      </c>
      <c r="P194" s="147">
        <f>O194*H194</f>
        <v>0</v>
      </c>
      <c r="Q194" s="147">
        <v>0</v>
      </c>
      <c r="R194" s="147">
        <f>Q194*H194</f>
        <v>0</v>
      </c>
      <c r="S194" s="147">
        <v>0</v>
      </c>
      <c r="T194" s="148">
        <f>S194*H194</f>
        <v>0</v>
      </c>
      <c r="AR194" s="149" t="s">
        <v>177</v>
      </c>
      <c r="AT194" s="149" t="s">
        <v>173</v>
      </c>
      <c r="AU194" s="149" t="s">
        <v>89</v>
      </c>
      <c r="AY194" s="17" t="s">
        <v>171</v>
      </c>
      <c r="BE194" s="150">
        <f>IF(N194="základní",J194,0)</f>
        <v>0</v>
      </c>
      <c r="BF194" s="150">
        <f>IF(N194="snížená",J194,0)</f>
        <v>0</v>
      </c>
      <c r="BG194" s="150">
        <f>IF(N194="zákl. přenesená",J194,0)</f>
        <v>0</v>
      </c>
      <c r="BH194" s="150">
        <f>IF(N194="sníž. přenesená",J194,0)</f>
        <v>0</v>
      </c>
      <c r="BI194" s="150">
        <f>IF(N194="nulová",J194,0)</f>
        <v>0</v>
      </c>
      <c r="BJ194" s="17" t="s">
        <v>87</v>
      </c>
      <c r="BK194" s="150">
        <f>ROUND(I194*H194,2)</f>
        <v>0</v>
      </c>
      <c r="BL194" s="17" t="s">
        <v>177</v>
      </c>
      <c r="BM194" s="149" t="s">
        <v>3689</v>
      </c>
    </row>
    <row r="195" spans="2:65" s="12" customFormat="1" ht="20.399999999999999">
      <c r="B195" s="151"/>
      <c r="D195" s="152" t="s">
        <v>179</v>
      </c>
      <c r="E195" s="153" t="s">
        <v>1</v>
      </c>
      <c r="F195" s="154" t="s">
        <v>3690</v>
      </c>
      <c r="H195" s="153" t="s">
        <v>1</v>
      </c>
      <c r="I195" s="155"/>
      <c r="L195" s="151"/>
      <c r="M195" s="156"/>
      <c r="T195" s="157"/>
      <c r="AT195" s="153" t="s">
        <v>179</v>
      </c>
      <c r="AU195" s="153" t="s">
        <v>89</v>
      </c>
      <c r="AV195" s="12" t="s">
        <v>87</v>
      </c>
      <c r="AW195" s="12" t="s">
        <v>36</v>
      </c>
      <c r="AX195" s="12" t="s">
        <v>80</v>
      </c>
      <c r="AY195" s="153" t="s">
        <v>171</v>
      </c>
    </row>
    <row r="196" spans="2:65" s="13" customFormat="1" ht="20.399999999999999">
      <c r="B196" s="158"/>
      <c r="D196" s="152" t="s">
        <v>179</v>
      </c>
      <c r="E196" s="159" t="s">
        <v>1</v>
      </c>
      <c r="F196" s="160" t="s">
        <v>3691</v>
      </c>
      <c r="H196" s="161">
        <v>52.36</v>
      </c>
      <c r="I196" s="162"/>
      <c r="L196" s="158"/>
      <c r="M196" s="163"/>
      <c r="T196" s="164"/>
      <c r="AT196" s="159" t="s">
        <v>179</v>
      </c>
      <c r="AU196" s="159" t="s">
        <v>89</v>
      </c>
      <c r="AV196" s="13" t="s">
        <v>89</v>
      </c>
      <c r="AW196" s="13" t="s">
        <v>36</v>
      </c>
      <c r="AX196" s="13" t="s">
        <v>80</v>
      </c>
      <c r="AY196" s="159" t="s">
        <v>171</v>
      </c>
    </row>
    <row r="197" spans="2:65" s="13" customFormat="1">
      <c r="B197" s="158"/>
      <c r="D197" s="152" t="s">
        <v>179</v>
      </c>
      <c r="E197" s="159" t="s">
        <v>1</v>
      </c>
      <c r="F197" s="160" t="s">
        <v>3692</v>
      </c>
      <c r="H197" s="161">
        <v>53.4</v>
      </c>
      <c r="I197" s="162"/>
      <c r="L197" s="158"/>
      <c r="M197" s="163"/>
      <c r="T197" s="164"/>
      <c r="AT197" s="159" t="s">
        <v>179</v>
      </c>
      <c r="AU197" s="159" t="s">
        <v>89</v>
      </c>
      <c r="AV197" s="13" t="s">
        <v>89</v>
      </c>
      <c r="AW197" s="13" t="s">
        <v>36</v>
      </c>
      <c r="AX197" s="13" t="s">
        <v>80</v>
      </c>
      <c r="AY197" s="159" t="s">
        <v>171</v>
      </c>
    </row>
    <row r="198" spans="2:65" s="13" customFormat="1">
      <c r="B198" s="158"/>
      <c r="D198" s="152" t="s">
        <v>179</v>
      </c>
      <c r="E198" s="159" t="s">
        <v>1</v>
      </c>
      <c r="F198" s="160" t="s">
        <v>3686</v>
      </c>
      <c r="H198" s="161">
        <v>14.4</v>
      </c>
      <c r="I198" s="162"/>
      <c r="L198" s="158"/>
      <c r="M198" s="163"/>
      <c r="T198" s="164"/>
      <c r="AT198" s="159" t="s">
        <v>179</v>
      </c>
      <c r="AU198" s="159" t="s">
        <v>89</v>
      </c>
      <c r="AV198" s="13" t="s">
        <v>89</v>
      </c>
      <c r="AW198" s="13" t="s">
        <v>36</v>
      </c>
      <c r="AX198" s="13" t="s">
        <v>80</v>
      </c>
      <c r="AY198" s="159" t="s">
        <v>171</v>
      </c>
    </row>
    <row r="199" spans="2:65" s="14" customFormat="1">
      <c r="B199" s="165"/>
      <c r="D199" s="152" t="s">
        <v>179</v>
      </c>
      <c r="E199" s="166" t="s">
        <v>1</v>
      </c>
      <c r="F199" s="167" t="s">
        <v>183</v>
      </c>
      <c r="H199" s="168">
        <v>120.16</v>
      </c>
      <c r="I199" s="169"/>
      <c r="L199" s="165"/>
      <c r="M199" s="170"/>
      <c r="T199" s="171"/>
      <c r="AT199" s="166" t="s">
        <v>179</v>
      </c>
      <c r="AU199" s="166" t="s">
        <v>89</v>
      </c>
      <c r="AV199" s="14" t="s">
        <v>177</v>
      </c>
      <c r="AW199" s="14" t="s">
        <v>36</v>
      </c>
      <c r="AX199" s="14" t="s">
        <v>87</v>
      </c>
      <c r="AY199" s="166" t="s">
        <v>171</v>
      </c>
    </row>
    <row r="200" spans="2:65" s="1" customFormat="1" ht="24.15" customHeight="1">
      <c r="B200" s="32"/>
      <c r="C200" s="137" t="s">
        <v>487</v>
      </c>
      <c r="D200" s="137" t="s">
        <v>173</v>
      </c>
      <c r="E200" s="138" t="s">
        <v>3693</v>
      </c>
      <c r="F200" s="139" t="s">
        <v>3694</v>
      </c>
      <c r="G200" s="140" t="s">
        <v>252</v>
      </c>
      <c r="H200" s="141">
        <v>56.64</v>
      </c>
      <c r="I200" s="142"/>
      <c r="J200" s="143">
        <f>ROUND(I200*H200,2)</f>
        <v>0</v>
      </c>
      <c r="K200" s="144"/>
      <c r="L200" s="32"/>
      <c r="M200" s="145" t="s">
        <v>1</v>
      </c>
      <c r="N200" s="146" t="s">
        <v>45</v>
      </c>
      <c r="P200" s="147">
        <f>O200*H200</f>
        <v>0</v>
      </c>
      <c r="Q200" s="147">
        <v>3.0000000000000001E-5</v>
      </c>
      <c r="R200" s="147">
        <f>Q200*H200</f>
        <v>1.6992000000000001E-3</v>
      </c>
      <c r="S200" s="147">
        <v>0</v>
      </c>
      <c r="T200" s="148">
        <f>S200*H200</f>
        <v>0</v>
      </c>
      <c r="AR200" s="149" t="s">
        <v>177</v>
      </c>
      <c r="AT200" s="149" t="s">
        <v>173</v>
      </c>
      <c r="AU200" s="149" t="s">
        <v>89</v>
      </c>
      <c r="AY200" s="17" t="s">
        <v>171</v>
      </c>
      <c r="BE200" s="150">
        <f>IF(N200="základní",J200,0)</f>
        <v>0</v>
      </c>
      <c r="BF200" s="150">
        <f>IF(N200="snížená",J200,0)</f>
        <v>0</v>
      </c>
      <c r="BG200" s="150">
        <f>IF(N200="zákl. přenesená",J200,0)</f>
        <v>0</v>
      </c>
      <c r="BH200" s="150">
        <f>IF(N200="sníž. přenesená",J200,0)</f>
        <v>0</v>
      </c>
      <c r="BI200" s="150">
        <f>IF(N200="nulová",J200,0)</f>
        <v>0</v>
      </c>
      <c r="BJ200" s="17" t="s">
        <v>87</v>
      </c>
      <c r="BK200" s="150">
        <f>ROUND(I200*H200,2)</f>
        <v>0</v>
      </c>
      <c r="BL200" s="17" t="s">
        <v>177</v>
      </c>
      <c r="BM200" s="149" t="s">
        <v>3695</v>
      </c>
    </row>
    <row r="201" spans="2:65" s="12" customFormat="1" ht="20.399999999999999">
      <c r="B201" s="151"/>
      <c r="D201" s="152" t="s">
        <v>179</v>
      </c>
      <c r="E201" s="153" t="s">
        <v>1</v>
      </c>
      <c r="F201" s="154" t="s">
        <v>3696</v>
      </c>
      <c r="H201" s="153" t="s">
        <v>1</v>
      </c>
      <c r="I201" s="155"/>
      <c r="L201" s="151"/>
      <c r="M201" s="156"/>
      <c r="T201" s="157"/>
      <c r="AT201" s="153" t="s">
        <v>179</v>
      </c>
      <c r="AU201" s="153" t="s">
        <v>89</v>
      </c>
      <c r="AV201" s="12" t="s">
        <v>87</v>
      </c>
      <c r="AW201" s="12" t="s">
        <v>36</v>
      </c>
      <c r="AX201" s="12" t="s">
        <v>80</v>
      </c>
      <c r="AY201" s="153" t="s">
        <v>171</v>
      </c>
    </row>
    <row r="202" spans="2:65" s="13" customFormat="1">
      <c r="B202" s="158"/>
      <c r="D202" s="152" t="s">
        <v>179</v>
      </c>
      <c r="E202" s="159" t="s">
        <v>1</v>
      </c>
      <c r="F202" s="160" t="s">
        <v>3697</v>
      </c>
      <c r="H202" s="161">
        <v>35.840000000000003</v>
      </c>
      <c r="I202" s="162"/>
      <c r="L202" s="158"/>
      <c r="M202" s="163"/>
      <c r="T202" s="164"/>
      <c r="AT202" s="159" t="s">
        <v>179</v>
      </c>
      <c r="AU202" s="159" t="s">
        <v>89</v>
      </c>
      <c r="AV202" s="13" t="s">
        <v>89</v>
      </c>
      <c r="AW202" s="13" t="s">
        <v>36</v>
      </c>
      <c r="AX202" s="13" t="s">
        <v>80</v>
      </c>
      <c r="AY202" s="159" t="s">
        <v>171</v>
      </c>
    </row>
    <row r="203" spans="2:65" s="13" customFormat="1">
      <c r="B203" s="158"/>
      <c r="D203" s="152" t="s">
        <v>179</v>
      </c>
      <c r="E203" s="159" t="s">
        <v>1</v>
      </c>
      <c r="F203" s="160" t="s">
        <v>3698</v>
      </c>
      <c r="H203" s="161">
        <v>20.8</v>
      </c>
      <c r="I203" s="162"/>
      <c r="L203" s="158"/>
      <c r="M203" s="163"/>
      <c r="T203" s="164"/>
      <c r="AT203" s="159" t="s">
        <v>179</v>
      </c>
      <c r="AU203" s="159" t="s">
        <v>89</v>
      </c>
      <c r="AV203" s="13" t="s">
        <v>89</v>
      </c>
      <c r="AW203" s="13" t="s">
        <v>36</v>
      </c>
      <c r="AX203" s="13" t="s">
        <v>80</v>
      </c>
      <c r="AY203" s="159" t="s">
        <v>171</v>
      </c>
    </row>
    <row r="204" spans="2:65" s="14" customFormat="1">
      <c r="B204" s="165"/>
      <c r="D204" s="152" t="s">
        <v>179</v>
      </c>
      <c r="E204" s="166" t="s">
        <v>1</v>
      </c>
      <c r="F204" s="167" t="s">
        <v>183</v>
      </c>
      <c r="H204" s="168">
        <v>56.64</v>
      </c>
      <c r="I204" s="169"/>
      <c r="L204" s="165"/>
      <c r="M204" s="170"/>
      <c r="T204" s="171"/>
      <c r="AT204" s="166" t="s">
        <v>179</v>
      </c>
      <c r="AU204" s="166" t="s">
        <v>89</v>
      </c>
      <c r="AV204" s="14" t="s">
        <v>177</v>
      </c>
      <c r="AW204" s="14" t="s">
        <v>36</v>
      </c>
      <c r="AX204" s="14" t="s">
        <v>87</v>
      </c>
      <c r="AY204" s="166" t="s">
        <v>171</v>
      </c>
    </row>
    <row r="205" spans="2:65" s="1" customFormat="1" ht="33" customHeight="1">
      <c r="B205" s="32"/>
      <c r="C205" s="137" t="s">
        <v>519</v>
      </c>
      <c r="D205" s="137" t="s">
        <v>173</v>
      </c>
      <c r="E205" s="138" t="s">
        <v>3699</v>
      </c>
      <c r="F205" s="139" t="s">
        <v>3700</v>
      </c>
      <c r="G205" s="140" t="s">
        <v>252</v>
      </c>
      <c r="H205" s="141">
        <v>30</v>
      </c>
      <c r="I205" s="142"/>
      <c r="J205" s="143">
        <f>ROUND(I205*H205,2)</f>
        <v>0</v>
      </c>
      <c r="K205" s="144"/>
      <c r="L205" s="32"/>
      <c r="M205" s="145" t="s">
        <v>1</v>
      </c>
      <c r="N205" s="146" t="s">
        <v>45</v>
      </c>
      <c r="P205" s="147">
        <f>O205*H205</f>
        <v>0</v>
      </c>
      <c r="Q205" s="147">
        <v>0.16370999999999999</v>
      </c>
      <c r="R205" s="147">
        <f>Q205*H205</f>
        <v>4.9112999999999998</v>
      </c>
      <c r="S205" s="147">
        <v>0</v>
      </c>
      <c r="T205" s="148">
        <f>S205*H205</f>
        <v>0</v>
      </c>
      <c r="AR205" s="149" t="s">
        <v>177</v>
      </c>
      <c r="AT205" s="149" t="s">
        <v>173</v>
      </c>
      <c r="AU205" s="149" t="s">
        <v>89</v>
      </c>
      <c r="AY205" s="17" t="s">
        <v>171</v>
      </c>
      <c r="BE205" s="150">
        <f>IF(N205="základní",J205,0)</f>
        <v>0</v>
      </c>
      <c r="BF205" s="150">
        <f>IF(N205="snížená",J205,0)</f>
        <v>0</v>
      </c>
      <c r="BG205" s="150">
        <f>IF(N205="zákl. přenesená",J205,0)</f>
        <v>0</v>
      </c>
      <c r="BH205" s="150">
        <f>IF(N205="sníž. přenesená",J205,0)</f>
        <v>0</v>
      </c>
      <c r="BI205" s="150">
        <f>IF(N205="nulová",J205,0)</f>
        <v>0</v>
      </c>
      <c r="BJ205" s="17" t="s">
        <v>87</v>
      </c>
      <c r="BK205" s="150">
        <f>ROUND(I205*H205,2)</f>
        <v>0</v>
      </c>
      <c r="BL205" s="17" t="s">
        <v>177</v>
      </c>
      <c r="BM205" s="149" t="s">
        <v>3701</v>
      </c>
    </row>
    <row r="206" spans="2:65" s="12" customFormat="1">
      <c r="B206" s="151"/>
      <c r="D206" s="152" t="s">
        <v>179</v>
      </c>
      <c r="E206" s="153" t="s">
        <v>1</v>
      </c>
      <c r="F206" s="154" t="s">
        <v>3671</v>
      </c>
      <c r="H206" s="153" t="s">
        <v>1</v>
      </c>
      <c r="I206" s="155"/>
      <c r="L206" s="151"/>
      <c r="M206" s="156"/>
      <c r="T206" s="157"/>
      <c r="AT206" s="153" t="s">
        <v>179</v>
      </c>
      <c r="AU206" s="153" t="s">
        <v>89</v>
      </c>
      <c r="AV206" s="12" t="s">
        <v>87</v>
      </c>
      <c r="AW206" s="12" t="s">
        <v>36</v>
      </c>
      <c r="AX206" s="12" t="s">
        <v>80</v>
      </c>
      <c r="AY206" s="153" t="s">
        <v>171</v>
      </c>
    </row>
    <row r="207" spans="2:65" s="13" customFormat="1">
      <c r="B207" s="158"/>
      <c r="D207" s="152" t="s">
        <v>179</v>
      </c>
      <c r="E207" s="159" t="s">
        <v>1</v>
      </c>
      <c r="F207" s="160" t="s">
        <v>3702</v>
      </c>
      <c r="H207" s="161">
        <v>30</v>
      </c>
      <c r="I207" s="162"/>
      <c r="L207" s="158"/>
      <c r="M207" s="163"/>
      <c r="T207" s="164"/>
      <c r="AT207" s="159" t="s">
        <v>179</v>
      </c>
      <c r="AU207" s="159" t="s">
        <v>89</v>
      </c>
      <c r="AV207" s="13" t="s">
        <v>89</v>
      </c>
      <c r="AW207" s="13" t="s">
        <v>36</v>
      </c>
      <c r="AX207" s="13" t="s">
        <v>87</v>
      </c>
      <c r="AY207" s="159" t="s">
        <v>171</v>
      </c>
    </row>
    <row r="208" spans="2:65" s="1" customFormat="1" ht="16.5" customHeight="1">
      <c r="B208" s="32"/>
      <c r="C208" s="182" t="s">
        <v>524</v>
      </c>
      <c r="D208" s="182" t="s">
        <v>757</v>
      </c>
      <c r="E208" s="183" t="s">
        <v>3703</v>
      </c>
      <c r="F208" s="184" t="s">
        <v>3704</v>
      </c>
      <c r="G208" s="185" t="s">
        <v>252</v>
      </c>
      <c r="H208" s="186">
        <v>30.6</v>
      </c>
      <c r="I208" s="187"/>
      <c r="J208" s="188">
        <f>ROUND(I208*H208,2)</f>
        <v>0</v>
      </c>
      <c r="K208" s="189"/>
      <c r="L208" s="190"/>
      <c r="M208" s="191" t="s">
        <v>1</v>
      </c>
      <c r="N208" s="192" t="s">
        <v>45</v>
      </c>
      <c r="P208" s="147">
        <f>O208*H208</f>
        <v>0</v>
      </c>
      <c r="Q208" s="147">
        <v>0.12726000000000001</v>
      </c>
      <c r="R208" s="147">
        <f>Q208*H208</f>
        <v>3.8941560000000006</v>
      </c>
      <c r="S208" s="147">
        <v>0</v>
      </c>
      <c r="T208" s="148">
        <f>S208*H208</f>
        <v>0</v>
      </c>
      <c r="AR208" s="149" t="s">
        <v>225</v>
      </c>
      <c r="AT208" s="149" t="s">
        <v>757</v>
      </c>
      <c r="AU208" s="149" t="s">
        <v>89</v>
      </c>
      <c r="AY208" s="17" t="s">
        <v>171</v>
      </c>
      <c r="BE208" s="150">
        <f>IF(N208="základní",J208,0)</f>
        <v>0</v>
      </c>
      <c r="BF208" s="150">
        <f>IF(N208="snížená",J208,0)</f>
        <v>0</v>
      </c>
      <c r="BG208" s="150">
        <f>IF(N208="zákl. přenesená",J208,0)</f>
        <v>0</v>
      </c>
      <c r="BH208" s="150">
        <f>IF(N208="sníž. přenesená",J208,0)</f>
        <v>0</v>
      </c>
      <c r="BI208" s="150">
        <f>IF(N208="nulová",J208,0)</f>
        <v>0</v>
      </c>
      <c r="BJ208" s="17" t="s">
        <v>87</v>
      </c>
      <c r="BK208" s="150">
        <f>ROUND(I208*H208,2)</f>
        <v>0</v>
      </c>
      <c r="BL208" s="17" t="s">
        <v>177</v>
      </c>
      <c r="BM208" s="149" t="s">
        <v>3705</v>
      </c>
    </row>
    <row r="209" spans="2:65" s="13" customFormat="1">
      <c r="B209" s="158"/>
      <c r="D209" s="152" t="s">
        <v>179</v>
      </c>
      <c r="F209" s="160" t="s">
        <v>3706</v>
      </c>
      <c r="H209" s="161">
        <v>30.6</v>
      </c>
      <c r="I209" s="162"/>
      <c r="L209" s="158"/>
      <c r="M209" s="163"/>
      <c r="T209" s="164"/>
      <c r="AT209" s="159" t="s">
        <v>179</v>
      </c>
      <c r="AU209" s="159" t="s">
        <v>89</v>
      </c>
      <c r="AV209" s="13" t="s">
        <v>89</v>
      </c>
      <c r="AW209" s="13" t="s">
        <v>4</v>
      </c>
      <c r="AX209" s="13" t="s">
        <v>87</v>
      </c>
      <c r="AY209" s="159" t="s">
        <v>171</v>
      </c>
    </row>
    <row r="210" spans="2:65" s="1" customFormat="1" ht="24.15" customHeight="1">
      <c r="B210" s="32"/>
      <c r="C210" s="137" t="s">
        <v>528</v>
      </c>
      <c r="D210" s="137" t="s">
        <v>173</v>
      </c>
      <c r="E210" s="138" t="s">
        <v>3707</v>
      </c>
      <c r="F210" s="139" t="s">
        <v>3708</v>
      </c>
      <c r="G210" s="140" t="s">
        <v>176</v>
      </c>
      <c r="H210" s="141">
        <v>48</v>
      </c>
      <c r="I210" s="142"/>
      <c r="J210" s="143">
        <f>ROUND(I210*H210,2)</f>
        <v>0</v>
      </c>
      <c r="K210" s="144"/>
      <c r="L210" s="32"/>
      <c r="M210" s="145" t="s">
        <v>1</v>
      </c>
      <c r="N210" s="146" t="s">
        <v>45</v>
      </c>
      <c r="P210" s="147">
        <f>O210*H210</f>
        <v>0</v>
      </c>
      <c r="Q210" s="147">
        <v>2.681E-2</v>
      </c>
      <c r="R210" s="147">
        <f>Q210*H210</f>
        <v>1.28688</v>
      </c>
      <c r="S210" s="147">
        <v>0</v>
      </c>
      <c r="T210" s="148">
        <f>S210*H210</f>
        <v>0</v>
      </c>
      <c r="AR210" s="149" t="s">
        <v>177</v>
      </c>
      <c r="AT210" s="149" t="s">
        <v>173</v>
      </c>
      <c r="AU210" s="149" t="s">
        <v>89</v>
      </c>
      <c r="AY210" s="17" t="s">
        <v>171</v>
      </c>
      <c r="BE210" s="150">
        <f>IF(N210="základní",J210,0)</f>
        <v>0</v>
      </c>
      <c r="BF210" s="150">
        <f>IF(N210="snížená",J210,0)</f>
        <v>0</v>
      </c>
      <c r="BG210" s="150">
        <f>IF(N210="zákl. přenesená",J210,0)</f>
        <v>0</v>
      </c>
      <c r="BH210" s="150">
        <f>IF(N210="sníž. přenesená",J210,0)</f>
        <v>0</v>
      </c>
      <c r="BI210" s="150">
        <f>IF(N210="nulová",J210,0)</f>
        <v>0</v>
      </c>
      <c r="BJ210" s="17" t="s">
        <v>87</v>
      </c>
      <c r="BK210" s="150">
        <f>ROUND(I210*H210,2)</f>
        <v>0</v>
      </c>
      <c r="BL210" s="17" t="s">
        <v>177</v>
      </c>
      <c r="BM210" s="149" t="s">
        <v>3709</v>
      </c>
    </row>
    <row r="211" spans="2:65" s="12" customFormat="1">
      <c r="B211" s="151"/>
      <c r="D211" s="152" t="s">
        <v>179</v>
      </c>
      <c r="E211" s="153" t="s">
        <v>1</v>
      </c>
      <c r="F211" s="154" t="s">
        <v>3671</v>
      </c>
      <c r="H211" s="153" t="s">
        <v>1</v>
      </c>
      <c r="I211" s="155"/>
      <c r="L211" s="151"/>
      <c r="M211" s="156"/>
      <c r="T211" s="157"/>
      <c r="AT211" s="153" t="s">
        <v>179</v>
      </c>
      <c r="AU211" s="153" t="s">
        <v>89</v>
      </c>
      <c r="AV211" s="12" t="s">
        <v>87</v>
      </c>
      <c r="AW211" s="12" t="s">
        <v>36</v>
      </c>
      <c r="AX211" s="12" t="s">
        <v>80</v>
      </c>
      <c r="AY211" s="153" t="s">
        <v>171</v>
      </c>
    </row>
    <row r="212" spans="2:65" s="13" customFormat="1" ht="20.399999999999999">
      <c r="B212" s="158"/>
      <c r="D212" s="152" t="s">
        <v>179</v>
      </c>
      <c r="E212" s="159" t="s">
        <v>1</v>
      </c>
      <c r="F212" s="160" t="s">
        <v>3710</v>
      </c>
      <c r="H212" s="161">
        <v>48</v>
      </c>
      <c r="I212" s="162"/>
      <c r="L212" s="158"/>
      <c r="M212" s="163"/>
      <c r="T212" s="164"/>
      <c r="AT212" s="159" t="s">
        <v>179</v>
      </c>
      <c r="AU212" s="159" t="s">
        <v>89</v>
      </c>
      <c r="AV212" s="13" t="s">
        <v>89</v>
      </c>
      <c r="AW212" s="13" t="s">
        <v>36</v>
      </c>
      <c r="AX212" s="13" t="s">
        <v>87</v>
      </c>
      <c r="AY212" s="159" t="s">
        <v>171</v>
      </c>
    </row>
    <row r="213" spans="2:65" s="1" customFormat="1" ht="16.5" customHeight="1">
      <c r="B213" s="32"/>
      <c r="C213" s="137" t="s">
        <v>532</v>
      </c>
      <c r="D213" s="137" t="s">
        <v>173</v>
      </c>
      <c r="E213" s="138" t="s">
        <v>3711</v>
      </c>
      <c r="F213" s="139" t="s">
        <v>3712</v>
      </c>
      <c r="G213" s="140" t="s">
        <v>176</v>
      </c>
      <c r="H213" s="141">
        <v>414</v>
      </c>
      <c r="I213" s="142"/>
      <c r="J213" s="143">
        <f>ROUND(I213*H213,2)</f>
        <v>0</v>
      </c>
      <c r="K213" s="144"/>
      <c r="L213" s="32"/>
      <c r="M213" s="145" t="s">
        <v>1</v>
      </c>
      <c r="N213" s="146" t="s">
        <v>45</v>
      </c>
      <c r="P213" s="147">
        <f>O213*H213</f>
        <v>0</v>
      </c>
      <c r="Q213" s="147">
        <v>0</v>
      </c>
      <c r="R213" s="147">
        <f>Q213*H213</f>
        <v>0</v>
      </c>
      <c r="S213" s="147">
        <v>0.01</v>
      </c>
      <c r="T213" s="148">
        <f>S213*H213</f>
        <v>4.1399999999999997</v>
      </c>
      <c r="AR213" s="149" t="s">
        <v>177</v>
      </c>
      <c r="AT213" s="149" t="s">
        <v>173</v>
      </c>
      <c r="AU213" s="149" t="s">
        <v>89</v>
      </c>
      <c r="AY213" s="17" t="s">
        <v>171</v>
      </c>
      <c r="BE213" s="150">
        <f>IF(N213="základní",J213,0)</f>
        <v>0</v>
      </c>
      <c r="BF213" s="150">
        <f>IF(N213="snížená",J213,0)</f>
        <v>0</v>
      </c>
      <c r="BG213" s="150">
        <f>IF(N213="zákl. přenesená",J213,0)</f>
        <v>0</v>
      </c>
      <c r="BH213" s="150">
        <f>IF(N213="sníž. přenesená",J213,0)</f>
        <v>0</v>
      </c>
      <c r="BI213" s="150">
        <f>IF(N213="nulová",J213,0)</f>
        <v>0</v>
      </c>
      <c r="BJ213" s="17" t="s">
        <v>87</v>
      </c>
      <c r="BK213" s="150">
        <f>ROUND(I213*H213,2)</f>
        <v>0</v>
      </c>
      <c r="BL213" s="17" t="s">
        <v>177</v>
      </c>
      <c r="BM213" s="149" t="s">
        <v>3713</v>
      </c>
    </row>
    <row r="214" spans="2:65" s="13" customFormat="1">
      <c r="B214" s="158"/>
      <c r="D214" s="152" t="s">
        <v>179</v>
      </c>
      <c r="E214" s="159" t="s">
        <v>1</v>
      </c>
      <c r="F214" s="160" t="s">
        <v>3714</v>
      </c>
      <c r="H214" s="161">
        <v>140</v>
      </c>
      <c r="I214" s="162"/>
      <c r="L214" s="158"/>
      <c r="M214" s="163"/>
      <c r="T214" s="164"/>
      <c r="AT214" s="159" t="s">
        <v>179</v>
      </c>
      <c r="AU214" s="159" t="s">
        <v>89</v>
      </c>
      <c r="AV214" s="13" t="s">
        <v>89</v>
      </c>
      <c r="AW214" s="13" t="s">
        <v>36</v>
      </c>
      <c r="AX214" s="13" t="s">
        <v>80</v>
      </c>
      <c r="AY214" s="159" t="s">
        <v>171</v>
      </c>
    </row>
    <row r="215" spans="2:65" s="13" customFormat="1">
      <c r="B215" s="158"/>
      <c r="D215" s="152" t="s">
        <v>179</v>
      </c>
      <c r="E215" s="159" t="s">
        <v>1</v>
      </c>
      <c r="F215" s="160" t="s">
        <v>3601</v>
      </c>
      <c r="H215" s="161">
        <v>274</v>
      </c>
      <c r="I215" s="162"/>
      <c r="L215" s="158"/>
      <c r="M215" s="163"/>
      <c r="T215" s="164"/>
      <c r="AT215" s="159" t="s">
        <v>179</v>
      </c>
      <c r="AU215" s="159" t="s">
        <v>89</v>
      </c>
      <c r="AV215" s="13" t="s">
        <v>89</v>
      </c>
      <c r="AW215" s="13" t="s">
        <v>36</v>
      </c>
      <c r="AX215" s="13" t="s">
        <v>80</v>
      </c>
      <c r="AY215" s="159" t="s">
        <v>171</v>
      </c>
    </row>
    <row r="216" spans="2:65" s="14" customFormat="1">
      <c r="B216" s="165"/>
      <c r="D216" s="152" t="s">
        <v>179</v>
      </c>
      <c r="E216" s="166" t="s">
        <v>1</v>
      </c>
      <c r="F216" s="167" t="s">
        <v>183</v>
      </c>
      <c r="H216" s="168">
        <v>414</v>
      </c>
      <c r="I216" s="169"/>
      <c r="L216" s="165"/>
      <c r="M216" s="170"/>
      <c r="T216" s="171"/>
      <c r="AT216" s="166" t="s">
        <v>179</v>
      </c>
      <c r="AU216" s="166" t="s">
        <v>89</v>
      </c>
      <c r="AV216" s="14" t="s">
        <v>177</v>
      </c>
      <c r="AW216" s="14" t="s">
        <v>36</v>
      </c>
      <c r="AX216" s="14" t="s">
        <v>87</v>
      </c>
      <c r="AY216" s="166" t="s">
        <v>171</v>
      </c>
    </row>
    <row r="217" spans="2:65" s="1" customFormat="1" ht="24.15" customHeight="1">
      <c r="B217" s="32"/>
      <c r="C217" s="137" t="s">
        <v>536</v>
      </c>
      <c r="D217" s="137" t="s">
        <v>173</v>
      </c>
      <c r="E217" s="138" t="s">
        <v>3715</v>
      </c>
      <c r="F217" s="139" t="s">
        <v>3716</v>
      </c>
      <c r="G217" s="140" t="s">
        <v>252</v>
      </c>
      <c r="H217" s="141">
        <v>30</v>
      </c>
      <c r="I217" s="142"/>
      <c r="J217" s="143">
        <f>ROUND(I217*H217,2)</f>
        <v>0</v>
      </c>
      <c r="K217" s="144"/>
      <c r="L217" s="32"/>
      <c r="M217" s="145" t="s">
        <v>1</v>
      </c>
      <c r="N217" s="146" t="s">
        <v>45</v>
      </c>
      <c r="P217" s="147">
        <f>O217*H217</f>
        <v>0</v>
      </c>
      <c r="Q217" s="147">
        <v>0</v>
      </c>
      <c r="R217" s="147">
        <f>Q217*H217</f>
        <v>0</v>
      </c>
      <c r="S217" s="147">
        <v>0.35</v>
      </c>
      <c r="T217" s="148">
        <f>S217*H217</f>
        <v>10.5</v>
      </c>
      <c r="AR217" s="149" t="s">
        <v>177</v>
      </c>
      <c r="AT217" s="149" t="s">
        <v>173</v>
      </c>
      <c r="AU217" s="149" t="s">
        <v>89</v>
      </c>
      <c r="AY217" s="17" t="s">
        <v>171</v>
      </c>
      <c r="BE217" s="150">
        <f>IF(N217="základní",J217,0)</f>
        <v>0</v>
      </c>
      <c r="BF217" s="150">
        <f>IF(N217="snížená",J217,0)</f>
        <v>0</v>
      </c>
      <c r="BG217" s="150">
        <f>IF(N217="zákl. přenesená",J217,0)</f>
        <v>0</v>
      </c>
      <c r="BH217" s="150">
        <f>IF(N217="sníž. přenesená",J217,0)</f>
        <v>0</v>
      </c>
      <c r="BI217" s="150">
        <f>IF(N217="nulová",J217,0)</f>
        <v>0</v>
      </c>
      <c r="BJ217" s="17" t="s">
        <v>87</v>
      </c>
      <c r="BK217" s="150">
        <f>ROUND(I217*H217,2)</f>
        <v>0</v>
      </c>
      <c r="BL217" s="17" t="s">
        <v>177</v>
      </c>
      <c r="BM217" s="149" t="s">
        <v>3717</v>
      </c>
    </row>
    <row r="218" spans="2:65" s="12" customFormat="1">
      <c r="B218" s="151"/>
      <c r="D218" s="152" t="s">
        <v>179</v>
      </c>
      <c r="E218" s="153" t="s">
        <v>1</v>
      </c>
      <c r="F218" s="154" t="s">
        <v>3623</v>
      </c>
      <c r="H218" s="153" t="s">
        <v>1</v>
      </c>
      <c r="I218" s="155"/>
      <c r="L218" s="151"/>
      <c r="M218" s="156"/>
      <c r="T218" s="157"/>
      <c r="AT218" s="153" t="s">
        <v>179</v>
      </c>
      <c r="AU218" s="153" t="s">
        <v>89</v>
      </c>
      <c r="AV218" s="12" t="s">
        <v>87</v>
      </c>
      <c r="AW218" s="12" t="s">
        <v>36</v>
      </c>
      <c r="AX218" s="12" t="s">
        <v>80</v>
      </c>
      <c r="AY218" s="153" t="s">
        <v>171</v>
      </c>
    </row>
    <row r="219" spans="2:65" s="13" customFormat="1">
      <c r="B219" s="158"/>
      <c r="D219" s="152" t="s">
        <v>179</v>
      </c>
      <c r="E219" s="159" t="s">
        <v>1</v>
      </c>
      <c r="F219" s="160" t="s">
        <v>3718</v>
      </c>
      <c r="H219" s="161">
        <v>30</v>
      </c>
      <c r="I219" s="162"/>
      <c r="L219" s="158"/>
      <c r="M219" s="163"/>
      <c r="T219" s="164"/>
      <c r="AT219" s="159" t="s">
        <v>179</v>
      </c>
      <c r="AU219" s="159" t="s">
        <v>89</v>
      </c>
      <c r="AV219" s="13" t="s">
        <v>89</v>
      </c>
      <c r="AW219" s="13" t="s">
        <v>36</v>
      </c>
      <c r="AX219" s="13" t="s">
        <v>87</v>
      </c>
      <c r="AY219" s="159" t="s">
        <v>171</v>
      </c>
    </row>
    <row r="220" spans="2:65" s="11" customFormat="1" ht="22.95" customHeight="1">
      <c r="B220" s="125"/>
      <c r="D220" s="126" t="s">
        <v>79</v>
      </c>
      <c r="E220" s="135" t="s">
        <v>1974</v>
      </c>
      <c r="F220" s="135" t="s">
        <v>1975</v>
      </c>
      <c r="I220" s="128"/>
      <c r="J220" s="136">
        <f>BK220</f>
        <v>0</v>
      </c>
      <c r="L220" s="125"/>
      <c r="M220" s="130"/>
      <c r="P220" s="131">
        <f>SUM(P221:P248)</f>
        <v>0</v>
      </c>
      <c r="R220" s="131">
        <f>SUM(R221:R248)</f>
        <v>0</v>
      </c>
      <c r="T220" s="132">
        <f>SUM(T221:T248)</f>
        <v>0</v>
      </c>
      <c r="AR220" s="126" t="s">
        <v>87</v>
      </c>
      <c r="AT220" s="133" t="s">
        <v>79</v>
      </c>
      <c r="AU220" s="133" t="s">
        <v>87</v>
      </c>
      <c r="AY220" s="126" t="s">
        <v>171</v>
      </c>
      <c r="BK220" s="134">
        <f>SUM(BK221:BK248)</f>
        <v>0</v>
      </c>
    </row>
    <row r="221" spans="2:65" s="1" customFormat="1" ht="21.75" customHeight="1">
      <c r="B221" s="32"/>
      <c r="C221" s="137" t="s">
        <v>540</v>
      </c>
      <c r="D221" s="137" t="s">
        <v>173</v>
      </c>
      <c r="E221" s="138" t="s">
        <v>3719</v>
      </c>
      <c r="F221" s="139" t="s">
        <v>3720</v>
      </c>
      <c r="G221" s="140" t="s">
        <v>689</v>
      </c>
      <c r="H221" s="141">
        <v>244.678</v>
      </c>
      <c r="I221" s="142"/>
      <c r="J221" s="143">
        <f>ROUND(I221*H221,2)</f>
        <v>0</v>
      </c>
      <c r="K221" s="144"/>
      <c r="L221" s="32"/>
      <c r="M221" s="145" t="s">
        <v>1</v>
      </c>
      <c r="N221" s="146" t="s">
        <v>45</v>
      </c>
      <c r="P221" s="147">
        <f>O221*H221</f>
        <v>0</v>
      </c>
      <c r="Q221" s="147">
        <v>0</v>
      </c>
      <c r="R221" s="147">
        <f>Q221*H221</f>
        <v>0</v>
      </c>
      <c r="S221" s="147">
        <v>0</v>
      </c>
      <c r="T221" s="148">
        <f>S221*H221</f>
        <v>0</v>
      </c>
      <c r="AR221" s="149" t="s">
        <v>177</v>
      </c>
      <c r="AT221" s="149" t="s">
        <v>173</v>
      </c>
      <c r="AU221" s="149" t="s">
        <v>89</v>
      </c>
      <c r="AY221" s="17" t="s">
        <v>171</v>
      </c>
      <c r="BE221" s="150">
        <f>IF(N221="základní",J221,0)</f>
        <v>0</v>
      </c>
      <c r="BF221" s="150">
        <f>IF(N221="snížená",J221,0)</f>
        <v>0</v>
      </c>
      <c r="BG221" s="150">
        <f>IF(N221="zákl. přenesená",J221,0)</f>
        <v>0</v>
      </c>
      <c r="BH221" s="150">
        <f>IF(N221="sníž. přenesená",J221,0)</f>
        <v>0</v>
      </c>
      <c r="BI221" s="150">
        <f>IF(N221="nulová",J221,0)</f>
        <v>0</v>
      </c>
      <c r="BJ221" s="17" t="s">
        <v>87</v>
      </c>
      <c r="BK221" s="150">
        <f>ROUND(I221*H221,2)</f>
        <v>0</v>
      </c>
      <c r="BL221" s="17" t="s">
        <v>177</v>
      </c>
      <c r="BM221" s="149" t="s">
        <v>3721</v>
      </c>
    </row>
    <row r="222" spans="2:65" s="13" customFormat="1">
      <c r="B222" s="158"/>
      <c r="D222" s="152" t="s">
        <v>179</v>
      </c>
      <c r="E222" s="159" t="s">
        <v>1</v>
      </c>
      <c r="F222" s="160" t="s">
        <v>3722</v>
      </c>
      <c r="H222" s="161">
        <v>112.63800000000001</v>
      </c>
      <c r="I222" s="162"/>
      <c r="L222" s="158"/>
      <c r="M222" s="163"/>
      <c r="T222" s="164"/>
      <c r="AT222" s="159" t="s">
        <v>179</v>
      </c>
      <c r="AU222" s="159" t="s">
        <v>89</v>
      </c>
      <c r="AV222" s="13" t="s">
        <v>89</v>
      </c>
      <c r="AW222" s="13" t="s">
        <v>36</v>
      </c>
      <c r="AX222" s="13" t="s">
        <v>80</v>
      </c>
      <c r="AY222" s="159" t="s">
        <v>171</v>
      </c>
    </row>
    <row r="223" spans="2:65" s="13" customFormat="1">
      <c r="B223" s="158"/>
      <c r="D223" s="152" t="s">
        <v>179</v>
      </c>
      <c r="E223" s="159" t="s">
        <v>1</v>
      </c>
      <c r="F223" s="160" t="s">
        <v>3723</v>
      </c>
      <c r="H223" s="161">
        <v>89.05</v>
      </c>
      <c r="I223" s="162"/>
      <c r="L223" s="158"/>
      <c r="M223" s="163"/>
      <c r="T223" s="164"/>
      <c r="AT223" s="159" t="s">
        <v>179</v>
      </c>
      <c r="AU223" s="159" t="s">
        <v>89</v>
      </c>
      <c r="AV223" s="13" t="s">
        <v>89</v>
      </c>
      <c r="AW223" s="13" t="s">
        <v>36</v>
      </c>
      <c r="AX223" s="13" t="s">
        <v>80</v>
      </c>
      <c r="AY223" s="159" t="s">
        <v>171</v>
      </c>
    </row>
    <row r="224" spans="2:65" s="13" customFormat="1">
      <c r="B224" s="158"/>
      <c r="D224" s="152" t="s">
        <v>179</v>
      </c>
      <c r="E224" s="159" t="s">
        <v>1</v>
      </c>
      <c r="F224" s="160" t="s">
        <v>3724</v>
      </c>
      <c r="H224" s="161">
        <v>38.85</v>
      </c>
      <c r="I224" s="162"/>
      <c r="L224" s="158"/>
      <c r="M224" s="163"/>
      <c r="T224" s="164"/>
      <c r="AT224" s="159" t="s">
        <v>179</v>
      </c>
      <c r="AU224" s="159" t="s">
        <v>89</v>
      </c>
      <c r="AV224" s="13" t="s">
        <v>89</v>
      </c>
      <c r="AW224" s="13" t="s">
        <v>36</v>
      </c>
      <c r="AX224" s="13" t="s">
        <v>80</v>
      </c>
      <c r="AY224" s="159" t="s">
        <v>171</v>
      </c>
    </row>
    <row r="225" spans="2:65" s="13" customFormat="1">
      <c r="B225" s="158"/>
      <c r="D225" s="152" t="s">
        <v>179</v>
      </c>
      <c r="E225" s="159" t="s">
        <v>1</v>
      </c>
      <c r="F225" s="160" t="s">
        <v>3725</v>
      </c>
      <c r="H225" s="161">
        <v>4.1399999999999997</v>
      </c>
      <c r="I225" s="162"/>
      <c r="L225" s="158"/>
      <c r="M225" s="163"/>
      <c r="T225" s="164"/>
      <c r="AT225" s="159" t="s">
        <v>179</v>
      </c>
      <c r="AU225" s="159" t="s">
        <v>89</v>
      </c>
      <c r="AV225" s="13" t="s">
        <v>89</v>
      </c>
      <c r="AW225" s="13" t="s">
        <v>36</v>
      </c>
      <c r="AX225" s="13" t="s">
        <v>80</v>
      </c>
      <c r="AY225" s="159" t="s">
        <v>171</v>
      </c>
    </row>
    <row r="226" spans="2:65" s="14" customFormat="1">
      <c r="B226" s="165"/>
      <c r="D226" s="152" t="s">
        <v>179</v>
      </c>
      <c r="E226" s="166" t="s">
        <v>1</v>
      </c>
      <c r="F226" s="167" t="s">
        <v>183</v>
      </c>
      <c r="H226" s="168">
        <v>244.67799999999997</v>
      </c>
      <c r="I226" s="169"/>
      <c r="L226" s="165"/>
      <c r="M226" s="170"/>
      <c r="T226" s="171"/>
      <c r="AT226" s="166" t="s">
        <v>179</v>
      </c>
      <c r="AU226" s="166" t="s">
        <v>89</v>
      </c>
      <c r="AV226" s="14" t="s">
        <v>177</v>
      </c>
      <c r="AW226" s="14" t="s">
        <v>36</v>
      </c>
      <c r="AX226" s="14" t="s">
        <v>87</v>
      </c>
      <c r="AY226" s="166" t="s">
        <v>171</v>
      </c>
    </row>
    <row r="227" spans="2:65" s="1" customFormat="1" ht="24.15" customHeight="1">
      <c r="B227" s="32"/>
      <c r="C227" s="137" t="s">
        <v>544</v>
      </c>
      <c r="D227" s="137" t="s">
        <v>173</v>
      </c>
      <c r="E227" s="138" t="s">
        <v>3726</v>
      </c>
      <c r="F227" s="139" t="s">
        <v>3727</v>
      </c>
      <c r="G227" s="140" t="s">
        <v>689</v>
      </c>
      <c r="H227" s="141">
        <v>2936.136</v>
      </c>
      <c r="I227" s="142"/>
      <c r="J227" s="143">
        <f>ROUND(I227*H227,2)</f>
        <v>0</v>
      </c>
      <c r="K227" s="144"/>
      <c r="L227" s="32"/>
      <c r="M227" s="145" t="s">
        <v>1</v>
      </c>
      <c r="N227" s="146" t="s">
        <v>45</v>
      </c>
      <c r="P227" s="147">
        <f>O227*H227</f>
        <v>0</v>
      </c>
      <c r="Q227" s="147">
        <v>0</v>
      </c>
      <c r="R227" s="147">
        <f>Q227*H227</f>
        <v>0</v>
      </c>
      <c r="S227" s="147">
        <v>0</v>
      </c>
      <c r="T227" s="148">
        <f>S227*H227</f>
        <v>0</v>
      </c>
      <c r="AR227" s="149" t="s">
        <v>177</v>
      </c>
      <c r="AT227" s="149" t="s">
        <v>173</v>
      </c>
      <c r="AU227" s="149" t="s">
        <v>89</v>
      </c>
      <c r="AY227" s="17" t="s">
        <v>171</v>
      </c>
      <c r="BE227" s="150">
        <f>IF(N227="základní",J227,0)</f>
        <v>0</v>
      </c>
      <c r="BF227" s="150">
        <f>IF(N227="snížená",J227,0)</f>
        <v>0</v>
      </c>
      <c r="BG227" s="150">
        <f>IF(N227="zákl. přenesená",J227,0)</f>
        <v>0</v>
      </c>
      <c r="BH227" s="150">
        <f>IF(N227="sníž. přenesená",J227,0)</f>
        <v>0</v>
      </c>
      <c r="BI227" s="150">
        <f>IF(N227="nulová",J227,0)</f>
        <v>0</v>
      </c>
      <c r="BJ227" s="17" t="s">
        <v>87</v>
      </c>
      <c r="BK227" s="150">
        <f>ROUND(I227*H227,2)</f>
        <v>0</v>
      </c>
      <c r="BL227" s="17" t="s">
        <v>177</v>
      </c>
      <c r="BM227" s="149" t="s">
        <v>3728</v>
      </c>
    </row>
    <row r="228" spans="2:65" s="13" customFormat="1">
      <c r="B228" s="158"/>
      <c r="D228" s="152" t="s">
        <v>179</v>
      </c>
      <c r="F228" s="160" t="s">
        <v>3729</v>
      </c>
      <c r="H228" s="161">
        <v>2936.136</v>
      </c>
      <c r="I228" s="162"/>
      <c r="L228" s="158"/>
      <c r="M228" s="163"/>
      <c r="T228" s="164"/>
      <c r="AT228" s="159" t="s">
        <v>179</v>
      </c>
      <c r="AU228" s="159" t="s">
        <v>89</v>
      </c>
      <c r="AV228" s="13" t="s">
        <v>89</v>
      </c>
      <c r="AW228" s="13" t="s">
        <v>4</v>
      </c>
      <c r="AX228" s="13" t="s">
        <v>87</v>
      </c>
      <c r="AY228" s="159" t="s">
        <v>171</v>
      </c>
    </row>
    <row r="229" spans="2:65" s="1" customFormat="1" ht="21.75" customHeight="1">
      <c r="B229" s="32"/>
      <c r="C229" s="137" t="s">
        <v>548</v>
      </c>
      <c r="D229" s="137" t="s">
        <v>173</v>
      </c>
      <c r="E229" s="138" t="s">
        <v>3730</v>
      </c>
      <c r="F229" s="139" t="s">
        <v>3731</v>
      </c>
      <c r="G229" s="140" t="s">
        <v>689</v>
      </c>
      <c r="H229" s="141">
        <v>116.85</v>
      </c>
      <c r="I229" s="142"/>
      <c r="J229" s="143">
        <f>ROUND(I229*H229,2)</f>
        <v>0</v>
      </c>
      <c r="K229" s="144"/>
      <c r="L229" s="32"/>
      <c r="M229" s="145" t="s">
        <v>1</v>
      </c>
      <c r="N229" s="146" t="s">
        <v>45</v>
      </c>
      <c r="P229" s="147">
        <f>O229*H229</f>
        <v>0</v>
      </c>
      <c r="Q229" s="147">
        <v>0</v>
      </c>
      <c r="R229" s="147">
        <f>Q229*H229</f>
        <v>0</v>
      </c>
      <c r="S229" s="147">
        <v>0</v>
      </c>
      <c r="T229" s="148">
        <f>S229*H229</f>
        <v>0</v>
      </c>
      <c r="AR229" s="149" t="s">
        <v>177</v>
      </c>
      <c r="AT229" s="149" t="s">
        <v>173</v>
      </c>
      <c r="AU229" s="149" t="s">
        <v>89</v>
      </c>
      <c r="AY229" s="17" t="s">
        <v>171</v>
      </c>
      <c r="BE229" s="150">
        <f>IF(N229="základní",J229,0)</f>
        <v>0</v>
      </c>
      <c r="BF229" s="150">
        <f>IF(N229="snížená",J229,0)</f>
        <v>0</v>
      </c>
      <c r="BG229" s="150">
        <f>IF(N229="zákl. přenesená",J229,0)</f>
        <v>0</v>
      </c>
      <c r="BH229" s="150">
        <f>IF(N229="sníž. přenesená",J229,0)</f>
        <v>0</v>
      </c>
      <c r="BI229" s="150">
        <f>IF(N229="nulová",J229,0)</f>
        <v>0</v>
      </c>
      <c r="BJ229" s="17" t="s">
        <v>87</v>
      </c>
      <c r="BK229" s="150">
        <f>ROUND(I229*H229,2)</f>
        <v>0</v>
      </c>
      <c r="BL229" s="17" t="s">
        <v>177</v>
      </c>
      <c r="BM229" s="149" t="s">
        <v>3732</v>
      </c>
    </row>
    <row r="230" spans="2:65" s="13" customFormat="1">
      <c r="B230" s="158"/>
      <c r="D230" s="152" t="s">
        <v>179</v>
      </c>
      <c r="E230" s="159" t="s">
        <v>1</v>
      </c>
      <c r="F230" s="160" t="s">
        <v>3733</v>
      </c>
      <c r="H230" s="161">
        <v>25.52</v>
      </c>
      <c r="I230" s="162"/>
      <c r="L230" s="158"/>
      <c r="M230" s="163"/>
      <c r="T230" s="164"/>
      <c r="AT230" s="159" t="s">
        <v>179</v>
      </c>
      <c r="AU230" s="159" t="s">
        <v>89</v>
      </c>
      <c r="AV230" s="13" t="s">
        <v>89</v>
      </c>
      <c r="AW230" s="13" t="s">
        <v>36</v>
      </c>
      <c r="AX230" s="13" t="s">
        <v>80</v>
      </c>
      <c r="AY230" s="159" t="s">
        <v>171</v>
      </c>
    </row>
    <row r="231" spans="2:65" s="13" customFormat="1">
      <c r="B231" s="158"/>
      <c r="D231" s="152" t="s">
        <v>179</v>
      </c>
      <c r="E231" s="159" t="s">
        <v>1</v>
      </c>
      <c r="F231" s="160" t="s">
        <v>3734</v>
      </c>
      <c r="H231" s="161">
        <v>80.83</v>
      </c>
      <c r="I231" s="162"/>
      <c r="L231" s="158"/>
      <c r="M231" s="163"/>
      <c r="T231" s="164"/>
      <c r="AT231" s="159" t="s">
        <v>179</v>
      </c>
      <c r="AU231" s="159" t="s">
        <v>89</v>
      </c>
      <c r="AV231" s="13" t="s">
        <v>89</v>
      </c>
      <c r="AW231" s="13" t="s">
        <v>36</v>
      </c>
      <c r="AX231" s="13" t="s">
        <v>80</v>
      </c>
      <c r="AY231" s="159" t="s">
        <v>171</v>
      </c>
    </row>
    <row r="232" spans="2:65" s="13" customFormat="1">
      <c r="B232" s="158"/>
      <c r="D232" s="152" t="s">
        <v>179</v>
      </c>
      <c r="E232" s="159" t="s">
        <v>1</v>
      </c>
      <c r="F232" s="160" t="s">
        <v>3735</v>
      </c>
      <c r="H232" s="161">
        <v>10.5</v>
      </c>
      <c r="I232" s="162"/>
      <c r="L232" s="158"/>
      <c r="M232" s="163"/>
      <c r="T232" s="164"/>
      <c r="AT232" s="159" t="s">
        <v>179</v>
      </c>
      <c r="AU232" s="159" t="s">
        <v>89</v>
      </c>
      <c r="AV232" s="13" t="s">
        <v>89</v>
      </c>
      <c r="AW232" s="13" t="s">
        <v>36</v>
      </c>
      <c r="AX232" s="13" t="s">
        <v>80</v>
      </c>
      <c r="AY232" s="159" t="s">
        <v>171</v>
      </c>
    </row>
    <row r="233" spans="2:65" s="14" customFormat="1">
      <c r="B233" s="165"/>
      <c r="D233" s="152" t="s">
        <v>179</v>
      </c>
      <c r="E233" s="166" t="s">
        <v>1</v>
      </c>
      <c r="F233" s="167" t="s">
        <v>183</v>
      </c>
      <c r="H233" s="168">
        <v>116.85</v>
      </c>
      <c r="I233" s="169"/>
      <c r="L233" s="165"/>
      <c r="M233" s="170"/>
      <c r="T233" s="171"/>
      <c r="AT233" s="166" t="s">
        <v>179</v>
      </c>
      <c r="AU233" s="166" t="s">
        <v>89</v>
      </c>
      <c r="AV233" s="14" t="s">
        <v>177</v>
      </c>
      <c r="AW233" s="14" t="s">
        <v>36</v>
      </c>
      <c r="AX233" s="14" t="s">
        <v>87</v>
      </c>
      <c r="AY233" s="166" t="s">
        <v>171</v>
      </c>
    </row>
    <row r="234" spans="2:65" s="1" customFormat="1" ht="24.15" customHeight="1">
      <c r="B234" s="32"/>
      <c r="C234" s="137" t="s">
        <v>552</v>
      </c>
      <c r="D234" s="137" t="s">
        <v>173</v>
      </c>
      <c r="E234" s="138" t="s">
        <v>3736</v>
      </c>
      <c r="F234" s="139" t="s">
        <v>3737</v>
      </c>
      <c r="G234" s="140" t="s">
        <v>689</v>
      </c>
      <c r="H234" s="141">
        <v>1402.2</v>
      </c>
      <c r="I234" s="142"/>
      <c r="J234" s="143">
        <f>ROUND(I234*H234,2)</f>
        <v>0</v>
      </c>
      <c r="K234" s="144"/>
      <c r="L234" s="32"/>
      <c r="M234" s="145" t="s">
        <v>1</v>
      </c>
      <c r="N234" s="146" t="s">
        <v>45</v>
      </c>
      <c r="P234" s="147">
        <f>O234*H234</f>
        <v>0</v>
      </c>
      <c r="Q234" s="147">
        <v>0</v>
      </c>
      <c r="R234" s="147">
        <f>Q234*H234</f>
        <v>0</v>
      </c>
      <c r="S234" s="147">
        <v>0</v>
      </c>
      <c r="T234" s="148">
        <f>S234*H234</f>
        <v>0</v>
      </c>
      <c r="AR234" s="149" t="s">
        <v>177</v>
      </c>
      <c r="AT234" s="149" t="s">
        <v>173</v>
      </c>
      <c r="AU234" s="149" t="s">
        <v>89</v>
      </c>
      <c r="AY234" s="17" t="s">
        <v>171</v>
      </c>
      <c r="BE234" s="150">
        <f>IF(N234="základní",J234,0)</f>
        <v>0</v>
      </c>
      <c r="BF234" s="150">
        <f>IF(N234="snížená",J234,0)</f>
        <v>0</v>
      </c>
      <c r="BG234" s="150">
        <f>IF(N234="zákl. přenesená",J234,0)</f>
        <v>0</v>
      </c>
      <c r="BH234" s="150">
        <f>IF(N234="sníž. přenesená",J234,0)</f>
        <v>0</v>
      </c>
      <c r="BI234" s="150">
        <f>IF(N234="nulová",J234,0)</f>
        <v>0</v>
      </c>
      <c r="BJ234" s="17" t="s">
        <v>87</v>
      </c>
      <c r="BK234" s="150">
        <f>ROUND(I234*H234,2)</f>
        <v>0</v>
      </c>
      <c r="BL234" s="17" t="s">
        <v>177</v>
      </c>
      <c r="BM234" s="149" t="s">
        <v>3738</v>
      </c>
    </row>
    <row r="235" spans="2:65" s="13" customFormat="1">
      <c r="B235" s="158"/>
      <c r="D235" s="152" t="s">
        <v>179</v>
      </c>
      <c r="F235" s="160" t="s">
        <v>3739</v>
      </c>
      <c r="H235" s="161">
        <v>1402.2</v>
      </c>
      <c r="I235" s="162"/>
      <c r="L235" s="158"/>
      <c r="M235" s="163"/>
      <c r="T235" s="164"/>
      <c r="AT235" s="159" t="s">
        <v>179</v>
      </c>
      <c r="AU235" s="159" t="s">
        <v>89</v>
      </c>
      <c r="AV235" s="13" t="s">
        <v>89</v>
      </c>
      <c r="AW235" s="13" t="s">
        <v>4</v>
      </c>
      <c r="AX235" s="13" t="s">
        <v>87</v>
      </c>
      <c r="AY235" s="159" t="s">
        <v>171</v>
      </c>
    </row>
    <row r="236" spans="2:65" s="1" customFormat="1" ht="24.15" customHeight="1">
      <c r="B236" s="32"/>
      <c r="C236" s="137" t="s">
        <v>556</v>
      </c>
      <c r="D236" s="137" t="s">
        <v>173</v>
      </c>
      <c r="E236" s="138" t="s">
        <v>3740</v>
      </c>
      <c r="F236" s="139" t="s">
        <v>3741</v>
      </c>
      <c r="G236" s="140" t="s">
        <v>689</v>
      </c>
      <c r="H236" s="141">
        <v>361.31799999999998</v>
      </c>
      <c r="I236" s="142"/>
      <c r="J236" s="143">
        <f>ROUND(I236*H236,2)</f>
        <v>0</v>
      </c>
      <c r="K236" s="144"/>
      <c r="L236" s="32"/>
      <c r="M236" s="145" t="s">
        <v>1</v>
      </c>
      <c r="N236" s="146" t="s">
        <v>45</v>
      </c>
      <c r="P236" s="147">
        <f>O236*H236</f>
        <v>0</v>
      </c>
      <c r="Q236" s="147">
        <v>0</v>
      </c>
      <c r="R236" s="147">
        <f>Q236*H236</f>
        <v>0</v>
      </c>
      <c r="S236" s="147">
        <v>0</v>
      </c>
      <c r="T236" s="148">
        <f>S236*H236</f>
        <v>0</v>
      </c>
      <c r="AR236" s="149" t="s">
        <v>177</v>
      </c>
      <c r="AT236" s="149" t="s">
        <v>173</v>
      </c>
      <c r="AU236" s="149" t="s">
        <v>89</v>
      </c>
      <c r="AY236" s="17" t="s">
        <v>171</v>
      </c>
      <c r="BE236" s="150">
        <f>IF(N236="základní",J236,0)</f>
        <v>0</v>
      </c>
      <c r="BF236" s="150">
        <f>IF(N236="snížená",J236,0)</f>
        <v>0</v>
      </c>
      <c r="BG236" s="150">
        <f>IF(N236="zákl. přenesená",J236,0)</f>
        <v>0</v>
      </c>
      <c r="BH236" s="150">
        <f>IF(N236="sníž. přenesená",J236,0)</f>
        <v>0</v>
      </c>
      <c r="BI236" s="150">
        <f>IF(N236="nulová",J236,0)</f>
        <v>0</v>
      </c>
      <c r="BJ236" s="17" t="s">
        <v>87</v>
      </c>
      <c r="BK236" s="150">
        <f>ROUND(I236*H236,2)</f>
        <v>0</v>
      </c>
      <c r="BL236" s="17" t="s">
        <v>177</v>
      </c>
      <c r="BM236" s="149" t="s">
        <v>3742</v>
      </c>
    </row>
    <row r="237" spans="2:65" s="1" customFormat="1" ht="37.950000000000003" customHeight="1">
      <c r="B237" s="32"/>
      <c r="C237" s="137" t="s">
        <v>560</v>
      </c>
      <c r="D237" s="137" t="s">
        <v>173</v>
      </c>
      <c r="E237" s="138" t="s">
        <v>3743</v>
      </c>
      <c r="F237" s="139" t="s">
        <v>3744</v>
      </c>
      <c r="G237" s="140" t="s">
        <v>689</v>
      </c>
      <c r="H237" s="141">
        <v>116.85</v>
      </c>
      <c r="I237" s="142"/>
      <c r="J237" s="143">
        <f>ROUND(I237*H237,2)</f>
        <v>0</v>
      </c>
      <c r="K237" s="144"/>
      <c r="L237" s="32"/>
      <c r="M237" s="145" t="s">
        <v>1</v>
      </c>
      <c r="N237" s="146" t="s">
        <v>45</v>
      </c>
      <c r="P237" s="147">
        <f>O237*H237</f>
        <v>0</v>
      </c>
      <c r="Q237" s="147">
        <v>0</v>
      </c>
      <c r="R237" s="147">
        <f>Q237*H237</f>
        <v>0</v>
      </c>
      <c r="S237" s="147">
        <v>0</v>
      </c>
      <c r="T237" s="148">
        <f>S237*H237</f>
        <v>0</v>
      </c>
      <c r="AR237" s="149" t="s">
        <v>177</v>
      </c>
      <c r="AT237" s="149" t="s">
        <v>173</v>
      </c>
      <c r="AU237" s="149" t="s">
        <v>89</v>
      </c>
      <c r="AY237" s="17" t="s">
        <v>171</v>
      </c>
      <c r="BE237" s="150">
        <f>IF(N237="základní",J237,0)</f>
        <v>0</v>
      </c>
      <c r="BF237" s="150">
        <f>IF(N237="snížená",J237,0)</f>
        <v>0</v>
      </c>
      <c r="BG237" s="150">
        <f>IF(N237="zákl. přenesená",J237,0)</f>
        <v>0</v>
      </c>
      <c r="BH237" s="150">
        <f>IF(N237="sníž. přenesená",J237,0)</f>
        <v>0</v>
      </c>
      <c r="BI237" s="150">
        <f>IF(N237="nulová",J237,0)</f>
        <v>0</v>
      </c>
      <c r="BJ237" s="17" t="s">
        <v>87</v>
      </c>
      <c r="BK237" s="150">
        <f>ROUND(I237*H237,2)</f>
        <v>0</v>
      </c>
      <c r="BL237" s="17" t="s">
        <v>177</v>
      </c>
      <c r="BM237" s="149" t="s">
        <v>3745</v>
      </c>
    </row>
    <row r="238" spans="2:65" s="13" customFormat="1">
      <c r="B238" s="158"/>
      <c r="D238" s="152" t="s">
        <v>179</v>
      </c>
      <c r="E238" s="159" t="s">
        <v>1</v>
      </c>
      <c r="F238" s="160" t="s">
        <v>3733</v>
      </c>
      <c r="H238" s="161">
        <v>25.52</v>
      </c>
      <c r="I238" s="162"/>
      <c r="L238" s="158"/>
      <c r="M238" s="163"/>
      <c r="T238" s="164"/>
      <c r="AT238" s="159" t="s">
        <v>179</v>
      </c>
      <c r="AU238" s="159" t="s">
        <v>89</v>
      </c>
      <c r="AV238" s="13" t="s">
        <v>89</v>
      </c>
      <c r="AW238" s="13" t="s">
        <v>36</v>
      </c>
      <c r="AX238" s="13" t="s">
        <v>80</v>
      </c>
      <c r="AY238" s="159" t="s">
        <v>171</v>
      </c>
    </row>
    <row r="239" spans="2:65" s="13" customFormat="1">
      <c r="B239" s="158"/>
      <c r="D239" s="152" t="s">
        <v>179</v>
      </c>
      <c r="E239" s="159" t="s">
        <v>1</v>
      </c>
      <c r="F239" s="160" t="s">
        <v>3734</v>
      </c>
      <c r="H239" s="161">
        <v>80.83</v>
      </c>
      <c r="I239" s="162"/>
      <c r="L239" s="158"/>
      <c r="M239" s="163"/>
      <c r="T239" s="164"/>
      <c r="AT239" s="159" t="s">
        <v>179</v>
      </c>
      <c r="AU239" s="159" t="s">
        <v>89</v>
      </c>
      <c r="AV239" s="13" t="s">
        <v>89</v>
      </c>
      <c r="AW239" s="13" t="s">
        <v>36</v>
      </c>
      <c r="AX239" s="13" t="s">
        <v>80</v>
      </c>
      <c r="AY239" s="159" t="s">
        <v>171</v>
      </c>
    </row>
    <row r="240" spans="2:65" s="13" customFormat="1">
      <c r="B240" s="158"/>
      <c r="D240" s="152" t="s">
        <v>179</v>
      </c>
      <c r="E240" s="159" t="s">
        <v>1</v>
      </c>
      <c r="F240" s="160" t="s">
        <v>3735</v>
      </c>
      <c r="H240" s="161">
        <v>10.5</v>
      </c>
      <c r="I240" s="162"/>
      <c r="L240" s="158"/>
      <c r="M240" s="163"/>
      <c r="T240" s="164"/>
      <c r="AT240" s="159" t="s">
        <v>179</v>
      </c>
      <c r="AU240" s="159" t="s">
        <v>89</v>
      </c>
      <c r="AV240" s="13" t="s">
        <v>89</v>
      </c>
      <c r="AW240" s="13" t="s">
        <v>36</v>
      </c>
      <c r="AX240" s="13" t="s">
        <v>80</v>
      </c>
      <c r="AY240" s="159" t="s">
        <v>171</v>
      </c>
    </row>
    <row r="241" spans="2:65" s="14" customFormat="1">
      <c r="B241" s="165"/>
      <c r="D241" s="152" t="s">
        <v>179</v>
      </c>
      <c r="E241" s="166" t="s">
        <v>1</v>
      </c>
      <c r="F241" s="167" t="s">
        <v>183</v>
      </c>
      <c r="H241" s="168">
        <v>116.85</v>
      </c>
      <c r="I241" s="169"/>
      <c r="L241" s="165"/>
      <c r="M241" s="170"/>
      <c r="T241" s="171"/>
      <c r="AT241" s="166" t="s">
        <v>179</v>
      </c>
      <c r="AU241" s="166" t="s">
        <v>89</v>
      </c>
      <c r="AV241" s="14" t="s">
        <v>177</v>
      </c>
      <c r="AW241" s="14" t="s">
        <v>36</v>
      </c>
      <c r="AX241" s="14" t="s">
        <v>87</v>
      </c>
      <c r="AY241" s="166" t="s">
        <v>171</v>
      </c>
    </row>
    <row r="242" spans="2:65" s="1" customFormat="1" ht="44.25" customHeight="1">
      <c r="B242" s="32"/>
      <c r="C242" s="137" t="s">
        <v>564</v>
      </c>
      <c r="D242" s="137" t="s">
        <v>173</v>
      </c>
      <c r="E242" s="138" t="s">
        <v>3746</v>
      </c>
      <c r="F242" s="139" t="s">
        <v>3747</v>
      </c>
      <c r="G242" s="140" t="s">
        <v>689</v>
      </c>
      <c r="H242" s="141">
        <v>205.828</v>
      </c>
      <c r="I242" s="142"/>
      <c r="J242" s="143">
        <f>ROUND(I242*H242,2)</f>
        <v>0</v>
      </c>
      <c r="K242" s="144"/>
      <c r="L242" s="32"/>
      <c r="M242" s="145" t="s">
        <v>1</v>
      </c>
      <c r="N242" s="146" t="s">
        <v>45</v>
      </c>
      <c r="P242" s="147">
        <f>O242*H242</f>
        <v>0</v>
      </c>
      <c r="Q242" s="147">
        <v>0</v>
      </c>
      <c r="R242" s="147">
        <f>Q242*H242</f>
        <v>0</v>
      </c>
      <c r="S242" s="147">
        <v>0</v>
      </c>
      <c r="T242" s="148">
        <f>S242*H242</f>
        <v>0</v>
      </c>
      <c r="AR242" s="149" t="s">
        <v>177</v>
      </c>
      <c r="AT242" s="149" t="s">
        <v>173</v>
      </c>
      <c r="AU242" s="149" t="s">
        <v>89</v>
      </c>
      <c r="AY242" s="17" t="s">
        <v>171</v>
      </c>
      <c r="BE242" s="150">
        <f>IF(N242="základní",J242,0)</f>
        <v>0</v>
      </c>
      <c r="BF242" s="150">
        <f>IF(N242="snížená",J242,0)</f>
        <v>0</v>
      </c>
      <c r="BG242" s="150">
        <f>IF(N242="zákl. přenesená",J242,0)</f>
        <v>0</v>
      </c>
      <c r="BH242" s="150">
        <f>IF(N242="sníž. přenesená",J242,0)</f>
        <v>0</v>
      </c>
      <c r="BI242" s="150">
        <f>IF(N242="nulová",J242,0)</f>
        <v>0</v>
      </c>
      <c r="BJ242" s="17" t="s">
        <v>87</v>
      </c>
      <c r="BK242" s="150">
        <f>ROUND(I242*H242,2)</f>
        <v>0</v>
      </c>
      <c r="BL242" s="17" t="s">
        <v>177</v>
      </c>
      <c r="BM242" s="149" t="s">
        <v>3748</v>
      </c>
    </row>
    <row r="243" spans="2:65" s="13" customFormat="1">
      <c r="B243" s="158"/>
      <c r="D243" s="152" t="s">
        <v>179</v>
      </c>
      <c r="E243" s="159" t="s">
        <v>1</v>
      </c>
      <c r="F243" s="160" t="s">
        <v>3722</v>
      </c>
      <c r="H243" s="161">
        <v>112.63800000000001</v>
      </c>
      <c r="I243" s="162"/>
      <c r="L243" s="158"/>
      <c r="M243" s="163"/>
      <c r="T243" s="164"/>
      <c r="AT243" s="159" t="s">
        <v>179</v>
      </c>
      <c r="AU243" s="159" t="s">
        <v>89</v>
      </c>
      <c r="AV243" s="13" t="s">
        <v>89</v>
      </c>
      <c r="AW243" s="13" t="s">
        <v>36</v>
      </c>
      <c r="AX243" s="13" t="s">
        <v>80</v>
      </c>
      <c r="AY243" s="159" t="s">
        <v>171</v>
      </c>
    </row>
    <row r="244" spans="2:65" s="13" customFormat="1">
      <c r="B244" s="158"/>
      <c r="D244" s="152" t="s">
        <v>179</v>
      </c>
      <c r="E244" s="159" t="s">
        <v>1</v>
      </c>
      <c r="F244" s="160" t="s">
        <v>3723</v>
      </c>
      <c r="H244" s="161">
        <v>89.05</v>
      </c>
      <c r="I244" s="162"/>
      <c r="L244" s="158"/>
      <c r="M244" s="163"/>
      <c r="T244" s="164"/>
      <c r="AT244" s="159" t="s">
        <v>179</v>
      </c>
      <c r="AU244" s="159" t="s">
        <v>89</v>
      </c>
      <c r="AV244" s="13" t="s">
        <v>89</v>
      </c>
      <c r="AW244" s="13" t="s">
        <v>36</v>
      </c>
      <c r="AX244" s="13" t="s">
        <v>80</v>
      </c>
      <c r="AY244" s="159" t="s">
        <v>171</v>
      </c>
    </row>
    <row r="245" spans="2:65" s="13" customFormat="1">
      <c r="B245" s="158"/>
      <c r="D245" s="152" t="s">
        <v>179</v>
      </c>
      <c r="E245" s="159" t="s">
        <v>1</v>
      </c>
      <c r="F245" s="160" t="s">
        <v>3725</v>
      </c>
      <c r="H245" s="161">
        <v>4.1399999999999997</v>
      </c>
      <c r="I245" s="162"/>
      <c r="L245" s="158"/>
      <c r="M245" s="163"/>
      <c r="T245" s="164"/>
      <c r="AT245" s="159" t="s">
        <v>179</v>
      </c>
      <c r="AU245" s="159" t="s">
        <v>89</v>
      </c>
      <c r="AV245" s="13" t="s">
        <v>89</v>
      </c>
      <c r="AW245" s="13" t="s">
        <v>36</v>
      </c>
      <c r="AX245" s="13" t="s">
        <v>80</v>
      </c>
      <c r="AY245" s="159" t="s">
        <v>171</v>
      </c>
    </row>
    <row r="246" spans="2:65" s="14" customFormat="1">
      <c r="B246" s="165"/>
      <c r="D246" s="152" t="s">
        <v>179</v>
      </c>
      <c r="E246" s="166" t="s">
        <v>1</v>
      </c>
      <c r="F246" s="167" t="s">
        <v>183</v>
      </c>
      <c r="H246" s="168">
        <v>205.82799999999997</v>
      </c>
      <c r="I246" s="169"/>
      <c r="L246" s="165"/>
      <c r="M246" s="170"/>
      <c r="T246" s="171"/>
      <c r="AT246" s="166" t="s">
        <v>179</v>
      </c>
      <c r="AU246" s="166" t="s">
        <v>89</v>
      </c>
      <c r="AV246" s="14" t="s">
        <v>177</v>
      </c>
      <c r="AW246" s="14" t="s">
        <v>36</v>
      </c>
      <c r="AX246" s="14" t="s">
        <v>87</v>
      </c>
      <c r="AY246" s="166" t="s">
        <v>171</v>
      </c>
    </row>
    <row r="247" spans="2:65" s="1" customFormat="1" ht="44.25" customHeight="1">
      <c r="B247" s="32"/>
      <c r="C247" s="137" t="s">
        <v>568</v>
      </c>
      <c r="D247" s="137" t="s">
        <v>173</v>
      </c>
      <c r="E247" s="138" t="s">
        <v>3749</v>
      </c>
      <c r="F247" s="139" t="s">
        <v>3750</v>
      </c>
      <c r="G247" s="140" t="s">
        <v>689</v>
      </c>
      <c r="H247" s="141">
        <v>38.64</v>
      </c>
      <c r="I247" s="142"/>
      <c r="J247" s="143">
        <f>ROUND(I247*H247,2)</f>
        <v>0</v>
      </c>
      <c r="K247" s="144"/>
      <c r="L247" s="32"/>
      <c r="M247" s="145" t="s">
        <v>1</v>
      </c>
      <c r="N247" s="146" t="s">
        <v>45</v>
      </c>
      <c r="P247" s="147">
        <f>O247*H247</f>
        <v>0</v>
      </c>
      <c r="Q247" s="147">
        <v>0</v>
      </c>
      <c r="R247" s="147">
        <f>Q247*H247</f>
        <v>0</v>
      </c>
      <c r="S247" s="147">
        <v>0</v>
      </c>
      <c r="T247" s="148">
        <f>S247*H247</f>
        <v>0</v>
      </c>
      <c r="AR247" s="149" t="s">
        <v>177</v>
      </c>
      <c r="AT247" s="149" t="s">
        <v>173</v>
      </c>
      <c r="AU247" s="149" t="s">
        <v>89</v>
      </c>
      <c r="AY247" s="17" t="s">
        <v>171</v>
      </c>
      <c r="BE247" s="150">
        <f>IF(N247="základní",J247,0)</f>
        <v>0</v>
      </c>
      <c r="BF247" s="150">
        <f>IF(N247="snížená",J247,0)</f>
        <v>0</v>
      </c>
      <c r="BG247" s="150">
        <f>IF(N247="zákl. přenesená",J247,0)</f>
        <v>0</v>
      </c>
      <c r="BH247" s="150">
        <f>IF(N247="sníž. přenesená",J247,0)</f>
        <v>0</v>
      </c>
      <c r="BI247" s="150">
        <f>IF(N247="nulová",J247,0)</f>
        <v>0</v>
      </c>
      <c r="BJ247" s="17" t="s">
        <v>87</v>
      </c>
      <c r="BK247" s="150">
        <f>ROUND(I247*H247,2)</f>
        <v>0</v>
      </c>
      <c r="BL247" s="17" t="s">
        <v>177</v>
      </c>
      <c r="BM247" s="149" t="s">
        <v>3751</v>
      </c>
    </row>
    <row r="248" spans="2:65" s="13" customFormat="1">
      <c r="B248" s="158"/>
      <c r="D248" s="152" t="s">
        <v>179</v>
      </c>
      <c r="E248" s="159" t="s">
        <v>1</v>
      </c>
      <c r="F248" s="160" t="s">
        <v>3752</v>
      </c>
      <c r="H248" s="161">
        <v>38.64</v>
      </c>
      <c r="I248" s="162"/>
      <c r="L248" s="158"/>
      <c r="M248" s="163"/>
      <c r="T248" s="164"/>
      <c r="AT248" s="159" t="s">
        <v>179</v>
      </c>
      <c r="AU248" s="159" t="s">
        <v>89</v>
      </c>
      <c r="AV248" s="13" t="s">
        <v>89</v>
      </c>
      <c r="AW248" s="13" t="s">
        <v>36</v>
      </c>
      <c r="AX248" s="13" t="s">
        <v>87</v>
      </c>
      <c r="AY248" s="159" t="s">
        <v>171</v>
      </c>
    </row>
    <row r="249" spans="2:65" s="11" customFormat="1" ht="22.95" customHeight="1">
      <c r="B249" s="125"/>
      <c r="D249" s="126" t="s">
        <v>79</v>
      </c>
      <c r="E249" s="135" t="s">
        <v>1473</v>
      </c>
      <c r="F249" s="135" t="s">
        <v>1474</v>
      </c>
      <c r="I249" s="128"/>
      <c r="J249" s="136">
        <f>BK249</f>
        <v>0</v>
      </c>
      <c r="L249" s="125"/>
      <c r="M249" s="130"/>
      <c r="P249" s="131">
        <f>P250</f>
        <v>0</v>
      </c>
      <c r="R249" s="131">
        <f>R250</f>
        <v>0</v>
      </c>
      <c r="T249" s="132">
        <f>T250</f>
        <v>0</v>
      </c>
      <c r="AR249" s="126" t="s">
        <v>87</v>
      </c>
      <c r="AT249" s="133" t="s">
        <v>79</v>
      </c>
      <c r="AU249" s="133" t="s">
        <v>87</v>
      </c>
      <c r="AY249" s="126" t="s">
        <v>171</v>
      </c>
      <c r="BK249" s="134">
        <f>BK250</f>
        <v>0</v>
      </c>
    </row>
    <row r="250" spans="2:65" s="1" customFormat="1" ht="24.15" customHeight="1">
      <c r="B250" s="32"/>
      <c r="C250" s="137" t="s">
        <v>576</v>
      </c>
      <c r="D250" s="137" t="s">
        <v>173</v>
      </c>
      <c r="E250" s="138" t="s">
        <v>3753</v>
      </c>
      <c r="F250" s="139" t="s">
        <v>3754</v>
      </c>
      <c r="G250" s="140" t="s">
        <v>689</v>
      </c>
      <c r="H250" s="141">
        <v>113.32899999999999</v>
      </c>
      <c r="I250" s="142"/>
      <c r="J250" s="143">
        <f>ROUND(I250*H250,2)</f>
        <v>0</v>
      </c>
      <c r="K250" s="144"/>
      <c r="L250" s="32"/>
      <c r="M250" s="196" t="s">
        <v>1</v>
      </c>
      <c r="N250" s="197" t="s">
        <v>45</v>
      </c>
      <c r="O250" s="198"/>
      <c r="P250" s="199">
        <f>O250*H250</f>
        <v>0</v>
      </c>
      <c r="Q250" s="199">
        <v>0</v>
      </c>
      <c r="R250" s="199">
        <f>Q250*H250</f>
        <v>0</v>
      </c>
      <c r="S250" s="199">
        <v>0</v>
      </c>
      <c r="T250" s="200">
        <f>S250*H250</f>
        <v>0</v>
      </c>
      <c r="AR250" s="149" t="s">
        <v>177</v>
      </c>
      <c r="AT250" s="149" t="s">
        <v>173</v>
      </c>
      <c r="AU250" s="149" t="s">
        <v>89</v>
      </c>
      <c r="AY250" s="17" t="s">
        <v>171</v>
      </c>
      <c r="BE250" s="150">
        <f>IF(N250="základní",J250,0)</f>
        <v>0</v>
      </c>
      <c r="BF250" s="150">
        <f>IF(N250="snížená",J250,0)</f>
        <v>0</v>
      </c>
      <c r="BG250" s="150">
        <f>IF(N250="zákl. přenesená",J250,0)</f>
        <v>0</v>
      </c>
      <c r="BH250" s="150">
        <f>IF(N250="sníž. přenesená",J250,0)</f>
        <v>0</v>
      </c>
      <c r="BI250" s="150">
        <f>IF(N250="nulová",J250,0)</f>
        <v>0</v>
      </c>
      <c r="BJ250" s="17" t="s">
        <v>87</v>
      </c>
      <c r="BK250" s="150">
        <f>ROUND(I250*H250,2)</f>
        <v>0</v>
      </c>
      <c r="BL250" s="17" t="s">
        <v>177</v>
      </c>
      <c r="BM250" s="149" t="s">
        <v>3755</v>
      </c>
    </row>
    <row r="251" spans="2:65" s="1" customFormat="1" ht="6.9" customHeight="1">
      <c r="B251" s="44"/>
      <c r="C251" s="45"/>
      <c r="D251" s="45"/>
      <c r="E251" s="45"/>
      <c r="F251" s="45"/>
      <c r="G251" s="45"/>
      <c r="H251" s="45"/>
      <c r="I251" s="45"/>
      <c r="J251" s="45"/>
      <c r="K251" s="45"/>
      <c r="L251" s="32"/>
    </row>
  </sheetData>
  <sheetProtection algorithmName="SHA-512" hashValue="Kol80fOnzrdzbSQJBU6lgYbEKDx9/QQd+zeH5o5b+Kx9L4aj8+08OXqE31/0zNME3+w3BlSVbM2G1GBkyoEaGA==" saltValue="Gum1XxdiP6WfETTDB2Gz+6+RJ+F3WB9HPnk0urik/2mznoj7wMV01KTtZW7jwf7odhsOtH1meJfuH8/0r6QBdw==" spinCount="100000" sheet="1" objects="1" scenarios="1" formatColumns="0" formatRows="0" autoFilter="0"/>
  <autoFilter ref="C121:K250" xr:uid="{00000000-0009-0000-0000-00000A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67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7" t="s">
        <v>131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" customHeight="1">
      <c r="B4" s="20"/>
      <c r="D4" s="21" t="s">
        <v>132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58" t="str">
        <f>'Rekapitulace stavby'!K6</f>
        <v>REKONSTRUKCE ODLEHČOVACÍ KOMORY OK-27 A PŘIPOJENÝCH STOK</v>
      </c>
      <c r="F7" s="259"/>
      <c r="G7" s="259"/>
      <c r="H7" s="259"/>
      <c r="L7" s="20"/>
    </row>
    <row r="8" spans="2:46" s="1" customFormat="1" ht="12" customHeight="1">
      <c r="B8" s="32"/>
      <c r="D8" s="27" t="s">
        <v>133</v>
      </c>
      <c r="L8" s="32"/>
    </row>
    <row r="9" spans="2:46" s="1" customFormat="1" ht="16.5" customHeight="1">
      <c r="B9" s="32"/>
      <c r="E9" s="254" t="s">
        <v>3756</v>
      </c>
      <c r="F9" s="260"/>
      <c r="G9" s="260"/>
      <c r="H9" s="26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4. 8. 2025</v>
      </c>
      <c r="L12" s="32"/>
    </row>
    <row r="13" spans="2:46" s="1" customFormat="1" ht="10.95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29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61" t="str">
        <f>'Rekapitulace stavby'!E14</f>
        <v>Vyplň údaj</v>
      </c>
      <c r="F18" s="246"/>
      <c r="G18" s="246"/>
      <c r="H18" s="246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38</v>
      </c>
      <c r="I24" s="27" t="s">
        <v>28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39</v>
      </c>
      <c r="L26" s="32"/>
    </row>
    <row r="27" spans="2:12" s="7" customFormat="1" ht="16.5" customHeight="1">
      <c r="B27" s="94"/>
      <c r="E27" s="250" t="s">
        <v>1</v>
      </c>
      <c r="F27" s="250"/>
      <c r="G27" s="250"/>
      <c r="H27" s="250"/>
      <c r="L27" s="94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40</v>
      </c>
      <c r="J30" s="66">
        <f>ROUND(J118,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customHeight="1">
      <c r="B33" s="32"/>
      <c r="D33" s="55" t="s">
        <v>44</v>
      </c>
      <c r="E33" s="27" t="s">
        <v>45</v>
      </c>
      <c r="F33" s="85">
        <f>ROUND((SUM(BE118:BE166)),  2)</f>
        <v>0</v>
      </c>
      <c r="I33" s="96">
        <v>0.21</v>
      </c>
      <c r="J33" s="85">
        <f>ROUND(((SUM(BE118:BE166))*I33),  2)</f>
        <v>0</v>
      </c>
      <c r="L33" s="32"/>
    </row>
    <row r="34" spans="2:12" s="1" customFormat="1" ht="14.4" customHeight="1">
      <c r="B34" s="32"/>
      <c r="E34" s="27" t="s">
        <v>46</v>
      </c>
      <c r="F34" s="85">
        <f>ROUND((SUM(BF118:BF166)),  2)</f>
        <v>0</v>
      </c>
      <c r="I34" s="96">
        <v>0.12</v>
      </c>
      <c r="J34" s="85">
        <f>ROUND(((SUM(BF118:BF166))*I34),  2)</f>
        <v>0</v>
      </c>
      <c r="L34" s="32"/>
    </row>
    <row r="35" spans="2:12" s="1" customFormat="1" ht="14.4" hidden="1" customHeight="1">
      <c r="B35" s="32"/>
      <c r="E35" s="27" t="s">
        <v>47</v>
      </c>
      <c r="F35" s="85">
        <f>ROUND((SUM(BG118:BG166)),  2)</f>
        <v>0</v>
      </c>
      <c r="I35" s="96">
        <v>0.21</v>
      </c>
      <c r="J35" s="85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85">
        <f>ROUND((SUM(BH118:BH166)),  2)</f>
        <v>0</v>
      </c>
      <c r="I36" s="96">
        <v>0.12</v>
      </c>
      <c r="J36" s="85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85">
        <f>ROUND((SUM(BI118:BI166)),  2)</f>
        <v>0</v>
      </c>
      <c r="I37" s="96">
        <v>0</v>
      </c>
      <c r="J37" s="85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7"/>
      <c r="D39" s="98" t="s">
        <v>50</v>
      </c>
      <c r="E39" s="57"/>
      <c r="F39" s="57"/>
      <c r="G39" s="99" t="s">
        <v>51</v>
      </c>
      <c r="H39" s="100" t="s">
        <v>52</v>
      </c>
      <c r="I39" s="57"/>
      <c r="J39" s="101">
        <f>SUM(J30:J37)</f>
        <v>0</v>
      </c>
      <c r="K39" s="102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55</v>
      </c>
      <c r="E61" s="34"/>
      <c r="F61" s="103" t="s">
        <v>56</v>
      </c>
      <c r="G61" s="43" t="s">
        <v>55</v>
      </c>
      <c r="H61" s="34"/>
      <c r="I61" s="34"/>
      <c r="J61" s="104" t="s">
        <v>56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55</v>
      </c>
      <c r="E76" s="34"/>
      <c r="F76" s="103" t="s">
        <v>56</v>
      </c>
      <c r="G76" s="43" t="s">
        <v>55</v>
      </c>
      <c r="H76" s="34"/>
      <c r="I76" s="34"/>
      <c r="J76" s="104" t="s">
        <v>56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140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58" t="str">
        <f>E7</f>
        <v>REKONSTRUKCE ODLEHČOVACÍ KOMORY OK-27 A PŘIPOJENÝCH STOK</v>
      </c>
      <c r="F85" s="259"/>
      <c r="G85" s="259"/>
      <c r="H85" s="259"/>
      <c r="L85" s="32"/>
    </row>
    <row r="86" spans="2:47" s="1" customFormat="1" ht="12" customHeight="1">
      <c r="B86" s="32"/>
      <c r="C86" s="27" t="s">
        <v>133</v>
      </c>
      <c r="L86" s="32"/>
    </row>
    <row r="87" spans="2:47" s="1" customFormat="1" ht="16.5" customHeight="1">
      <c r="B87" s="32"/>
      <c r="E87" s="254" t="str">
        <f>E9</f>
        <v>VRN - Ostatní a vedlejší rozpočtové náklady</v>
      </c>
      <c r="F87" s="260"/>
      <c r="G87" s="260"/>
      <c r="H87" s="260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Tábor</v>
      </c>
      <c r="I89" s="27" t="s">
        <v>22</v>
      </c>
      <c r="J89" s="52" t="str">
        <f>IF(J12="","",J12)</f>
        <v>4. 8. 2025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VST s.r.o., Kosova 28594, Tábor</v>
      </c>
      <c r="I91" s="27" t="s">
        <v>32</v>
      </c>
      <c r="J91" s="30" t="str">
        <f>E21</f>
        <v>Aquaprocon s.r.o., Divize Praha</v>
      </c>
      <c r="L91" s="32"/>
    </row>
    <row r="92" spans="2:47" s="1" customFormat="1" ht="15.15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Iveta Heřmanská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141</v>
      </c>
      <c r="D94" s="97"/>
      <c r="E94" s="97"/>
      <c r="F94" s="97"/>
      <c r="G94" s="97"/>
      <c r="H94" s="97"/>
      <c r="I94" s="97"/>
      <c r="J94" s="106" t="s">
        <v>142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7" t="s">
        <v>143</v>
      </c>
      <c r="J96" s="66">
        <f>J118</f>
        <v>0</v>
      </c>
      <c r="L96" s="32"/>
      <c r="AU96" s="17" t="s">
        <v>144</v>
      </c>
    </row>
    <row r="97" spans="2:12" s="8" customFormat="1" ht="24.9" customHeight="1">
      <c r="B97" s="108"/>
      <c r="D97" s="109" t="s">
        <v>3757</v>
      </c>
      <c r="E97" s="110"/>
      <c r="F97" s="110"/>
      <c r="G97" s="110"/>
      <c r="H97" s="110"/>
      <c r="I97" s="110"/>
      <c r="J97" s="111">
        <f>J119</f>
        <v>0</v>
      </c>
      <c r="L97" s="108"/>
    </row>
    <row r="98" spans="2:12" s="8" customFormat="1" ht="24.9" customHeight="1">
      <c r="B98" s="108"/>
      <c r="D98" s="109" t="s">
        <v>3758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1" customFormat="1" ht="21.75" customHeight="1">
      <c r="B99" s="32"/>
      <c r="L99" s="32"/>
    </row>
    <row r="100" spans="2:12" s="1" customFormat="1" ht="6.9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4" spans="2:12" s="1" customFormat="1" ht="6.9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" customHeight="1">
      <c r="B105" s="32"/>
      <c r="C105" s="21" t="s">
        <v>156</v>
      </c>
      <c r="L105" s="32"/>
    </row>
    <row r="106" spans="2:12" s="1" customFormat="1" ht="6.9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26.25" customHeight="1">
      <c r="B108" s="32"/>
      <c r="E108" s="258" t="str">
        <f>E7</f>
        <v>REKONSTRUKCE ODLEHČOVACÍ KOMORY OK-27 A PŘIPOJENÝCH STOK</v>
      </c>
      <c r="F108" s="259"/>
      <c r="G108" s="259"/>
      <c r="H108" s="259"/>
      <c r="L108" s="32"/>
    </row>
    <row r="109" spans="2:12" s="1" customFormat="1" ht="12" customHeight="1">
      <c r="B109" s="32"/>
      <c r="C109" s="27" t="s">
        <v>133</v>
      </c>
      <c r="L109" s="32"/>
    </row>
    <row r="110" spans="2:12" s="1" customFormat="1" ht="16.5" customHeight="1">
      <c r="B110" s="32"/>
      <c r="E110" s="254" t="str">
        <f>E9</f>
        <v>VRN - Ostatní a vedlejší rozpočtové náklady</v>
      </c>
      <c r="F110" s="260"/>
      <c r="G110" s="260"/>
      <c r="H110" s="260"/>
      <c r="L110" s="32"/>
    </row>
    <row r="111" spans="2:12" s="1" customFormat="1" ht="6.9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>Tábor</v>
      </c>
      <c r="I112" s="27" t="s">
        <v>22</v>
      </c>
      <c r="J112" s="52" t="str">
        <f>IF(J12="","",J12)</f>
        <v>4. 8. 2025</v>
      </c>
      <c r="L112" s="32"/>
    </row>
    <row r="113" spans="2:65" s="1" customFormat="1" ht="6.9" customHeight="1">
      <c r="B113" s="32"/>
      <c r="L113" s="32"/>
    </row>
    <row r="114" spans="2:65" s="1" customFormat="1" ht="25.65" customHeight="1">
      <c r="B114" s="32"/>
      <c r="C114" s="27" t="s">
        <v>24</v>
      </c>
      <c r="F114" s="25" t="str">
        <f>E15</f>
        <v>VST s.r.o., Kosova 28594, Tábor</v>
      </c>
      <c r="I114" s="27" t="s">
        <v>32</v>
      </c>
      <c r="J114" s="30" t="str">
        <f>E21</f>
        <v>Aquaprocon s.r.o., Divize Praha</v>
      </c>
      <c r="L114" s="32"/>
    </row>
    <row r="115" spans="2:65" s="1" customFormat="1" ht="15.15" customHeight="1">
      <c r="B115" s="32"/>
      <c r="C115" s="27" t="s">
        <v>30</v>
      </c>
      <c r="F115" s="25" t="str">
        <f>IF(E18="","",E18)</f>
        <v>Vyplň údaj</v>
      </c>
      <c r="I115" s="27" t="s">
        <v>37</v>
      </c>
      <c r="J115" s="30" t="str">
        <f>E24</f>
        <v>ing. Iveta Heřmanská</v>
      </c>
      <c r="L115" s="32"/>
    </row>
    <row r="116" spans="2:65" s="1" customFormat="1" ht="10.35" customHeight="1">
      <c r="B116" s="32"/>
      <c r="L116" s="32"/>
    </row>
    <row r="117" spans="2:65" s="10" customFormat="1" ht="29.25" customHeight="1">
      <c r="B117" s="116"/>
      <c r="C117" s="117" t="s">
        <v>157</v>
      </c>
      <c r="D117" s="118" t="s">
        <v>65</v>
      </c>
      <c r="E117" s="118" t="s">
        <v>61</v>
      </c>
      <c r="F117" s="118" t="s">
        <v>62</v>
      </c>
      <c r="G117" s="118" t="s">
        <v>158</v>
      </c>
      <c r="H117" s="118" t="s">
        <v>159</v>
      </c>
      <c r="I117" s="118" t="s">
        <v>160</v>
      </c>
      <c r="J117" s="119" t="s">
        <v>142</v>
      </c>
      <c r="K117" s="120" t="s">
        <v>161</v>
      </c>
      <c r="L117" s="116"/>
      <c r="M117" s="59" t="s">
        <v>1</v>
      </c>
      <c r="N117" s="60" t="s">
        <v>44</v>
      </c>
      <c r="O117" s="60" t="s">
        <v>162</v>
      </c>
      <c r="P117" s="60" t="s">
        <v>163</v>
      </c>
      <c r="Q117" s="60" t="s">
        <v>164</v>
      </c>
      <c r="R117" s="60" t="s">
        <v>165</v>
      </c>
      <c r="S117" s="60" t="s">
        <v>166</v>
      </c>
      <c r="T117" s="61" t="s">
        <v>167</v>
      </c>
    </row>
    <row r="118" spans="2:65" s="1" customFormat="1" ht="22.95" customHeight="1">
      <c r="B118" s="32"/>
      <c r="C118" s="64" t="s">
        <v>168</v>
      </c>
      <c r="J118" s="121">
        <f>BK118</f>
        <v>0</v>
      </c>
      <c r="L118" s="32"/>
      <c r="M118" s="62"/>
      <c r="N118" s="53"/>
      <c r="O118" s="53"/>
      <c r="P118" s="122">
        <f>P119+P124</f>
        <v>0</v>
      </c>
      <c r="Q118" s="53"/>
      <c r="R118" s="122">
        <f>R119+R124</f>
        <v>0</v>
      </c>
      <c r="S118" s="53"/>
      <c r="T118" s="123">
        <f>T119+T124</f>
        <v>0</v>
      </c>
      <c r="AT118" s="17" t="s">
        <v>79</v>
      </c>
      <c r="AU118" s="17" t="s">
        <v>144</v>
      </c>
      <c r="BK118" s="124">
        <f>BK119+BK124</f>
        <v>0</v>
      </c>
    </row>
    <row r="119" spans="2:65" s="11" customFormat="1" ht="25.95" customHeight="1">
      <c r="B119" s="125"/>
      <c r="D119" s="126" t="s">
        <v>79</v>
      </c>
      <c r="E119" s="127" t="s">
        <v>3759</v>
      </c>
      <c r="F119" s="127" t="s">
        <v>3760</v>
      </c>
      <c r="I119" s="128"/>
      <c r="J119" s="129">
        <f>BK119</f>
        <v>0</v>
      </c>
      <c r="L119" s="125"/>
      <c r="M119" s="130"/>
      <c r="P119" s="131">
        <f>SUM(P120:P123)</f>
        <v>0</v>
      </c>
      <c r="R119" s="131">
        <f>SUM(R120:R123)</f>
        <v>0</v>
      </c>
      <c r="T119" s="132">
        <f>SUM(T120:T123)</f>
        <v>0</v>
      </c>
      <c r="AR119" s="126" t="s">
        <v>204</v>
      </c>
      <c r="AT119" s="133" t="s">
        <v>79</v>
      </c>
      <c r="AU119" s="133" t="s">
        <v>80</v>
      </c>
      <c r="AY119" s="126" t="s">
        <v>171</v>
      </c>
      <c r="BK119" s="134">
        <f>SUM(BK120:BK123)</f>
        <v>0</v>
      </c>
    </row>
    <row r="120" spans="2:65" s="1" customFormat="1" ht="16.5" customHeight="1">
      <c r="B120" s="32"/>
      <c r="C120" s="137" t="s">
        <v>87</v>
      </c>
      <c r="D120" s="137" t="s">
        <v>173</v>
      </c>
      <c r="E120" s="138" t="s">
        <v>3761</v>
      </c>
      <c r="F120" s="139" t="s">
        <v>3762</v>
      </c>
      <c r="G120" s="140" t="s">
        <v>3580</v>
      </c>
      <c r="H120" s="141">
        <v>1</v>
      </c>
      <c r="I120" s="142"/>
      <c r="J120" s="143">
        <f>ROUND(I120*H120,2)</f>
        <v>0</v>
      </c>
      <c r="K120" s="144"/>
      <c r="L120" s="32"/>
      <c r="M120" s="145" t="s">
        <v>1</v>
      </c>
      <c r="N120" s="146" t="s">
        <v>45</v>
      </c>
      <c r="P120" s="147">
        <f>O120*H120</f>
        <v>0</v>
      </c>
      <c r="Q120" s="147">
        <v>0</v>
      </c>
      <c r="R120" s="147">
        <f>Q120*H120</f>
        <v>0</v>
      </c>
      <c r="S120" s="147">
        <v>0</v>
      </c>
      <c r="T120" s="148">
        <f>S120*H120</f>
        <v>0</v>
      </c>
      <c r="AR120" s="149" t="s">
        <v>3763</v>
      </c>
      <c r="AT120" s="149" t="s">
        <v>173</v>
      </c>
      <c r="AU120" s="149" t="s">
        <v>87</v>
      </c>
      <c r="AY120" s="17" t="s">
        <v>171</v>
      </c>
      <c r="BE120" s="150">
        <f>IF(N120="základní",J120,0)</f>
        <v>0</v>
      </c>
      <c r="BF120" s="150">
        <f>IF(N120="snížená",J120,0)</f>
        <v>0</v>
      </c>
      <c r="BG120" s="150">
        <f>IF(N120="zákl. přenesená",J120,0)</f>
        <v>0</v>
      </c>
      <c r="BH120" s="150">
        <f>IF(N120="sníž. přenesená",J120,0)</f>
        <v>0</v>
      </c>
      <c r="BI120" s="150">
        <f>IF(N120="nulová",J120,0)</f>
        <v>0</v>
      </c>
      <c r="BJ120" s="17" t="s">
        <v>87</v>
      </c>
      <c r="BK120" s="150">
        <f>ROUND(I120*H120,2)</f>
        <v>0</v>
      </c>
      <c r="BL120" s="17" t="s">
        <v>3763</v>
      </c>
      <c r="BM120" s="149" t="s">
        <v>3764</v>
      </c>
    </row>
    <row r="121" spans="2:65" s="1" customFormat="1" ht="19.2">
      <c r="B121" s="32"/>
      <c r="D121" s="152" t="s">
        <v>234</v>
      </c>
      <c r="F121" s="179" t="s">
        <v>3765</v>
      </c>
      <c r="I121" s="180"/>
      <c r="L121" s="32"/>
      <c r="M121" s="181"/>
      <c r="T121" s="56"/>
      <c r="AT121" s="17" t="s">
        <v>234</v>
      </c>
      <c r="AU121" s="17" t="s">
        <v>87</v>
      </c>
    </row>
    <row r="122" spans="2:65" s="1" customFormat="1" ht="16.5" customHeight="1">
      <c r="B122" s="32"/>
      <c r="C122" s="137" t="s">
        <v>89</v>
      </c>
      <c r="D122" s="137" t="s">
        <v>173</v>
      </c>
      <c r="E122" s="138" t="s">
        <v>3766</v>
      </c>
      <c r="F122" s="139" t="s">
        <v>3767</v>
      </c>
      <c r="G122" s="140" t="s">
        <v>3580</v>
      </c>
      <c r="H122" s="141">
        <v>1</v>
      </c>
      <c r="I122" s="142"/>
      <c r="J122" s="143">
        <f>ROUND(I122*H122,2)</f>
        <v>0</v>
      </c>
      <c r="K122" s="144"/>
      <c r="L122" s="32"/>
      <c r="M122" s="145" t="s">
        <v>1</v>
      </c>
      <c r="N122" s="146" t="s">
        <v>45</v>
      </c>
      <c r="P122" s="147">
        <f>O122*H122</f>
        <v>0</v>
      </c>
      <c r="Q122" s="147">
        <v>0</v>
      </c>
      <c r="R122" s="147">
        <f>Q122*H122</f>
        <v>0</v>
      </c>
      <c r="S122" s="147">
        <v>0</v>
      </c>
      <c r="T122" s="148">
        <f>S122*H122</f>
        <v>0</v>
      </c>
      <c r="AR122" s="149" t="s">
        <v>3763</v>
      </c>
      <c r="AT122" s="149" t="s">
        <v>173</v>
      </c>
      <c r="AU122" s="149" t="s">
        <v>87</v>
      </c>
      <c r="AY122" s="17" t="s">
        <v>171</v>
      </c>
      <c r="BE122" s="150">
        <f>IF(N122="základní",J122,0)</f>
        <v>0</v>
      </c>
      <c r="BF122" s="150">
        <f>IF(N122="snížená",J122,0)</f>
        <v>0</v>
      </c>
      <c r="BG122" s="150">
        <f>IF(N122="zákl. přenesená",J122,0)</f>
        <v>0</v>
      </c>
      <c r="BH122" s="150">
        <f>IF(N122="sníž. přenesená",J122,0)</f>
        <v>0</v>
      </c>
      <c r="BI122" s="150">
        <f>IF(N122="nulová",J122,0)</f>
        <v>0</v>
      </c>
      <c r="BJ122" s="17" t="s">
        <v>87</v>
      </c>
      <c r="BK122" s="150">
        <f>ROUND(I122*H122,2)</f>
        <v>0</v>
      </c>
      <c r="BL122" s="17" t="s">
        <v>3763</v>
      </c>
      <c r="BM122" s="149" t="s">
        <v>3768</v>
      </c>
    </row>
    <row r="123" spans="2:65" s="1" customFormat="1" ht="19.2">
      <c r="B123" s="32"/>
      <c r="D123" s="152" t="s">
        <v>234</v>
      </c>
      <c r="F123" s="179" t="s">
        <v>3765</v>
      </c>
      <c r="I123" s="180"/>
      <c r="L123" s="32"/>
      <c r="M123" s="181"/>
      <c r="T123" s="56"/>
      <c r="AT123" s="17" t="s">
        <v>234</v>
      </c>
      <c r="AU123" s="17" t="s">
        <v>87</v>
      </c>
    </row>
    <row r="124" spans="2:65" s="11" customFormat="1" ht="25.95" customHeight="1">
      <c r="B124" s="125"/>
      <c r="D124" s="126" t="s">
        <v>79</v>
      </c>
      <c r="E124" s="127" t="s">
        <v>3769</v>
      </c>
      <c r="F124" s="127" t="s">
        <v>3770</v>
      </c>
      <c r="I124" s="128"/>
      <c r="J124" s="129">
        <f>BK124</f>
        <v>0</v>
      </c>
      <c r="L124" s="125"/>
      <c r="M124" s="130"/>
      <c r="P124" s="131">
        <f>SUM(P125:P166)</f>
        <v>0</v>
      </c>
      <c r="R124" s="131">
        <f>SUM(R125:R166)</f>
        <v>0</v>
      </c>
      <c r="T124" s="132">
        <f>SUM(T125:T166)</f>
        <v>0</v>
      </c>
      <c r="AR124" s="126" t="s">
        <v>177</v>
      </c>
      <c r="AT124" s="133" t="s">
        <v>79</v>
      </c>
      <c r="AU124" s="133" t="s">
        <v>80</v>
      </c>
      <c r="AY124" s="126" t="s">
        <v>171</v>
      </c>
      <c r="BK124" s="134">
        <f>SUM(BK125:BK166)</f>
        <v>0</v>
      </c>
    </row>
    <row r="125" spans="2:65" s="1" customFormat="1" ht="16.5" customHeight="1">
      <c r="B125" s="32"/>
      <c r="C125" s="137" t="s">
        <v>96</v>
      </c>
      <c r="D125" s="137" t="s">
        <v>173</v>
      </c>
      <c r="E125" s="138" t="s">
        <v>3771</v>
      </c>
      <c r="F125" s="139" t="s">
        <v>3772</v>
      </c>
      <c r="G125" s="140" t="s">
        <v>3580</v>
      </c>
      <c r="H125" s="141">
        <v>1</v>
      </c>
      <c r="I125" s="142"/>
      <c r="J125" s="143">
        <f>ROUND(I125*H125,2)</f>
        <v>0</v>
      </c>
      <c r="K125" s="144"/>
      <c r="L125" s="32"/>
      <c r="M125" s="145" t="s">
        <v>1</v>
      </c>
      <c r="N125" s="146" t="s">
        <v>45</v>
      </c>
      <c r="P125" s="147">
        <f>O125*H125</f>
        <v>0</v>
      </c>
      <c r="Q125" s="147">
        <v>0</v>
      </c>
      <c r="R125" s="147">
        <f>Q125*H125</f>
        <v>0</v>
      </c>
      <c r="S125" s="147">
        <v>0</v>
      </c>
      <c r="T125" s="148">
        <f>S125*H125</f>
        <v>0</v>
      </c>
      <c r="AR125" s="149" t="s">
        <v>3773</v>
      </c>
      <c r="AT125" s="149" t="s">
        <v>173</v>
      </c>
      <c r="AU125" s="149" t="s">
        <v>87</v>
      </c>
      <c r="AY125" s="17" t="s">
        <v>171</v>
      </c>
      <c r="BE125" s="150">
        <f>IF(N125="základní",J125,0)</f>
        <v>0</v>
      </c>
      <c r="BF125" s="150">
        <f>IF(N125="snížená",J125,0)</f>
        <v>0</v>
      </c>
      <c r="BG125" s="150">
        <f>IF(N125="zákl. přenesená",J125,0)</f>
        <v>0</v>
      </c>
      <c r="BH125" s="150">
        <f>IF(N125="sníž. přenesená",J125,0)</f>
        <v>0</v>
      </c>
      <c r="BI125" s="150">
        <f>IF(N125="nulová",J125,0)</f>
        <v>0</v>
      </c>
      <c r="BJ125" s="17" t="s">
        <v>87</v>
      </c>
      <c r="BK125" s="150">
        <f>ROUND(I125*H125,2)</f>
        <v>0</v>
      </c>
      <c r="BL125" s="17" t="s">
        <v>3773</v>
      </c>
      <c r="BM125" s="149" t="s">
        <v>3774</v>
      </c>
    </row>
    <row r="126" spans="2:65" s="1" customFormat="1" ht="19.2">
      <c r="B126" s="32"/>
      <c r="D126" s="152" t="s">
        <v>234</v>
      </c>
      <c r="F126" s="179" t="s">
        <v>3765</v>
      </c>
      <c r="I126" s="180"/>
      <c r="L126" s="32"/>
      <c r="M126" s="181"/>
      <c r="T126" s="56"/>
      <c r="AT126" s="17" t="s">
        <v>234</v>
      </c>
      <c r="AU126" s="17" t="s">
        <v>87</v>
      </c>
    </row>
    <row r="127" spans="2:65" s="1" customFormat="1" ht="16.5" customHeight="1">
      <c r="B127" s="32"/>
      <c r="C127" s="137" t="s">
        <v>177</v>
      </c>
      <c r="D127" s="137" t="s">
        <v>173</v>
      </c>
      <c r="E127" s="138" t="s">
        <v>3775</v>
      </c>
      <c r="F127" s="139" t="s">
        <v>3776</v>
      </c>
      <c r="G127" s="140" t="s">
        <v>3580</v>
      </c>
      <c r="H127" s="141">
        <v>1</v>
      </c>
      <c r="I127" s="142"/>
      <c r="J127" s="143">
        <f>ROUND(I127*H127,2)</f>
        <v>0</v>
      </c>
      <c r="K127" s="144"/>
      <c r="L127" s="32"/>
      <c r="M127" s="145" t="s">
        <v>1</v>
      </c>
      <c r="N127" s="146" t="s">
        <v>45</v>
      </c>
      <c r="P127" s="147">
        <f>O127*H127</f>
        <v>0</v>
      </c>
      <c r="Q127" s="147">
        <v>0</v>
      </c>
      <c r="R127" s="147">
        <f>Q127*H127</f>
        <v>0</v>
      </c>
      <c r="S127" s="147">
        <v>0</v>
      </c>
      <c r="T127" s="148">
        <f>S127*H127</f>
        <v>0</v>
      </c>
      <c r="AR127" s="149" t="s">
        <v>3773</v>
      </c>
      <c r="AT127" s="149" t="s">
        <v>173</v>
      </c>
      <c r="AU127" s="149" t="s">
        <v>87</v>
      </c>
      <c r="AY127" s="17" t="s">
        <v>171</v>
      </c>
      <c r="BE127" s="150">
        <f>IF(N127="základní",J127,0)</f>
        <v>0</v>
      </c>
      <c r="BF127" s="150">
        <f>IF(N127="snížená",J127,0)</f>
        <v>0</v>
      </c>
      <c r="BG127" s="150">
        <f>IF(N127="zákl. přenesená",J127,0)</f>
        <v>0</v>
      </c>
      <c r="BH127" s="150">
        <f>IF(N127="sníž. přenesená",J127,0)</f>
        <v>0</v>
      </c>
      <c r="BI127" s="150">
        <f>IF(N127="nulová",J127,0)</f>
        <v>0</v>
      </c>
      <c r="BJ127" s="17" t="s">
        <v>87</v>
      </c>
      <c r="BK127" s="150">
        <f>ROUND(I127*H127,2)</f>
        <v>0</v>
      </c>
      <c r="BL127" s="17" t="s">
        <v>3773</v>
      </c>
      <c r="BM127" s="149" t="s">
        <v>3777</v>
      </c>
    </row>
    <row r="128" spans="2:65" s="1" customFormat="1" ht="19.2">
      <c r="B128" s="32"/>
      <c r="D128" s="152" t="s">
        <v>234</v>
      </c>
      <c r="F128" s="179" t="s">
        <v>3765</v>
      </c>
      <c r="I128" s="180"/>
      <c r="L128" s="32"/>
      <c r="M128" s="181"/>
      <c r="T128" s="56"/>
      <c r="AT128" s="17" t="s">
        <v>234</v>
      </c>
      <c r="AU128" s="17" t="s">
        <v>87</v>
      </c>
    </row>
    <row r="129" spans="2:65" s="1" customFormat="1" ht="16.5" customHeight="1">
      <c r="B129" s="32"/>
      <c r="C129" s="137" t="s">
        <v>204</v>
      </c>
      <c r="D129" s="137" t="s">
        <v>173</v>
      </c>
      <c r="E129" s="138" t="s">
        <v>3778</v>
      </c>
      <c r="F129" s="139" t="s">
        <v>3779</v>
      </c>
      <c r="G129" s="140" t="s">
        <v>3580</v>
      </c>
      <c r="H129" s="141">
        <v>1</v>
      </c>
      <c r="I129" s="142"/>
      <c r="J129" s="143">
        <f>ROUND(I129*H129,2)</f>
        <v>0</v>
      </c>
      <c r="K129" s="144"/>
      <c r="L129" s="32"/>
      <c r="M129" s="145" t="s">
        <v>1</v>
      </c>
      <c r="N129" s="146" t="s">
        <v>45</v>
      </c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AR129" s="149" t="s">
        <v>3773</v>
      </c>
      <c r="AT129" s="149" t="s">
        <v>173</v>
      </c>
      <c r="AU129" s="149" t="s">
        <v>87</v>
      </c>
      <c r="AY129" s="17" t="s">
        <v>171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7" t="s">
        <v>87</v>
      </c>
      <c r="BK129" s="150">
        <f>ROUND(I129*H129,2)</f>
        <v>0</v>
      </c>
      <c r="BL129" s="17" t="s">
        <v>3773</v>
      </c>
      <c r="BM129" s="149" t="s">
        <v>3780</v>
      </c>
    </row>
    <row r="130" spans="2:65" s="1" customFormat="1" ht="19.2">
      <c r="B130" s="32"/>
      <c r="D130" s="152" t="s">
        <v>234</v>
      </c>
      <c r="F130" s="179" t="s">
        <v>3765</v>
      </c>
      <c r="I130" s="180"/>
      <c r="L130" s="32"/>
      <c r="M130" s="181"/>
      <c r="T130" s="56"/>
      <c r="AT130" s="17" t="s">
        <v>234</v>
      </c>
      <c r="AU130" s="17" t="s">
        <v>87</v>
      </c>
    </row>
    <row r="131" spans="2:65" s="1" customFormat="1" ht="24.15" customHeight="1">
      <c r="B131" s="32"/>
      <c r="C131" s="137" t="s">
        <v>210</v>
      </c>
      <c r="D131" s="137" t="s">
        <v>173</v>
      </c>
      <c r="E131" s="138" t="s">
        <v>3781</v>
      </c>
      <c r="F131" s="139" t="s">
        <v>3782</v>
      </c>
      <c r="G131" s="140" t="s">
        <v>3580</v>
      </c>
      <c r="H131" s="141">
        <v>1</v>
      </c>
      <c r="I131" s="142"/>
      <c r="J131" s="143">
        <f>ROUND(I131*H131,2)</f>
        <v>0</v>
      </c>
      <c r="K131" s="144"/>
      <c r="L131" s="32"/>
      <c r="M131" s="145" t="s">
        <v>1</v>
      </c>
      <c r="N131" s="146" t="s">
        <v>45</v>
      </c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AR131" s="149" t="s">
        <v>3773</v>
      </c>
      <c r="AT131" s="149" t="s">
        <v>173</v>
      </c>
      <c r="AU131" s="149" t="s">
        <v>87</v>
      </c>
      <c r="AY131" s="17" t="s">
        <v>171</v>
      </c>
      <c r="BE131" s="150">
        <f>IF(N131="základní",J131,0)</f>
        <v>0</v>
      </c>
      <c r="BF131" s="150">
        <f>IF(N131="snížená",J131,0)</f>
        <v>0</v>
      </c>
      <c r="BG131" s="150">
        <f>IF(N131="zákl. přenesená",J131,0)</f>
        <v>0</v>
      </c>
      <c r="BH131" s="150">
        <f>IF(N131="sníž. přenesená",J131,0)</f>
        <v>0</v>
      </c>
      <c r="BI131" s="150">
        <f>IF(N131="nulová",J131,0)</f>
        <v>0</v>
      </c>
      <c r="BJ131" s="17" t="s">
        <v>87</v>
      </c>
      <c r="BK131" s="150">
        <f>ROUND(I131*H131,2)</f>
        <v>0</v>
      </c>
      <c r="BL131" s="17" t="s">
        <v>3773</v>
      </c>
      <c r="BM131" s="149" t="s">
        <v>3783</v>
      </c>
    </row>
    <row r="132" spans="2:65" s="1" customFormat="1" ht="19.2">
      <c r="B132" s="32"/>
      <c r="D132" s="152" t="s">
        <v>234</v>
      </c>
      <c r="F132" s="179" t="s">
        <v>3765</v>
      </c>
      <c r="I132" s="180"/>
      <c r="L132" s="32"/>
      <c r="M132" s="181"/>
      <c r="T132" s="56"/>
      <c r="AT132" s="17" t="s">
        <v>234</v>
      </c>
      <c r="AU132" s="17" t="s">
        <v>87</v>
      </c>
    </row>
    <row r="133" spans="2:65" s="1" customFormat="1" ht="24.15" customHeight="1">
      <c r="B133" s="32"/>
      <c r="C133" s="137" t="s">
        <v>220</v>
      </c>
      <c r="D133" s="137" t="s">
        <v>173</v>
      </c>
      <c r="E133" s="138" t="s">
        <v>3784</v>
      </c>
      <c r="F133" s="139" t="s">
        <v>3785</v>
      </c>
      <c r="G133" s="140" t="s">
        <v>3580</v>
      </c>
      <c r="H133" s="141">
        <v>1</v>
      </c>
      <c r="I133" s="142"/>
      <c r="J133" s="143">
        <f>ROUND(I133*H133,2)</f>
        <v>0</v>
      </c>
      <c r="K133" s="144"/>
      <c r="L133" s="32"/>
      <c r="M133" s="145" t="s">
        <v>1</v>
      </c>
      <c r="N133" s="146" t="s">
        <v>45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AR133" s="149" t="s">
        <v>3773</v>
      </c>
      <c r="AT133" s="149" t="s">
        <v>173</v>
      </c>
      <c r="AU133" s="149" t="s">
        <v>87</v>
      </c>
      <c r="AY133" s="17" t="s">
        <v>171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7" t="s">
        <v>87</v>
      </c>
      <c r="BK133" s="150">
        <f>ROUND(I133*H133,2)</f>
        <v>0</v>
      </c>
      <c r="BL133" s="17" t="s">
        <v>3773</v>
      </c>
      <c r="BM133" s="149" t="s">
        <v>3786</v>
      </c>
    </row>
    <row r="134" spans="2:65" s="1" customFormat="1" ht="19.2">
      <c r="B134" s="32"/>
      <c r="D134" s="152" t="s">
        <v>234</v>
      </c>
      <c r="F134" s="179" t="s">
        <v>3765</v>
      </c>
      <c r="I134" s="180"/>
      <c r="L134" s="32"/>
      <c r="M134" s="181"/>
      <c r="T134" s="56"/>
      <c r="AT134" s="17" t="s">
        <v>234</v>
      </c>
      <c r="AU134" s="17" t="s">
        <v>87</v>
      </c>
    </row>
    <row r="135" spans="2:65" s="1" customFormat="1" ht="16.5" customHeight="1">
      <c r="B135" s="32"/>
      <c r="C135" s="137" t="s">
        <v>225</v>
      </c>
      <c r="D135" s="137" t="s">
        <v>173</v>
      </c>
      <c r="E135" s="138" t="s">
        <v>3787</v>
      </c>
      <c r="F135" s="139" t="s">
        <v>3788</v>
      </c>
      <c r="G135" s="140" t="s">
        <v>3580</v>
      </c>
      <c r="H135" s="141">
        <v>1</v>
      </c>
      <c r="I135" s="142"/>
      <c r="J135" s="143">
        <f>ROUND(I135*H135,2)</f>
        <v>0</v>
      </c>
      <c r="K135" s="144"/>
      <c r="L135" s="32"/>
      <c r="M135" s="145" t="s">
        <v>1</v>
      </c>
      <c r="N135" s="146" t="s">
        <v>45</v>
      </c>
      <c r="P135" s="147">
        <f>O135*H135</f>
        <v>0</v>
      </c>
      <c r="Q135" s="147">
        <v>0</v>
      </c>
      <c r="R135" s="147">
        <f>Q135*H135</f>
        <v>0</v>
      </c>
      <c r="S135" s="147">
        <v>0</v>
      </c>
      <c r="T135" s="148">
        <f>S135*H135</f>
        <v>0</v>
      </c>
      <c r="AR135" s="149" t="s">
        <v>3773</v>
      </c>
      <c r="AT135" s="149" t="s">
        <v>173</v>
      </c>
      <c r="AU135" s="149" t="s">
        <v>87</v>
      </c>
      <c r="AY135" s="17" t="s">
        <v>171</v>
      </c>
      <c r="BE135" s="150">
        <f>IF(N135="základní",J135,0)</f>
        <v>0</v>
      </c>
      <c r="BF135" s="150">
        <f>IF(N135="snížená",J135,0)</f>
        <v>0</v>
      </c>
      <c r="BG135" s="150">
        <f>IF(N135="zákl. přenesená",J135,0)</f>
        <v>0</v>
      </c>
      <c r="BH135" s="150">
        <f>IF(N135="sníž. přenesená",J135,0)</f>
        <v>0</v>
      </c>
      <c r="BI135" s="150">
        <f>IF(N135="nulová",J135,0)</f>
        <v>0</v>
      </c>
      <c r="BJ135" s="17" t="s">
        <v>87</v>
      </c>
      <c r="BK135" s="150">
        <f>ROUND(I135*H135,2)</f>
        <v>0</v>
      </c>
      <c r="BL135" s="17" t="s">
        <v>3773</v>
      </c>
      <c r="BM135" s="149" t="s">
        <v>3789</v>
      </c>
    </row>
    <row r="136" spans="2:65" s="1" customFormat="1" ht="19.2">
      <c r="B136" s="32"/>
      <c r="D136" s="152" t="s">
        <v>234</v>
      </c>
      <c r="F136" s="179" t="s">
        <v>3765</v>
      </c>
      <c r="I136" s="180"/>
      <c r="L136" s="32"/>
      <c r="M136" s="181"/>
      <c r="T136" s="56"/>
      <c r="AT136" s="17" t="s">
        <v>234</v>
      </c>
      <c r="AU136" s="17" t="s">
        <v>87</v>
      </c>
    </row>
    <row r="137" spans="2:65" s="1" customFormat="1" ht="16.5" customHeight="1">
      <c r="B137" s="32"/>
      <c r="C137" s="137" t="s">
        <v>229</v>
      </c>
      <c r="D137" s="137" t="s">
        <v>173</v>
      </c>
      <c r="E137" s="138" t="s">
        <v>3790</v>
      </c>
      <c r="F137" s="139" t="s">
        <v>3791</v>
      </c>
      <c r="G137" s="140" t="s">
        <v>3580</v>
      </c>
      <c r="H137" s="141">
        <v>1</v>
      </c>
      <c r="I137" s="142"/>
      <c r="J137" s="143">
        <f>ROUND(I137*H137,2)</f>
        <v>0</v>
      </c>
      <c r="K137" s="144"/>
      <c r="L137" s="32"/>
      <c r="M137" s="145" t="s">
        <v>1</v>
      </c>
      <c r="N137" s="146" t="s">
        <v>45</v>
      </c>
      <c r="P137" s="147">
        <f>O137*H137</f>
        <v>0</v>
      </c>
      <c r="Q137" s="147">
        <v>0</v>
      </c>
      <c r="R137" s="147">
        <f>Q137*H137</f>
        <v>0</v>
      </c>
      <c r="S137" s="147">
        <v>0</v>
      </c>
      <c r="T137" s="148">
        <f>S137*H137</f>
        <v>0</v>
      </c>
      <c r="AR137" s="149" t="s">
        <v>3773</v>
      </c>
      <c r="AT137" s="149" t="s">
        <v>173</v>
      </c>
      <c r="AU137" s="149" t="s">
        <v>87</v>
      </c>
      <c r="AY137" s="17" t="s">
        <v>171</v>
      </c>
      <c r="BE137" s="150">
        <f>IF(N137="základní",J137,0)</f>
        <v>0</v>
      </c>
      <c r="BF137" s="150">
        <f>IF(N137="snížená",J137,0)</f>
        <v>0</v>
      </c>
      <c r="BG137" s="150">
        <f>IF(N137="zákl. přenesená",J137,0)</f>
        <v>0</v>
      </c>
      <c r="BH137" s="150">
        <f>IF(N137="sníž. přenesená",J137,0)</f>
        <v>0</v>
      </c>
      <c r="BI137" s="150">
        <f>IF(N137="nulová",J137,0)</f>
        <v>0</v>
      </c>
      <c r="BJ137" s="17" t="s">
        <v>87</v>
      </c>
      <c r="BK137" s="150">
        <f>ROUND(I137*H137,2)</f>
        <v>0</v>
      </c>
      <c r="BL137" s="17" t="s">
        <v>3773</v>
      </c>
      <c r="BM137" s="149" t="s">
        <v>3792</v>
      </c>
    </row>
    <row r="138" spans="2:65" s="1" customFormat="1" ht="19.2">
      <c r="B138" s="32"/>
      <c r="D138" s="152" t="s">
        <v>234</v>
      </c>
      <c r="F138" s="179" t="s">
        <v>3765</v>
      </c>
      <c r="I138" s="180"/>
      <c r="L138" s="32"/>
      <c r="M138" s="181"/>
      <c r="T138" s="56"/>
      <c r="AT138" s="17" t="s">
        <v>234</v>
      </c>
      <c r="AU138" s="17" t="s">
        <v>87</v>
      </c>
    </row>
    <row r="139" spans="2:65" s="1" customFormat="1" ht="16.5" customHeight="1">
      <c r="B139" s="32"/>
      <c r="C139" s="137" t="s">
        <v>243</v>
      </c>
      <c r="D139" s="137" t="s">
        <v>173</v>
      </c>
      <c r="E139" s="138" t="s">
        <v>3793</v>
      </c>
      <c r="F139" s="139" t="s">
        <v>3794</v>
      </c>
      <c r="G139" s="140" t="s">
        <v>3580</v>
      </c>
      <c r="H139" s="141">
        <v>1</v>
      </c>
      <c r="I139" s="142"/>
      <c r="J139" s="143">
        <f>ROUND(I139*H139,2)</f>
        <v>0</v>
      </c>
      <c r="K139" s="144"/>
      <c r="L139" s="32"/>
      <c r="M139" s="145" t="s">
        <v>1</v>
      </c>
      <c r="N139" s="146" t="s">
        <v>45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AR139" s="149" t="s">
        <v>3773</v>
      </c>
      <c r="AT139" s="149" t="s">
        <v>173</v>
      </c>
      <c r="AU139" s="149" t="s">
        <v>87</v>
      </c>
      <c r="AY139" s="17" t="s">
        <v>171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7" t="s">
        <v>87</v>
      </c>
      <c r="BK139" s="150">
        <f>ROUND(I139*H139,2)</f>
        <v>0</v>
      </c>
      <c r="BL139" s="17" t="s">
        <v>3773</v>
      </c>
      <c r="BM139" s="149" t="s">
        <v>3795</v>
      </c>
    </row>
    <row r="140" spans="2:65" s="1" customFormat="1" ht="19.2">
      <c r="B140" s="32"/>
      <c r="D140" s="152" t="s">
        <v>234</v>
      </c>
      <c r="F140" s="179" t="s">
        <v>3765</v>
      </c>
      <c r="I140" s="180"/>
      <c r="L140" s="32"/>
      <c r="M140" s="181"/>
      <c r="T140" s="56"/>
      <c r="AT140" s="17" t="s">
        <v>234</v>
      </c>
      <c r="AU140" s="17" t="s">
        <v>87</v>
      </c>
    </row>
    <row r="141" spans="2:65" s="1" customFormat="1" ht="24.15" customHeight="1">
      <c r="B141" s="32"/>
      <c r="C141" s="137" t="s">
        <v>249</v>
      </c>
      <c r="D141" s="137" t="s">
        <v>173</v>
      </c>
      <c r="E141" s="138" t="s">
        <v>3796</v>
      </c>
      <c r="F141" s="139" t="s">
        <v>3797</v>
      </c>
      <c r="G141" s="140" t="s">
        <v>3580</v>
      </c>
      <c r="H141" s="141">
        <v>1</v>
      </c>
      <c r="I141" s="142"/>
      <c r="J141" s="143">
        <f>ROUND(I141*H141,2)</f>
        <v>0</v>
      </c>
      <c r="K141" s="144"/>
      <c r="L141" s="32"/>
      <c r="M141" s="145" t="s">
        <v>1</v>
      </c>
      <c r="N141" s="146" t="s">
        <v>45</v>
      </c>
      <c r="P141" s="147">
        <f>O141*H141</f>
        <v>0</v>
      </c>
      <c r="Q141" s="147">
        <v>0</v>
      </c>
      <c r="R141" s="147">
        <f>Q141*H141</f>
        <v>0</v>
      </c>
      <c r="S141" s="147">
        <v>0</v>
      </c>
      <c r="T141" s="148">
        <f>S141*H141</f>
        <v>0</v>
      </c>
      <c r="AR141" s="149" t="s">
        <v>3773</v>
      </c>
      <c r="AT141" s="149" t="s">
        <v>173</v>
      </c>
      <c r="AU141" s="149" t="s">
        <v>87</v>
      </c>
      <c r="AY141" s="17" t="s">
        <v>171</v>
      </c>
      <c r="BE141" s="150">
        <f>IF(N141="základní",J141,0)</f>
        <v>0</v>
      </c>
      <c r="BF141" s="150">
        <f>IF(N141="snížená",J141,0)</f>
        <v>0</v>
      </c>
      <c r="BG141" s="150">
        <f>IF(N141="zákl. přenesená",J141,0)</f>
        <v>0</v>
      </c>
      <c r="BH141" s="150">
        <f>IF(N141="sníž. přenesená",J141,0)</f>
        <v>0</v>
      </c>
      <c r="BI141" s="150">
        <f>IF(N141="nulová",J141,0)</f>
        <v>0</v>
      </c>
      <c r="BJ141" s="17" t="s">
        <v>87</v>
      </c>
      <c r="BK141" s="150">
        <f>ROUND(I141*H141,2)</f>
        <v>0</v>
      </c>
      <c r="BL141" s="17" t="s">
        <v>3773</v>
      </c>
      <c r="BM141" s="149" t="s">
        <v>3798</v>
      </c>
    </row>
    <row r="142" spans="2:65" s="1" customFormat="1" ht="19.2">
      <c r="B142" s="32"/>
      <c r="D142" s="152" t="s">
        <v>234</v>
      </c>
      <c r="F142" s="179" t="s">
        <v>3765</v>
      </c>
      <c r="I142" s="180"/>
      <c r="L142" s="32"/>
      <c r="M142" s="181"/>
      <c r="T142" s="56"/>
      <c r="AT142" s="17" t="s">
        <v>234</v>
      </c>
      <c r="AU142" s="17" t="s">
        <v>87</v>
      </c>
    </row>
    <row r="143" spans="2:65" s="1" customFormat="1" ht="21.75" customHeight="1">
      <c r="B143" s="32"/>
      <c r="C143" s="137" t="s">
        <v>8</v>
      </c>
      <c r="D143" s="137" t="s">
        <v>173</v>
      </c>
      <c r="E143" s="138" t="s">
        <v>3799</v>
      </c>
      <c r="F143" s="139" t="s">
        <v>3800</v>
      </c>
      <c r="G143" s="140" t="s">
        <v>3580</v>
      </c>
      <c r="H143" s="141">
        <v>1</v>
      </c>
      <c r="I143" s="142"/>
      <c r="J143" s="143">
        <f>ROUND(I143*H143,2)</f>
        <v>0</v>
      </c>
      <c r="K143" s="144"/>
      <c r="L143" s="32"/>
      <c r="M143" s="145" t="s">
        <v>1</v>
      </c>
      <c r="N143" s="146" t="s">
        <v>45</v>
      </c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AR143" s="149" t="s">
        <v>3773</v>
      </c>
      <c r="AT143" s="149" t="s">
        <v>173</v>
      </c>
      <c r="AU143" s="149" t="s">
        <v>87</v>
      </c>
      <c r="AY143" s="17" t="s">
        <v>171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7" t="s">
        <v>87</v>
      </c>
      <c r="BK143" s="150">
        <f>ROUND(I143*H143,2)</f>
        <v>0</v>
      </c>
      <c r="BL143" s="17" t="s">
        <v>3773</v>
      </c>
      <c r="BM143" s="149" t="s">
        <v>3801</v>
      </c>
    </row>
    <row r="144" spans="2:65" s="1" customFormat="1" ht="19.2">
      <c r="B144" s="32"/>
      <c r="D144" s="152" t="s">
        <v>234</v>
      </c>
      <c r="F144" s="179" t="s">
        <v>3765</v>
      </c>
      <c r="I144" s="180"/>
      <c r="L144" s="32"/>
      <c r="M144" s="181"/>
      <c r="T144" s="56"/>
      <c r="AT144" s="17" t="s">
        <v>234</v>
      </c>
      <c r="AU144" s="17" t="s">
        <v>87</v>
      </c>
    </row>
    <row r="145" spans="2:65" s="1" customFormat="1" ht="16.5" customHeight="1">
      <c r="B145" s="32"/>
      <c r="C145" s="137" t="s">
        <v>277</v>
      </c>
      <c r="D145" s="137" t="s">
        <v>173</v>
      </c>
      <c r="E145" s="138" t="s">
        <v>3802</v>
      </c>
      <c r="F145" s="139" t="s">
        <v>3803</v>
      </c>
      <c r="G145" s="140" t="s">
        <v>3580</v>
      </c>
      <c r="H145" s="141">
        <v>1</v>
      </c>
      <c r="I145" s="142"/>
      <c r="J145" s="143">
        <f>ROUND(I145*H145,2)</f>
        <v>0</v>
      </c>
      <c r="K145" s="144"/>
      <c r="L145" s="32"/>
      <c r="M145" s="145" t="s">
        <v>1</v>
      </c>
      <c r="N145" s="146" t="s">
        <v>45</v>
      </c>
      <c r="P145" s="147">
        <f>O145*H145</f>
        <v>0</v>
      </c>
      <c r="Q145" s="147">
        <v>0</v>
      </c>
      <c r="R145" s="147">
        <f>Q145*H145</f>
        <v>0</v>
      </c>
      <c r="S145" s="147">
        <v>0</v>
      </c>
      <c r="T145" s="148">
        <f>S145*H145</f>
        <v>0</v>
      </c>
      <c r="AR145" s="149" t="s">
        <v>3773</v>
      </c>
      <c r="AT145" s="149" t="s">
        <v>173</v>
      </c>
      <c r="AU145" s="149" t="s">
        <v>87</v>
      </c>
      <c r="AY145" s="17" t="s">
        <v>171</v>
      </c>
      <c r="BE145" s="150">
        <f>IF(N145="základní",J145,0)</f>
        <v>0</v>
      </c>
      <c r="BF145" s="150">
        <f>IF(N145="snížená",J145,0)</f>
        <v>0</v>
      </c>
      <c r="BG145" s="150">
        <f>IF(N145="zákl. přenesená",J145,0)</f>
        <v>0</v>
      </c>
      <c r="BH145" s="150">
        <f>IF(N145="sníž. přenesená",J145,0)</f>
        <v>0</v>
      </c>
      <c r="BI145" s="150">
        <f>IF(N145="nulová",J145,0)</f>
        <v>0</v>
      </c>
      <c r="BJ145" s="17" t="s">
        <v>87</v>
      </c>
      <c r="BK145" s="150">
        <f>ROUND(I145*H145,2)</f>
        <v>0</v>
      </c>
      <c r="BL145" s="17" t="s">
        <v>3773</v>
      </c>
      <c r="BM145" s="149" t="s">
        <v>3804</v>
      </c>
    </row>
    <row r="146" spans="2:65" s="1" customFormat="1" ht="19.2">
      <c r="B146" s="32"/>
      <c r="D146" s="152" t="s">
        <v>234</v>
      </c>
      <c r="F146" s="179" t="s">
        <v>3765</v>
      </c>
      <c r="I146" s="180"/>
      <c r="L146" s="32"/>
      <c r="M146" s="181"/>
      <c r="T146" s="56"/>
      <c r="AT146" s="17" t="s">
        <v>234</v>
      </c>
      <c r="AU146" s="17" t="s">
        <v>87</v>
      </c>
    </row>
    <row r="147" spans="2:65" s="1" customFormat="1" ht="16.5" customHeight="1">
      <c r="B147" s="32"/>
      <c r="C147" s="137" t="s">
        <v>297</v>
      </c>
      <c r="D147" s="137" t="s">
        <v>173</v>
      </c>
      <c r="E147" s="138" t="s">
        <v>3805</v>
      </c>
      <c r="F147" s="139" t="s">
        <v>3806</v>
      </c>
      <c r="G147" s="140" t="s">
        <v>3580</v>
      </c>
      <c r="H147" s="141">
        <v>1</v>
      </c>
      <c r="I147" s="142"/>
      <c r="J147" s="143">
        <f>ROUND(I147*H147,2)</f>
        <v>0</v>
      </c>
      <c r="K147" s="144"/>
      <c r="L147" s="32"/>
      <c r="M147" s="145" t="s">
        <v>1</v>
      </c>
      <c r="N147" s="146" t="s">
        <v>45</v>
      </c>
      <c r="P147" s="147">
        <f>O147*H147</f>
        <v>0</v>
      </c>
      <c r="Q147" s="147">
        <v>0</v>
      </c>
      <c r="R147" s="147">
        <f>Q147*H147</f>
        <v>0</v>
      </c>
      <c r="S147" s="147">
        <v>0</v>
      </c>
      <c r="T147" s="148">
        <f>S147*H147</f>
        <v>0</v>
      </c>
      <c r="AR147" s="149" t="s">
        <v>3773</v>
      </c>
      <c r="AT147" s="149" t="s">
        <v>173</v>
      </c>
      <c r="AU147" s="149" t="s">
        <v>87</v>
      </c>
      <c r="AY147" s="17" t="s">
        <v>171</v>
      </c>
      <c r="BE147" s="150">
        <f>IF(N147="základní",J147,0)</f>
        <v>0</v>
      </c>
      <c r="BF147" s="150">
        <f>IF(N147="snížená",J147,0)</f>
        <v>0</v>
      </c>
      <c r="BG147" s="150">
        <f>IF(N147="zákl. přenesená",J147,0)</f>
        <v>0</v>
      </c>
      <c r="BH147" s="150">
        <f>IF(N147="sníž. přenesená",J147,0)</f>
        <v>0</v>
      </c>
      <c r="BI147" s="150">
        <f>IF(N147="nulová",J147,0)</f>
        <v>0</v>
      </c>
      <c r="BJ147" s="17" t="s">
        <v>87</v>
      </c>
      <c r="BK147" s="150">
        <f>ROUND(I147*H147,2)</f>
        <v>0</v>
      </c>
      <c r="BL147" s="17" t="s">
        <v>3773</v>
      </c>
      <c r="BM147" s="149" t="s">
        <v>3807</v>
      </c>
    </row>
    <row r="148" spans="2:65" s="1" customFormat="1" ht="19.2">
      <c r="B148" s="32"/>
      <c r="D148" s="152" t="s">
        <v>234</v>
      </c>
      <c r="F148" s="179" t="s">
        <v>3765</v>
      </c>
      <c r="I148" s="180"/>
      <c r="L148" s="32"/>
      <c r="M148" s="181"/>
      <c r="T148" s="56"/>
      <c r="AT148" s="17" t="s">
        <v>234</v>
      </c>
      <c r="AU148" s="17" t="s">
        <v>87</v>
      </c>
    </row>
    <row r="149" spans="2:65" s="1" customFormat="1" ht="16.5" customHeight="1">
      <c r="B149" s="32"/>
      <c r="C149" s="137" t="s">
        <v>314</v>
      </c>
      <c r="D149" s="137" t="s">
        <v>173</v>
      </c>
      <c r="E149" s="138" t="s">
        <v>3808</v>
      </c>
      <c r="F149" s="139" t="s">
        <v>3809</v>
      </c>
      <c r="G149" s="140" t="s">
        <v>3580</v>
      </c>
      <c r="H149" s="141">
        <v>1</v>
      </c>
      <c r="I149" s="142"/>
      <c r="J149" s="143">
        <f>ROUND(I149*H149,2)</f>
        <v>0</v>
      </c>
      <c r="K149" s="144"/>
      <c r="L149" s="32"/>
      <c r="M149" s="145" t="s">
        <v>1</v>
      </c>
      <c r="N149" s="146" t="s">
        <v>45</v>
      </c>
      <c r="P149" s="147">
        <f>O149*H149</f>
        <v>0</v>
      </c>
      <c r="Q149" s="147">
        <v>0</v>
      </c>
      <c r="R149" s="147">
        <f>Q149*H149</f>
        <v>0</v>
      </c>
      <c r="S149" s="147">
        <v>0</v>
      </c>
      <c r="T149" s="148">
        <f>S149*H149</f>
        <v>0</v>
      </c>
      <c r="AR149" s="149" t="s">
        <v>3773</v>
      </c>
      <c r="AT149" s="149" t="s">
        <v>173</v>
      </c>
      <c r="AU149" s="149" t="s">
        <v>87</v>
      </c>
      <c r="AY149" s="17" t="s">
        <v>171</v>
      </c>
      <c r="BE149" s="150">
        <f>IF(N149="základní",J149,0)</f>
        <v>0</v>
      </c>
      <c r="BF149" s="150">
        <f>IF(N149="snížená",J149,0)</f>
        <v>0</v>
      </c>
      <c r="BG149" s="150">
        <f>IF(N149="zákl. přenesená",J149,0)</f>
        <v>0</v>
      </c>
      <c r="BH149" s="150">
        <f>IF(N149="sníž. přenesená",J149,0)</f>
        <v>0</v>
      </c>
      <c r="BI149" s="150">
        <f>IF(N149="nulová",J149,0)</f>
        <v>0</v>
      </c>
      <c r="BJ149" s="17" t="s">
        <v>87</v>
      </c>
      <c r="BK149" s="150">
        <f>ROUND(I149*H149,2)</f>
        <v>0</v>
      </c>
      <c r="BL149" s="17" t="s">
        <v>3773</v>
      </c>
      <c r="BM149" s="149" t="s">
        <v>3810</v>
      </c>
    </row>
    <row r="150" spans="2:65" s="1" customFormat="1" ht="19.2">
      <c r="B150" s="32"/>
      <c r="D150" s="152" t="s">
        <v>234</v>
      </c>
      <c r="F150" s="179" t="s">
        <v>3765</v>
      </c>
      <c r="I150" s="180"/>
      <c r="L150" s="32"/>
      <c r="M150" s="181"/>
      <c r="T150" s="56"/>
      <c r="AT150" s="17" t="s">
        <v>234</v>
      </c>
      <c r="AU150" s="17" t="s">
        <v>87</v>
      </c>
    </row>
    <row r="151" spans="2:65" s="1" customFormat="1" ht="16.5" customHeight="1">
      <c r="B151" s="32"/>
      <c r="C151" s="137" t="s">
        <v>327</v>
      </c>
      <c r="D151" s="137" t="s">
        <v>173</v>
      </c>
      <c r="E151" s="138" t="s">
        <v>3811</v>
      </c>
      <c r="F151" s="139" t="s">
        <v>3812</v>
      </c>
      <c r="G151" s="140" t="s">
        <v>3580</v>
      </c>
      <c r="H151" s="141">
        <v>1</v>
      </c>
      <c r="I151" s="142"/>
      <c r="J151" s="143">
        <f>ROUND(I151*H151,2)</f>
        <v>0</v>
      </c>
      <c r="K151" s="144"/>
      <c r="L151" s="32"/>
      <c r="M151" s="145" t="s">
        <v>1</v>
      </c>
      <c r="N151" s="146" t="s">
        <v>45</v>
      </c>
      <c r="P151" s="147">
        <f>O151*H151</f>
        <v>0</v>
      </c>
      <c r="Q151" s="147">
        <v>0</v>
      </c>
      <c r="R151" s="147">
        <f>Q151*H151</f>
        <v>0</v>
      </c>
      <c r="S151" s="147">
        <v>0</v>
      </c>
      <c r="T151" s="148">
        <f>S151*H151</f>
        <v>0</v>
      </c>
      <c r="AR151" s="149" t="s">
        <v>3773</v>
      </c>
      <c r="AT151" s="149" t="s">
        <v>173</v>
      </c>
      <c r="AU151" s="149" t="s">
        <v>87</v>
      </c>
      <c r="AY151" s="17" t="s">
        <v>171</v>
      </c>
      <c r="BE151" s="150">
        <f>IF(N151="základní",J151,0)</f>
        <v>0</v>
      </c>
      <c r="BF151" s="150">
        <f>IF(N151="snížená",J151,0)</f>
        <v>0</v>
      </c>
      <c r="BG151" s="150">
        <f>IF(N151="zákl. přenesená",J151,0)</f>
        <v>0</v>
      </c>
      <c r="BH151" s="150">
        <f>IF(N151="sníž. přenesená",J151,0)</f>
        <v>0</v>
      </c>
      <c r="BI151" s="150">
        <f>IF(N151="nulová",J151,0)</f>
        <v>0</v>
      </c>
      <c r="BJ151" s="17" t="s">
        <v>87</v>
      </c>
      <c r="BK151" s="150">
        <f>ROUND(I151*H151,2)</f>
        <v>0</v>
      </c>
      <c r="BL151" s="17" t="s">
        <v>3773</v>
      </c>
      <c r="BM151" s="149" t="s">
        <v>3813</v>
      </c>
    </row>
    <row r="152" spans="2:65" s="1" customFormat="1" ht="19.2">
      <c r="B152" s="32"/>
      <c r="D152" s="152" t="s">
        <v>234</v>
      </c>
      <c r="F152" s="179" t="s">
        <v>3765</v>
      </c>
      <c r="I152" s="180"/>
      <c r="L152" s="32"/>
      <c r="M152" s="181"/>
      <c r="T152" s="56"/>
      <c r="AT152" s="17" t="s">
        <v>234</v>
      </c>
      <c r="AU152" s="17" t="s">
        <v>87</v>
      </c>
    </row>
    <row r="153" spans="2:65" s="1" customFormat="1" ht="16.5" customHeight="1">
      <c r="B153" s="32"/>
      <c r="C153" s="137" t="s">
        <v>340</v>
      </c>
      <c r="D153" s="137" t="s">
        <v>173</v>
      </c>
      <c r="E153" s="138" t="s">
        <v>3814</v>
      </c>
      <c r="F153" s="139" t="s">
        <v>3815</v>
      </c>
      <c r="G153" s="140" t="s">
        <v>3580</v>
      </c>
      <c r="H153" s="141">
        <v>1</v>
      </c>
      <c r="I153" s="142"/>
      <c r="J153" s="143">
        <f>ROUND(I153*H153,2)</f>
        <v>0</v>
      </c>
      <c r="K153" s="144"/>
      <c r="L153" s="32"/>
      <c r="M153" s="145" t="s">
        <v>1</v>
      </c>
      <c r="N153" s="146" t="s">
        <v>45</v>
      </c>
      <c r="P153" s="147">
        <f>O153*H153</f>
        <v>0</v>
      </c>
      <c r="Q153" s="147">
        <v>0</v>
      </c>
      <c r="R153" s="147">
        <f>Q153*H153</f>
        <v>0</v>
      </c>
      <c r="S153" s="147">
        <v>0</v>
      </c>
      <c r="T153" s="148">
        <f>S153*H153</f>
        <v>0</v>
      </c>
      <c r="AR153" s="149" t="s">
        <v>3773</v>
      </c>
      <c r="AT153" s="149" t="s">
        <v>173</v>
      </c>
      <c r="AU153" s="149" t="s">
        <v>87</v>
      </c>
      <c r="AY153" s="17" t="s">
        <v>171</v>
      </c>
      <c r="BE153" s="150">
        <f>IF(N153="základní",J153,0)</f>
        <v>0</v>
      </c>
      <c r="BF153" s="150">
        <f>IF(N153="snížená",J153,0)</f>
        <v>0</v>
      </c>
      <c r="BG153" s="150">
        <f>IF(N153="zákl. přenesená",J153,0)</f>
        <v>0</v>
      </c>
      <c r="BH153" s="150">
        <f>IF(N153="sníž. přenesená",J153,0)</f>
        <v>0</v>
      </c>
      <c r="BI153" s="150">
        <f>IF(N153="nulová",J153,0)</f>
        <v>0</v>
      </c>
      <c r="BJ153" s="17" t="s">
        <v>87</v>
      </c>
      <c r="BK153" s="150">
        <f>ROUND(I153*H153,2)</f>
        <v>0</v>
      </c>
      <c r="BL153" s="17" t="s">
        <v>3773</v>
      </c>
      <c r="BM153" s="149" t="s">
        <v>3816</v>
      </c>
    </row>
    <row r="154" spans="2:65" s="1" customFormat="1" ht="19.2">
      <c r="B154" s="32"/>
      <c r="D154" s="152" t="s">
        <v>234</v>
      </c>
      <c r="F154" s="179" t="s">
        <v>3765</v>
      </c>
      <c r="I154" s="180"/>
      <c r="L154" s="32"/>
      <c r="M154" s="181"/>
      <c r="T154" s="56"/>
      <c r="AT154" s="17" t="s">
        <v>234</v>
      </c>
      <c r="AU154" s="17" t="s">
        <v>87</v>
      </c>
    </row>
    <row r="155" spans="2:65" s="1" customFormat="1" ht="16.5" customHeight="1">
      <c r="B155" s="32"/>
      <c r="C155" s="137" t="s">
        <v>441</v>
      </c>
      <c r="D155" s="137" t="s">
        <v>173</v>
      </c>
      <c r="E155" s="138" t="s">
        <v>3817</v>
      </c>
      <c r="F155" s="139" t="s">
        <v>3818</v>
      </c>
      <c r="G155" s="140" t="s">
        <v>3580</v>
      </c>
      <c r="H155" s="141">
        <v>1</v>
      </c>
      <c r="I155" s="142"/>
      <c r="J155" s="143">
        <f>ROUND(I155*H155,2)</f>
        <v>0</v>
      </c>
      <c r="K155" s="144"/>
      <c r="L155" s="32"/>
      <c r="M155" s="145" t="s">
        <v>1</v>
      </c>
      <c r="N155" s="146" t="s">
        <v>45</v>
      </c>
      <c r="P155" s="147">
        <f>O155*H155</f>
        <v>0</v>
      </c>
      <c r="Q155" s="147">
        <v>0</v>
      </c>
      <c r="R155" s="147">
        <f>Q155*H155</f>
        <v>0</v>
      </c>
      <c r="S155" s="147">
        <v>0</v>
      </c>
      <c r="T155" s="148">
        <f>S155*H155</f>
        <v>0</v>
      </c>
      <c r="AR155" s="149" t="s">
        <v>3773</v>
      </c>
      <c r="AT155" s="149" t="s">
        <v>173</v>
      </c>
      <c r="AU155" s="149" t="s">
        <v>87</v>
      </c>
      <c r="AY155" s="17" t="s">
        <v>171</v>
      </c>
      <c r="BE155" s="150">
        <f>IF(N155="základní",J155,0)</f>
        <v>0</v>
      </c>
      <c r="BF155" s="150">
        <f>IF(N155="snížená",J155,0)</f>
        <v>0</v>
      </c>
      <c r="BG155" s="150">
        <f>IF(N155="zákl. přenesená",J155,0)</f>
        <v>0</v>
      </c>
      <c r="BH155" s="150">
        <f>IF(N155="sníž. přenesená",J155,0)</f>
        <v>0</v>
      </c>
      <c r="BI155" s="150">
        <f>IF(N155="nulová",J155,0)</f>
        <v>0</v>
      </c>
      <c r="BJ155" s="17" t="s">
        <v>87</v>
      </c>
      <c r="BK155" s="150">
        <f>ROUND(I155*H155,2)</f>
        <v>0</v>
      </c>
      <c r="BL155" s="17" t="s">
        <v>3773</v>
      </c>
      <c r="BM155" s="149" t="s">
        <v>3819</v>
      </c>
    </row>
    <row r="156" spans="2:65" s="1" customFormat="1" ht="19.2">
      <c r="B156" s="32"/>
      <c r="D156" s="152" t="s">
        <v>234</v>
      </c>
      <c r="F156" s="179" t="s">
        <v>3765</v>
      </c>
      <c r="I156" s="180"/>
      <c r="L156" s="32"/>
      <c r="M156" s="181"/>
      <c r="T156" s="56"/>
      <c r="AT156" s="17" t="s">
        <v>234</v>
      </c>
      <c r="AU156" s="17" t="s">
        <v>87</v>
      </c>
    </row>
    <row r="157" spans="2:65" s="1" customFormat="1" ht="24.15" customHeight="1">
      <c r="B157" s="32"/>
      <c r="C157" s="137" t="s">
        <v>457</v>
      </c>
      <c r="D157" s="137" t="s">
        <v>173</v>
      </c>
      <c r="E157" s="138" t="s">
        <v>3820</v>
      </c>
      <c r="F157" s="139" t="s">
        <v>3821</v>
      </c>
      <c r="G157" s="140" t="s">
        <v>3580</v>
      </c>
      <c r="H157" s="141">
        <v>1</v>
      </c>
      <c r="I157" s="142"/>
      <c r="J157" s="143">
        <f>ROUND(I157*H157,2)</f>
        <v>0</v>
      </c>
      <c r="K157" s="144"/>
      <c r="L157" s="32"/>
      <c r="M157" s="145" t="s">
        <v>1</v>
      </c>
      <c r="N157" s="146" t="s">
        <v>45</v>
      </c>
      <c r="P157" s="147">
        <f>O157*H157</f>
        <v>0</v>
      </c>
      <c r="Q157" s="147">
        <v>0</v>
      </c>
      <c r="R157" s="147">
        <f>Q157*H157</f>
        <v>0</v>
      </c>
      <c r="S157" s="147">
        <v>0</v>
      </c>
      <c r="T157" s="148">
        <f>S157*H157</f>
        <v>0</v>
      </c>
      <c r="AR157" s="149" t="s">
        <v>3773</v>
      </c>
      <c r="AT157" s="149" t="s">
        <v>173</v>
      </c>
      <c r="AU157" s="149" t="s">
        <v>87</v>
      </c>
      <c r="AY157" s="17" t="s">
        <v>171</v>
      </c>
      <c r="BE157" s="150">
        <f>IF(N157="základní",J157,0)</f>
        <v>0</v>
      </c>
      <c r="BF157" s="150">
        <f>IF(N157="snížená",J157,0)</f>
        <v>0</v>
      </c>
      <c r="BG157" s="150">
        <f>IF(N157="zákl. přenesená",J157,0)</f>
        <v>0</v>
      </c>
      <c r="BH157" s="150">
        <f>IF(N157="sníž. přenesená",J157,0)</f>
        <v>0</v>
      </c>
      <c r="BI157" s="150">
        <f>IF(N157="nulová",J157,0)</f>
        <v>0</v>
      </c>
      <c r="BJ157" s="17" t="s">
        <v>87</v>
      </c>
      <c r="BK157" s="150">
        <f>ROUND(I157*H157,2)</f>
        <v>0</v>
      </c>
      <c r="BL157" s="17" t="s">
        <v>3773</v>
      </c>
      <c r="BM157" s="149" t="s">
        <v>3822</v>
      </c>
    </row>
    <row r="158" spans="2:65" s="1" customFormat="1" ht="19.2">
      <c r="B158" s="32"/>
      <c r="D158" s="152" t="s">
        <v>234</v>
      </c>
      <c r="F158" s="179" t="s">
        <v>3765</v>
      </c>
      <c r="I158" s="180"/>
      <c r="L158" s="32"/>
      <c r="M158" s="181"/>
      <c r="T158" s="56"/>
      <c r="AT158" s="17" t="s">
        <v>234</v>
      </c>
      <c r="AU158" s="17" t="s">
        <v>87</v>
      </c>
    </row>
    <row r="159" spans="2:65" s="1" customFormat="1" ht="16.5" customHeight="1">
      <c r="B159" s="32"/>
      <c r="C159" s="137" t="s">
        <v>471</v>
      </c>
      <c r="D159" s="137" t="s">
        <v>173</v>
      </c>
      <c r="E159" s="138" t="s">
        <v>3823</v>
      </c>
      <c r="F159" s="139" t="s">
        <v>3824</v>
      </c>
      <c r="G159" s="140" t="s">
        <v>3580</v>
      </c>
      <c r="H159" s="141">
        <v>1</v>
      </c>
      <c r="I159" s="142"/>
      <c r="J159" s="143">
        <f>ROUND(I159*H159,2)</f>
        <v>0</v>
      </c>
      <c r="K159" s="144"/>
      <c r="L159" s="32"/>
      <c r="M159" s="145" t="s">
        <v>1</v>
      </c>
      <c r="N159" s="146" t="s">
        <v>45</v>
      </c>
      <c r="P159" s="147">
        <f>O159*H159</f>
        <v>0</v>
      </c>
      <c r="Q159" s="147">
        <v>0</v>
      </c>
      <c r="R159" s="147">
        <f>Q159*H159</f>
        <v>0</v>
      </c>
      <c r="S159" s="147">
        <v>0</v>
      </c>
      <c r="T159" s="148">
        <f>S159*H159</f>
        <v>0</v>
      </c>
      <c r="AR159" s="149" t="s">
        <v>3773</v>
      </c>
      <c r="AT159" s="149" t="s">
        <v>173</v>
      </c>
      <c r="AU159" s="149" t="s">
        <v>87</v>
      </c>
      <c r="AY159" s="17" t="s">
        <v>171</v>
      </c>
      <c r="BE159" s="150">
        <f>IF(N159="základní",J159,0)</f>
        <v>0</v>
      </c>
      <c r="BF159" s="150">
        <f>IF(N159="snížená",J159,0)</f>
        <v>0</v>
      </c>
      <c r="BG159" s="150">
        <f>IF(N159="zákl. přenesená",J159,0)</f>
        <v>0</v>
      </c>
      <c r="BH159" s="150">
        <f>IF(N159="sníž. přenesená",J159,0)</f>
        <v>0</v>
      </c>
      <c r="BI159" s="150">
        <f>IF(N159="nulová",J159,0)</f>
        <v>0</v>
      </c>
      <c r="BJ159" s="17" t="s">
        <v>87</v>
      </c>
      <c r="BK159" s="150">
        <f>ROUND(I159*H159,2)</f>
        <v>0</v>
      </c>
      <c r="BL159" s="17" t="s">
        <v>3773</v>
      </c>
      <c r="BM159" s="149" t="s">
        <v>3825</v>
      </c>
    </row>
    <row r="160" spans="2:65" s="1" customFormat="1" ht="19.2">
      <c r="B160" s="32"/>
      <c r="D160" s="152" t="s">
        <v>234</v>
      </c>
      <c r="F160" s="179" t="s">
        <v>3765</v>
      </c>
      <c r="I160" s="180"/>
      <c r="L160" s="32"/>
      <c r="M160" s="181"/>
      <c r="T160" s="56"/>
      <c r="AT160" s="17" t="s">
        <v>234</v>
      </c>
      <c r="AU160" s="17" t="s">
        <v>87</v>
      </c>
    </row>
    <row r="161" spans="2:65" s="1" customFormat="1" ht="16.5" customHeight="1">
      <c r="B161" s="32"/>
      <c r="C161" s="137" t="s">
        <v>7</v>
      </c>
      <c r="D161" s="137" t="s">
        <v>173</v>
      </c>
      <c r="E161" s="138" t="s">
        <v>3826</v>
      </c>
      <c r="F161" s="139" t="s">
        <v>3827</v>
      </c>
      <c r="G161" s="140" t="s">
        <v>3580</v>
      </c>
      <c r="H161" s="141">
        <v>1</v>
      </c>
      <c r="I161" s="142"/>
      <c r="J161" s="143">
        <f>ROUND(I161*H161,2)</f>
        <v>0</v>
      </c>
      <c r="K161" s="144"/>
      <c r="L161" s="32"/>
      <c r="M161" s="145" t="s">
        <v>1</v>
      </c>
      <c r="N161" s="146" t="s">
        <v>45</v>
      </c>
      <c r="P161" s="147">
        <f>O161*H161</f>
        <v>0</v>
      </c>
      <c r="Q161" s="147">
        <v>0</v>
      </c>
      <c r="R161" s="147">
        <f>Q161*H161</f>
        <v>0</v>
      </c>
      <c r="S161" s="147">
        <v>0</v>
      </c>
      <c r="T161" s="148">
        <f>S161*H161</f>
        <v>0</v>
      </c>
      <c r="AR161" s="149" t="s">
        <v>3773</v>
      </c>
      <c r="AT161" s="149" t="s">
        <v>173</v>
      </c>
      <c r="AU161" s="149" t="s">
        <v>87</v>
      </c>
      <c r="AY161" s="17" t="s">
        <v>171</v>
      </c>
      <c r="BE161" s="150">
        <f>IF(N161="základní",J161,0)</f>
        <v>0</v>
      </c>
      <c r="BF161" s="150">
        <f>IF(N161="snížená",J161,0)</f>
        <v>0</v>
      </c>
      <c r="BG161" s="150">
        <f>IF(N161="zákl. přenesená",J161,0)</f>
        <v>0</v>
      </c>
      <c r="BH161" s="150">
        <f>IF(N161="sníž. přenesená",J161,0)</f>
        <v>0</v>
      </c>
      <c r="BI161" s="150">
        <f>IF(N161="nulová",J161,0)</f>
        <v>0</v>
      </c>
      <c r="BJ161" s="17" t="s">
        <v>87</v>
      </c>
      <c r="BK161" s="150">
        <f>ROUND(I161*H161,2)</f>
        <v>0</v>
      </c>
      <c r="BL161" s="17" t="s">
        <v>3773</v>
      </c>
      <c r="BM161" s="149" t="s">
        <v>3828</v>
      </c>
    </row>
    <row r="162" spans="2:65" s="1" customFormat="1" ht="19.2">
      <c r="B162" s="32"/>
      <c r="D162" s="152" t="s">
        <v>234</v>
      </c>
      <c r="F162" s="179" t="s">
        <v>3765</v>
      </c>
      <c r="I162" s="180"/>
      <c r="L162" s="32"/>
      <c r="M162" s="181"/>
      <c r="T162" s="56"/>
      <c r="AT162" s="17" t="s">
        <v>234</v>
      </c>
      <c r="AU162" s="17" t="s">
        <v>87</v>
      </c>
    </row>
    <row r="163" spans="2:65" s="1" customFormat="1" ht="21.75" customHeight="1">
      <c r="B163" s="32"/>
      <c r="C163" s="137" t="s">
        <v>482</v>
      </c>
      <c r="D163" s="137" t="s">
        <v>173</v>
      </c>
      <c r="E163" s="138" t="s">
        <v>3829</v>
      </c>
      <c r="F163" s="139" t="s">
        <v>3830</v>
      </c>
      <c r="G163" s="140" t="s">
        <v>3580</v>
      </c>
      <c r="H163" s="141">
        <v>1</v>
      </c>
      <c r="I163" s="142"/>
      <c r="J163" s="143">
        <f>ROUND(I163*H163,2)</f>
        <v>0</v>
      </c>
      <c r="K163" s="144"/>
      <c r="L163" s="32"/>
      <c r="M163" s="145" t="s">
        <v>1</v>
      </c>
      <c r="N163" s="146" t="s">
        <v>45</v>
      </c>
      <c r="P163" s="147">
        <f>O163*H163</f>
        <v>0</v>
      </c>
      <c r="Q163" s="147">
        <v>0</v>
      </c>
      <c r="R163" s="147">
        <f>Q163*H163</f>
        <v>0</v>
      </c>
      <c r="S163" s="147">
        <v>0</v>
      </c>
      <c r="T163" s="148">
        <f>S163*H163</f>
        <v>0</v>
      </c>
      <c r="AR163" s="149" t="s">
        <v>3773</v>
      </c>
      <c r="AT163" s="149" t="s">
        <v>173</v>
      </c>
      <c r="AU163" s="149" t="s">
        <v>87</v>
      </c>
      <c r="AY163" s="17" t="s">
        <v>171</v>
      </c>
      <c r="BE163" s="150">
        <f>IF(N163="základní",J163,0)</f>
        <v>0</v>
      </c>
      <c r="BF163" s="150">
        <f>IF(N163="snížená",J163,0)</f>
        <v>0</v>
      </c>
      <c r="BG163" s="150">
        <f>IF(N163="zákl. přenesená",J163,0)</f>
        <v>0</v>
      </c>
      <c r="BH163" s="150">
        <f>IF(N163="sníž. přenesená",J163,0)</f>
        <v>0</v>
      </c>
      <c r="BI163" s="150">
        <f>IF(N163="nulová",J163,0)</f>
        <v>0</v>
      </c>
      <c r="BJ163" s="17" t="s">
        <v>87</v>
      </c>
      <c r="BK163" s="150">
        <f>ROUND(I163*H163,2)</f>
        <v>0</v>
      </c>
      <c r="BL163" s="17" t="s">
        <v>3773</v>
      </c>
      <c r="BM163" s="149" t="s">
        <v>3831</v>
      </c>
    </row>
    <row r="164" spans="2:65" s="1" customFormat="1" ht="19.2">
      <c r="B164" s="32"/>
      <c r="D164" s="152" t="s">
        <v>234</v>
      </c>
      <c r="F164" s="179" t="s">
        <v>3765</v>
      </c>
      <c r="I164" s="180"/>
      <c r="L164" s="32"/>
      <c r="M164" s="181"/>
      <c r="T164" s="56"/>
      <c r="AT164" s="17" t="s">
        <v>234</v>
      </c>
      <c r="AU164" s="17" t="s">
        <v>87</v>
      </c>
    </row>
    <row r="165" spans="2:65" s="1" customFormat="1" ht="16.5" customHeight="1">
      <c r="B165" s="32"/>
      <c r="C165" s="137" t="s">
        <v>487</v>
      </c>
      <c r="D165" s="137" t="s">
        <v>173</v>
      </c>
      <c r="E165" s="138" t="s">
        <v>3832</v>
      </c>
      <c r="F165" s="139" t="s">
        <v>3833</v>
      </c>
      <c r="G165" s="140" t="s">
        <v>3580</v>
      </c>
      <c r="H165" s="141">
        <v>1</v>
      </c>
      <c r="I165" s="142"/>
      <c r="J165" s="143">
        <f>ROUND(I165*H165,2)</f>
        <v>0</v>
      </c>
      <c r="K165" s="144"/>
      <c r="L165" s="32"/>
      <c r="M165" s="145" t="s">
        <v>1</v>
      </c>
      <c r="N165" s="146" t="s">
        <v>45</v>
      </c>
      <c r="P165" s="147">
        <f>O165*H165</f>
        <v>0</v>
      </c>
      <c r="Q165" s="147">
        <v>0</v>
      </c>
      <c r="R165" s="147">
        <f>Q165*H165</f>
        <v>0</v>
      </c>
      <c r="S165" s="147">
        <v>0</v>
      </c>
      <c r="T165" s="148">
        <f>S165*H165</f>
        <v>0</v>
      </c>
      <c r="AR165" s="149" t="s">
        <v>3773</v>
      </c>
      <c r="AT165" s="149" t="s">
        <v>173</v>
      </c>
      <c r="AU165" s="149" t="s">
        <v>87</v>
      </c>
      <c r="AY165" s="17" t="s">
        <v>171</v>
      </c>
      <c r="BE165" s="150">
        <f>IF(N165="základní",J165,0)</f>
        <v>0</v>
      </c>
      <c r="BF165" s="150">
        <f>IF(N165="snížená",J165,0)</f>
        <v>0</v>
      </c>
      <c r="BG165" s="150">
        <f>IF(N165="zákl. přenesená",J165,0)</f>
        <v>0</v>
      </c>
      <c r="BH165" s="150">
        <f>IF(N165="sníž. přenesená",J165,0)</f>
        <v>0</v>
      </c>
      <c r="BI165" s="150">
        <f>IF(N165="nulová",J165,0)</f>
        <v>0</v>
      </c>
      <c r="BJ165" s="17" t="s">
        <v>87</v>
      </c>
      <c r="BK165" s="150">
        <f>ROUND(I165*H165,2)</f>
        <v>0</v>
      </c>
      <c r="BL165" s="17" t="s">
        <v>3773</v>
      </c>
      <c r="BM165" s="149" t="s">
        <v>3834</v>
      </c>
    </row>
    <row r="166" spans="2:65" s="1" customFormat="1" ht="19.2">
      <c r="B166" s="32"/>
      <c r="D166" s="152" t="s">
        <v>234</v>
      </c>
      <c r="F166" s="179" t="s">
        <v>3765</v>
      </c>
      <c r="I166" s="180"/>
      <c r="L166" s="32"/>
      <c r="M166" s="205"/>
      <c r="N166" s="198"/>
      <c r="O166" s="198"/>
      <c r="P166" s="198"/>
      <c r="Q166" s="198"/>
      <c r="R166" s="198"/>
      <c r="S166" s="198"/>
      <c r="T166" s="206"/>
      <c r="AT166" s="17" t="s">
        <v>234</v>
      </c>
      <c r="AU166" s="17" t="s">
        <v>87</v>
      </c>
    </row>
    <row r="167" spans="2:65" s="1" customFormat="1" ht="6.9" customHeight="1">
      <c r="B167" s="44"/>
      <c r="C167" s="45"/>
      <c r="D167" s="45"/>
      <c r="E167" s="45"/>
      <c r="F167" s="45"/>
      <c r="G167" s="45"/>
      <c r="H167" s="45"/>
      <c r="I167" s="45"/>
      <c r="J167" s="45"/>
      <c r="K167" s="45"/>
      <c r="L167" s="32"/>
    </row>
  </sheetData>
  <sheetProtection algorithmName="SHA-512" hashValue="SCA4ZRqCnHaV7bi5tvKAk9p0lc5vmwaYK/ufs5y8MFGs562HSNCWzwtPE0hICoJqmn0k3B5Ckse62F6SQjm4MQ==" saltValue="erU5lxH7IvxCPmY5E4fsOChSqJJEB+WFi2qoWmE8WSaFFPC9s/mXWDIOSB9rGxCHXSl5LNvZRWhCqygZEahZEQ==" spinCount="100000" sheet="1" objects="1" scenarios="1" formatColumns="0" formatRows="0" autoFilter="0"/>
  <autoFilter ref="C117:K166" xr:uid="{00000000-0009-0000-0000-00000B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H143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3835</v>
      </c>
      <c r="H4" s="20"/>
    </row>
    <row r="5" spans="2:8" ht="12" customHeight="1">
      <c r="B5" s="20"/>
      <c r="C5" s="24" t="s">
        <v>13</v>
      </c>
      <c r="D5" s="250" t="s">
        <v>14</v>
      </c>
      <c r="E5" s="234"/>
      <c r="F5" s="234"/>
      <c r="H5" s="20"/>
    </row>
    <row r="6" spans="2:8" ht="36.9" customHeight="1">
      <c r="B6" s="20"/>
      <c r="C6" s="26" t="s">
        <v>16</v>
      </c>
      <c r="D6" s="247" t="s">
        <v>17</v>
      </c>
      <c r="E6" s="234"/>
      <c r="F6" s="234"/>
      <c r="H6" s="20"/>
    </row>
    <row r="7" spans="2:8" ht="16.5" customHeight="1">
      <c r="B7" s="20"/>
      <c r="C7" s="27" t="s">
        <v>22</v>
      </c>
      <c r="D7" s="52" t="str">
        <f>'Rekapitulace stavby'!AN8</f>
        <v>4. 8. 2025</v>
      </c>
      <c r="H7" s="20"/>
    </row>
    <row r="8" spans="2:8" s="1" customFormat="1" ht="10.95" customHeight="1">
      <c r="B8" s="32"/>
      <c r="H8" s="32"/>
    </row>
    <row r="9" spans="2:8" s="10" customFormat="1" ht="29.25" customHeight="1">
      <c r="B9" s="116"/>
      <c r="C9" s="117" t="s">
        <v>61</v>
      </c>
      <c r="D9" s="118" t="s">
        <v>62</v>
      </c>
      <c r="E9" s="118" t="s">
        <v>158</v>
      </c>
      <c r="F9" s="119" t="s">
        <v>3836</v>
      </c>
      <c r="H9" s="116"/>
    </row>
    <row r="10" spans="2:8" s="1" customFormat="1" ht="26.4" customHeight="1">
      <c r="B10" s="32"/>
      <c r="C10" s="207" t="s">
        <v>119</v>
      </c>
      <c r="D10" s="207" t="s">
        <v>120</v>
      </c>
      <c r="H10" s="32"/>
    </row>
    <row r="11" spans="2:8" s="1" customFormat="1" ht="16.95" customHeight="1">
      <c r="B11" s="32"/>
      <c r="C11" s="208" t="s">
        <v>3152</v>
      </c>
      <c r="D11" s="209" t="s">
        <v>1</v>
      </c>
      <c r="E11" s="210" t="s">
        <v>1</v>
      </c>
      <c r="F11" s="211">
        <v>191.06399999999999</v>
      </c>
      <c r="H11" s="32"/>
    </row>
    <row r="12" spans="2:8" s="1" customFormat="1" ht="16.95" customHeight="1">
      <c r="B12" s="32"/>
      <c r="C12" s="212" t="s">
        <v>1</v>
      </c>
      <c r="D12" s="212" t="s">
        <v>3203</v>
      </c>
      <c r="E12" s="17" t="s">
        <v>1</v>
      </c>
      <c r="F12" s="213">
        <v>0</v>
      </c>
      <c r="H12" s="32"/>
    </row>
    <row r="13" spans="2:8" s="1" customFormat="1" ht="16.95" customHeight="1">
      <c r="B13" s="32"/>
      <c r="C13" s="212" t="s">
        <v>1</v>
      </c>
      <c r="D13" s="212" t="s">
        <v>3210</v>
      </c>
      <c r="E13" s="17" t="s">
        <v>1</v>
      </c>
      <c r="F13" s="213">
        <v>142.93</v>
      </c>
      <c r="H13" s="32"/>
    </row>
    <row r="14" spans="2:8" s="1" customFormat="1" ht="16.95" customHeight="1">
      <c r="B14" s="32"/>
      <c r="C14" s="212" t="s">
        <v>1</v>
      </c>
      <c r="D14" s="212" t="s">
        <v>3211</v>
      </c>
      <c r="E14" s="17" t="s">
        <v>1</v>
      </c>
      <c r="F14" s="213">
        <v>0</v>
      </c>
      <c r="H14" s="32"/>
    </row>
    <row r="15" spans="2:8" s="1" customFormat="1" ht="16.95" customHeight="1">
      <c r="B15" s="32"/>
      <c r="C15" s="212" t="s">
        <v>1</v>
      </c>
      <c r="D15" s="212" t="s">
        <v>3212</v>
      </c>
      <c r="E15" s="17" t="s">
        <v>1</v>
      </c>
      <c r="F15" s="213">
        <v>45.448</v>
      </c>
      <c r="H15" s="32"/>
    </row>
    <row r="16" spans="2:8" s="1" customFormat="1" ht="16.95" customHeight="1">
      <c r="B16" s="32"/>
      <c r="C16" s="212" t="s">
        <v>1</v>
      </c>
      <c r="D16" s="212" t="s">
        <v>3205</v>
      </c>
      <c r="E16" s="17" t="s">
        <v>1</v>
      </c>
      <c r="F16" s="213">
        <v>0</v>
      </c>
      <c r="H16" s="32"/>
    </row>
    <row r="17" spans="2:8" s="1" customFormat="1" ht="16.95" customHeight="1">
      <c r="B17" s="32"/>
      <c r="C17" s="212" t="s">
        <v>1</v>
      </c>
      <c r="D17" s="212" t="s">
        <v>3213</v>
      </c>
      <c r="E17" s="17" t="s">
        <v>1</v>
      </c>
      <c r="F17" s="213">
        <v>2.3530000000000002</v>
      </c>
      <c r="H17" s="32"/>
    </row>
    <row r="18" spans="2:8" s="1" customFormat="1" ht="16.95" customHeight="1">
      <c r="B18" s="32"/>
      <c r="C18" s="212" t="s">
        <v>1</v>
      </c>
      <c r="D18" s="212" t="s">
        <v>3214</v>
      </c>
      <c r="E18" s="17" t="s">
        <v>1</v>
      </c>
      <c r="F18" s="213">
        <v>0</v>
      </c>
      <c r="H18" s="32"/>
    </row>
    <row r="19" spans="2:8" s="1" customFormat="1" ht="16.95" customHeight="1">
      <c r="B19" s="32"/>
      <c r="C19" s="212" t="s">
        <v>1</v>
      </c>
      <c r="D19" s="212" t="s">
        <v>3215</v>
      </c>
      <c r="E19" s="17" t="s">
        <v>1</v>
      </c>
      <c r="F19" s="213">
        <v>0.33300000000000002</v>
      </c>
      <c r="H19" s="32"/>
    </row>
    <row r="20" spans="2:8" s="1" customFormat="1" ht="16.95" customHeight="1">
      <c r="B20" s="32"/>
      <c r="C20" s="212" t="s">
        <v>3152</v>
      </c>
      <c r="D20" s="212" t="s">
        <v>183</v>
      </c>
      <c r="E20" s="17" t="s">
        <v>1</v>
      </c>
      <c r="F20" s="213">
        <v>191.06399999999999</v>
      </c>
      <c r="H20" s="32"/>
    </row>
    <row r="21" spans="2:8" s="1" customFormat="1" ht="16.95" customHeight="1">
      <c r="B21" s="32"/>
      <c r="C21" s="214" t="s">
        <v>3837</v>
      </c>
      <c r="H21" s="32"/>
    </row>
    <row r="22" spans="2:8" s="1" customFormat="1" ht="20.399999999999999">
      <c r="B22" s="32"/>
      <c r="C22" s="212" t="s">
        <v>3207</v>
      </c>
      <c r="D22" s="212" t="s">
        <v>3208</v>
      </c>
      <c r="E22" s="17" t="s">
        <v>280</v>
      </c>
      <c r="F22" s="213">
        <v>191.06399999999999</v>
      </c>
      <c r="H22" s="32"/>
    </row>
    <row r="23" spans="2:8" s="1" customFormat="1" ht="20.399999999999999">
      <c r="B23" s="32"/>
      <c r="C23" s="212" t="s">
        <v>640</v>
      </c>
      <c r="D23" s="212" t="s">
        <v>641</v>
      </c>
      <c r="E23" s="17" t="s">
        <v>280</v>
      </c>
      <c r="F23" s="213">
        <v>33.393999999999998</v>
      </c>
      <c r="H23" s="32"/>
    </row>
    <row r="24" spans="2:8" s="1" customFormat="1" ht="20.399999999999999">
      <c r="B24" s="32"/>
      <c r="C24" s="212" t="s">
        <v>646</v>
      </c>
      <c r="D24" s="212" t="s">
        <v>647</v>
      </c>
      <c r="E24" s="17" t="s">
        <v>280</v>
      </c>
      <c r="F24" s="213">
        <v>100.182</v>
      </c>
      <c r="H24" s="32"/>
    </row>
    <row r="25" spans="2:8" s="1" customFormat="1" ht="16.95" customHeight="1">
      <c r="B25" s="32"/>
      <c r="C25" s="212" t="s">
        <v>1701</v>
      </c>
      <c r="D25" s="212" t="s">
        <v>705</v>
      </c>
      <c r="E25" s="17" t="s">
        <v>280</v>
      </c>
      <c r="F25" s="213">
        <v>208.58099999999999</v>
      </c>
      <c r="H25" s="32"/>
    </row>
    <row r="26" spans="2:8" s="1" customFormat="1" ht="16.95" customHeight="1">
      <c r="B26" s="32"/>
      <c r="C26" s="208" t="s">
        <v>3154</v>
      </c>
      <c r="D26" s="209" t="s">
        <v>1</v>
      </c>
      <c r="E26" s="210" t="s">
        <v>1</v>
      </c>
      <c r="F26" s="211">
        <v>79.319000000000003</v>
      </c>
      <c r="H26" s="32"/>
    </row>
    <row r="27" spans="2:8" s="1" customFormat="1" ht="16.95" customHeight="1">
      <c r="B27" s="32"/>
      <c r="C27" s="212" t="s">
        <v>1</v>
      </c>
      <c r="D27" s="212" t="s">
        <v>3203</v>
      </c>
      <c r="E27" s="17" t="s">
        <v>1</v>
      </c>
      <c r="F27" s="213">
        <v>0</v>
      </c>
      <c r="H27" s="32"/>
    </row>
    <row r="28" spans="2:8" s="1" customFormat="1" ht="16.95" customHeight="1">
      <c r="B28" s="32"/>
      <c r="C28" s="212" t="s">
        <v>1</v>
      </c>
      <c r="D28" s="212" t="s">
        <v>3221</v>
      </c>
      <c r="E28" s="17" t="s">
        <v>1</v>
      </c>
      <c r="F28" s="213">
        <v>35.731999999999999</v>
      </c>
      <c r="H28" s="32"/>
    </row>
    <row r="29" spans="2:8" s="1" customFormat="1" ht="16.95" customHeight="1">
      <c r="B29" s="32"/>
      <c r="C29" s="212" t="s">
        <v>1</v>
      </c>
      <c r="D29" s="212" t="s">
        <v>3211</v>
      </c>
      <c r="E29" s="17" t="s">
        <v>1</v>
      </c>
      <c r="F29" s="213">
        <v>0</v>
      </c>
      <c r="H29" s="32"/>
    </row>
    <row r="30" spans="2:8" s="1" customFormat="1" ht="16.95" customHeight="1">
      <c r="B30" s="32"/>
      <c r="C30" s="212" t="s">
        <v>1</v>
      </c>
      <c r="D30" s="212" t="s">
        <v>3222</v>
      </c>
      <c r="E30" s="17" t="s">
        <v>1</v>
      </c>
      <c r="F30" s="213">
        <v>11.362</v>
      </c>
      <c r="H30" s="32"/>
    </row>
    <row r="31" spans="2:8" s="1" customFormat="1" ht="16.95" customHeight="1">
      <c r="B31" s="32"/>
      <c r="C31" s="212" t="s">
        <v>1</v>
      </c>
      <c r="D31" s="212" t="s">
        <v>3205</v>
      </c>
      <c r="E31" s="17" t="s">
        <v>1</v>
      </c>
      <c r="F31" s="213">
        <v>0</v>
      </c>
      <c r="H31" s="32"/>
    </row>
    <row r="32" spans="2:8" s="1" customFormat="1" ht="16.95" customHeight="1">
      <c r="B32" s="32"/>
      <c r="C32" s="212" t="s">
        <v>1</v>
      </c>
      <c r="D32" s="212" t="s">
        <v>3223</v>
      </c>
      <c r="E32" s="17" t="s">
        <v>1</v>
      </c>
      <c r="F32" s="213">
        <v>28.234999999999999</v>
      </c>
      <c r="H32" s="32"/>
    </row>
    <row r="33" spans="2:8" s="1" customFormat="1" ht="16.95" customHeight="1">
      <c r="B33" s="32"/>
      <c r="C33" s="212" t="s">
        <v>1</v>
      </c>
      <c r="D33" s="212" t="s">
        <v>3214</v>
      </c>
      <c r="E33" s="17" t="s">
        <v>1</v>
      </c>
      <c r="F33" s="213">
        <v>0</v>
      </c>
      <c r="H33" s="32"/>
    </row>
    <row r="34" spans="2:8" s="1" customFormat="1" ht="16.95" customHeight="1">
      <c r="B34" s="32"/>
      <c r="C34" s="212" t="s">
        <v>1</v>
      </c>
      <c r="D34" s="212" t="s">
        <v>3224</v>
      </c>
      <c r="E34" s="17" t="s">
        <v>1</v>
      </c>
      <c r="F34" s="213">
        <v>3.99</v>
      </c>
      <c r="H34" s="32"/>
    </row>
    <row r="35" spans="2:8" s="1" customFormat="1" ht="16.95" customHeight="1">
      <c r="B35" s="32"/>
      <c r="C35" s="212" t="s">
        <v>3154</v>
      </c>
      <c r="D35" s="212" t="s">
        <v>183</v>
      </c>
      <c r="E35" s="17" t="s">
        <v>1</v>
      </c>
      <c r="F35" s="213">
        <v>79.319000000000003</v>
      </c>
      <c r="H35" s="32"/>
    </row>
    <row r="36" spans="2:8" s="1" customFormat="1" ht="16.95" customHeight="1">
      <c r="B36" s="32"/>
      <c r="C36" s="214" t="s">
        <v>3837</v>
      </c>
      <c r="H36" s="32"/>
    </row>
    <row r="37" spans="2:8" s="1" customFormat="1" ht="20.399999999999999">
      <c r="B37" s="32"/>
      <c r="C37" s="212" t="s">
        <v>3218</v>
      </c>
      <c r="D37" s="212" t="s">
        <v>3219</v>
      </c>
      <c r="E37" s="17" t="s">
        <v>280</v>
      </c>
      <c r="F37" s="213">
        <v>79.319000000000003</v>
      </c>
      <c r="H37" s="32"/>
    </row>
    <row r="38" spans="2:8" s="1" customFormat="1" ht="20.399999999999999">
      <c r="B38" s="32"/>
      <c r="C38" s="212" t="s">
        <v>651</v>
      </c>
      <c r="D38" s="212" t="s">
        <v>652</v>
      </c>
      <c r="E38" s="17" t="s">
        <v>280</v>
      </c>
      <c r="F38" s="213">
        <v>91.135000000000005</v>
      </c>
      <c r="H38" s="32"/>
    </row>
    <row r="39" spans="2:8" s="1" customFormat="1" ht="20.399999999999999">
      <c r="B39" s="32"/>
      <c r="C39" s="212" t="s">
        <v>658</v>
      </c>
      <c r="D39" s="212" t="s">
        <v>659</v>
      </c>
      <c r="E39" s="17" t="s">
        <v>280</v>
      </c>
      <c r="F39" s="213">
        <v>273.40499999999997</v>
      </c>
      <c r="H39" s="32"/>
    </row>
    <row r="40" spans="2:8" s="1" customFormat="1" ht="16.95" customHeight="1">
      <c r="B40" s="32"/>
      <c r="C40" s="212" t="s">
        <v>1701</v>
      </c>
      <c r="D40" s="212" t="s">
        <v>705</v>
      </c>
      <c r="E40" s="17" t="s">
        <v>280</v>
      </c>
      <c r="F40" s="213">
        <v>208.58099999999999</v>
      </c>
      <c r="H40" s="32"/>
    </row>
    <row r="41" spans="2:8" s="1" customFormat="1" ht="16.95" customHeight="1">
      <c r="B41" s="32"/>
      <c r="C41" s="208" t="s">
        <v>3156</v>
      </c>
      <c r="D41" s="209" t="s">
        <v>1</v>
      </c>
      <c r="E41" s="210" t="s">
        <v>1</v>
      </c>
      <c r="F41" s="211">
        <v>11.816000000000001</v>
      </c>
      <c r="H41" s="32"/>
    </row>
    <row r="42" spans="2:8" s="1" customFormat="1" ht="16.95" customHeight="1">
      <c r="B42" s="32"/>
      <c r="C42" s="212" t="s">
        <v>1</v>
      </c>
      <c r="D42" s="212" t="s">
        <v>3205</v>
      </c>
      <c r="E42" s="17" t="s">
        <v>1</v>
      </c>
      <c r="F42" s="213">
        <v>0</v>
      </c>
      <c r="H42" s="32"/>
    </row>
    <row r="43" spans="2:8" s="1" customFormat="1" ht="16.95" customHeight="1">
      <c r="B43" s="32"/>
      <c r="C43" s="212" t="s">
        <v>1</v>
      </c>
      <c r="D43" s="212" t="s">
        <v>3228</v>
      </c>
      <c r="E43" s="17" t="s">
        <v>1</v>
      </c>
      <c r="F43" s="213">
        <v>10.353</v>
      </c>
      <c r="H43" s="32"/>
    </row>
    <row r="44" spans="2:8" s="1" customFormat="1" ht="16.95" customHeight="1">
      <c r="B44" s="32"/>
      <c r="C44" s="212" t="s">
        <v>1</v>
      </c>
      <c r="D44" s="212" t="s">
        <v>3214</v>
      </c>
      <c r="E44" s="17" t="s">
        <v>1</v>
      </c>
      <c r="F44" s="213">
        <v>0</v>
      </c>
      <c r="H44" s="32"/>
    </row>
    <row r="45" spans="2:8" s="1" customFormat="1" ht="16.95" customHeight="1">
      <c r="B45" s="32"/>
      <c r="C45" s="212" t="s">
        <v>1</v>
      </c>
      <c r="D45" s="212" t="s">
        <v>3229</v>
      </c>
      <c r="E45" s="17" t="s">
        <v>1</v>
      </c>
      <c r="F45" s="213">
        <v>1.4630000000000001</v>
      </c>
      <c r="H45" s="32"/>
    </row>
    <row r="46" spans="2:8" s="1" customFormat="1" ht="16.95" customHeight="1">
      <c r="B46" s="32"/>
      <c r="C46" s="212" t="s">
        <v>3156</v>
      </c>
      <c r="D46" s="212" t="s">
        <v>183</v>
      </c>
      <c r="E46" s="17" t="s">
        <v>1</v>
      </c>
      <c r="F46" s="213">
        <v>11.816000000000001</v>
      </c>
      <c r="H46" s="32"/>
    </row>
    <row r="47" spans="2:8" s="1" customFormat="1" ht="16.95" customHeight="1">
      <c r="B47" s="32"/>
      <c r="C47" s="214" t="s">
        <v>3837</v>
      </c>
      <c r="H47" s="32"/>
    </row>
    <row r="48" spans="2:8" s="1" customFormat="1" ht="20.399999999999999">
      <c r="B48" s="32"/>
      <c r="C48" s="212" t="s">
        <v>3225</v>
      </c>
      <c r="D48" s="212" t="s">
        <v>3226</v>
      </c>
      <c r="E48" s="17" t="s">
        <v>280</v>
      </c>
      <c r="F48" s="213">
        <v>11.816000000000001</v>
      </c>
      <c r="H48" s="32"/>
    </row>
    <row r="49" spans="2:8" s="1" customFormat="1" ht="20.399999999999999">
      <c r="B49" s="32"/>
      <c r="C49" s="212" t="s">
        <v>651</v>
      </c>
      <c r="D49" s="212" t="s">
        <v>652</v>
      </c>
      <c r="E49" s="17" t="s">
        <v>280</v>
      </c>
      <c r="F49" s="213">
        <v>91.135000000000005</v>
      </c>
      <c r="H49" s="32"/>
    </row>
    <row r="50" spans="2:8" s="1" customFormat="1" ht="20.399999999999999">
      <c r="B50" s="32"/>
      <c r="C50" s="212" t="s">
        <v>658</v>
      </c>
      <c r="D50" s="212" t="s">
        <v>659</v>
      </c>
      <c r="E50" s="17" t="s">
        <v>280</v>
      </c>
      <c r="F50" s="213">
        <v>273.40499999999997</v>
      </c>
      <c r="H50" s="32"/>
    </row>
    <row r="51" spans="2:8" s="1" customFormat="1" ht="16.95" customHeight="1">
      <c r="B51" s="32"/>
      <c r="C51" s="212" t="s">
        <v>1701</v>
      </c>
      <c r="D51" s="212" t="s">
        <v>705</v>
      </c>
      <c r="E51" s="17" t="s">
        <v>280</v>
      </c>
      <c r="F51" s="213">
        <v>208.58099999999999</v>
      </c>
      <c r="H51" s="32"/>
    </row>
    <row r="52" spans="2:8" s="1" customFormat="1" ht="16.95" customHeight="1">
      <c r="B52" s="32"/>
      <c r="C52" s="208" t="s">
        <v>3158</v>
      </c>
      <c r="D52" s="209" t="s">
        <v>1</v>
      </c>
      <c r="E52" s="210" t="s">
        <v>1</v>
      </c>
      <c r="F52" s="211">
        <v>6.9829999999999997</v>
      </c>
      <c r="H52" s="32"/>
    </row>
    <row r="53" spans="2:8" s="1" customFormat="1" ht="16.95" customHeight="1">
      <c r="B53" s="32"/>
      <c r="C53" s="212" t="s">
        <v>1</v>
      </c>
      <c r="D53" s="212" t="s">
        <v>3205</v>
      </c>
      <c r="E53" s="17" t="s">
        <v>1</v>
      </c>
      <c r="F53" s="213">
        <v>0</v>
      </c>
      <c r="H53" s="32"/>
    </row>
    <row r="54" spans="2:8" s="1" customFormat="1" ht="16.95" customHeight="1">
      <c r="B54" s="32"/>
      <c r="C54" s="212" t="s">
        <v>1</v>
      </c>
      <c r="D54" s="212" t="s">
        <v>3233</v>
      </c>
      <c r="E54" s="17" t="s">
        <v>1</v>
      </c>
      <c r="F54" s="213">
        <v>6.1180000000000003</v>
      </c>
      <c r="H54" s="32"/>
    </row>
    <row r="55" spans="2:8" s="1" customFormat="1" ht="16.95" customHeight="1">
      <c r="B55" s="32"/>
      <c r="C55" s="212" t="s">
        <v>1</v>
      </c>
      <c r="D55" s="212" t="s">
        <v>3214</v>
      </c>
      <c r="E55" s="17" t="s">
        <v>1</v>
      </c>
      <c r="F55" s="213">
        <v>0</v>
      </c>
      <c r="H55" s="32"/>
    </row>
    <row r="56" spans="2:8" s="1" customFormat="1" ht="16.95" customHeight="1">
      <c r="B56" s="32"/>
      <c r="C56" s="212" t="s">
        <v>1</v>
      </c>
      <c r="D56" s="212" t="s">
        <v>3234</v>
      </c>
      <c r="E56" s="17" t="s">
        <v>1</v>
      </c>
      <c r="F56" s="213">
        <v>0.86499999999999999</v>
      </c>
      <c r="H56" s="32"/>
    </row>
    <row r="57" spans="2:8" s="1" customFormat="1" ht="16.95" customHeight="1">
      <c r="B57" s="32"/>
      <c r="C57" s="212" t="s">
        <v>3158</v>
      </c>
      <c r="D57" s="212" t="s">
        <v>183</v>
      </c>
      <c r="E57" s="17" t="s">
        <v>1</v>
      </c>
      <c r="F57" s="213">
        <v>6.9829999999999997</v>
      </c>
      <c r="H57" s="32"/>
    </row>
    <row r="58" spans="2:8" s="1" customFormat="1" ht="16.95" customHeight="1">
      <c r="B58" s="32"/>
      <c r="C58" s="214" t="s">
        <v>3837</v>
      </c>
      <c r="H58" s="32"/>
    </row>
    <row r="59" spans="2:8" s="1" customFormat="1" ht="20.399999999999999">
      <c r="B59" s="32"/>
      <c r="C59" s="212" t="s">
        <v>3230</v>
      </c>
      <c r="D59" s="212" t="s">
        <v>3231</v>
      </c>
      <c r="E59" s="17" t="s">
        <v>280</v>
      </c>
      <c r="F59" s="213">
        <v>6.9829999999999997</v>
      </c>
      <c r="H59" s="32"/>
    </row>
    <row r="60" spans="2:8" s="1" customFormat="1" ht="20.399999999999999">
      <c r="B60" s="32"/>
      <c r="C60" s="212" t="s">
        <v>665</v>
      </c>
      <c r="D60" s="212" t="s">
        <v>666</v>
      </c>
      <c r="E60" s="17" t="s">
        <v>280</v>
      </c>
      <c r="F60" s="213">
        <v>6.9829999999999997</v>
      </c>
      <c r="H60" s="32"/>
    </row>
    <row r="61" spans="2:8" s="1" customFormat="1" ht="20.399999999999999">
      <c r="B61" s="32"/>
      <c r="C61" s="212" t="s">
        <v>670</v>
      </c>
      <c r="D61" s="212" t="s">
        <v>671</v>
      </c>
      <c r="E61" s="17" t="s">
        <v>280</v>
      </c>
      <c r="F61" s="213">
        <v>20.949000000000002</v>
      </c>
      <c r="H61" s="32"/>
    </row>
    <row r="62" spans="2:8" s="1" customFormat="1" ht="16.95" customHeight="1">
      <c r="B62" s="32"/>
      <c r="C62" s="212" t="s">
        <v>1701</v>
      </c>
      <c r="D62" s="212" t="s">
        <v>705</v>
      </c>
      <c r="E62" s="17" t="s">
        <v>280</v>
      </c>
      <c r="F62" s="213">
        <v>208.58099999999999</v>
      </c>
      <c r="H62" s="32"/>
    </row>
    <row r="63" spans="2:8" s="1" customFormat="1" ht="16.95" customHeight="1">
      <c r="B63" s="32"/>
      <c r="C63" s="208" t="s">
        <v>3171</v>
      </c>
      <c r="D63" s="209" t="s">
        <v>1</v>
      </c>
      <c r="E63" s="210" t="s">
        <v>1</v>
      </c>
      <c r="F63" s="211">
        <v>289.18200000000002</v>
      </c>
      <c r="H63" s="32"/>
    </row>
    <row r="64" spans="2:8" s="1" customFormat="1" ht="16.95" customHeight="1">
      <c r="B64" s="32"/>
      <c r="C64" s="212" t="s">
        <v>3171</v>
      </c>
      <c r="D64" s="212" t="s">
        <v>3272</v>
      </c>
      <c r="E64" s="17" t="s">
        <v>1</v>
      </c>
      <c r="F64" s="213">
        <v>289.18200000000002</v>
      </c>
      <c r="H64" s="32"/>
    </row>
    <row r="65" spans="2:8" s="1" customFormat="1" ht="16.95" customHeight="1">
      <c r="B65" s="32"/>
      <c r="C65" s="214" t="s">
        <v>3837</v>
      </c>
      <c r="H65" s="32"/>
    </row>
    <row r="66" spans="2:8" s="1" customFormat="1" ht="16.95" customHeight="1">
      <c r="B66" s="32"/>
      <c r="C66" s="212" t="s">
        <v>1701</v>
      </c>
      <c r="D66" s="212" t="s">
        <v>705</v>
      </c>
      <c r="E66" s="17" t="s">
        <v>280</v>
      </c>
      <c r="F66" s="213">
        <v>208.58099999999999</v>
      </c>
      <c r="H66" s="32"/>
    </row>
    <row r="67" spans="2:8" s="1" customFormat="1" ht="16.95" customHeight="1">
      <c r="B67" s="32"/>
      <c r="C67" s="212" t="s">
        <v>697</v>
      </c>
      <c r="D67" s="212" t="s">
        <v>698</v>
      </c>
      <c r="E67" s="17" t="s">
        <v>280</v>
      </c>
      <c r="F67" s="213">
        <v>432.51900000000001</v>
      </c>
      <c r="H67" s="32"/>
    </row>
    <row r="68" spans="2:8" s="1" customFormat="1" ht="16.95" customHeight="1">
      <c r="B68" s="32"/>
      <c r="C68" s="208" t="s">
        <v>3167</v>
      </c>
      <c r="D68" s="209" t="s">
        <v>1</v>
      </c>
      <c r="E68" s="210" t="s">
        <v>1</v>
      </c>
      <c r="F68" s="211">
        <v>15.731</v>
      </c>
      <c r="H68" s="32"/>
    </row>
    <row r="69" spans="2:8" s="1" customFormat="1" ht="16.95" customHeight="1">
      <c r="B69" s="32"/>
      <c r="C69" s="212" t="s">
        <v>1</v>
      </c>
      <c r="D69" s="212" t="s">
        <v>3237</v>
      </c>
      <c r="E69" s="17" t="s">
        <v>1</v>
      </c>
      <c r="F69" s="213">
        <v>0</v>
      </c>
      <c r="H69" s="32"/>
    </row>
    <row r="70" spans="2:8" s="1" customFormat="1" ht="16.95" customHeight="1">
      <c r="B70" s="32"/>
      <c r="C70" s="212" t="s">
        <v>1</v>
      </c>
      <c r="D70" s="212" t="s">
        <v>3303</v>
      </c>
      <c r="E70" s="17" t="s">
        <v>1</v>
      </c>
      <c r="F70" s="213">
        <v>10.827999999999999</v>
      </c>
      <c r="H70" s="32"/>
    </row>
    <row r="71" spans="2:8" s="1" customFormat="1" ht="16.95" customHeight="1">
      <c r="B71" s="32"/>
      <c r="C71" s="212" t="s">
        <v>1</v>
      </c>
      <c r="D71" s="212" t="s">
        <v>3304</v>
      </c>
      <c r="E71" s="17" t="s">
        <v>1</v>
      </c>
      <c r="F71" s="213">
        <v>1.5509999999999999</v>
      </c>
      <c r="H71" s="32"/>
    </row>
    <row r="72" spans="2:8" s="1" customFormat="1" ht="16.95" customHeight="1">
      <c r="B72" s="32"/>
      <c r="C72" s="212" t="s">
        <v>1</v>
      </c>
      <c r="D72" s="212" t="s">
        <v>3245</v>
      </c>
      <c r="E72" s="17" t="s">
        <v>1</v>
      </c>
      <c r="F72" s="213">
        <v>0</v>
      </c>
      <c r="H72" s="32"/>
    </row>
    <row r="73" spans="2:8" s="1" customFormat="1" ht="16.95" customHeight="1">
      <c r="B73" s="32"/>
      <c r="C73" s="212" t="s">
        <v>1</v>
      </c>
      <c r="D73" s="212" t="s">
        <v>3305</v>
      </c>
      <c r="E73" s="17" t="s">
        <v>1</v>
      </c>
      <c r="F73" s="213">
        <v>3.3519999999999999</v>
      </c>
      <c r="H73" s="32"/>
    </row>
    <row r="74" spans="2:8" s="1" customFormat="1" ht="16.95" customHeight="1">
      <c r="B74" s="32"/>
      <c r="C74" s="212" t="s">
        <v>3167</v>
      </c>
      <c r="D74" s="212" t="s">
        <v>183</v>
      </c>
      <c r="E74" s="17" t="s">
        <v>1</v>
      </c>
      <c r="F74" s="213">
        <v>15.731</v>
      </c>
      <c r="H74" s="32"/>
    </row>
    <row r="75" spans="2:8" s="1" customFormat="1" ht="16.95" customHeight="1">
      <c r="B75" s="32"/>
      <c r="C75" s="214" t="s">
        <v>3837</v>
      </c>
      <c r="H75" s="32"/>
    </row>
    <row r="76" spans="2:8" s="1" customFormat="1" ht="16.95" customHeight="1">
      <c r="B76" s="32"/>
      <c r="C76" s="212" t="s">
        <v>881</v>
      </c>
      <c r="D76" s="212" t="s">
        <v>882</v>
      </c>
      <c r="E76" s="17" t="s">
        <v>280</v>
      </c>
      <c r="F76" s="213">
        <v>15.731</v>
      </c>
      <c r="H76" s="32"/>
    </row>
    <row r="77" spans="2:8" s="1" customFormat="1" ht="16.95" customHeight="1">
      <c r="B77" s="32"/>
      <c r="C77" s="212" t="s">
        <v>697</v>
      </c>
      <c r="D77" s="212" t="s">
        <v>698</v>
      </c>
      <c r="E77" s="17" t="s">
        <v>280</v>
      </c>
      <c r="F77" s="213">
        <v>432.51900000000001</v>
      </c>
      <c r="H77" s="32"/>
    </row>
    <row r="78" spans="2:8" s="1" customFormat="1" ht="16.95" customHeight="1">
      <c r="B78" s="32"/>
      <c r="C78" s="212" t="s">
        <v>1701</v>
      </c>
      <c r="D78" s="212" t="s">
        <v>705</v>
      </c>
      <c r="E78" s="17" t="s">
        <v>280</v>
      </c>
      <c r="F78" s="213">
        <v>208.58099999999999</v>
      </c>
      <c r="H78" s="32"/>
    </row>
    <row r="79" spans="2:8" s="1" customFormat="1" ht="16.95" customHeight="1">
      <c r="B79" s="32"/>
      <c r="C79" s="208" t="s">
        <v>678</v>
      </c>
      <c r="D79" s="209" t="s">
        <v>1</v>
      </c>
      <c r="E79" s="210" t="s">
        <v>1</v>
      </c>
      <c r="F79" s="211">
        <v>301.00700000000001</v>
      </c>
      <c r="H79" s="32"/>
    </row>
    <row r="80" spans="2:8" s="1" customFormat="1" ht="16.95" customHeight="1">
      <c r="B80" s="32"/>
      <c r="C80" s="212" t="s">
        <v>678</v>
      </c>
      <c r="D80" s="212" t="s">
        <v>3269</v>
      </c>
      <c r="E80" s="17" t="s">
        <v>1</v>
      </c>
      <c r="F80" s="213">
        <v>301.00700000000001</v>
      </c>
      <c r="H80" s="32"/>
    </row>
    <row r="81" spans="2:8" s="1" customFormat="1" ht="16.95" customHeight="1">
      <c r="B81" s="32"/>
      <c r="C81" s="214" t="s">
        <v>3837</v>
      </c>
      <c r="H81" s="32"/>
    </row>
    <row r="82" spans="2:8" s="1" customFormat="1" ht="16.95" customHeight="1">
      <c r="B82" s="32"/>
      <c r="C82" s="212" t="s">
        <v>697</v>
      </c>
      <c r="D82" s="212" t="s">
        <v>698</v>
      </c>
      <c r="E82" s="17" t="s">
        <v>280</v>
      </c>
      <c r="F82" s="213">
        <v>432.51900000000001</v>
      </c>
      <c r="H82" s="32"/>
    </row>
    <row r="83" spans="2:8" s="1" customFormat="1" ht="20.399999999999999">
      <c r="B83" s="32"/>
      <c r="C83" s="212" t="s">
        <v>3251</v>
      </c>
      <c r="D83" s="212" t="s">
        <v>3252</v>
      </c>
      <c r="E83" s="17" t="s">
        <v>280</v>
      </c>
      <c r="F83" s="213">
        <v>301.00700000000001</v>
      </c>
      <c r="H83" s="32"/>
    </row>
    <row r="84" spans="2:8" s="1" customFormat="1" ht="16.95" customHeight="1">
      <c r="B84" s="32"/>
      <c r="C84" s="212" t="s">
        <v>1681</v>
      </c>
      <c r="D84" s="212" t="s">
        <v>1682</v>
      </c>
      <c r="E84" s="17" t="s">
        <v>280</v>
      </c>
      <c r="F84" s="213">
        <v>301.00700000000001</v>
      </c>
      <c r="H84" s="32"/>
    </row>
    <row r="85" spans="2:8" s="1" customFormat="1" ht="16.95" customHeight="1">
      <c r="B85" s="32"/>
      <c r="C85" s="208" t="s">
        <v>3169</v>
      </c>
      <c r="D85" s="209" t="s">
        <v>1</v>
      </c>
      <c r="E85" s="210" t="s">
        <v>1</v>
      </c>
      <c r="F85" s="211">
        <v>63.015000000000001</v>
      </c>
      <c r="H85" s="32"/>
    </row>
    <row r="86" spans="2:8" s="1" customFormat="1" ht="16.95" customHeight="1">
      <c r="B86" s="32"/>
      <c r="C86" s="212" t="s">
        <v>1</v>
      </c>
      <c r="D86" s="212" t="s">
        <v>3237</v>
      </c>
      <c r="E86" s="17" t="s">
        <v>1</v>
      </c>
      <c r="F86" s="213">
        <v>0</v>
      </c>
      <c r="H86" s="32"/>
    </row>
    <row r="87" spans="2:8" s="1" customFormat="1" ht="16.95" customHeight="1">
      <c r="B87" s="32"/>
      <c r="C87" s="212" t="s">
        <v>1</v>
      </c>
      <c r="D87" s="212" t="s">
        <v>3281</v>
      </c>
      <c r="E87" s="17" t="s">
        <v>1</v>
      </c>
      <c r="F87" s="213">
        <v>44.395000000000003</v>
      </c>
      <c r="H87" s="32"/>
    </row>
    <row r="88" spans="2:8" s="1" customFormat="1" ht="16.95" customHeight="1">
      <c r="B88" s="32"/>
      <c r="C88" s="212" t="s">
        <v>1</v>
      </c>
      <c r="D88" s="212" t="s">
        <v>3282</v>
      </c>
      <c r="E88" s="17" t="s">
        <v>1</v>
      </c>
      <c r="F88" s="213">
        <v>6.359</v>
      </c>
      <c r="H88" s="32"/>
    </row>
    <row r="89" spans="2:8" s="1" customFormat="1" ht="16.95" customHeight="1">
      <c r="B89" s="32"/>
      <c r="C89" s="212" t="s">
        <v>1</v>
      </c>
      <c r="D89" s="212" t="s">
        <v>3245</v>
      </c>
      <c r="E89" s="17" t="s">
        <v>1</v>
      </c>
      <c r="F89" s="213">
        <v>0</v>
      </c>
      <c r="H89" s="32"/>
    </row>
    <row r="90" spans="2:8" s="1" customFormat="1" ht="16.95" customHeight="1">
      <c r="B90" s="32"/>
      <c r="C90" s="212" t="s">
        <v>1</v>
      </c>
      <c r="D90" s="212" t="s">
        <v>3283</v>
      </c>
      <c r="E90" s="17" t="s">
        <v>1</v>
      </c>
      <c r="F90" s="213">
        <v>13.743</v>
      </c>
      <c r="H90" s="32"/>
    </row>
    <row r="91" spans="2:8" s="1" customFormat="1" ht="16.95" customHeight="1">
      <c r="B91" s="32"/>
      <c r="C91" s="212" t="s">
        <v>3173</v>
      </c>
      <c r="D91" s="212" t="s">
        <v>3284</v>
      </c>
      <c r="E91" s="17" t="s">
        <v>1</v>
      </c>
      <c r="F91" s="213">
        <v>-1.482</v>
      </c>
      <c r="H91" s="32"/>
    </row>
    <row r="92" spans="2:8" s="1" customFormat="1" ht="16.95" customHeight="1">
      <c r="B92" s="32"/>
      <c r="C92" s="212" t="s">
        <v>3169</v>
      </c>
      <c r="D92" s="212" t="s">
        <v>183</v>
      </c>
      <c r="E92" s="17" t="s">
        <v>1</v>
      </c>
      <c r="F92" s="213">
        <v>63.015000000000001</v>
      </c>
      <c r="H92" s="32"/>
    </row>
    <row r="93" spans="2:8" s="1" customFormat="1" ht="16.95" customHeight="1">
      <c r="B93" s="32"/>
      <c r="C93" s="214" t="s">
        <v>3837</v>
      </c>
      <c r="H93" s="32"/>
    </row>
    <row r="94" spans="2:8" s="1" customFormat="1" ht="16.95" customHeight="1">
      <c r="B94" s="32"/>
      <c r="C94" s="212" t="s">
        <v>763</v>
      </c>
      <c r="D94" s="212" t="s">
        <v>764</v>
      </c>
      <c r="E94" s="17" t="s">
        <v>280</v>
      </c>
      <c r="F94" s="213">
        <v>63.015000000000001</v>
      </c>
      <c r="H94" s="32"/>
    </row>
    <row r="95" spans="2:8" s="1" customFormat="1" ht="16.95" customHeight="1">
      <c r="B95" s="32"/>
      <c r="C95" s="212" t="s">
        <v>697</v>
      </c>
      <c r="D95" s="212" t="s">
        <v>698</v>
      </c>
      <c r="E95" s="17" t="s">
        <v>280</v>
      </c>
      <c r="F95" s="213">
        <v>432.51900000000001</v>
      </c>
      <c r="H95" s="32"/>
    </row>
    <row r="96" spans="2:8" s="1" customFormat="1" ht="16.95" customHeight="1">
      <c r="B96" s="32"/>
      <c r="C96" s="212" t="s">
        <v>1701</v>
      </c>
      <c r="D96" s="212" t="s">
        <v>705</v>
      </c>
      <c r="E96" s="17" t="s">
        <v>280</v>
      </c>
      <c r="F96" s="213">
        <v>208.58099999999999</v>
      </c>
      <c r="H96" s="32"/>
    </row>
    <row r="97" spans="2:8" s="1" customFormat="1" ht="16.95" customHeight="1">
      <c r="B97" s="32"/>
      <c r="C97" s="208" t="s">
        <v>3150</v>
      </c>
      <c r="D97" s="209" t="s">
        <v>1</v>
      </c>
      <c r="E97" s="210" t="s">
        <v>1</v>
      </c>
      <c r="F97" s="211">
        <v>136.80000000000001</v>
      </c>
      <c r="H97" s="32"/>
    </row>
    <row r="98" spans="2:8" s="1" customFormat="1" ht="16.95" customHeight="1">
      <c r="B98" s="32"/>
      <c r="C98" s="212" t="s">
        <v>1</v>
      </c>
      <c r="D98" s="212" t="s">
        <v>3203</v>
      </c>
      <c r="E98" s="17" t="s">
        <v>1</v>
      </c>
      <c r="F98" s="213">
        <v>0</v>
      </c>
      <c r="H98" s="32"/>
    </row>
    <row r="99" spans="2:8" s="1" customFormat="1" ht="16.95" customHeight="1">
      <c r="B99" s="32"/>
      <c r="C99" s="212" t="s">
        <v>1</v>
      </c>
      <c r="D99" s="212" t="s">
        <v>3204</v>
      </c>
      <c r="E99" s="17" t="s">
        <v>1</v>
      </c>
      <c r="F99" s="213">
        <v>108.28</v>
      </c>
      <c r="H99" s="32"/>
    </row>
    <row r="100" spans="2:8" s="1" customFormat="1" ht="16.95" customHeight="1">
      <c r="B100" s="32"/>
      <c r="C100" s="212" t="s">
        <v>1</v>
      </c>
      <c r="D100" s="212" t="s">
        <v>3205</v>
      </c>
      <c r="E100" s="17" t="s">
        <v>1</v>
      </c>
      <c r="F100" s="213">
        <v>0</v>
      </c>
      <c r="H100" s="32"/>
    </row>
    <row r="101" spans="2:8" s="1" customFormat="1" ht="16.95" customHeight="1">
      <c r="B101" s="32"/>
      <c r="C101" s="212" t="s">
        <v>1</v>
      </c>
      <c r="D101" s="212" t="s">
        <v>3206</v>
      </c>
      <c r="E101" s="17" t="s">
        <v>1</v>
      </c>
      <c r="F101" s="213">
        <v>28.52</v>
      </c>
      <c r="H101" s="32"/>
    </row>
    <row r="102" spans="2:8" s="1" customFormat="1" ht="16.95" customHeight="1">
      <c r="B102" s="32"/>
      <c r="C102" s="212" t="s">
        <v>3150</v>
      </c>
      <c r="D102" s="212" t="s">
        <v>183</v>
      </c>
      <c r="E102" s="17" t="s">
        <v>1</v>
      </c>
      <c r="F102" s="213">
        <v>136.80000000000001</v>
      </c>
      <c r="H102" s="32"/>
    </row>
    <row r="103" spans="2:8" s="1" customFormat="1" ht="16.95" customHeight="1">
      <c r="B103" s="32"/>
      <c r="C103" s="214" t="s">
        <v>3837</v>
      </c>
      <c r="H103" s="32"/>
    </row>
    <row r="104" spans="2:8" s="1" customFormat="1" ht="16.95" customHeight="1">
      <c r="B104" s="32"/>
      <c r="C104" s="212" t="s">
        <v>3200</v>
      </c>
      <c r="D104" s="212" t="s">
        <v>3201</v>
      </c>
      <c r="E104" s="17" t="s">
        <v>176</v>
      </c>
      <c r="F104" s="213">
        <v>136.80000000000001</v>
      </c>
      <c r="H104" s="32"/>
    </row>
    <row r="105" spans="2:8" s="1" customFormat="1" ht="16.95" customHeight="1">
      <c r="B105" s="32"/>
      <c r="C105" s="212" t="s">
        <v>697</v>
      </c>
      <c r="D105" s="212" t="s">
        <v>698</v>
      </c>
      <c r="E105" s="17" t="s">
        <v>280</v>
      </c>
      <c r="F105" s="213">
        <v>432.51900000000001</v>
      </c>
      <c r="H105" s="32"/>
    </row>
    <row r="106" spans="2:8" s="1" customFormat="1" ht="16.95" customHeight="1">
      <c r="B106" s="32"/>
      <c r="C106" s="212" t="s">
        <v>1561</v>
      </c>
      <c r="D106" s="212" t="s">
        <v>1562</v>
      </c>
      <c r="E106" s="17" t="s">
        <v>176</v>
      </c>
      <c r="F106" s="213">
        <v>136.80000000000001</v>
      </c>
      <c r="H106" s="32"/>
    </row>
    <row r="107" spans="2:8" s="1" customFormat="1" ht="16.95" customHeight="1">
      <c r="B107" s="32"/>
      <c r="C107" s="212" t="s">
        <v>3290</v>
      </c>
      <c r="D107" s="212" t="s">
        <v>3291</v>
      </c>
      <c r="E107" s="17" t="s">
        <v>176</v>
      </c>
      <c r="F107" s="213">
        <v>136.80000000000001</v>
      </c>
      <c r="H107" s="32"/>
    </row>
    <row r="108" spans="2:8" s="1" customFormat="1" ht="16.95" customHeight="1">
      <c r="B108" s="32"/>
      <c r="C108" s="208" t="s">
        <v>3173</v>
      </c>
      <c r="D108" s="209" t="s">
        <v>1</v>
      </c>
      <c r="E108" s="210" t="s">
        <v>1</v>
      </c>
      <c r="F108" s="211">
        <v>-1.482</v>
      </c>
      <c r="H108" s="32"/>
    </row>
    <row r="109" spans="2:8" s="1" customFormat="1" ht="16.95" customHeight="1">
      <c r="B109" s="32"/>
      <c r="C109" s="212" t="s">
        <v>3173</v>
      </c>
      <c r="D109" s="212" t="s">
        <v>3284</v>
      </c>
      <c r="E109" s="17" t="s">
        <v>1</v>
      </c>
      <c r="F109" s="213">
        <v>-1.482</v>
      </c>
      <c r="H109" s="32"/>
    </row>
    <row r="110" spans="2:8" s="1" customFormat="1" ht="16.95" customHeight="1">
      <c r="B110" s="32"/>
      <c r="C110" s="214" t="s">
        <v>3837</v>
      </c>
      <c r="H110" s="32"/>
    </row>
    <row r="111" spans="2:8" s="1" customFormat="1" ht="16.95" customHeight="1">
      <c r="B111" s="32"/>
      <c r="C111" s="212" t="s">
        <v>763</v>
      </c>
      <c r="D111" s="212" t="s">
        <v>764</v>
      </c>
      <c r="E111" s="17" t="s">
        <v>280</v>
      </c>
      <c r="F111" s="213">
        <v>63.015000000000001</v>
      </c>
      <c r="H111" s="32"/>
    </row>
    <row r="112" spans="2:8" s="1" customFormat="1" ht="16.95" customHeight="1">
      <c r="B112" s="32"/>
      <c r="C112" s="212" t="s">
        <v>1701</v>
      </c>
      <c r="D112" s="212" t="s">
        <v>705</v>
      </c>
      <c r="E112" s="17" t="s">
        <v>280</v>
      </c>
      <c r="F112" s="213">
        <v>208.58099999999999</v>
      </c>
      <c r="H112" s="32"/>
    </row>
    <row r="113" spans="2:8" s="1" customFormat="1" ht="16.95" customHeight="1">
      <c r="B113" s="32"/>
      <c r="C113" s="208" t="s">
        <v>691</v>
      </c>
      <c r="D113" s="209" t="s">
        <v>1</v>
      </c>
      <c r="E113" s="210" t="s">
        <v>1</v>
      </c>
      <c r="F113" s="211">
        <v>131.512</v>
      </c>
      <c r="H113" s="32"/>
    </row>
    <row r="114" spans="2:8" s="1" customFormat="1" ht="16.95" customHeight="1">
      <c r="B114" s="32"/>
      <c r="C114" s="212" t="s">
        <v>691</v>
      </c>
      <c r="D114" s="212" t="s">
        <v>3270</v>
      </c>
      <c r="E114" s="17" t="s">
        <v>1</v>
      </c>
      <c r="F114" s="213">
        <v>131.512</v>
      </c>
      <c r="H114" s="32"/>
    </row>
    <row r="115" spans="2:8" s="1" customFormat="1" ht="16.95" customHeight="1">
      <c r="B115" s="32"/>
      <c r="C115" s="214" t="s">
        <v>3837</v>
      </c>
      <c r="H115" s="32"/>
    </row>
    <row r="116" spans="2:8" s="1" customFormat="1" ht="16.95" customHeight="1">
      <c r="B116" s="32"/>
      <c r="C116" s="212" t="s">
        <v>697</v>
      </c>
      <c r="D116" s="212" t="s">
        <v>698</v>
      </c>
      <c r="E116" s="17" t="s">
        <v>280</v>
      </c>
      <c r="F116" s="213">
        <v>432.51900000000001</v>
      </c>
      <c r="H116" s="32"/>
    </row>
    <row r="117" spans="2:8" s="1" customFormat="1" ht="20.399999999999999">
      <c r="B117" s="32"/>
      <c r="C117" s="212" t="s">
        <v>687</v>
      </c>
      <c r="D117" s="212" t="s">
        <v>688</v>
      </c>
      <c r="E117" s="17" t="s">
        <v>689</v>
      </c>
      <c r="F117" s="213">
        <v>236.72200000000001</v>
      </c>
      <c r="H117" s="32"/>
    </row>
    <row r="118" spans="2:8" s="1" customFormat="1" ht="16.95" customHeight="1">
      <c r="B118" s="32"/>
      <c r="C118" s="208" t="s">
        <v>3161</v>
      </c>
      <c r="D118" s="209" t="s">
        <v>1</v>
      </c>
      <c r="E118" s="210" t="s">
        <v>1</v>
      </c>
      <c r="F118" s="211">
        <v>208.58099999999999</v>
      </c>
      <c r="H118" s="32"/>
    </row>
    <row r="119" spans="2:8" s="1" customFormat="1" ht="16.95" customHeight="1">
      <c r="B119" s="32"/>
      <c r="C119" s="212" t="s">
        <v>3171</v>
      </c>
      <c r="D119" s="212" t="s">
        <v>3272</v>
      </c>
      <c r="E119" s="17" t="s">
        <v>1</v>
      </c>
      <c r="F119" s="213">
        <v>289.18200000000002</v>
      </c>
      <c r="H119" s="32"/>
    </row>
    <row r="120" spans="2:8" s="1" customFormat="1" ht="16.95" customHeight="1">
      <c r="B120" s="32"/>
      <c r="C120" s="212" t="s">
        <v>1</v>
      </c>
      <c r="D120" s="212" t="s">
        <v>3273</v>
      </c>
      <c r="E120" s="17" t="s">
        <v>1</v>
      </c>
      <c r="F120" s="213">
        <v>-15.731</v>
      </c>
      <c r="H120" s="32"/>
    </row>
    <row r="121" spans="2:8" s="1" customFormat="1" ht="16.95" customHeight="1">
      <c r="B121" s="32"/>
      <c r="C121" s="212" t="s">
        <v>1</v>
      </c>
      <c r="D121" s="212" t="s">
        <v>3274</v>
      </c>
      <c r="E121" s="17" t="s">
        <v>1</v>
      </c>
      <c r="F121" s="213">
        <v>-63.015000000000001</v>
      </c>
      <c r="H121" s="32"/>
    </row>
    <row r="122" spans="2:8" s="1" customFormat="1" ht="16.95" customHeight="1">
      <c r="B122" s="32"/>
      <c r="C122" s="212" t="s">
        <v>1</v>
      </c>
      <c r="D122" s="212" t="s">
        <v>3173</v>
      </c>
      <c r="E122" s="17" t="s">
        <v>1</v>
      </c>
      <c r="F122" s="213">
        <v>-1.482</v>
      </c>
      <c r="H122" s="32"/>
    </row>
    <row r="123" spans="2:8" s="1" customFormat="1" ht="16.95" customHeight="1">
      <c r="B123" s="32"/>
      <c r="C123" s="212" t="s">
        <v>1</v>
      </c>
      <c r="D123" s="212" t="s">
        <v>3275</v>
      </c>
      <c r="E123" s="17" t="s">
        <v>1</v>
      </c>
      <c r="F123" s="213">
        <v>-0.373</v>
      </c>
      <c r="H123" s="32"/>
    </row>
    <row r="124" spans="2:8" s="1" customFormat="1" ht="16.95" customHeight="1">
      <c r="B124" s="32"/>
      <c r="C124" s="212" t="s">
        <v>3161</v>
      </c>
      <c r="D124" s="212" t="s">
        <v>183</v>
      </c>
      <c r="E124" s="17" t="s">
        <v>1</v>
      </c>
      <c r="F124" s="213">
        <v>208.58099999999999</v>
      </c>
      <c r="H124" s="32"/>
    </row>
    <row r="125" spans="2:8" s="1" customFormat="1" ht="16.95" customHeight="1">
      <c r="B125" s="32"/>
      <c r="C125" s="214" t="s">
        <v>3837</v>
      </c>
      <c r="H125" s="32"/>
    </row>
    <row r="126" spans="2:8" s="1" customFormat="1" ht="16.95" customHeight="1">
      <c r="B126" s="32"/>
      <c r="C126" s="212" t="s">
        <v>1701</v>
      </c>
      <c r="D126" s="212" t="s">
        <v>705</v>
      </c>
      <c r="E126" s="17" t="s">
        <v>280</v>
      </c>
      <c r="F126" s="213">
        <v>208.58099999999999</v>
      </c>
      <c r="H126" s="32"/>
    </row>
    <row r="127" spans="2:8" s="1" customFormat="1" ht="20.399999999999999">
      <c r="B127" s="32"/>
      <c r="C127" s="212" t="s">
        <v>640</v>
      </c>
      <c r="D127" s="212" t="s">
        <v>641</v>
      </c>
      <c r="E127" s="17" t="s">
        <v>280</v>
      </c>
      <c r="F127" s="213">
        <v>33.393999999999998</v>
      </c>
      <c r="H127" s="32"/>
    </row>
    <row r="128" spans="2:8" s="1" customFormat="1" ht="20.399999999999999">
      <c r="B128" s="32"/>
      <c r="C128" s="212" t="s">
        <v>646</v>
      </c>
      <c r="D128" s="212" t="s">
        <v>647</v>
      </c>
      <c r="E128" s="17" t="s">
        <v>280</v>
      </c>
      <c r="F128" s="213">
        <v>100.182</v>
      </c>
      <c r="H128" s="32"/>
    </row>
    <row r="129" spans="2:8" s="1" customFormat="1" ht="16.95" customHeight="1">
      <c r="B129" s="32"/>
      <c r="C129" s="212" t="s">
        <v>697</v>
      </c>
      <c r="D129" s="212" t="s">
        <v>698</v>
      </c>
      <c r="E129" s="17" t="s">
        <v>280</v>
      </c>
      <c r="F129" s="213">
        <v>432.51900000000001</v>
      </c>
      <c r="H129" s="32"/>
    </row>
    <row r="130" spans="2:8" s="1" customFormat="1" ht="16.95" customHeight="1">
      <c r="B130" s="32"/>
      <c r="C130" s="208" t="s">
        <v>3164</v>
      </c>
      <c r="D130" s="209" t="s">
        <v>1</v>
      </c>
      <c r="E130" s="210" t="s">
        <v>1</v>
      </c>
      <c r="F130" s="211">
        <v>50.911000000000001</v>
      </c>
      <c r="H130" s="32"/>
    </row>
    <row r="131" spans="2:8" s="1" customFormat="1" ht="16.95" customHeight="1">
      <c r="B131" s="32"/>
      <c r="C131" s="212" t="s">
        <v>1</v>
      </c>
      <c r="D131" s="212" t="s">
        <v>3211</v>
      </c>
      <c r="E131" s="17" t="s">
        <v>1</v>
      </c>
      <c r="F131" s="213">
        <v>0</v>
      </c>
      <c r="H131" s="32"/>
    </row>
    <row r="132" spans="2:8" s="1" customFormat="1" ht="16.95" customHeight="1">
      <c r="B132" s="32"/>
      <c r="C132" s="212" t="s">
        <v>1</v>
      </c>
      <c r="D132" s="212" t="s">
        <v>3277</v>
      </c>
      <c r="E132" s="17" t="s">
        <v>1</v>
      </c>
      <c r="F132" s="213">
        <v>29.004000000000001</v>
      </c>
      <c r="H132" s="32"/>
    </row>
    <row r="133" spans="2:8" s="1" customFormat="1" ht="16.95" customHeight="1">
      <c r="B133" s="32"/>
      <c r="C133" s="212" t="s">
        <v>1</v>
      </c>
      <c r="D133" s="212" t="s">
        <v>3278</v>
      </c>
      <c r="E133" s="17" t="s">
        <v>1</v>
      </c>
      <c r="F133" s="213">
        <v>17.806999999999999</v>
      </c>
      <c r="H133" s="32"/>
    </row>
    <row r="134" spans="2:8" s="1" customFormat="1" ht="16.95" customHeight="1">
      <c r="B134" s="32"/>
      <c r="C134" s="212" t="s">
        <v>1</v>
      </c>
      <c r="D134" s="212" t="s">
        <v>3214</v>
      </c>
      <c r="E134" s="17" t="s">
        <v>1</v>
      </c>
      <c r="F134" s="213">
        <v>0</v>
      </c>
      <c r="H134" s="32"/>
    </row>
    <row r="135" spans="2:8" s="1" customFormat="1" ht="16.95" customHeight="1">
      <c r="B135" s="32"/>
      <c r="C135" s="212" t="s">
        <v>1</v>
      </c>
      <c r="D135" s="212" t="s">
        <v>3279</v>
      </c>
      <c r="E135" s="17" t="s">
        <v>1</v>
      </c>
      <c r="F135" s="213">
        <v>4.0999999999999996</v>
      </c>
      <c r="H135" s="32"/>
    </row>
    <row r="136" spans="2:8" s="1" customFormat="1" ht="16.95" customHeight="1">
      <c r="B136" s="32"/>
      <c r="C136" s="212" t="s">
        <v>3164</v>
      </c>
      <c r="D136" s="212" t="s">
        <v>183</v>
      </c>
      <c r="E136" s="17" t="s">
        <v>1</v>
      </c>
      <c r="F136" s="213">
        <v>50.911000000000001</v>
      </c>
      <c r="H136" s="32"/>
    </row>
    <row r="137" spans="2:8" s="1" customFormat="1" ht="16.95" customHeight="1">
      <c r="B137" s="32"/>
      <c r="C137" s="214" t="s">
        <v>3837</v>
      </c>
      <c r="H137" s="32"/>
    </row>
    <row r="138" spans="2:8" s="1" customFormat="1" ht="16.95" customHeight="1">
      <c r="B138" s="32"/>
      <c r="C138" s="212" t="s">
        <v>758</v>
      </c>
      <c r="D138" s="212" t="s">
        <v>759</v>
      </c>
      <c r="E138" s="17" t="s">
        <v>280</v>
      </c>
      <c r="F138" s="213">
        <v>50.911000000000001</v>
      </c>
      <c r="H138" s="32"/>
    </row>
    <row r="139" spans="2:8" s="1" customFormat="1" ht="20.399999999999999">
      <c r="B139" s="32"/>
      <c r="C139" s="212" t="s">
        <v>640</v>
      </c>
      <c r="D139" s="212" t="s">
        <v>641</v>
      </c>
      <c r="E139" s="17" t="s">
        <v>280</v>
      </c>
      <c r="F139" s="213">
        <v>33.393999999999998</v>
      </c>
      <c r="H139" s="32"/>
    </row>
    <row r="140" spans="2:8" s="1" customFormat="1" ht="20.399999999999999">
      <c r="B140" s="32"/>
      <c r="C140" s="212" t="s">
        <v>646</v>
      </c>
      <c r="D140" s="212" t="s">
        <v>647</v>
      </c>
      <c r="E140" s="17" t="s">
        <v>280</v>
      </c>
      <c r="F140" s="213">
        <v>100.182</v>
      </c>
      <c r="H140" s="32"/>
    </row>
    <row r="141" spans="2:8" s="1" customFormat="1" ht="16.95" customHeight="1">
      <c r="B141" s="32"/>
      <c r="C141" s="212" t="s">
        <v>697</v>
      </c>
      <c r="D141" s="212" t="s">
        <v>698</v>
      </c>
      <c r="E141" s="17" t="s">
        <v>280</v>
      </c>
      <c r="F141" s="213">
        <v>432.51900000000001</v>
      </c>
      <c r="H141" s="32"/>
    </row>
    <row r="142" spans="2:8" s="1" customFormat="1" ht="7.35" customHeight="1">
      <c r="B142" s="44"/>
      <c r="C142" s="45"/>
      <c r="D142" s="45"/>
      <c r="E142" s="45"/>
      <c r="F142" s="45"/>
      <c r="G142" s="45"/>
      <c r="H142" s="32"/>
    </row>
    <row r="143" spans="2:8" s="1" customFormat="1"/>
  </sheetData>
  <sheetProtection algorithmName="SHA-512" hashValue="l1bi60i/01Nv6F6GgIfDlKQWkKh57IJMTN2jneTv0pYQD+9zhXR9efSof0tQr1EECu9d7FfHhm6vujTKx2CYGQ==" saltValue="CDk/gkja8i0Od2rbrAYxrDn73ZwS1MNGzPf1F/KMLPsQnMhUlaCWiWbbjNoYkc7zmESa9KS42v3j8U/sdF4F5w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08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7" t="s">
        <v>97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" customHeight="1">
      <c r="B4" s="20"/>
      <c r="D4" s="21" t="s">
        <v>132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58" t="str">
        <f>'Rekapitulace stavby'!K6</f>
        <v>REKONSTRUKCE ODLEHČOVACÍ KOMORY OK-27 A PŘIPOJENÝCH STOK</v>
      </c>
      <c r="F7" s="259"/>
      <c r="G7" s="259"/>
      <c r="H7" s="259"/>
      <c r="L7" s="20"/>
    </row>
    <row r="8" spans="2:46" ht="13.2">
      <c r="B8" s="20"/>
      <c r="D8" s="27" t="s">
        <v>133</v>
      </c>
      <c r="L8" s="20"/>
    </row>
    <row r="9" spans="2:46" ht="16.5" customHeight="1">
      <c r="B9" s="20"/>
      <c r="E9" s="258" t="s">
        <v>134</v>
      </c>
      <c r="F9" s="234"/>
      <c r="G9" s="234"/>
      <c r="H9" s="234"/>
      <c r="L9" s="20"/>
    </row>
    <row r="10" spans="2:46" ht="12" customHeight="1">
      <c r="B10" s="20"/>
      <c r="D10" s="27" t="s">
        <v>135</v>
      </c>
      <c r="L10" s="20"/>
    </row>
    <row r="11" spans="2:46" s="1" customFormat="1" ht="16.5" customHeight="1">
      <c r="B11" s="32"/>
      <c r="E11" s="222" t="s">
        <v>136</v>
      </c>
      <c r="F11" s="260"/>
      <c r="G11" s="260"/>
      <c r="H11" s="260"/>
      <c r="L11" s="32"/>
    </row>
    <row r="12" spans="2:46" s="1" customFormat="1" ht="12" customHeight="1">
      <c r="B12" s="32"/>
      <c r="D12" s="27" t="s">
        <v>137</v>
      </c>
      <c r="L12" s="32"/>
    </row>
    <row r="13" spans="2:46" s="1" customFormat="1" ht="16.5" customHeight="1">
      <c r="B13" s="32"/>
      <c r="E13" s="254" t="s">
        <v>138</v>
      </c>
      <c r="F13" s="260"/>
      <c r="G13" s="260"/>
      <c r="H13" s="260"/>
      <c r="L13" s="32"/>
    </row>
    <row r="14" spans="2:46" s="1" customFormat="1">
      <c r="B14" s="32"/>
      <c r="L14" s="32"/>
    </row>
    <row r="15" spans="2:46" s="1" customFormat="1" ht="12" customHeight="1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" customHeight="1">
      <c r="B16" s="32"/>
      <c r="D16" s="27" t="s">
        <v>20</v>
      </c>
      <c r="F16" s="25" t="s">
        <v>21</v>
      </c>
      <c r="I16" s="27" t="s">
        <v>22</v>
      </c>
      <c r="J16" s="52" t="str">
        <f>'Rekapitulace stavby'!AN8</f>
        <v>4. 8. 2025</v>
      </c>
      <c r="L16" s="32"/>
    </row>
    <row r="17" spans="2:12" s="1" customFormat="1" ht="10.95" customHeight="1">
      <c r="B17" s="32"/>
      <c r="L17" s="32"/>
    </row>
    <row r="18" spans="2:12" s="1" customFormat="1" ht="12" customHeight="1">
      <c r="B18" s="32"/>
      <c r="D18" s="27" t="s">
        <v>24</v>
      </c>
      <c r="I18" s="27" t="s">
        <v>25</v>
      </c>
      <c r="J18" s="25" t="s">
        <v>26</v>
      </c>
      <c r="L18" s="32"/>
    </row>
    <row r="19" spans="2:12" s="1" customFormat="1" ht="18" customHeight="1">
      <c r="B19" s="32"/>
      <c r="E19" s="25" t="s">
        <v>27</v>
      </c>
      <c r="I19" s="27" t="s">
        <v>28</v>
      </c>
      <c r="J19" s="25" t="s">
        <v>29</v>
      </c>
      <c r="L19" s="32"/>
    </row>
    <row r="20" spans="2:12" s="1" customFormat="1" ht="6.9" customHeight="1">
      <c r="B20" s="32"/>
      <c r="L20" s="32"/>
    </row>
    <row r="21" spans="2:12" s="1" customFormat="1" ht="12" customHeight="1">
      <c r="B21" s="32"/>
      <c r="D21" s="27" t="s">
        <v>30</v>
      </c>
      <c r="I21" s="27" t="s">
        <v>25</v>
      </c>
      <c r="J21" s="28" t="str">
        <f>'Rekapitulace stavby'!AN13</f>
        <v>Vyplň údaj</v>
      </c>
      <c r="L21" s="32"/>
    </row>
    <row r="22" spans="2:12" s="1" customFormat="1" ht="18" customHeight="1">
      <c r="B22" s="32"/>
      <c r="E22" s="261" t="str">
        <f>'Rekapitulace stavby'!E14</f>
        <v>Vyplň údaj</v>
      </c>
      <c r="F22" s="246"/>
      <c r="G22" s="246"/>
      <c r="H22" s="246"/>
      <c r="I22" s="27" t="s">
        <v>28</v>
      </c>
      <c r="J22" s="28" t="str">
        <f>'Rekapitulace stavby'!AN14</f>
        <v>Vyplň údaj</v>
      </c>
      <c r="L22" s="32"/>
    </row>
    <row r="23" spans="2:12" s="1" customFormat="1" ht="6.9" customHeight="1">
      <c r="B23" s="32"/>
      <c r="L23" s="32"/>
    </row>
    <row r="24" spans="2:12" s="1" customFormat="1" ht="12" customHeight="1">
      <c r="B24" s="32"/>
      <c r="D24" s="27" t="s">
        <v>32</v>
      </c>
      <c r="I24" s="27" t="s">
        <v>25</v>
      </c>
      <c r="J24" s="25" t="s">
        <v>33</v>
      </c>
      <c r="L24" s="32"/>
    </row>
    <row r="25" spans="2:12" s="1" customFormat="1" ht="18" customHeight="1">
      <c r="B25" s="32"/>
      <c r="E25" s="25" t="s">
        <v>34</v>
      </c>
      <c r="I25" s="27" t="s">
        <v>28</v>
      </c>
      <c r="J25" s="25" t="s">
        <v>35</v>
      </c>
      <c r="L25" s="32"/>
    </row>
    <row r="26" spans="2:12" s="1" customFormat="1" ht="6.9" customHeight="1">
      <c r="B26" s="32"/>
      <c r="L26" s="32"/>
    </row>
    <row r="27" spans="2:12" s="1" customFormat="1" ht="12" customHeight="1">
      <c r="B27" s="32"/>
      <c r="D27" s="27" t="s">
        <v>37</v>
      </c>
      <c r="I27" s="27" t="s">
        <v>25</v>
      </c>
      <c r="J27" s="25" t="s">
        <v>1</v>
      </c>
      <c r="L27" s="32"/>
    </row>
    <row r="28" spans="2:12" s="1" customFormat="1" ht="18" customHeight="1">
      <c r="B28" s="32"/>
      <c r="E28" s="25" t="s">
        <v>139</v>
      </c>
      <c r="I28" s="27" t="s">
        <v>28</v>
      </c>
      <c r="J28" s="25" t="s">
        <v>1</v>
      </c>
      <c r="L28" s="32"/>
    </row>
    <row r="29" spans="2:12" s="1" customFormat="1" ht="6.9" customHeight="1">
      <c r="B29" s="32"/>
      <c r="L29" s="32"/>
    </row>
    <row r="30" spans="2:12" s="1" customFormat="1" ht="12" customHeight="1">
      <c r="B30" s="32"/>
      <c r="D30" s="27" t="s">
        <v>39</v>
      </c>
      <c r="L30" s="32"/>
    </row>
    <row r="31" spans="2:12" s="7" customFormat="1" ht="16.5" customHeight="1">
      <c r="B31" s="94"/>
      <c r="E31" s="250" t="s">
        <v>1</v>
      </c>
      <c r="F31" s="250"/>
      <c r="G31" s="250"/>
      <c r="H31" s="250"/>
      <c r="L31" s="94"/>
    </row>
    <row r="32" spans="2:12" s="1" customFormat="1" ht="6.9" customHeight="1">
      <c r="B32" s="32"/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>
      <c r="B34" s="32"/>
      <c r="D34" s="95" t="s">
        <v>40</v>
      </c>
      <c r="J34" s="66">
        <f>ROUND(J135, 2)</f>
        <v>0</v>
      </c>
      <c r="L34" s="32"/>
    </row>
    <row r="35" spans="2:12" s="1" customFormat="1" ht="6.9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" customHeight="1">
      <c r="B36" s="32"/>
      <c r="F36" s="35" t="s">
        <v>42</v>
      </c>
      <c r="I36" s="35" t="s">
        <v>41</v>
      </c>
      <c r="J36" s="35" t="s">
        <v>43</v>
      </c>
      <c r="L36" s="32"/>
    </row>
    <row r="37" spans="2:12" s="1" customFormat="1" ht="14.4" customHeight="1">
      <c r="B37" s="32"/>
      <c r="D37" s="55" t="s">
        <v>44</v>
      </c>
      <c r="E37" s="27" t="s">
        <v>45</v>
      </c>
      <c r="F37" s="85">
        <f>ROUND((SUM(BE135:BE1807)),  2)</f>
        <v>0</v>
      </c>
      <c r="I37" s="96">
        <v>0.21</v>
      </c>
      <c r="J37" s="85">
        <f>ROUND(((SUM(BE135:BE1807))*I37),  2)</f>
        <v>0</v>
      </c>
      <c r="L37" s="32"/>
    </row>
    <row r="38" spans="2:12" s="1" customFormat="1" ht="14.4" customHeight="1">
      <c r="B38" s="32"/>
      <c r="E38" s="27" t="s">
        <v>46</v>
      </c>
      <c r="F38" s="85">
        <f>ROUND((SUM(BF135:BF1807)),  2)</f>
        <v>0</v>
      </c>
      <c r="I38" s="96">
        <v>0.12</v>
      </c>
      <c r="J38" s="85">
        <f>ROUND(((SUM(BF135:BF1807))*I38),  2)</f>
        <v>0</v>
      </c>
      <c r="L38" s="32"/>
    </row>
    <row r="39" spans="2:12" s="1" customFormat="1" ht="14.4" hidden="1" customHeight="1">
      <c r="B39" s="32"/>
      <c r="E39" s="27" t="s">
        <v>47</v>
      </c>
      <c r="F39" s="85">
        <f>ROUND((SUM(BG135:BG1807)),  2)</f>
        <v>0</v>
      </c>
      <c r="I39" s="96">
        <v>0.21</v>
      </c>
      <c r="J39" s="85">
        <f>0</f>
        <v>0</v>
      </c>
      <c r="L39" s="32"/>
    </row>
    <row r="40" spans="2:12" s="1" customFormat="1" ht="14.4" hidden="1" customHeight="1">
      <c r="B40" s="32"/>
      <c r="E40" s="27" t="s">
        <v>48</v>
      </c>
      <c r="F40" s="85">
        <f>ROUND((SUM(BH135:BH1807)),  2)</f>
        <v>0</v>
      </c>
      <c r="I40" s="96">
        <v>0.12</v>
      </c>
      <c r="J40" s="85">
        <f>0</f>
        <v>0</v>
      </c>
      <c r="L40" s="32"/>
    </row>
    <row r="41" spans="2:12" s="1" customFormat="1" ht="14.4" hidden="1" customHeight="1">
      <c r="B41" s="32"/>
      <c r="E41" s="27" t="s">
        <v>49</v>
      </c>
      <c r="F41" s="85">
        <f>ROUND((SUM(BI135:BI1807)),  2)</f>
        <v>0</v>
      </c>
      <c r="I41" s="96">
        <v>0</v>
      </c>
      <c r="J41" s="85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97"/>
      <c r="D43" s="98" t="s">
        <v>50</v>
      </c>
      <c r="E43" s="57"/>
      <c r="F43" s="57"/>
      <c r="G43" s="99" t="s">
        <v>51</v>
      </c>
      <c r="H43" s="100" t="s">
        <v>52</v>
      </c>
      <c r="I43" s="57"/>
      <c r="J43" s="101">
        <f>SUM(J34:J41)</f>
        <v>0</v>
      </c>
      <c r="K43" s="102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55</v>
      </c>
      <c r="E61" s="34"/>
      <c r="F61" s="103" t="s">
        <v>56</v>
      </c>
      <c r="G61" s="43" t="s">
        <v>55</v>
      </c>
      <c r="H61" s="34"/>
      <c r="I61" s="34"/>
      <c r="J61" s="104" t="s">
        <v>56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55</v>
      </c>
      <c r="E76" s="34"/>
      <c r="F76" s="103" t="s">
        <v>56</v>
      </c>
      <c r="G76" s="43" t="s">
        <v>55</v>
      </c>
      <c r="H76" s="34"/>
      <c r="I76" s="34"/>
      <c r="J76" s="104" t="s">
        <v>56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140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58" t="str">
        <f>E7</f>
        <v>REKONSTRUKCE ODLEHČOVACÍ KOMORY OK-27 A PŘIPOJENÝCH STOK</v>
      </c>
      <c r="F85" s="259"/>
      <c r="G85" s="259"/>
      <c r="H85" s="259"/>
      <c r="L85" s="32"/>
    </row>
    <row r="86" spans="2:12" ht="12" customHeight="1">
      <c r="B86" s="20"/>
      <c r="C86" s="27" t="s">
        <v>133</v>
      </c>
      <c r="L86" s="20"/>
    </row>
    <row r="87" spans="2:12" ht="16.5" customHeight="1">
      <c r="B87" s="20"/>
      <c r="E87" s="258" t="s">
        <v>134</v>
      </c>
      <c r="F87" s="234"/>
      <c r="G87" s="234"/>
      <c r="H87" s="234"/>
      <c r="L87" s="20"/>
    </row>
    <row r="88" spans="2:12" ht="12" customHeight="1">
      <c r="B88" s="20"/>
      <c r="C88" s="27" t="s">
        <v>135</v>
      </c>
      <c r="L88" s="20"/>
    </row>
    <row r="89" spans="2:12" s="1" customFormat="1" ht="16.5" customHeight="1">
      <c r="B89" s="32"/>
      <c r="E89" s="222" t="s">
        <v>136</v>
      </c>
      <c r="F89" s="260"/>
      <c r="G89" s="260"/>
      <c r="H89" s="260"/>
      <c r="L89" s="32"/>
    </row>
    <row r="90" spans="2:12" s="1" customFormat="1" ht="12" customHeight="1">
      <c r="B90" s="32"/>
      <c r="C90" s="27" t="s">
        <v>137</v>
      </c>
      <c r="L90" s="32"/>
    </row>
    <row r="91" spans="2:12" s="1" customFormat="1" ht="16.5" customHeight="1">
      <c r="B91" s="32"/>
      <c r="E91" s="254" t="str">
        <f>E13</f>
        <v>01.1.1 - Kanalizační potrubí a VO</v>
      </c>
      <c r="F91" s="260"/>
      <c r="G91" s="260"/>
      <c r="H91" s="260"/>
      <c r="L91" s="32"/>
    </row>
    <row r="92" spans="2:12" s="1" customFormat="1" ht="6.9" customHeight="1">
      <c r="B92" s="32"/>
      <c r="L92" s="32"/>
    </row>
    <row r="93" spans="2:12" s="1" customFormat="1" ht="12" customHeight="1">
      <c r="B93" s="32"/>
      <c r="C93" s="27" t="s">
        <v>20</v>
      </c>
      <c r="F93" s="25" t="str">
        <f>F16</f>
        <v>Tábor</v>
      </c>
      <c r="I93" s="27" t="s">
        <v>22</v>
      </c>
      <c r="J93" s="52" t="str">
        <f>IF(J16="","",J16)</f>
        <v>4. 8. 2025</v>
      </c>
      <c r="L93" s="32"/>
    </row>
    <row r="94" spans="2:12" s="1" customFormat="1" ht="6.9" customHeight="1">
      <c r="B94" s="32"/>
      <c r="L94" s="32"/>
    </row>
    <row r="95" spans="2:12" s="1" customFormat="1" ht="25.65" customHeight="1">
      <c r="B95" s="32"/>
      <c r="C95" s="27" t="s">
        <v>24</v>
      </c>
      <c r="F95" s="25" t="str">
        <f>E19</f>
        <v>VST s.r.o., Kosova 28594, Tábor</v>
      </c>
      <c r="I95" s="27" t="s">
        <v>32</v>
      </c>
      <c r="J95" s="30" t="str">
        <f>E25</f>
        <v>Aquaprocon s.r.o., Divize Praha</v>
      </c>
      <c r="L95" s="32"/>
    </row>
    <row r="96" spans="2:12" s="1" customFormat="1" ht="15.15" customHeight="1">
      <c r="B96" s="32"/>
      <c r="C96" s="27" t="s">
        <v>30</v>
      </c>
      <c r="F96" s="25" t="str">
        <f>IF(E22="","",E22)</f>
        <v>Vyplň údaj</v>
      </c>
      <c r="I96" s="27" t="s">
        <v>37</v>
      </c>
      <c r="J96" s="30" t="str">
        <f>E28</f>
        <v>Jaroslav Pelnář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05" t="s">
        <v>141</v>
      </c>
      <c r="D98" s="97"/>
      <c r="E98" s="97"/>
      <c r="F98" s="97"/>
      <c r="G98" s="97"/>
      <c r="H98" s="97"/>
      <c r="I98" s="97"/>
      <c r="J98" s="106" t="s">
        <v>142</v>
      </c>
      <c r="K98" s="97"/>
      <c r="L98" s="32"/>
    </row>
    <row r="99" spans="2:47" s="1" customFormat="1" ht="10.35" customHeight="1">
      <c r="B99" s="32"/>
      <c r="L99" s="32"/>
    </row>
    <row r="100" spans="2:47" s="1" customFormat="1" ht="22.95" customHeight="1">
      <c r="B100" s="32"/>
      <c r="C100" s="107" t="s">
        <v>143</v>
      </c>
      <c r="J100" s="66">
        <f>J135</f>
        <v>0</v>
      </c>
      <c r="L100" s="32"/>
      <c r="AU100" s="17" t="s">
        <v>144</v>
      </c>
    </row>
    <row r="101" spans="2:47" s="8" customFormat="1" ht="24.9" customHeight="1">
      <c r="B101" s="108"/>
      <c r="D101" s="109" t="s">
        <v>145</v>
      </c>
      <c r="E101" s="110"/>
      <c r="F101" s="110"/>
      <c r="G101" s="110"/>
      <c r="H101" s="110"/>
      <c r="I101" s="110"/>
      <c r="J101" s="111">
        <f>J136</f>
        <v>0</v>
      </c>
      <c r="L101" s="108"/>
    </row>
    <row r="102" spans="2:47" s="9" customFormat="1" ht="19.95" customHeight="1">
      <c r="B102" s="112"/>
      <c r="D102" s="113" t="s">
        <v>146</v>
      </c>
      <c r="E102" s="114"/>
      <c r="F102" s="114"/>
      <c r="G102" s="114"/>
      <c r="H102" s="114"/>
      <c r="I102" s="114"/>
      <c r="J102" s="115">
        <f>J137</f>
        <v>0</v>
      </c>
      <c r="L102" s="112"/>
    </row>
    <row r="103" spans="2:47" s="9" customFormat="1" ht="19.95" customHeight="1">
      <c r="B103" s="112"/>
      <c r="D103" s="113" t="s">
        <v>147</v>
      </c>
      <c r="E103" s="114"/>
      <c r="F103" s="114"/>
      <c r="G103" s="114"/>
      <c r="H103" s="114"/>
      <c r="I103" s="114"/>
      <c r="J103" s="115">
        <f>J1105</f>
        <v>0</v>
      </c>
      <c r="L103" s="112"/>
    </row>
    <row r="104" spans="2:47" s="9" customFormat="1" ht="19.95" customHeight="1">
      <c r="B104" s="112"/>
      <c r="D104" s="113" t="s">
        <v>148</v>
      </c>
      <c r="E104" s="114"/>
      <c r="F104" s="114"/>
      <c r="G104" s="114"/>
      <c r="H104" s="114"/>
      <c r="I104" s="114"/>
      <c r="J104" s="115">
        <f>J1166</f>
        <v>0</v>
      </c>
      <c r="L104" s="112"/>
    </row>
    <row r="105" spans="2:47" s="9" customFormat="1" ht="19.95" customHeight="1">
      <c r="B105" s="112"/>
      <c r="D105" s="113" t="s">
        <v>149</v>
      </c>
      <c r="E105" s="114"/>
      <c r="F105" s="114"/>
      <c r="G105" s="114"/>
      <c r="H105" s="114"/>
      <c r="I105" s="114"/>
      <c r="J105" s="115">
        <f>J1293</f>
        <v>0</v>
      </c>
      <c r="L105" s="112"/>
    </row>
    <row r="106" spans="2:47" s="9" customFormat="1" ht="14.85" customHeight="1">
      <c r="B106" s="112"/>
      <c r="D106" s="113" t="s">
        <v>150</v>
      </c>
      <c r="E106" s="114"/>
      <c r="F106" s="114"/>
      <c r="G106" s="114"/>
      <c r="H106" s="114"/>
      <c r="I106" s="114"/>
      <c r="J106" s="115">
        <f>J1667</f>
        <v>0</v>
      </c>
      <c r="L106" s="112"/>
    </row>
    <row r="107" spans="2:47" s="9" customFormat="1" ht="14.85" customHeight="1">
      <c r="B107" s="112"/>
      <c r="D107" s="113" t="s">
        <v>151</v>
      </c>
      <c r="E107" s="114"/>
      <c r="F107" s="114"/>
      <c r="G107" s="114"/>
      <c r="H107" s="114"/>
      <c r="I107" s="114"/>
      <c r="J107" s="115">
        <f>J1683</f>
        <v>0</v>
      </c>
      <c r="L107" s="112"/>
    </row>
    <row r="108" spans="2:47" s="9" customFormat="1" ht="19.95" customHeight="1">
      <c r="B108" s="112"/>
      <c r="D108" s="113" t="s">
        <v>152</v>
      </c>
      <c r="E108" s="114"/>
      <c r="F108" s="114"/>
      <c r="G108" s="114"/>
      <c r="H108" s="114"/>
      <c r="I108" s="114"/>
      <c r="J108" s="115">
        <f>J1780</f>
        <v>0</v>
      </c>
      <c r="L108" s="112"/>
    </row>
    <row r="109" spans="2:47" s="9" customFormat="1" ht="19.95" customHeight="1">
      <c r="B109" s="112"/>
      <c r="D109" s="113" t="s">
        <v>153</v>
      </c>
      <c r="E109" s="114"/>
      <c r="F109" s="114"/>
      <c r="G109" s="114"/>
      <c r="H109" s="114"/>
      <c r="I109" s="114"/>
      <c r="J109" s="115">
        <f>J1786</f>
        <v>0</v>
      </c>
      <c r="L109" s="112"/>
    </row>
    <row r="110" spans="2:47" s="8" customFormat="1" ht="24.9" customHeight="1">
      <c r="B110" s="108"/>
      <c r="D110" s="109" t="s">
        <v>154</v>
      </c>
      <c r="E110" s="110"/>
      <c r="F110" s="110"/>
      <c r="G110" s="110"/>
      <c r="H110" s="110"/>
      <c r="I110" s="110"/>
      <c r="J110" s="111">
        <f>J1788</f>
        <v>0</v>
      </c>
      <c r="L110" s="108"/>
    </row>
    <row r="111" spans="2:47" s="9" customFormat="1" ht="19.95" customHeight="1">
      <c r="B111" s="112"/>
      <c r="D111" s="113" t="s">
        <v>155</v>
      </c>
      <c r="E111" s="114"/>
      <c r="F111" s="114"/>
      <c r="G111" s="114"/>
      <c r="H111" s="114"/>
      <c r="I111" s="114"/>
      <c r="J111" s="115">
        <f>J1789</f>
        <v>0</v>
      </c>
      <c r="L111" s="112"/>
    </row>
    <row r="112" spans="2:47" s="1" customFormat="1" ht="21.75" customHeight="1">
      <c r="B112" s="32"/>
      <c r="L112" s="32"/>
    </row>
    <row r="113" spans="2:12" s="1" customFormat="1" ht="6.9" customHeight="1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32"/>
    </row>
    <row r="117" spans="2:12" s="1" customFormat="1" ht="6.9" customHeight="1"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2"/>
    </row>
    <row r="118" spans="2:12" s="1" customFormat="1" ht="24.9" customHeight="1">
      <c r="B118" s="32"/>
      <c r="C118" s="21" t="s">
        <v>156</v>
      </c>
      <c r="L118" s="32"/>
    </row>
    <row r="119" spans="2:12" s="1" customFormat="1" ht="6.9" customHeight="1">
      <c r="B119" s="32"/>
      <c r="L119" s="32"/>
    </row>
    <row r="120" spans="2:12" s="1" customFormat="1" ht="12" customHeight="1">
      <c r="B120" s="32"/>
      <c r="C120" s="27" t="s">
        <v>16</v>
      </c>
      <c r="L120" s="32"/>
    </row>
    <row r="121" spans="2:12" s="1" customFormat="1" ht="26.25" customHeight="1">
      <c r="B121" s="32"/>
      <c r="E121" s="258" t="str">
        <f>E7</f>
        <v>REKONSTRUKCE ODLEHČOVACÍ KOMORY OK-27 A PŘIPOJENÝCH STOK</v>
      </c>
      <c r="F121" s="259"/>
      <c r="G121" s="259"/>
      <c r="H121" s="259"/>
      <c r="L121" s="32"/>
    </row>
    <row r="122" spans="2:12" ht="12" customHeight="1">
      <c r="B122" s="20"/>
      <c r="C122" s="27" t="s">
        <v>133</v>
      </c>
      <c r="L122" s="20"/>
    </row>
    <row r="123" spans="2:12" ht="16.5" customHeight="1">
      <c r="B123" s="20"/>
      <c r="E123" s="258" t="s">
        <v>134</v>
      </c>
      <c r="F123" s="234"/>
      <c r="G123" s="234"/>
      <c r="H123" s="234"/>
      <c r="L123" s="20"/>
    </row>
    <row r="124" spans="2:12" ht="12" customHeight="1">
      <c r="B124" s="20"/>
      <c r="C124" s="27" t="s">
        <v>135</v>
      </c>
      <c r="L124" s="20"/>
    </row>
    <row r="125" spans="2:12" s="1" customFormat="1" ht="16.5" customHeight="1">
      <c r="B125" s="32"/>
      <c r="E125" s="222" t="s">
        <v>136</v>
      </c>
      <c r="F125" s="260"/>
      <c r="G125" s="260"/>
      <c r="H125" s="260"/>
      <c r="L125" s="32"/>
    </row>
    <row r="126" spans="2:12" s="1" customFormat="1" ht="12" customHeight="1">
      <c r="B126" s="32"/>
      <c r="C126" s="27" t="s">
        <v>137</v>
      </c>
      <c r="L126" s="32"/>
    </row>
    <row r="127" spans="2:12" s="1" customFormat="1" ht="16.5" customHeight="1">
      <c r="B127" s="32"/>
      <c r="E127" s="254" t="str">
        <f>E13</f>
        <v>01.1.1 - Kanalizační potrubí a VO</v>
      </c>
      <c r="F127" s="260"/>
      <c r="G127" s="260"/>
      <c r="H127" s="260"/>
      <c r="L127" s="32"/>
    </row>
    <row r="128" spans="2:12" s="1" customFormat="1" ht="6.9" customHeight="1">
      <c r="B128" s="32"/>
      <c r="L128" s="32"/>
    </row>
    <row r="129" spans="2:65" s="1" customFormat="1" ht="12" customHeight="1">
      <c r="B129" s="32"/>
      <c r="C129" s="27" t="s">
        <v>20</v>
      </c>
      <c r="F129" s="25" t="str">
        <f>F16</f>
        <v>Tábor</v>
      </c>
      <c r="I129" s="27" t="s">
        <v>22</v>
      </c>
      <c r="J129" s="52" t="str">
        <f>IF(J16="","",J16)</f>
        <v>4. 8. 2025</v>
      </c>
      <c r="L129" s="32"/>
    </row>
    <row r="130" spans="2:65" s="1" customFormat="1" ht="6.9" customHeight="1">
      <c r="B130" s="32"/>
      <c r="L130" s="32"/>
    </row>
    <row r="131" spans="2:65" s="1" customFormat="1" ht="25.65" customHeight="1">
      <c r="B131" s="32"/>
      <c r="C131" s="27" t="s">
        <v>24</v>
      </c>
      <c r="F131" s="25" t="str">
        <f>E19</f>
        <v>VST s.r.o., Kosova 28594, Tábor</v>
      </c>
      <c r="I131" s="27" t="s">
        <v>32</v>
      </c>
      <c r="J131" s="30" t="str">
        <f>E25</f>
        <v>Aquaprocon s.r.o., Divize Praha</v>
      </c>
      <c r="L131" s="32"/>
    </row>
    <row r="132" spans="2:65" s="1" customFormat="1" ht="15.15" customHeight="1">
      <c r="B132" s="32"/>
      <c r="C132" s="27" t="s">
        <v>30</v>
      </c>
      <c r="F132" s="25" t="str">
        <f>IF(E22="","",E22)</f>
        <v>Vyplň údaj</v>
      </c>
      <c r="I132" s="27" t="s">
        <v>37</v>
      </c>
      <c r="J132" s="30" t="str">
        <f>E28</f>
        <v>Jaroslav Pelnář</v>
      </c>
      <c r="L132" s="32"/>
    </row>
    <row r="133" spans="2:65" s="1" customFormat="1" ht="10.35" customHeight="1">
      <c r="B133" s="32"/>
      <c r="L133" s="32"/>
    </row>
    <row r="134" spans="2:65" s="10" customFormat="1" ht="29.25" customHeight="1">
      <c r="B134" s="116"/>
      <c r="C134" s="117" t="s">
        <v>157</v>
      </c>
      <c r="D134" s="118" t="s">
        <v>65</v>
      </c>
      <c r="E134" s="118" t="s">
        <v>61</v>
      </c>
      <c r="F134" s="118" t="s">
        <v>62</v>
      </c>
      <c r="G134" s="118" t="s">
        <v>158</v>
      </c>
      <c r="H134" s="118" t="s">
        <v>159</v>
      </c>
      <c r="I134" s="118" t="s">
        <v>160</v>
      </c>
      <c r="J134" s="119" t="s">
        <v>142</v>
      </c>
      <c r="K134" s="120" t="s">
        <v>161</v>
      </c>
      <c r="L134" s="116"/>
      <c r="M134" s="59" t="s">
        <v>1</v>
      </c>
      <c r="N134" s="60" t="s">
        <v>44</v>
      </c>
      <c r="O134" s="60" t="s">
        <v>162</v>
      </c>
      <c r="P134" s="60" t="s">
        <v>163</v>
      </c>
      <c r="Q134" s="60" t="s">
        <v>164</v>
      </c>
      <c r="R134" s="60" t="s">
        <v>165</v>
      </c>
      <c r="S134" s="60" t="s">
        <v>166</v>
      </c>
      <c r="T134" s="61" t="s">
        <v>167</v>
      </c>
    </row>
    <row r="135" spans="2:65" s="1" customFormat="1" ht="22.95" customHeight="1">
      <c r="B135" s="32"/>
      <c r="C135" s="64" t="s">
        <v>168</v>
      </c>
      <c r="J135" s="121">
        <f>BK135</f>
        <v>0</v>
      </c>
      <c r="L135" s="32"/>
      <c r="M135" s="62"/>
      <c r="N135" s="53"/>
      <c r="O135" s="53"/>
      <c r="P135" s="122">
        <f>P136+P1788</f>
        <v>0</v>
      </c>
      <c r="Q135" s="53"/>
      <c r="R135" s="122">
        <f>R136+R1788</f>
        <v>200.55198134</v>
      </c>
      <c r="S135" s="53"/>
      <c r="T135" s="123">
        <f>T136+T1788</f>
        <v>102.91700999999999</v>
      </c>
      <c r="AT135" s="17" t="s">
        <v>79</v>
      </c>
      <c r="AU135" s="17" t="s">
        <v>144</v>
      </c>
      <c r="BK135" s="124">
        <f>BK136+BK1788</f>
        <v>0</v>
      </c>
    </row>
    <row r="136" spans="2:65" s="11" customFormat="1" ht="25.95" customHeight="1">
      <c r="B136" s="125"/>
      <c r="D136" s="126" t="s">
        <v>79</v>
      </c>
      <c r="E136" s="127" t="s">
        <v>169</v>
      </c>
      <c r="F136" s="127" t="s">
        <v>170</v>
      </c>
      <c r="I136" s="128"/>
      <c r="J136" s="129">
        <f>BK136</f>
        <v>0</v>
      </c>
      <c r="L136" s="125"/>
      <c r="M136" s="130"/>
      <c r="P136" s="131">
        <f>P137+P1105+P1166+P1293+P1780+P1786</f>
        <v>0</v>
      </c>
      <c r="R136" s="131">
        <f>R137+R1105+R1166+R1293+R1780+R1786</f>
        <v>200.55198134</v>
      </c>
      <c r="T136" s="132">
        <f>T137+T1105+T1166+T1293+T1780+T1786</f>
        <v>102.91700999999999</v>
      </c>
      <c r="AR136" s="126" t="s">
        <v>87</v>
      </c>
      <c r="AT136" s="133" t="s">
        <v>79</v>
      </c>
      <c r="AU136" s="133" t="s">
        <v>80</v>
      </c>
      <c r="AY136" s="126" t="s">
        <v>171</v>
      </c>
      <c r="BK136" s="134">
        <f>BK137+BK1105+BK1166+BK1293+BK1780+BK1786</f>
        <v>0</v>
      </c>
    </row>
    <row r="137" spans="2:65" s="11" customFormat="1" ht="22.95" customHeight="1">
      <c r="B137" s="125"/>
      <c r="D137" s="126" t="s">
        <v>79</v>
      </c>
      <c r="E137" s="135" t="s">
        <v>87</v>
      </c>
      <c r="F137" s="135" t="s">
        <v>172</v>
      </c>
      <c r="I137" s="128"/>
      <c r="J137" s="136">
        <f>BK137</f>
        <v>0</v>
      </c>
      <c r="L137" s="125"/>
      <c r="M137" s="130"/>
      <c r="P137" s="131">
        <f>SUM(P138:P1104)</f>
        <v>0</v>
      </c>
      <c r="R137" s="131">
        <f>SUM(R138:R1104)</f>
        <v>2.9754862100000001</v>
      </c>
      <c r="T137" s="132">
        <f>SUM(T138:T1104)</f>
        <v>0</v>
      </c>
      <c r="AR137" s="126" t="s">
        <v>87</v>
      </c>
      <c r="AT137" s="133" t="s">
        <v>79</v>
      </c>
      <c r="AU137" s="133" t="s">
        <v>87</v>
      </c>
      <c r="AY137" s="126" t="s">
        <v>171</v>
      </c>
      <c r="BK137" s="134">
        <f>SUM(BK138:BK1104)</f>
        <v>0</v>
      </c>
    </row>
    <row r="138" spans="2:65" s="1" customFormat="1" ht="37.950000000000003" customHeight="1">
      <c r="B138" s="32"/>
      <c r="C138" s="137" t="s">
        <v>87</v>
      </c>
      <c r="D138" s="137" t="s">
        <v>173</v>
      </c>
      <c r="E138" s="138" t="s">
        <v>174</v>
      </c>
      <c r="F138" s="139" t="s">
        <v>175</v>
      </c>
      <c r="G138" s="140" t="s">
        <v>176</v>
      </c>
      <c r="H138" s="141">
        <v>88</v>
      </c>
      <c r="I138" s="142"/>
      <c r="J138" s="143">
        <f>ROUND(I138*H138,2)</f>
        <v>0</v>
      </c>
      <c r="K138" s="144"/>
      <c r="L138" s="32"/>
      <c r="M138" s="145" t="s">
        <v>1</v>
      </c>
      <c r="N138" s="146" t="s">
        <v>45</v>
      </c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AR138" s="149" t="s">
        <v>177</v>
      </c>
      <c r="AT138" s="149" t="s">
        <v>173</v>
      </c>
      <c r="AU138" s="149" t="s">
        <v>89</v>
      </c>
      <c r="AY138" s="17" t="s">
        <v>171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7" t="s">
        <v>87</v>
      </c>
      <c r="BK138" s="150">
        <f>ROUND(I138*H138,2)</f>
        <v>0</v>
      </c>
      <c r="BL138" s="17" t="s">
        <v>177</v>
      </c>
      <c r="BM138" s="149" t="s">
        <v>178</v>
      </c>
    </row>
    <row r="139" spans="2:65" s="12" customFormat="1">
      <c r="B139" s="151"/>
      <c r="D139" s="152" t="s">
        <v>179</v>
      </c>
      <c r="E139" s="153" t="s">
        <v>1</v>
      </c>
      <c r="F139" s="154" t="s">
        <v>180</v>
      </c>
      <c r="H139" s="153" t="s">
        <v>1</v>
      </c>
      <c r="I139" s="155"/>
      <c r="L139" s="151"/>
      <c r="M139" s="156"/>
      <c r="T139" s="157"/>
      <c r="AT139" s="153" t="s">
        <v>179</v>
      </c>
      <c r="AU139" s="153" t="s">
        <v>89</v>
      </c>
      <c r="AV139" s="12" t="s">
        <v>87</v>
      </c>
      <c r="AW139" s="12" t="s">
        <v>36</v>
      </c>
      <c r="AX139" s="12" t="s">
        <v>80</v>
      </c>
      <c r="AY139" s="153" t="s">
        <v>171</v>
      </c>
    </row>
    <row r="140" spans="2:65" s="12" customFormat="1">
      <c r="B140" s="151"/>
      <c r="D140" s="152" t="s">
        <v>179</v>
      </c>
      <c r="E140" s="153" t="s">
        <v>1</v>
      </c>
      <c r="F140" s="154" t="s">
        <v>181</v>
      </c>
      <c r="H140" s="153" t="s">
        <v>1</v>
      </c>
      <c r="I140" s="155"/>
      <c r="L140" s="151"/>
      <c r="M140" s="156"/>
      <c r="T140" s="157"/>
      <c r="AT140" s="153" t="s">
        <v>179</v>
      </c>
      <c r="AU140" s="153" t="s">
        <v>89</v>
      </c>
      <c r="AV140" s="12" t="s">
        <v>87</v>
      </c>
      <c r="AW140" s="12" t="s">
        <v>36</v>
      </c>
      <c r="AX140" s="12" t="s">
        <v>80</v>
      </c>
      <c r="AY140" s="153" t="s">
        <v>171</v>
      </c>
    </row>
    <row r="141" spans="2:65" s="13" customFormat="1">
      <c r="B141" s="158"/>
      <c r="D141" s="152" t="s">
        <v>179</v>
      </c>
      <c r="E141" s="159" t="s">
        <v>1</v>
      </c>
      <c r="F141" s="160" t="s">
        <v>182</v>
      </c>
      <c r="H141" s="161">
        <v>88</v>
      </c>
      <c r="I141" s="162"/>
      <c r="L141" s="158"/>
      <c r="M141" s="163"/>
      <c r="T141" s="164"/>
      <c r="AT141" s="159" t="s">
        <v>179</v>
      </c>
      <c r="AU141" s="159" t="s">
        <v>89</v>
      </c>
      <c r="AV141" s="13" t="s">
        <v>89</v>
      </c>
      <c r="AW141" s="13" t="s">
        <v>36</v>
      </c>
      <c r="AX141" s="13" t="s">
        <v>80</v>
      </c>
      <c r="AY141" s="159" t="s">
        <v>171</v>
      </c>
    </row>
    <row r="142" spans="2:65" s="14" customFormat="1">
      <c r="B142" s="165"/>
      <c r="D142" s="152" t="s">
        <v>179</v>
      </c>
      <c r="E142" s="166" t="s">
        <v>1</v>
      </c>
      <c r="F142" s="167" t="s">
        <v>183</v>
      </c>
      <c r="H142" s="168">
        <v>88</v>
      </c>
      <c r="I142" s="169"/>
      <c r="L142" s="165"/>
      <c r="M142" s="170"/>
      <c r="T142" s="171"/>
      <c r="AT142" s="166" t="s">
        <v>179</v>
      </c>
      <c r="AU142" s="166" t="s">
        <v>89</v>
      </c>
      <c r="AV142" s="14" t="s">
        <v>177</v>
      </c>
      <c r="AW142" s="14" t="s">
        <v>36</v>
      </c>
      <c r="AX142" s="14" t="s">
        <v>87</v>
      </c>
      <c r="AY142" s="166" t="s">
        <v>171</v>
      </c>
    </row>
    <row r="143" spans="2:65" s="1" customFormat="1" ht="37.950000000000003" customHeight="1">
      <c r="B143" s="32"/>
      <c r="C143" s="137" t="s">
        <v>89</v>
      </c>
      <c r="D143" s="137" t="s">
        <v>173</v>
      </c>
      <c r="E143" s="138" t="s">
        <v>184</v>
      </c>
      <c r="F143" s="139" t="s">
        <v>185</v>
      </c>
      <c r="G143" s="140" t="s">
        <v>176</v>
      </c>
      <c r="H143" s="141">
        <v>306</v>
      </c>
      <c r="I143" s="142"/>
      <c r="J143" s="143">
        <f>ROUND(I143*H143,2)</f>
        <v>0</v>
      </c>
      <c r="K143" s="144"/>
      <c r="L143" s="32"/>
      <c r="M143" s="145" t="s">
        <v>1</v>
      </c>
      <c r="N143" s="146" t="s">
        <v>45</v>
      </c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AR143" s="149" t="s">
        <v>177</v>
      </c>
      <c r="AT143" s="149" t="s">
        <v>173</v>
      </c>
      <c r="AU143" s="149" t="s">
        <v>89</v>
      </c>
      <c r="AY143" s="17" t="s">
        <v>171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7" t="s">
        <v>87</v>
      </c>
      <c r="BK143" s="150">
        <f>ROUND(I143*H143,2)</f>
        <v>0</v>
      </c>
      <c r="BL143" s="17" t="s">
        <v>177</v>
      </c>
      <c r="BM143" s="149" t="s">
        <v>186</v>
      </c>
    </row>
    <row r="144" spans="2:65" s="12" customFormat="1">
      <c r="B144" s="151"/>
      <c r="D144" s="152" t="s">
        <v>179</v>
      </c>
      <c r="E144" s="153" t="s">
        <v>1</v>
      </c>
      <c r="F144" s="154" t="s">
        <v>180</v>
      </c>
      <c r="H144" s="153" t="s">
        <v>1</v>
      </c>
      <c r="I144" s="155"/>
      <c r="L144" s="151"/>
      <c r="M144" s="156"/>
      <c r="T144" s="157"/>
      <c r="AT144" s="153" t="s">
        <v>179</v>
      </c>
      <c r="AU144" s="153" t="s">
        <v>89</v>
      </c>
      <c r="AV144" s="12" t="s">
        <v>87</v>
      </c>
      <c r="AW144" s="12" t="s">
        <v>36</v>
      </c>
      <c r="AX144" s="12" t="s">
        <v>80</v>
      </c>
      <c r="AY144" s="153" t="s">
        <v>171</v>
      </c>
    </row>
    <row r="145" spans="2:65" s="12" customFormat="1">
      <c r="B145" s="151"/>
      <c r="D145" s="152" t="s">
        <v>179</v>
      </c>
      <c r="E145" s="153" t="s">
        <v>1</v>
      </c>
      <c r="F145" s="154" t="s">
        <v>181</v>
      </c>
      <c r="H145" s="153" t="s">
        <v>1</v>
      </c>
      <c r="I145" s="155"/>
      <c r="L145" s="151"/>
      <c r="M145" s="156"/>
      <c r="T145" s="157"/>
      <c r="AT145" s="153" t="s">
        <v>179</v>
      </c>
      <c r="AU145" s="153" t="s">
        <v>89</v>
      </c>
      <c r="AV145" s="12" t="s">
        <v>87</v>
      </c>
      <c r="AW145" s="12" t="s">
        <v>36</v>
      </c>
      <c r="AX145" s="12" t="s">
        <v>80</v>
      </c>
      <c r="AY145" s="153" t="s">
        <v>171</v>
      </c>
    </row>
    <row r="146" spans="2:65" s="13" customFormat="1" ht="20.399999999999999">
      <c r="B146" s="158"/>
      <c r="D146" s="152" t="s">
        <v>179</v>
      </c>
      <c r="E146" s="159" t="s">
        <v>1</v>
      </c>
      <c r="F146" s="160" t="s">
        <v>187</v>
      </c>
      <c r="H146" s="161">
        <v>306</v>
      </c>
      <c r="I146" s="162"/>
      <c r="L146" s="158"/>
      <c r="M146" s="163"/>
      <c r="T146" s="164"/>
      <c r="AT146" s="159" t="s">
        <v>179</v>
      </c>
      <c r="AU146" s="159" t="s">
        <v>89</v>
      </c>
      <c r="AV146" s="13" t="s">
        <v>89</v>
      </c>
      <c r="AW146" s="13" t="s">
        <v>36</v>
      </c>
      <c r="AX146" s="13" t="s">
        <v>80</v>
      </c>
      <c r="AY146" s="159" t="s">
        <v>171</v>
      </c>
    </row>
    <row r="147" spans="2:65" s="14" customFormat="1">
      <c r="B147" s="165"/>
      <c r="D147" s="152" t="s">
        <v>179</v>
      </c>
      <c r="E147" s="166" t="s">
        <v>1</v>
      </c>
      <c r="F147" s="167" t="s">
        <v>183</v>
      </c>
      <c r="H147" s="168">
        <v>306</v>
      </c>
      <c r="I147" s="169"/>
      <c r="L147" s="165"/>
      <c r="M147" s="170"/>
      <c r="T147" s="171"/>
      <c r="AT147" s="166" t="s">
        <v>179</v>
      </c>
      <c r="AU147" s="166" t="s">
        <v>89</v>
      </c>
      <c r="AV147" s="14" t="s">
        <v>177</v>
      </c>
      <c r="AW147" s="14" t="s">
        <v>36</v>
      </c>
      <c r="AX147" s="14" t="s">
        <v>87</v>
      </c>
      <c r="AY147" s="166" t="s">
        <v>171</v>
      </c>
    </row>
    <row r="148" spans="2:65" s="1" customFormat="1" ht="24.15" customHeight="1">
      <c r="B148" s="32"/>
      <c r="C148" s="137" t="s">
        <v>96</v>
      </c>
      <c r="D148" s="137" t="s">
        <v>173</v>
      </c>
      <c r="E148" s="138" t="s">
        <v>188</v>
      </c>
      <c r="F148" s="139" t="s">
        <v>189</v>
      </c>
      <c r="G148" s="140" t="s">
        <v>190</v>
      </c>
      <c r="H148" s="141">
        <v>3</v>
      </c>
      <c r="I148" s="142"/>
      <c r="J148" s="143">
        <f>ROUND(I148*H148,2)</f>
        <v>0</v>
      </c>
      <c r="K148" s="144"/>
      <c r="L148" s="32"/>
      <c r="M148" s="145" t="s">
        <v>1</v>
      </c>
      <c r="N148" s="146" t="s">
        <v>45</v>
      </c>
      <c r="P148" s="147">
        <f>O148*H148</f>
        <v>0</v>
      </c>
      <c r="Q148" s="147">
        <v>0</v>
      </c>
      <c r="R148" s="147">
        <f>Q148*H148</f>
        <v>0</v>
      </c>
      <c r="S148" s="147">
        <v>0</v>
      </c>
      <c r="T148" s="148">
        <f>S148*H148</f>
        <v>0</v>
      </c>
      <c r="AR148" s="149" t="s">
        <v>177</v>
      </c>
      <c r="AT148" s="149" t="s">
        <v>173</v>
      </c>
      <c r="AU148" s="149" t="s">
        <v>89</v>
      </c>
      <c r="AY148" s="17" t="s">
        <v>171</v>
      </c>
      <c r="BE148" s="150">
        <f>IF(N148="základní",J148,0)</f>
        <v>0</v>
      </c>
      <c r="BF148" s="150">
        <f>IF(N148="snížená",J148,0)</f>
        <v>0</v>
      </c>
      <c r="BG148" s="150">
        <f>IF(N148="zákl. přenesená",J148,0)</f>
        <v>0</v>
      </c>
      <c r="BH148" s="150">
        <f>IF(N148="sníž. přenesená",J148,0)</f>
        <v>0</v>
      </c>
      <c r="BI148" s="150">
        <f>IF(N148="nulová",J148,0)</f>
        <v>0</v>
      </c>
      <c r="BJ148" s="17" t="s">
        <v>87</v>
      </c>
      <c r="BK148" s="150">
        <f>ROUND(I148*H148,2)</f>
        <v>0</v>
      </c>
      <c r="BL148" s="17" t="s">
        <v>177</v>
      </c>
      <c r="BM148" s="149" t="s">
        <v>191</v>
      </c>
    </row>
    <row r="149" spans="2:65" s="12" customFormat="1">
      <c r="B149" s="151"/>
      <c r="D149" s="152" t="s">
        <v>179</v>
      </c>
      <c r="E149" s="153" t="s">
        <v>1</v>
      </c>
      <c r="F149" s="154" t="s">
        <v>180</v>
      </c>
      <c r="H149" s="153" t="s">
        <v>1</v>
      </c>
      <c r="I149" s="155"/>
      <c r="L149" s="151"/>
      <c r="M149" s="156"/>
      <c r="T149" s="157"/>
      <c r="AT149" s="153" t="s">
        <v>179</v>
      </c>
      <c r="AU149" s="153" t="s">
        <v>89</v>
      </c>
      <c r="AV149" s="12" t="s">
        <v>87</v>
      </c>
      <c r="AW149" s="12" t="s">
        <v>36</v>
      </c>
      <c r="AX149" s="12" t="s">
        <v>80</v>
      </c>
      <c r="AY149" s="153" t="s">
        <v>171</v>
      </c>
    </row>
    <row r="150" spans="2:65" s="12" customFormat="1">
      <c r="B150" s="151"/>
      <c r="D150" s="152" t="s">
        <v>179</v>
      </c>
      <c r="E150" s="153" t="s">
        <v>1</v>
      </c>
      <c r="F150" s="154" t="s">
        <v>192</v>
      </c>
      <c r="H150" s="153" t="s">
        <v>1</v>
      </c>
      <c r="I150" s="155"/>
      <c r="L150" s="151"/>
      <c r="M150" s="156"/>
      <c r="T150" s="157"/>
      <c r="AT150" s="153" t="s">
        <v>179</v>
      </c>
      <c r="AU150" s="153" t="s">
        <v>89</v>
      </c>
      <c r="AV150" s="12" t="s">
        <v>87</v>
      </c>
      <c r="AW150" s="12" t="s">
        <v>36</v>
      </c>
      <c r="AX150" s="12" t="s">
        <v>80</v>
      </c>
      <c r="AY150" s="153" t="s">
        <v>171</v>
      </c>
    </row>
    <row r="151" spans="2:65" s="12" customFormat="1">
      <c r="B151" s="151"/>
      <c r="D151" s="152" t="s">
        <v>179</v>
      </c>
      <c r="E151" s="153" t="s">
        <v>1</v>
      </c>
      <c r="F151" s="154" t="s">
        <v>193</v>
      </c>
      <c r="H151" s="153" t="s">
        <v>1</v>
      </c>
      <c r="I151" s="155"/>
      <c r="L151" s="151"/>
      <c r="M151" s="156"/>
      <c r="T151" s="157"/>
      <c r="AT151" s="153" t="s">
        <v>179</v>
      </c>
      <c r="AU151" s="153" t="s">
        <v>89</v>
      </c>
      <c r="AV151" s="12" t="s">
        <v>87</v>
      </c>
      <c r="AW151" s="12" t="s">
        <v>36</v>
      </c>
      <c r="AX151" s="12" t="s">
        <v>80</v>
      </c>
      <c r="AY151" s="153" t="s">
        <v>171</v>
      </c>
    </row>
    <row r="152" spans="2:65" s="13" customFormat="1">
      <c r="B152" s="158"/>
      <c r="D152" s="152" t="s">
        <v>179</v>
      </c>
      <c r="E152" s="159" t="s">
        <v>1</v>
      </c>
      <c r="F152" s="160" t="s">
        <v>194</v>
      </c>
      <c r="H152" s="161">
        <v>1</v>
      </c>
      <c r="I152" s="162"/>
      <c r="L152" s="158"/>
      <c r="M152" s="163"/>
      <c r="T152" s="164"/>
      <c r="AT152" s="159" t="s">
        <v>179</v>
      </c>
      <c r="AU152" s="159" t="s">
        <v>89</v>
      </c>
      <c r="AV152" s="13" t="s">
        <v>89</v>
      </c>
      <c r="AW152" s="13" t="s">
        <v>36</v>
      </c>
      <c r="AX152" s="13" t="s">
        <v>80</v>
      </c>
      <c r="AY152" s="159" t="s">
        <v>171</v>
      </c>
    </row>
    <row r="153" spans="2:65" s="12" customFormat="1">
      <c r="B153" s="151"/>
      <c r="D153" s="152" t="s">
        <v>179</v>
      </c>
      <c r="E153" s="153" t="s">
        <v>1</v>
      </c>
      <c r="F153" s="154" t="s">
        <v>195</v>
      </c>
      <c r="H153" s="153" t="s">
        <v>1</v>
      </c>
      <c r="I153" s="155"/>
      <c r="L153" s="151"/>
      <c r="M153" s="156"/>
      <c r="T153" s="157"/>
      <c r="AT153" s="153" t="s">
        <v>179</v>
      </c>
      <c r="AU153" s="153" t="s">
        <v>89</v>
      </c>
      <c r="AV153" s="12" t="s">
        <v>87</v>
      </c>
      <c r="AW153" s="12" t="s">
        <v>36</v>
      </c>
      <c r="AX153" s="12" t="s">
        <v>80</v>
      </c>
      <c r="AY153" s="153" t="s">
        <v>171</v>
      </c>
    </row>
    <row r="154" spans="2:65" s="13" customFormat="1">
      <c r="B154" s="158"/>
      <c r="D154" s="152" t="s">
        <v>179</v>
      </c>
      <c r="E154" s="159" t="s">
        <v>1</v>
      </c>
      <c r="F154" s="160" t="s">
        <v>196</v>
      </c>
      <c r="H154" s="161">
        <v>1</v>
      </c>
      <c r="I154" s="162"/>
      <c r="L154" s="158"/>
      <c r="M154" s="163"/>
      <c r="T154" s="164"/>
      <c r="AT154" s="159" t="s">
        <v>179</v>
      </c>
      <c r="AU154" s="159" t="s">
        <v>89</v>
      </c>
      <c r="AV154" s="13" t="s">
        <v>89</v>
      </c>
      <c r="AW154" s="13" t="s">
        <v>36</v>
      </c>
      <c r="AX154" s="13" t="s">
        <v>80</v>
      </c>
      <c r="AY154" s="159" t="s">
        <v>171</v>
      </c>
    </row>
    <row r="155" spans="2:65" s="13" customFormat="1">
      <c r="B155" s="158"/>
      <c r="D155" s="152" t="s">
        <v>179</v>
      </c>
      <c r="E155" s="159" t="s">
        <v>1</v>
      </c>
      <c r="F155" s="160" t="s">
        <v>197</v>
      </c>
      <c r="H155" s="161">
        <v>1</v>
      </c>
      <c r="I155" s="162"/>
      <c r="L155" s="158"/>
      <c r="M155" s="163"/>
      <c r="T155" s="164"/>
      <c r="AT155" s="159" t="s">
        <v>179</v>
      </c>
      <c r="AU155" s="159" t="s">
        <v>89</v>
      </c>
      <c r="AV155" s="13" t="s">
        <v>89</v>
      </c>
      <c r="AW155" s="13" t="s">
        <v>36</v>
      </c>
      <c r="AX155" s="13" t="s">
        <v>80</v>
      </c>
      <c r="AY155" s="159" t="s">
        <v>171</v>
      </c>
    </row>
    <row r="156" spans="2:65" s="14" customFormat="1">
      <c r="B156" s="165"/>
      <c r="D156" s="152" t="s">
        <v>179</v>
      </c>
      <c r="E156" s="166" t="s">
        <v>1</v>
      </c>
      <c r="F156" s="167" t="s">
        <v>183</v>
      </c>
      <c r="H156" s="168">
        <v>3</v>
      </c>
      <c r="I156" s="169"/>
      <c r="L156" s="165"/>
      <c r="M156" s="170"/>
      <c r="T156" s="171"/>
      <c r="AT156" s="166" t="s">
        <v>179</v>
      </c>
      <c r="AU156" s="166" t="s">
        <v>89</v>
      </c>
      <c r="AV156" s="14" t="s">
        <v>177</v>
      </c>
      <c r="AW156" s="14" t="s">
        <v>36</v>
      </c>
      <c r="AX156" s="14" t="s">
        <v>87</v>
      </c>
      <c r="AY156" s="166" t="s">
        <v>171</v>
      </c>
    </row>
    <row r="157" spans="2:65" s="1" customFormat="1" ht="24.15" customHeight="1">
      <c r="B157" s="32"/>
      <c r="C157" s="137" t="s">
        <v>177</v>
      </c>
      <c r="D157" s="137" t="s">
        <v>173</v>
      </c>
      <c r="E157" s="138" t="s">
        <v>198</v>
      </c>
      <c r="F157" s="139" t="s">
        <v>199</v>
      </c>
      <c r="G157" s="140" t="s">
        <v>190</v>
      </c>
      <c r="H157" s="141">
        <v>3</v>
      </c>
      <c r="I157" s="142"/>
      <c r="J157" s="143">
        <f>ROUND(I157*H157,2)</f>
        <v>0</v>
      </c>
      <c r="K157" s="144"/>
      <c r="L157" s="32"/>
      <c r="M157" s="145" t="s">
        <v>1</v>
      </c>
      <c r="N157" s="146" t="s">
        <v>45</v>
      </c>
      <c r="P157" s="147">
        <f>O157*H157</f>
        <v>0</v>
      </c>
      <c r="Q157" s="147">
        <v>0</v>
      </c>
      <c r="R157" s="147">
        <f>Q157*H157</f>
        <v>0</v>
      </c>
      <c r="S157" s="147">
        <v>0</v>
      </c>
      <c r="T157" s="148">
        <f>S157*H157</f>
        <v>0</v>
      </c>
      <c r="AR157" s="149" t="s">
        <v>177</v>
      </c>
      <c r="AT157" s="149" t="s">
        <v>173</v>
      </c>
      <c r="AU157" s="149" t="s">
        <v>89</v>
      </c>
      <c r="AY157" s="17" t="s">
        <v>171</v>
      </c>
      <c r="BE157" s="150">
        <f>IF(N157="základní",J157,0)</f>
        <v>0</v>
      </c>
      <c r="BF157" s="150">
        <f>IF(N157="snížená",J157,0)</f>
        <v>0</v>
      </c>
      <c r="BG157" s="150">
        <f>IF(N157="zákl. přenesená",J157,0)</f>
        <v>0</v>
      </c>
      <c r="BH157" s="150">
        <f>IF(N157="sníž. přenesená",J157,0)</f>
        <v>0</v>
      </c>
      <c r="BI157" s="150">
        <f>IF(N157="nulová",J157,0)</f>
        <v>0</v>
      </c>
      <c r="BJ157" s="17" t="s">
        <v>87</v>
      </c>
      <c r="BK157" s="150">
        <f>ROUND(I157*H157,2)</f>
        <v>0</v>
      </c>
      <c r="BL157" s="17" t="s">
        <v>177</v>
      </c>
      <c r="BM157" s="149" t="s">
        <v>200</v>
      </c>
    </row>
    <row r="158" spans="2:65" s="12" customFormat="1">
      <c r="B158" s="151"/>
      <c r="D158" s="152" t="s">
        <v>179</v>
      </c>
      <c r="E158" s="153" t="s">
        <v>1</v>
      </c>
      <c r="F158" s="154" t="s">
        <v>180</v>
      </c>
      <c r="H158" s="153" t="s">
        <v>1</v>
      </c>
      <c r="I158" s="155"/>
      <c r="L158" s="151"/>
      <c r="M158" s="156"/>
      <c r="T158" s="157"/>
      <c r="AT158" s="153" t="s">
        <v>179</v>
      </c>
      <c r="AU158" s="153" t="s">
        <v>89</v>
      </c>
      <c r="AV158" s="12" t="s">
        <v>87</v>
      </c>
      <c r="AW158" s="12" t="s">
        <v>36</v>
      </c>
      <c r="AX158" s="12" t="s">
        <v>80</v>
      </c>
      <c r="AY158" s="153" t="s">
        <v>171</v>
      </c>
    </row>
    <row r="159" spans="2:65" s="12" customFormat="1">
      <c r="B159" s="151"/>
      <c r="D159" s="152" t="s">
        <v>179</v>
      </c>
      <c r="E159" s="153" t="s">
        <v>1</v>
      </c>
      <c r="F159" s="154" t="s">
        <v>192</v>
      </c>
      <c r="H159" s="153" t="s">
        <v>1</v>
      </c>
      <c r="I159" s="155"/>
      <c r="L159" s="151"/>
      <c r="M159" s="156"/>
      <c r="T159" s="157"/>
      <c r="AT159" s="153" t="s">
        <v>179</v>
      </c>
      <c r="AU159" s="153" t="s">
        <v>89</v>
      </c>
      <c r="AV159" s="12" t="s">
        <v>87</v>
      </c>
      <c r="AW159" s="12" t="s">
        <v>36</v>
      </c>
      <c r="AX159" s="12" t="s">
        <v>80</v>
      </c>
      <c r="AY159" s="153" t="s">
        <v>171</v>
      </c>
    </row>
    <row r="160" spans="2:65" s="12" customFormat="1">
      <c r="B160" s="151"/>
      <c r="D160" s="152" t="s">
        <v>179</v>
      </c>
      <c r="E160" s="153" t="s">
        <v>1</v>
      </c>
      <c r="F160" s="154" t="s">
        <v>193</v>
      </c>
      <c r="H160" s="153" t="s">
        <v>1</v>
      </c>
      <c r="I160" s="155"/>
      <c r="L160" s="151"/>
      <c r="M160" s="156"/>
      <c r="T160" s="157"/>
      <c r="AT160" s="153" t="s">
        <v>179</v>
      </c>
      <c r="AU160" s="153" t="s">
        <v>89</v>
      </c>
      <c r="AV160" s="12" t="s">
        <v>87</v>
      </c>
      <c r="AW160" s="12" t="s">
        <v>36</v>
      </c>
      <c r="AX160" s="12" t="s">
        <v>80</v>
      </c>
      <c r="AY160" s="153" t="s">
        <v>171</v>
      </c>
    </row>
    <row r="161" spans="2:65" s="13" customFormat="1">
      <c r="B161" s="158"/>
      <c r="D161" s="152" t="s">
        <v>179</v>
      </c>
      <c r="E161" s="159" t="s">
        <v>1</v>
      </c>
      <c r="F161" s="160" t="s">
        <v>201</v>
      </c>
      <c r="H161" s="161">
        <v>1</v>
      </c>
      <c r="I161" s="162"/>
      <c r="L161" s="158"/>
      <c r="M161" s="163"/>
      <c r="T161" s="164"/>
      <c r="AT161" s="159" t="s">
        <v>179</v>
      </c>
      <c r="AU161" s="159" t="s">
        <v>89</v>
      </c>
      <c r="AV161" s="13" t="s">
        <v>89</v>
      </c>
      <c r="AW161" s="13" t="s">
        <v>36</v>
      </c>
      <c r="AX161" s="13" t="s">
        <v>80</v>
      </c>
      <c r="AY161" s="159" t="s">
        <v>171</v>
      </c>
    </row>
    <row r="162" spans="2:65" s="13" customFormat="1">
      <c r="B162" s="158"/>
      <c r="D162" s="152" t="s">
        <v>179</v>
      </c>
      <c r="E162" s="159" t="s">
        <v>1</v>
      </c>
      <c r="F162" s="160" t="s">
        <v>202</v>
      </c>
      <c r="H162" s="161">
        <v>1</v>
      </c>
      <c r="I162" s="162"/>
      <c r="L162" s="158"/>
      <c r="M162" s="163"/>
      <c r="T162" s="164"/>
      <c r="AT162" s="159" t="s">
        <v>179</v>
      </c>
      <c r="AU162" s="159" t="s">
        <v>89</v>
      </c>
      <c r="AV162" s="13" t="s">
        <v>89</v>
      </c>
      <c r="AW162" s="13" t="s">
        <v>36</v>
      </c>
      <c r="AX162" s="13" t="s">
        <v>80</v>
      </c>
      <c r="AY162" s="159" t="s">
        <v>171</v>
      </c>
    </row>
    <row r="163" spans="2:65" s="12" customFormat="1">
      <c r="B163" s="151"/>
      <c r="D163" s="152" t="s">
        <v>179</v>
      </c>
      <c r="E163" s="153" t="s">
        <v>1</v>
      </c>
      <c r="F163" s="154" t="s">
        <v>195</v>
      </c>
      <c r="H163" s="153" t="s">
        <v>1</v>
      </c>
      <c r="I163" s="155"/>
      <c r="L163" s="151"/>
      <c r="M163" s="156"/>
      <c r="T163" s="157"/>
      <c r="AT163" s="153" t="s">
        <v>179</v>
      </c>
      <c r="AU163" s="153" t="s">
        <v>89</v>
      </c>
      <c r="AV163" s="12" t="s">
        <v>87</v>
      </c>
      <c r="AW163" s="12" t="s">
        <v>36</v>
      </c>
      <c r="AX163" s="12" t="s">
        <v>80</v>
      </c>
      <c r="AY163" s="153" t="s">
        <v>171</v>
      </c>
    </row>
    <row r="164" spans="2:65" s="13" customFormat="1">
      <c r="B164" s="158"/>
      <c r="D164" s="152" t="s">
        <v>179</v>
      </c>
      <c r="E164" s="159" t="s">
        <v>1</v>
      </c>
      <c r="F164" s="160" t="s">
        <v>203</v>
      </c>
      <c r="H164" s="161">
        <v>1</v>
      </c>
      <c r="I164" s="162"/>
      <c r="L164" s="158"/>
      <c r="M164" s="163"/>
      <c r="T164" s="164"/>
      <c r="AT164" s="159" t="s">
        <v>179</v>
      </c>
      <c r="AU164" s="159" t="s">
        <v>89</v>
      </c>
      <c r="AV164" s="13" t="s">
        <v>89</v>
      </c>
      <c r="AW164" s="13" t="s">
        <v>36</v>
      </c>
      <c r="AX164" s="13" t="s">
        <v>80</v>
      </c>
      <c r="AY164" s="159" t="s">
        <v>171</v>
      </c>
    </row>
    <row r="165" spans="2:65" s="14" customFormat="1">
      <c r="B165" s="165"/>
      <c r="D165" s="152" t="s">
        <v>179</v>
      </c>
      <c r="E165" s="166" t="s">
        <v>1</v>
      </c>
      <c r="F165" s="167" t="s">
        <v>183</v>
      </c>
      <c r="H165" s="168">
        <v>3</v>
      </c>
      <c r="I165" s="169"/>
      <c r="L165" s="165"/>
      <c r="M165" s="170"/>
      <c r="T165" s="171"/>
      <c r="AT165" s="166" t="s">
        <v>179</v>
      </c>
      <c r="AU165" s="166" t="s">
        <v>89</v>
      </c>
      <c r="AV165" s="14" t="s">
        <v>177</v>
      </c>
      <c r="AW165" s="14" t="s">
        <v>36</v>
      </c>
      <c r="AX165" s="14" t="s">
        <v>87</v>
      </c>
      <c r="AY165" s="166" t="s">
        <v>171</v>
      </c>
    </row>
    <row r="166" spans="2:65" s="1" customFormat="1" ht="24.15" customHeight="1">
      <c r="B166" s="32"/>
      <c r="C166" s="137" t="s">
        <v>204</v>
      </c>
      <c r="D166" s="137" t="s">
        <v>173</v>
      </c>
      <c r="E166" s="138" t="s">
        <v>205</v>
      </c>
      <c r="F166" s="139" t="s">
        <v>206</v>
      </c>
      <c r="G166" s="140" t="s">
        <v>190</v>
      </c>
      <c r="H166" s="141">
        <v>2</v>
      </c>
      <c r="I166" s="142"/>
      <c r="J166" s="143">
        <f>ROUND(I166*H166,2)</f>
        <v>0</v>
      </c>
      <c r="K166" s="144"/>
      <c r="L166" s="32"/>
      <c r="M166" s="145" t="s">
        <v>1</v>
      </c>
      <c r="N166" s="146" t="s">
        <v>45</v>
      </c>
      <c r="P166" s="147">
        <f>O166*H166</f>
        <v>0</v>
      </c>
      <c r="Q166" s="147">
        <v>0</v>
      </c>
      <c r="R166" s="147">
        <f>Q166*H166</f>
        <v>0</v>
      </c>
      <c r="S166" s="147">
        <v>0</v>
      </c>
      <c r="T166" s="148">
        <f>S166*H166</f>
        <v>0</v>
      </c>
      <c r="AR166" s="149" t="s">
        <v>177</v>
      </c>
      <c r="AT166" s="149" t="s">
        <v>173</v>
      </c>
      <c r="AU166" s="149" t="s">
        <v>89</v>
      </c>
      <c r="AY166" s="17" t="s">
        <v>171</v>
      </c>
      <c r="BE166" s="150">
        <f>IF(N166="základní",J166,0)</f>
        <v>0</v>
      </c>
      <c r="BF166" s="150">
        <f>IF(N166="snížená",J166,0)</f>
        <v>0</v>
      </c>
      <c r="BG166" s="150">
        <f>IF(N166="zákl. přenesená",J166,0)</f>
        <v>0</v>
      </c>
      <c r="BH166" s="150">
        <f>IF(N166="sníž. přenesená",J166,0)</f>
        <v>0</v>
      </c>
      <c r="BI166" s="150">
        <f>IF(N166="nulová",J166,0)</f>
        <v>0</v>
      </c>
      <c r="BJ166" s="17" t="s">
        <v>87</v>
      </c>
      <c r="BK166" s="150">
        <f>ROUND(I166*H166,2)</f>
        <v>0</v>
      </c>
      <c r="BL166" s="17" t="s">
        <v>177</v>
      </c>
      <c r="BM166" s="149" t="s">
        <v>207</v>
      </c>
    </row>
    <row r="167" spans="2:65" s="12" customFormat="1">
      <c r="B167" s="151"/>
      <c r="D167" s="152" t="s">
        <v>179</v>
      </c>
      <c r="E167" s="153" t="s">
        <v>1</v>
      </c>
      <c r="F167" s="154" t="s">
        <v>180</v>
      </c>
      <c r="H167" s="153" t="s">
        <v>1</v>
      </c>
      <c r="I167" s="155"/>
      <c r="L167" s="151"/>
      <c r="M167" s="156"/>
      <c r="T167" s="157"/>
      <c r="AT167" s="153" t="s">
        <v>179</v>
      </c>
      <c r="AU167" s="153" t="s">
        <v>89</v>
      </c>
      <c r="AV167" s="12" t="s">
        <v>87</v>
      </c>
      <c r="AW167" s="12" t="s">
        <v>36</v>
      </c>
      <c r="AX167" s="12" t="s">
        <v>80</v>
      </c>
      <c r="AY167" s="153" t="s">
        <v>171</v>
      </c>
    </row>
    <row r="168" spans="2:65" s="12" customFormat="1">
      <c r="B168" s="151"/>
      <c r="D168" s="152" t="s">
        <v>179</v>
      </c>
      <c r="E168" s="153" t="s">
        <v>1</v>
      </c>
      <c r="F168" s="154" t="s">
        <v>192</v>
      </c>
      <c r="H168" s="153" t="s">
        <v>1</v>
      </c>
      <c r="I168" s="155"/>
      <c r="L168" s="151"/>
      <c r="M168" s="156"/>
      <c r="T168" s="157"/>
      <c r="AT168" s="153" t="s">
        <v>179</v>
      </c>
      <c r="AU168" s="153" t="s">
        <v>89</v>
      </c>
      <c r="AV168" s="12" t="s">
        <v>87</v>
      </c>
      <c r="AW168" s="12" t="s">
        <v>36</v>
      </c>
      <c r="AX168" s="12" t="s">
        <v>80</v>
      </c>
      <c r="AY168" s="153" t="s">
        <v>171</v>
      </c>
    </row>
    <row r="169" spans="2:65" s="12" customFormat="1">
      <c r="B169" s="151"/>
      <c r="D169" s="152" t="s">
        <v>179</v>
      </c>
      <c r="E169" s="153" t="s">
        <v>1</v>
      </c>
      <c r="F169" s="154" t="s">
        <v>193</v>
      </c>
      <c r="H169" s="153" t="s">
        <v>1</v>
      </c>
      <c r="I169" s="155"/>
      <c r="L169" s="151"/>
      <c r="M169" s="156"/>
      <c r="T169" s="157"/>
      <c r="AT169" s="153" t="s">
        <v>179</v>
      </c>
      <c r="AU169" s="153" t="s">
        <v>89</v>
      </c>
      <c r="AV169" s="12" t="s">
        <v>87</v>
      </c>
      <c r="AW169" s="12" t="s">
        <v>36</v>
      </c>
      <c r="AX169" s="12" t="s">
        <v>80</v>
      </c>
      <c r="AY169" s="153" t="s">
        <v>171</v>
      </c>
    </row>
    <row r="170" spans="2:65" s="13" customFormat="1">
      <c r="B170" s="158"/>
      <c r="D170" s="152" t="s">
        <v>179</v>
      </c>
      <c r="E170" s="159" t="s">
        <v>1</v>
      </c>
      <c r="F170" s="160" t="s">
        <v>208</v>
      </c>
      <c r="H170" s="161">
        <v>1</v>
      </c>
      <c r="I170" s="162"/>
      <c r="L170" s="158"/>
      <c r="M170" s="163"/>
      <c r="T170" s="164"/>
      <c r="AT170" s="159" t="s">
        <v>179</v>
      </c>
      <c r="AU170" s="159" t="s">
        <v>89</v>
      </c>
      <c r="AV170" s="13" t="s">
        <v>89</v>
      </c>
      <c r="AW170" s="13" t="s">
        <v>36</v>
      </c>
      <c r="AX170" s="13" t="s">
        <v>80</v>
      </c>
      <c r="AY170" s="159" t="s">
        <v>171</v>
      </c>
    </row>
    <row r="171" spans="2:65" s="12" customFormat="1">
      <c r="B171" s="151"/>
      <c r="D171" s="152" t="s">
        <v>179</v>
      </c>
      <c r="E171" s="153" t="s">
        <v>1</v>
      </c>
      <c r="F171" s="154" t="s">
        <v>195</v>
      </c>
      <c r="H171" s="153" t="s">
        <v>1</v>
      </c>
      <c r="I171" s="155"/>
      <c r="L171" s="151"/>
      <c r="M171" s="156"/>
      <c r="T171" s="157"/>
      <c r="AT171" s="153" t="s">
        <v>179</v>
      </c>
      <c r="AU171" s="153" t="s">
        <v>89</v>
      </c>
      <c r="AV171" s="12" t="s">
        <v>87</v>
      </c>
      <c r="AW171" s="12" t="s">
        <v>36</v>
      </c>
      <c r="AX171" s="12" t="s">
        <v>80</v>
      </c>
      <c r="AY171" s="153" t="s">
        <v>171</v>
      </c>
    </row>
    <row r="172" spans="2:65" s="13" customFormat="1">
      <c r="B172" s="158"/>
      <c r="D172" s="152" t="s">
        <v>179</v>
      </c>
      <c r="E172" s="159" t="s">
        <v>1</v>
      </c>
      <c r="F172" s="160" t="s">
        <v>209</v>
      </c>
      <c r="H172" s="161">
        <v>1</v>
      </c>
      <c r="I172" s="162"/>
      <c r="L172" s="158"/>
      <c r="M172" s="163"/>
      <c r="T172" s="164"/>
      <c r="AT172" s="159" t="s">
        <v>179</v>
      </c>
      <c r="AU172" s="159" t="s">
        <v>89</v>
      </c>
      <c r="AV172" s="13" t="s">
        <v>89</v>
      </c>
      <c r="AW172" s="13" t="s">
        <v>36</v>
      </c>
      <c r="AX172" s="13" t="s">
        <v>80</v>
      </c>
      <c r="AY172" s="159" t="s">
        <v>171</v>
      </c>
    </row>
    <row r="173" spans="2:65" s="14" customFormat="1">
      <c r="B173" s="165"/>
      <c r="D173" s="152" t="s">
        <v>179</v>
      </c>
      <c r="E173" s="166" t="s">
        <v>1</v>
      </c>
      <c r="F173" s="167" t="s">
        <v>183</v>
      </c>
      <c r="H173" s="168">
        <v>2</v>
      </c>
      <c r="I173" s="169"/>
      <c r="L173" s="165"/>
      <c r="M173" s="170"/>
      <c r="T173" s="171"/>
      <c r="AT173" s="166" t="s">
        <v>179</v>
      </c>
      <c r="AU173" s="166" t="s">
        <v>89</v>
      </c>
      <c r="AV173" s="14" t="s">
        <v>177</v>
      </c>
      <c r="AW173" s="14" t="s">
        <v>36</v>
      </c>
      <c r="AX173" s="14" t="s">
        <v>87</v>
      </c>
      <c r="AY173" s="166" t="s">
        <v>171</v>
      </c>
    </row>
    <row r="174" spans="2:65" s="1" customFormat="1" ht="24.15" customHeight="1">
      <c r="B174" s="32"/>
      <c r="C174" s="137" t="s">
        <v>210</v>
      </c>
      <c r="D174" s="137" t="s">
        <v>173</v>
      </c>
      <c r="E174" s="138" t="s">
        <v>211</v>
      </c>
      <c r="F174" s="139" t="s">
        <v>212</v>
      </c>
      <c r="G174" s="140" t="s">
        <v>190</v>
      </c>
      <c r="H174" s="141">
        <v>5</v>
      </c>
      <c r="I174" s="142"/>
      <c r="J174" s="143">
        <f>ROUND(I174*H174,2)</f>
        <v>0</v>
      </c>
      <c r="K174" s="144"/>
      <c r="L174" s="32"/>
      <c r="M174" s="145" t="s">
        <v>1</v>
      </c>
      <c r="N174" s="146" t="s">
        <v>45</v>
      </c>
      <c r="P174" s="147">
        <f>O174*H174</f>
        <v>0</v>
      </c>
      <c r="Q174" s="147">
        <v>0</v>
      </c>
      <c r="R174" s="147">
        <f>Q174*H174</f>
        <v>0</v>
      </c>
      <c r="S174" s="147">
        <v>0</v>
      </c>
      <c r="T174" s="148">
        <f>S174*H174</f>
        <v>0</v>
      </c>
      <c r="AR174" s="149" t="s">
        <v>177</v>
      </c>
      <c r="AT174" s="149" t="s">
        <v>173</v>
      </c>
      <c r="AU174" s="149" t="s">
        <v>89</v>
      </c>
      <c r="AY174" s="17" t="s">
        <v>171</v>
      </c>
      <c r="BE174" s="150">
        <f>IF(N174="základní",J174,0)</f>
        <v>0</v>
      </c>
      <c r="BF174" s="150">
        <f>IF(N174="snížená",J174,0)</f>
        <v>0</v>
      </c>
      <c r="BG174" s="150">
        <f>IF(N174="zákl. přenesená",J174,0)</f>
        <v>0</v>
      </c>
      <c r="BH174" s="150">
        <f>IF(N174="sníž. přenesená",J174,0)</f>
        <v>0</v>
      </c>
      <c r="BI174" s="150">
        <f>IF(N174="nulová",J174,0)</f>
        <v>0</v>
      </c>
      <c r="BJ174" s="17" t="s">
        <v>87</v>
      </c>
      <c r="BK174" s="150">
        <f>ROUND(I174*H174,2)</f>
        <v>0</v>
      </c>
      <c r="BL174" s="17" t="s">
        <v>177</v>
      </c>
      <c r="BM174" s="149" t="s">
        <v>213</v>
      </c>
    </row>
    <row r="175" spans="2:65" s="12" customFormat="1">
      <c r="B175" s="151"/>
      <c r="D175" s="152" t="s">
        <v>179</v>
      </c>
      <c r="E175" s="153" t="s">
        <v>1</v>
      </c>
      <c r="F175" s="154" t="s">
        <v>180</v>
      </c>
      <c r="H175" s="153" t="s">
        <v>1</v>
      </c>
      <c r="I175" s="155"/>
      <c r="L175" s="151"/>
      <c r="M175" s="156"/>
      <c r="T175" s="157"/>
      <c r="AT175" s="153" t="s">
        <v>179</v>
      </c>
      <c r="AU175" s="153" t="s">
        <v>89</v>
      </c>
      <c r="AV175" s="12" t="s">
        <v>87</v>
      </c>
      <c r="AW175" s="12" t="s">
        <v>36</v>
      </c>
      <c r="AX175" s="12" t="s">
        <v>80</v>
      </c>
      <c r="AY175" s="153" t="s">
        <v>171</v>
      </c>
    </row>
    <row r="176" spans="2:65" s="12" customFormat="1">
      <c r="B176" s="151"/>
      <c r="D176" s="152" t="s">
        <v>179</v>
      </c>
      <c r="E176" s="153" t="s">
        <v>1</v>
      </c>
      <c r="F176" s="154" t="s">
        <v>192</v>
      </c>
      <c r="H176" s="153" t="s">
        <v>1</v>
      </c>
      <c r="I176" s="155"/>
      <c r="L176" s="151"/>
      <c r="M176" s="156"/>
      <c r="T176" s="157"/>
      <c r="AT176" s="153" t="s">
        <v>179</v>
      </c>
      <c r="AU176" s="153" t="s">
        <v>89</v>
      </c>
      <c r="AV176" s="12" t="s">
        <v>87</v>
      </c>
      <c r="AW176" s="12" t="s">
        <v>36</v>
      </c>
      <c r="AX176" s="12" t="s">
        <v>80</v>
      </c>
      <c r="AY176" s="153" t="s">
        <v>171</v>
      </c>
    </row>
    <row r="177" spans="2:65" s="12" customFormat="1">
      <c r="B177" s="151"/>
      <c r="D177" s="152" t="s">
        <v>179</v>
      </c>
      <c r="E177" s="153" t="s">
        <v>1</v>
      </c>
      <c r="F177" s="154" t="s">
        <v>193</v>
      </c>
      <c r="H177" s="153" t="s">
        <v>1</v>
      </c>
      <c r="I177" s="155"/>
      <c r="L177" s="151"/>
      <c r="M177" s="156"/>
      <c r="T177" s="157"/>
      <c r="AT177" s="153" t="s">
        <v>179</v>
      </c>
      <c r="AU177" s="153" t="s">
        <v>89</v>
      </c>
      <c r="AV177" s="12" t="s">
        <v>87</v>
      </c>
      <c r="AW177" s="12" t="s">
        <v>36</v>
      </c>
      <c r="AX177" s="12" t="s">
        <v>80</v>
      </c>
      <c r="AY177" s="153" t="s">
        <v>171</v>
      </c>
    </row>
    <row r="178" spans="2:65" s="13" customFormat="1">
      <c r="B178" s="158"/>
      <c r="D178" s="152" t="s">
        <v>179</v>
      </c>
      <c r="E178" s="159" t="s">
        <v>1</v>
      </c>
      <c r="F178" s="160" t="s">
        <v>214</v>
      </c>
      <c r="H178" s="161">
        <v>1</v>
      </c>
      <c r="I178" s="162"/>
      <c r="L178" s="158"/>
      <c r="M178" s="163"/>
      <c r="T178" s="164"/>
      <c r="AT178" s="159" t="s">
        <v>179</v>
      </c>
      <c r="AU178" s="159" t="s">
        <v>89</v>
      </c>
      <c r="AV178" s="13" t="s">
        <v>89</v>
      </c>
      <c r="AW178" s="13" t="s">
        <v>36</v>
      </c>
      <c r="AX178" s="13" t="s">
        <v>80</v>
      </c>
      <c r="AY178" s="159" t="s">
        <v>171</v>
      </c>
    </row>
    <row r="179" spans="2:65" s="13" customFormat="1">
      <c r="B179" s="158"/>
      <c r="D179" s="152" t="s">
        <v>179</v>
      </c>
      <c r="E179" s="159" t="s">
        <v>1</v>
      </c>
      <c r="F179" s="160" t="s">
        <v>215</v>
      </c>
      <c r="H179" s="161">
        <v>1</v>
      </c>
      <c r="I179" s="162"/>
      <c r="L179" s="158"/>
      <c r="M179" s="163"/>
      <c r="T179" s="164"/>
      <c r="AT179" s="159" t="s">
        <v>179</v>
      </c>
      <c r="AU179" s="159" t="s">
        <v>89</v>
      </c>
      <c r="AV179" s="13" t="s">
        <v>89</v>
      </c>
      <c r="AW179" s="13" t="s">
        <v>36</v>
      </c>
      <c r="AX179" s="13" t="s">
        <v>80</v>
      </c>
      <c r="AY179" s="159" t="s">
        <v>171</v>
      </c>
    </row>
    <row r="180" spans="2:65" s="13" customFormat="1">
      <c r="B180" s="158"/>
      <c r="D180" s="152" t="s">
        <v>179</v>
      </c>
      <c r="E180" s="159" t="s">
        <v>1</v>
      </c>
      <c r="F180" s="160" t="s">
        <v>216</v>
      </c>
      <c r="H180" s="161">
        <v>1</v>
      </c>
      <c r="I180" s="162"/>
      <c r="L180" s="158"/>
      <c r="M180" s="163"/>
      <c r="T180" s="164"/>
      <c r="AT180" s="159" t="s">
        <v>179</v>
      </c>
      <c r="AU180" s="159" t="s">
        <v>89</v>
      </c>
      <c r="AV180" s="13" t="s">
        <v>89</v>
      </c>
      <c r="AW180" s="13" t="s">
        <v>36</v>
      </c>
      <c r="AX180" s="13" t="s">
        <v>80</v>
      </c>
      <c r="AY180" s="159" t="s">
        <v>171</v>
      </c>
    </row>
    <row r="181" spans="2:65" s="12" customFormat="1">
      <c r="B181" s="151"/>
      <c r="D181" s="152" t="s">
        <v>179</v>
      </c>
      <c r="E181" s="153" t="s">
        <v>1</v>
      </c>
      <c r="F181" s="154" t="s">
        <v>217</v>
      </c>
      <c r="H181" s="153" t="s">
        <v>1</v>
      </c>
      <c r="I181" s="155"/>
      <c r="L181" s="151"/>
      <c r="M181" s="156"/>
      <c r="T181" s="157"/>
      <c r="AT181" s="153" t="s">
        <v>179</v>
      </c>
      <c r="AU181" s="153" t="s">
        <v>89</v>
      </c>
      <c r="AV181" s="12" t="s">
        <v>87</v>
      </c>
      <c r="AW181" s="12" t="s">
        <v>36</v>
      </c>
      <c r="AX181" s="12" t="s">
        <v>80</v>
      </c>
      <c r="AY181" s="153" t="s">
        <v>171</v>
      </c>
    </row>
    <row r="182" spans="2:65" s="13" customFormat="1">
      <c r="B182" s="158"/>
      <c r="D182" s="152" t="s">
        <v>179</v>
      </c>
      <c r="E182" s="159" t="s">
        <v>1</v>
      </c>
      <c r="F182" s="160" t="s">
        <v>218</v>
      </c>
      <c r="H182" s="161">
        <v>1</v>
      </c>
      <c r="I182" s="162"/>
      <c r="L182" s="158"/>
      <c r="M182" s="163"/>
      <c r="T182" s="164"/>
      <c r="AT182" s="159" t="s">
        <v>179</v>
      </c>
      <c r="AU182" s="159" t="s">
        <v>89</v>
      </c>
      <c r="AV182" s="13" t="s">
        <v>89</v>
      </c>
      <c r="AW182" s="13" t="s">
        <v>36</v>
      </c>
      <c r="AX182" s="13" t="s">
        <v>80</v>
      </c>
      <c r="AY182" s="159" t="s">
        <v>171</v>
      </c>
    </row>
    <row r="183" spans="2:65" s="13" customFormat="1">
      <c r="B183" s="158"/>
      <c r="D183" s="152" t="s">
        <v>179</v>
      </c>
      <c r="E183" s="159" t="s">
        <v>1</v>
      </c>
      <c r="F183" s="160" t="s">
        <v>219</v>
      </c>
      <c r="H183" s="161">
        <v>1</v>
      </c>
      <c r="I183" s="162"/>
      <c r="L183" s="158"/>
      <c r="M183" s="163"/>
      <c r="T183" s="164"/>
      <c r="AT183" s="159" t="s">
        <v>179</v>
      </c>
      <c r="AU183" s="159" t="s">
        <v>89</v>
      </c>
      <c r="AV183" s="13" t="s">
        <v>89</v>
      </c>
      <c r="AW183" s="13" t="s">
        <v>36</v>
      </c>
      <c r="AX183" s="13" t="s">
        <v>80</v>
      </c>
      <c r="AY183" s="159" t="s">
        <v>171</v>
      </c>
    </row>
    <row r="184" spans="2:65" s="14" customFormat="1">
      <c r="B184" s="165"/>
      <c r="D184" s="152" t="s">
        <v>179</v>
      </c>
      <c r="E184" s="166" t="s">
        <v>1</v>
      </c>
      <c r="F184" s="167" t="s">
        <v>183</v>
      </c>
      <c r="H184" s="168">
        <v>5</v>
      </c>
      <c r="I184" s="169"/>
      <c r="L184" s="165"/>
      <c r="M184" s="170"/>
      <c r="T184" s="171"/>
      <c r="AT184" s="166" t="s">
        <v>179</v>
      </c>
      <c r="AU184" s="166" t="s">
        <v>89</v>
      </c>
      <c r="AV184" s="14" t="s">
        <v>177</v>
      </c>
      <c r="AW184" s="14" t="s">
        <v>36</v>
      </c>
      <c r="AX184" s="14" t="s">
        <v>87</v>
      </c>
      <c r="AY184" s="166" t="s">
        <v>171</v>
      </c>
    </row>
    <row r="185" spans="2:65" s="1" customFormat="1" ht="21.75" customHeight="1">
      <c r="B185" s="32"/>
      <c r="C185" s="137" t="s">
        <v>220</v>
      </c>
      <c r="D185" s="137" t="s">
        <v>173</v>
      </c>
      <c r="E185" s="138" t="s">
        <v>221</v>
      </c>
      <c r="F185" s="139" t="s">
        <v>222</v>
      </c>
      <c r="G185" s="140" t="s">
        <v>190</v>
      </c>
      <c r="H185" s="141">
        <v>5</v>
      </c>
      <c r="I185" s="142"/>
      <c r="J185" s="143">
        <f>ROUND(I185*H185,2)</f>
        <v>0</v>
      </c>
      <c r="K185" s="144"/>
      <c r="L185" s="32"/>
      <c r="M185" s="145" t="s">
        <v>1</v>
      </c>
      <c r="N185" s="146" t="s">
        <v>45</v>
      </c>
      <c r="P185" s="147">
        <f>O185*H185</f>
        <v>0</v>
      </c>
      <c r="Q185" s="147">
        <v>0</v>
      </c>
      <c r="R185" s="147">
        <f>Q185*H185</f>
        <v>0</v>
      </c>
      <c r="S185" s="147">
        <v>0</v>
      </c>
      <c r="T185" s="148">
        <f>S185*H185</f>
        <v>0</v>
      </c>
      <c r="AR185" s="149" t="s">
        <v>177</v>
      </c>
      <c r="AT185" s="149" t="s">
        <v>173</v>
      </c>
      <c r="AU185" s="149" t="s">
        <v>89</v>
      </c>
      <c r="AY185" s="17" t="s">
        <v>171</v>
      </c>
      <c r="BE185" s="150">
        <f>IF(N185="základní",J185,0)</f>
        <v>0</v>
      </c>
      <c r="BF185" s="150">
        <f>IF(N185="snížená",J185,0)</f>
        <v>0</v>
      </c>
      <c r="BG185" s="150">
        <f>IF(N185="zákl. přenesená",J185,0)</f>
        <v>0</v>
      </c>
      <c r="BH185" s="150">
        <f>IF(N185="sníž. přenesená",J185,0)</f>
        <v>0</v>
      </c>
      <c r="BI185" s="150">
        <f>IF(N185="nulová",J185,0)</f>
        <v>0</v>
      </c>
      <c r="BJ185" s="17" t="s">
        <v>87</v>
      </c>
      <c r="BK185" s="150">
        <f>ROUND(I185*H185,2)</f>
        <v>0</v>
      </c>
      <c r="BL185" s="17" t="s">
        <v>177</v>
      </c>
      <c r="BM185" s="149" t="s">
        <v>223</v>
      </c>
    </row>
    <row r="186" spans="2:65" s="12" customFormat="1">
      <c r="B186" s="151"/>
      <c r="D186" s="152" t="s">
        <v>179</v>
      </c>
      <c r="E186" s="153" t="s">
        <v>1</v>
      </c>
      <c r="F186" s="154" t="s">
        <v>180</v>
      </c>
      <c r="H186" s="153" t="s">
        <v>1</v>
      </c>
      <c r="I186" s="155"/>
      <c r="L186" s="151"/>
      <c r="M186" s="156"/>
      <c r="T186" s="157"/>
      <c r="AT186" s="153" t="s">
        <v>179</v>
      </c>
      <c r="AU186" s="153" t="s">
        <v>89</v>
      </c>
      <c r="AV186" s="12" t="s">
        <v>87</v>
      </c>
      <c r="AW186" s="12" t="s">
        <v>36</v>
      </c>
      <c r="AX186" s="12" t="s">
        <v>80</v>
      </c>
      <c r="AY186" s="153" t="s">
        <v>171</v>
      </c>
    </row>
    <row r="187" spans="2:65" s="12" customFormat="1">
      <c r="B187" s="151"/>
      <c r="D187" s="152" t="s">
        <v>179</v>
      </c>
      <c r="E187" s="153" t="s">
        <v>1</v>
      </c>
      <c r="F187" s="154" t="s">
        <v>192</v>
      </c>
      <c r="H187" s="153" t="s">
        <v>1</v>
      </c>
      <c r="I187" s="155"/>
      <c r="L187" s="151"/>
      <c r="M187" s="156"/>
      <c r="T187" s="157"/>
      <c r="AT187" s="153" t="s">
        <v>179</v>
      </c>
      <c r="AU187" s="153" t="s">
        <v>89</v>
      </c>
      <c r="AV187" s="12" t="s">
        <v>87</v>
      </c>
      <c r="AW187" s="12" t="s">
        <v>36</v>
      </c>
      <c r="AX187" s="12" t="s">
        <v>80</v>
      </c>
      <c r="AY187" s="153" t="s">
        <v>171</v>
      </c>
    </row>
    <row r="188" spans="2:65" s="12" customFormat="1">
      <c r="B188" s="151"/>
      <c r="D188" s="152" t="s">
        <v>179</v>
      </c>
      <c r="E188" s="153" t="s">
        <v>1</v>
      </c>
      <c r="F188" s="154" t="s">
        <v>193</v>
      </c>
      <c r="H188" s="153" t="s">
        <v>1</v>
      </c>
      <c r="I188" s="155"/>
      <c r="L188" s="151"/>
      <c r="M188" s="156"/>
      <c r="T188" s="157"/>
      <c r="AT188" s="153" t="s">
        <v>179</v>
      </c>
      <c r="AU188" s="153" t="s">
        <v>89</v>
      </c>
      <c r="AV188" s="12" t="s">
        <v>87</v>
      </c>
      <c r="AW188" s="12" t="s">
        <v>36</v>
      </c>
      <c r="AX188" s="12" t="s">
        <v>80</v>
      </c>
      <c r="AY188" s="153" t="s">
        <v>171</v>
      </c>
    </row>
    <row r="189" spans="2:65" s="13" customFormat="1">
      <c r="B189" s="158"/>
      <c r="D189" s="152" t="s">
        <v>179</v>
      </c>
      <c r="E189" s="159" t="s">
        <v>1</v>
      </c>
      <c r="F189" s="160" t="s">
        <v>194</v>
      </c>
      <c r="H189" s="161">
        <v>1</v>
      </c>
      <c r="I189" s="162"/>
      <c r="L189" s="158"/>
      <c r="M189" s="163"/>
      <c r="T189" s="164"/>
      <c r="AT189" s="159" t="s">
        <v>179</v>
      </c>
      <c r="AU189" s="159" t="s">
        <v>89</v>
      </c>
      <c r="AV189" s="13" t="s">
        <v>89</v>
      </c>
      <c r="AW189" s="13" t="s">
        <v>36</v>
      </c>
      <c r="AX189" s="13" t="s">
        <v>80</v>
      </c>
      <c r="AY189" s="159" t="s">
        <v>171</v>
      </c>
    </row>
    <row r="190" spans="2:65" s="12" customFormat="1">
      <c r="B190" s="151"/>
      <c r="D190" s="152" t="s">
        <v>179</v>
      </c>
      <c r="E190" s="153" t="s">
        <v>1</v>
      </c>
      <c r="F190" s="154" t="s">
        <v>195</v>
      </c>
      <c r="H190" s="153" t="s">
        <v>1</v>
      </c>
      <c r="I190" s="155"/>
      <c r="L190" s="151"/>
      <c r="M190" s="156"/>
      <c r="T190" s="157"/>
      <c r="AT190" s="153" t="s">
        <v>179</v>
      </c>
      <c r="AU190" s="153" t="s">
        <v>89</v>
      </c>
      <c r="AV190" s="12" t="s">
        <v>87</v>
      </c>
      <c r="AW190" s="12" t="s">
        <v>36</v>
      </c>
      <c r="AX190" s="12" t="s">
        <v>80</v>
      </c>
      <c r="AY190" s="153" t="s">
        <v>171</v>
      </c>
    </row>
    <row r="191" spans="2:65" s="13" customFormat="1">
      <c r="B191" s="158"/>
      <c r="D191" s="152" t="s">
        <v>179</v>
      </c>
      <c r="E191" s="159" t="s">
        <v>1</v>
      </c>
      <c r="F191" s="160" t="s">
        <v>196</v>
      </c>
      <c r="H191" s="161">
        <v>1</v>
      </c>
      <c r="I191" s="162"/>
      <c r="L191" s="158"/>
      <c r="M191" s="163"/>
      <c r="T191" s="164"/>
      <c r="AT191" s="159" t="s">
        <v>179</v>
      </c>
      <c r="AU191" s="159" t="s">
        <v>89</v>
      </c>
      <c r="AV191" s="13" t="s">
        <v>89</v>
      </c>
      <c r="AW191" s="13" t="s">
        <v>36</v>
      </c>
      <c r="AX191" s="13" t="s">
        <v>80</v>
      </c>
      <c r="AY191" s="159" t="s">
        <v>171</v>
      </c>
    </row>
    <row r="192" spans="2:65" s="13" customFormat="1">
      <c r="B192" s="158"/>
      <c r="D192" s="152" t="s">
        <v>179</v>
      </c>
      <c r="E192" s="159" t="s">
        <v>1</v>
      </c>
      <c r="F192" s="160" t="s">
        <v>197</v>
      </c>
      <c r="H192" s="161">
        <v>1</v>
      </c>
      <c r="I192" s="162"/>
      <c r="L192" s="158"/>
      <c r="M192" s="163"/>
      <c r="T192" s="164"/>
      <c r="AT192" s="159" t="s">
        <v>179</v>
      </c>
      <c r="AU192" s="159" t="s">
        <v>89</v>
      </c>
      <c r="AV192" s="13" t="s">
        <v>89</v>
      </c>
      <c r="AW192" s="13" t="s">
        <v>36</v>
      </c>
      <c r="AX192" s="13" t="s">
        <v>80</v>
      </c>
      <c r="AY192" s="159" t="s">
        <v>171</v>
      </c>
    </row>
    <row r="193" spans="2:65" s="15" customFormat="1">
      <c r="B193" s="172"/>
      <c r="D193" s="152" t="s">
        <v>179</v>
      </c>
      <c r="E193" s="173" t="s">
        <v>1</v>
      </c>
      <c r="F193" s="174" t="s">
        <v>224</v>
      </c>
      <c r="H193" s="175">
        <v>3</v>
      </c>
      <c r="I193" s="176"/>
      <c r="L193" s="172"/>
      <c r="M193" s="177"/>
      <c r="T193" s="178"/>
      <c r="AT193" s="173" t="s">
        <v>179</v>
      </c>
      <c r="AU193" s="173" t="s">
        <v>89</v>
      </c>
      <c r="AV193" s="15" t="s">
        <v>96</v>
      </c>
      <c r="AW193" s="15" t="s">
        <v>36</v>
      </c>
      <c r="AX193" s="15" t="s">
        <v>80</v>
      </c>
      <c r="AY193" s="173" t="s">
        <v>171</v>
      </c>
    </row>
    <row r="194" spans="2:65" s="12" customFormat="1">
      <c r="B194" s="151"/>
      <c r="D194" s="152" t="s">
        <v>179</v>
      </c>
      <c r="E194" s="153" t="s">
        <v>1</v>
      </c>
      <c r="F194" s="154" t="s">
        <v>180</v>
      </c>
      <c r="H194" s="153" t="s">
        <v>1</v>
      </c>
      <c r="I194" s="155"/>
      <c r="L194" s="151"/>
      <c r="M194" s="156"/>
      <c r="T194" s="157"/>
      <c r="AT194" s="153" t="s">
        <v>179</v>
      </c>
      <c r="AU194" s="153" t="s">
        <v>89</v>
      </c>
      <c r="AV194" s="12" t="s">
        <v>87</v>
      </c>
      <c r="AW194" s="12" t="s">
        <v>36</v>
      </c>
      <c r="AX194" s="12" t="s">
        <v>80</v>
      </c>
      <c r="AY194" s="153" t="s">
        <v>171</v>
      </c>
    </row>
    <row r="195" spans="2:65" s="12" customFormat="1">
      <c r="B195" s="151"/>
      <c r="D195" s="152" t="s">
        <v>179</v>
      </c>
      <c r="E195" s="153" t="s">
        <v>1</v>
      </c>
      <c r="F195" s="154" t="s">
        <v>192</v>
      </c>
      <c r="H195" s="153" t="s">
        <v>1</v>
      </c>
      <c r="I195" s="155"/>
      <c r="L195" s="151"/>
      <c r="M195" s="156"/>
      <c r="T195" s="157"/>
      <c r="AT195" s="153" t="s">
        <v>179</v>
      </c>
      <c r="AU195" s="153" t="s">
        <v>89</v>
      </c>
      <c r="AV195" s="12" t="s">
        <v>87</v>
      </c>
      <c r="AW195" s="12" t="s">
        <v>36</v>
      </c>
      <c r="AX195" s="12" t="s">
        <v>80</v>
      </c>
      <c r="AY195" s="153" t="s">
        <v>171</v>
      </c>
    </row>
    <row r="196" spans="2:65" s="12" customFormat="1">
      <c r="B196" s="151"/>
      <c r="D196" s="152" t="s">
        <v>179</v>
      </c>
      <c r="E196" s="153" t="s">
        <v>1</v>
      </c>
      <c r="F196" s="154" t="s">
        <v>193</v>
      </c>
      <c r="H196" s="153" t="s">
        <v>1</v>
      </c>
      <c r="I196" s="155"/>
      <c r="L196" s="151"/>
      <c r="M196" s="156"/>
      <c r="T196" s="157"/>
      <c r="AT196" s="153" t="s">
        <v>179</v>
      </c>
      <c r="AU196" s="153" t="s">
        <v>89</v>
      </c>
      <c r="AV196" s="12" t="s">
        <v>87</v>
      </c>
      <c r="AW196" s="12" t="s">
        <v>36</v>
      </c>
      <c r="AX196" s="12" t="s">
        <v>80</v>
      </c>
      <c r="AY196" s="153" t="s">
        <v>171</v>
      </c>
    </row>
    <row r="197" spans="2:65" s="13" customFormat="1">
      <c r="B197" s="158"/>
      <c r="D197" s="152" t="s">
        <v>179</v>
      </c>
      <c r="E197" s="159" t="s">
        <v>1</v>
      </c>
      <c r="F197" s="160" t="s">
        <v>208</v>
      </c>
      <c r="H197" s="161">
        <v>1</v>
      </c>
      <c r="I197" s="162"/>
      <c r="L197" s="158"/>
      <c r="M197" s="163"/>
      <c r="T197" s="164"/>
      <c r="AT197" s="159" t="s">
        <v>179</v>
      </c>
      <c r="AU197" s="159" t="s">
        <v>89</v>
      </c>
      <c r="AV197" s="13" t="s">
        <v>89</v>
      </c>
      <c r="AW197" s="13" t="s">
        <v>36</v>
      </c>
      <c r="AX197" s="13" t="s">
        <v>80</v>
      </c>
      <c r="AY197" s="159" t="s">
        <v>171</v>
      </c>
    </row>
    <row r="198" spans="2:65" s="12" customFormat="1">
      <c r="B198" s="151"/>
      <c r="D198" s="152" t="s">
        <v>179</v>
      </c>
      <c r="E198" s="153" t="s">
        <v>1</v>
      </c>
      <c r="F198" s="154" t="s">
        <v>195</v>
      </c>
      <c r="H198" s="153" t="s">
        <v>1</v>
      </c>
      <c r="I198" s="155"/>
      <c r="L198" s="151"/>
      <c r="M198" s="156"/>
      <c r="T198" s="157"/>
      <c r="AT198" s="153" t="s">
        <v>179</v>
      </c>
      <c r="AU198" s="153" t="s">
        <v>89</v>
      </c>
      <c r="AV198" s="12" t="s">
        <v>87</v>
      </c>
      <c r="AW198" s="12" t="s">
        <v>36</v>
      </c>
      <c r="AX198" s="12" t="s">
        <v>80</v>
      </c>
      <c r="AY198" s="153" t="s">
        <v>171</v>
      </c>
    </row>
    <row r="199" spans="2:65" s="13" customFormat="1">
      <c r="B199" s="158"/>
      <c r="D199" s="152" t="s">
        <v>179</v>
      </c>
      <c r="E199" s="159" t="s">
        <v>1</v>
      </c>
      <c r="F199" s="160" t="s">
        <v>209</v>
      </c>
      <c r="H199" s="161">
        <v>1</v>
      </c>
      <c r="I199" s="162"/>
      <c r="L199" s="158"/>
      <c r="M199" s="163"/>
      <c r="T199" s="164"/>
      <c r="AT199" s="159" t="s">
        <v>179</v>
      </c>
      <c r="AU199" s="159" t="s">
        <v>89</v>
      </c>
      <c r="AV199" s="13" t="s">
        <v>89</v>
      </c>
      <c r="AW199" s="13" t="s">
        <v>36</v>
      </c>
      <c r="AX199" s="13" t="s">
        <v>80</v>
      </c>
      <c r="AY199" s="159" t="s">
        <v>171</v>
      </c>
    </row>
    <row r="200" spans="2:65" s="15" customFormat="1">
      <c r="B200" s="172"/>
      <c r="D200" s="152" t="s">
        <v>179</v>
      </c>
      <c r="E200" s="173" t="s">
        <v>1</v>
      </c>
      <c r="F200" s="174" t="s">
        <v>224</v>
      </c>
      <c r="H200" s="175">
        <v>2</v>
      </c>
      <c r="I200" s="176"/>
      <c r="L200" s="172"/>
      <c r="M200" s="177"/>
      <c r="T200" s="178"/>
      <c r="AT200" s="173" t="s">
        <v>179</v>
      </c>
      <c r="AU200" s="173" t="s">
        <v>89</v>
      </c>
      <c r="AV200" s="15" t="s">
        <v>96</v>
      </c>
      <c r="AW200" s="15" t="s">
        <v>36</v>
      </c>
      <c r="AX200" s="15" t="s">
        <v>80</v>
      </c>
      <c r="AY200" s="173" t="s">
        <v>171</v>
      </c>
    </row>
    <row r="201" spans="2:65" s="14" customFormat="1">
      <c r="B201" s="165"/>
      <c r="D201" s="152" t="s">
        <v>179</v>
      </c>
      <c r="E201" s="166" t="s">
        <v>1</v>
      </c>
      <c r="F201" s="167" t="s">
        <v>183</v>
      </c>
      <c r="H201" s="168">
        <v>5</v>
      </c>
      <c r="I201" s="169"/>
      <c r="L201" s="165"/>
      <c r="M201" s="170"/>
      <c r="T201" s="171"/>
      <c r="AT201" s="166" t="s">
        <v>179</v>
      </c>
      <c r="AU201" s="166" t="s">
        <v>89</v>
      </c>
      <c r="AV201" s="14" t="s">
        <v>177</v>
      </c>
      <c r="AW201" s="14" t="s">
        <v>36</v>
      </c>
      <c r="AX201" s="14" t="s">
        <v>87</v>
      </c>
      <c r="AY201" s="166" t="s">
        <v>171</v>
      </c>
    </row>
    <row r="202" spans="2:65" s="1" customFormat="1" ht="21.75" customHeight="1">
      <c r="B202" s="32"/>
      <c r="C202" s="137" t="s">
        <v>225</v>
      </c>
      <c r="D202" s="137" t="s">
        <v>173</v>
      </c>
      <c r="E202" s="138" t="s">
        <v>226</v>
      </c>
      <c r="F202" s="139" t="s">
        <v>227</v>
      </c>
      <c r="G202" s="140" t="s">
        <v>190</v>
      </c>
      <c r="H202" s="141">
        <v>8</v>
      </c>
      <c r="I202" s="142"/>
      <c r="J202" s="143">
        <f>ROUND(I202*H202,2)</f>
        <v>0</v>
      </c>
      <c r="K202" s="144"/>
      <c r="L202" s="32"/>
      <c r="M202" s="145" t="s">
        <v>1</v>
      </c>
      <c r="N202" s="146" t="s">
        <v>45</v>
      </c>
      <c r="P202" s="147">
        <f>O202*H202</f>
        <v>0</v>
      </c>
      <c r="Q202" s="147">
        <v>0</v>
      </c>
      <c r="R202" s="147">
        <f>Q202*H202</f>
        <v>0</v>
      </c>
      <c r="S202" s="147">
        <v>0</v>
      </c>
      <c r="T202" s="148">
        <f>S202*H202</f>
        <v>0</v>
      </c>
      <c r="AR202" s="149" t="s">
        <v>177</v>
      </c>
      <c r="AT202" s="149" t="s">
        <v>173</v>
      </c>
      <c r="AU202" s="149" t="s">
        <v>89</v>
      </c>
      <c r="AY202" s="17" t="s">
        <v>171</v>
      </c>
      <c r="BE202" s="150">
        <f>IF(N202="základní",J202,0)</f>
        <v>0</v>
      </c>
      <c r="BF202" s="150">
        <f>IF(N202="snížená",J202,0)</f>
        <v>0</v>
      </c>
      <c r="BG202" s="150">
        <f>IF(N202="zákl. přenesená",J202,0)</f>
        <v>0</v>
      </c>
      <c r="BH202" s="150">
        <f>IF(N202="sníž. přenesená",J202,0)</f>
        <v>0</v>
      </c>
      <c r="BI202" s="150">
        <f>IF(N202="nulová",J202,0)</f>
        <v>0</v>
      </c>
      <c r="BJ202" s="17" t="s">
        <v>87</v>
      </c>
      <c r="BK202" s="150">
        <f>ROUND(I202*H202,2)</f>
        <v>0</v>
      </c>
      <c r="BL202" s="17" t="s">
        <v>177</v>
      </c>
      <c r="BM202" s="149" t="s">
        <v>228</v>
      </c>
    </row>
    <row r="203" spans="2:65" s="12" customFormat="1">
      <c r="B203" s="151"/>
      <c r="D203" s="152" t="s">
        <v>179</v>
      </c>
      <c r="E203" s="153" t="s">
        <v>1</v>
      </c>
      <c r="F203" s="154" t="s">
        <v>180</v>
      </c>
      <c r="H203" s="153" t="s">
        <v>1</v>
      </c>
      <c r="I203" s="155"/>
      <c r="L203" s="151"/>
      <c r="M203" s="156"/>
      <c r="T203" s="157"/>
      <c r="AT203" s="153" t="s">
        <v>179</v>
      </c>
      <c r="AU203" s="153" t="s">
        <v>89</v>
      </c>
      <c r="AV203" s="12" t="s">
        <v>87</v>
      </c>
      <c r="AW203" s="12" t="s">
        <v>36</v>
      </c>
      <c r="AX203" s="12" t="s">
        <v>80</v>
      </c>
      <c r="AY203" s="153" t="s">
        <v>171</v>
      </c>
    </row>
    <row r="204" spans="2:65" s="12" customFormat="1">
      <c r="B204" s="151"/>
      <c r="D204" s="152" t="s">
        <v>179</v>
      </c>
      <c r="E204" s="153" t="s">
        <v>1</v>
      </c>
      <c r="F204" s="154" t="s">
        <v>192</v>
      </c>
      <c r="H204" s="153" t="s">
        <v>1</v>
      </c>
      <c r="I204" s="155"/>
      <c r="L204" s="151"/>
      <c r="M204" s="156"/>
      <c r="T204" s="157"/>
      <c r="AT204" s="153" t="s">
        <v>179</v>
      </c>
      <c r="AU204" s="153" t="s">
        <v>89</v>
      </c>
      <c r="AV204" s="12" t="s">
        <v>87</v>
      </c>
      <c r="AW204" s="12" t="s">
        <v>36</v>
      </c>
      <c r="AX204" s="12" t="s">
        <v>80</v>
      </c>
      <c r="AY204" s="153" t="s">
        <v>171</v>
      </c>
    </row>
    <row r="205" spans="2:65" s="12" customFormat="1">
      <c r="B205" s="151"/>
      <c r="D205" s="152" t="s">
        <v>179</v>
      </c>
      <c r="E205" s="153" t="s">
        <v>1</v>
      </c>
      <c r="F205" s="154" t="s">
        <v>193</v>
      </c>
      <c r="H205" s="153" t="s">
        <v>1</v>
      </c>
      <c r="I205" s="155"/>
      <c r="L205" s="151"/>
      <c r="M205" s="156"/>
      <c r="T205" s="157"/>
      <c r="AT205" s="153" t="s">
        <v>179</v>
      </c>
      <c r="AU205" s="153" t="s">
        <v>89</v>
      </c>
      <c r="AV205" s="12" t="s">
        <v>87</v>
      </c>
      <c r="AW205" s="12" t="s">
        <v>36</v>
      </c>
      <c r="AX205" s="12" t="s">
        <v>80</v>
      </c>
      <c r="AY205" s="153" t="s">
        <v>171</v>
      </c>
    </row>
    <row r="206" spans="2:65" s="13" customFormat="1">
      <c r="B206" s="158"/>
      <c r="D206" s="152" t="s">
        <v>179</v>
      </c>
      <c r="E206" s="159" t="s">
        <v>1</v>
      </c>
      <c r="F206" s="160" t="s">
        <v>201</v>
      </c>
      <c r="H206" s="161">
        <v>1</v>
      </c>
      <c r="I206" s="162"/>
      <c r="L206" s="158"/>
      <c r="M206" s="163"/>
      <c r="T206" s="164"/>
      <c r="AT206" s="159" t="s">
        <v>179</v>
      </c>
      <c r="AU206" s="159" t="s">
        <v>89</v>
      </c>
      <c r="AV206" s="13" t="s">
        <v>89</v>
      </c>
      <c r="AW206" s="13" t="s">
        <v>36</v>
      </c>
      <c r="AX206" s="13" t="s">
        <v>80</v>
      </c>
      <c r="AY206" s="159" t="s">
        <v>171</v>
      </c>
    </row>
    <row r="207" spans="2:65" s="13" customFormat="1">
      <c r="B207" s="158"/>
      <c r="D207" s="152" t="s">
        <v>179</v>
      </c>
      <c r="E207" s="159" t="s">
        <v>1</v>
      </c>
      <c r="F207" s="160" t="s">
        <v>202</v>
      </c>
      <c r="H207" s="161">
        <v>1</v>
      </c>
      <c r="I207" s="162"/>
      <c r="L207" s="158"/>
      <c r="M207" s="163"/>
      <c r="T207" s="164"/>
      <c r="AT207" s="159" t="s">
        <v>179</v>
      </c>
      <c r="AU207" s="159" t="s">
        <v>89</v>
      </c>
      <c r="AV207" s="13" t="s">
        <v>89</v>
      </c>
      <c r="AW207" s="13" t="s">
        <v>36</v>
      </c>
      <c r="AX207" s="13" t="s">
        <v>80</v>
      </c>
      <c r="AY207" s="159" t="s">
        <v>171</v>
      </c>
    </row>
    <row r="208" spans="2:65" s="12" customFormat="1">
      <c r="B208" s="151"/>
      <c r="D208" s="152" t="s">
        <v>179</v>
      </c>
      <c r="E208" s="153" t="s">
        <v>1</v>
      </c>
      <c r="F208" s="154" t="s">
        <v>195</v>
      </c>
      <c r="H208" s="153" t="s">
        <v>1</v>
      </c>
      <c r="I208" s="155"/>
      <c r="L208" s="151"/>
      <c r="M208" s="156"/>
      <c r="T208" s="157"/>
      <c r="AT208" s="153" t="s">
        <v>179</v>
      </c>
      <c r="AU208" s="153" t="s">
        <v>89</v>
      </c>
      <c r="AV208" s="12" t="s">
        <v>87</v>
      </c>
      <c r="AW208" s="12" t="s">
        <v>36</v>
      </c>
      <c r="AX208" s="12" t="s">
        <v>80</v>
      </c>
      <c r="AY208" s="153" t="s">
        <v>171</v>
      </c>
    </row>
    <row r="209" spans="2:65" s="13" customFormat="1">
      <c r="B209" s="158"/>
      <c r="D209" s="152" t="s">
        <v>179</v>
      </c>
      <c r="E209" s="159" t="s">
        <v>1</v>
      </c>
      <c r="F209" s="160" t="s">
        <v>203</v>
      </c>
      <c r="H209" s="161">
        <v>1</v>
      </c>
      <c r="I209" s="162"/>
      <c r="L209" s="158"/>
      <c r="M209" s="163"/>
      <c r="T209" s="164"/>
      <c r="AT209" s="159" t="s">
        <v>179</v>
      </c>
      <c r="AU209" s="159" t="s">
        <v>89</v>
      </c>
      <c r="AV209" s="13" t="s">
        <v>89</v>
      </c>
      <c r="AW209" s="13" t="s">
        <v>36</v>
      </c>
      <c r="AX209" s="13" t="s">
        <v>80</v>
      </c>
      <c r="AY209" s="159" t="s">
        <v>171</v>
      </c>
    </row>
    <row r="210" spans="2:65" s="15" customFormat="1">
      <c r="B210" s="172"/>
      <c r="D210" s="152" t="s">
        <v>179</v>
      </c>
      <c r="E210" s="173" t="s">
        <v>1</v>
      </c>
      <c r="F210" s="174" t="s">
        <v>224</v>
      </c>
      <c r="H210" s="175">
        <v>3</v>
      </c>
      <c r="I210" s="176"/>
      <c r="L210" s="172"/>
      <c r="M210" s="177"/>
      <c r="T210" s="178"/>
      <c r="AT210" s="173" t="s">
        <v>179</v>
      </c>
      <c r="AU210" s="173" t="s">
        <v>89</v>
      </c>
      <c r="AV210" s="15" t="s">
        <v>96</v>
      </c>
      <c r="AW210" s="15" t="s">
        <v>36</v>
      </c>
      <c r="AX210" s="15" t="s">
        <v>80</v>
      </c>
      <c r="AY210" s="173" t="s">
        <v>171</v>
      </c>
    </row>
    <row r="211" spans="2:65" s="12" customFormat="1">
      <c r="B211" s="151"/>
      <c r="D211" s="152" t="s">
        <v>179</v>
      </c>
      <c r="E211" s="153" t="s">
        <v>1</v>
      </c>
      <c r="F211" s="154" t="s">
        <v>180</v>
      </c>
      <c r="H211" s="153" t="s">
        <v>1</v>
      </c>
      <c r="I211" s="155"/>
      <c r="L211" s="151"/>
      <c r="M211" s="156"/>
      <c r="T211" s="157"/>
      <c r="AT211" s="153" t="s">
        <v>179</v>
      </c>
      <c r="AU211" s="153" t="s">
        <v>89</v>
      </c>
      <c r="AV211" s="12" t="s">
        <v>87</v>
      </c>
      <c r="AW211" s="12" t="s">
        <v>36</v>
      </c>
      <c r="AX211" s="12" t="s">
        <v>80</v>
      </c>
      <c r="AY211" s="153" t="s">
        <v>171</v>
      </c>
    </row>
    <row r="212" spans="2:65" s="12" customFormat="1">
      <c r="B212" s="151"/>
      <c r="D212" s="152" t="s">
        <v>179</v>
      </c>
      <c r="E212" s="153" t="s">
        <v>1</v>
      </c>
      <c r="F212" s="154" t="s">
        <v>192</v>
      </c>
      <c r="H212" s="153" t="s">
        <v>1</v>
      </c>
      <c r="I212" s="155"/>
      <c r="L212" s="151"/>
      <c r="M212" s="156"/>
      <c r="T212" s="157"/>
      <c r="AT212" s="153" t="s">
        <v>179</v>
      </c>
      <c r="AU212" s="153" t="s">
        <v>89</v>
      </c>
      <c r="AV212" s="12" t="s">
        <v>87</v>
      </c>
      <c r="AW212" s="12" t="s">
        <v>36</v>
      </c>
      <c r="AX212" s="12" t="s">
        <v>80</v>
      </c>
      <c r="AY212" s="153" t="s">
        <v>171</v>
      </c>
    </row>
    <row r="213" spans="2:65" s="12" customFormat="1">
      <c r="B213" s="151"/>
      <c r="D213" s="152" t="s">
        <v>179</v>
      </c>
      <c r="E213" s="153" t="s">
        <v>1</v>
      </c>
      <c r="F213" s="154" t="s">
        <v>193</v>
      </c>
      <c r="H213" s="153" t="s">
        <v>1</v>
      </c>
      <c r="I213" s="155"/>
      <c r="L213" s="151"/>
      <c r="M213" s="156"/>
      <c r="T213" s="157"/>
      <c r="AT213" s="153" t="s">
        <v>179</v>
      </c>
      <c r="AU213" s="153" t="s">
        <v>89</v>
      </c>
      <c r="AV213" s="12" t="s">
        <v>87</v>
      </c>
      <c r="AW213" s="12" t="s">
        <v>36</v>
      </c>
      <c r="AX213" s="12" t="s">
        <v>80</v>
      </c>
      <c r="AY213" s="153" t="s">
        <v>171</v>
      </c>
    </row>
    <row r="214" spans="2:65" s="13" customFormat="1">
      <c r="B214" s="158"/>
      <c r="D214" s="152" t="s">
        <v>179</v>
      </c>
      <c r="E214" s="159" t="s">
        <v>1</v>
      </c>
      <c r="F214" s="160" t="s">
        <v>214</v>
      </c>
      <c r="H214" s="161">
        <v>1</v>
      </c>
      <c r="I214" s="162"/>
      <c r="L214" s="158"/>
      <c r="M214" s="163"/>
      <c r="T214" s="164"/>
      <c r="AT214" s="159" t="s">
        <v>179</v>
      </c>
      <c r="AU214" s="159" t="s">
        <v>89</v>
      </c>
      <c r="AV214" s="13" t="s">
        <v>89</v>
      </c>
      <c r="AW214" s="13" t="s">
        <v>36</v>
      </c>
      <c r="AX214" s="13" t="s">
        <v>80</v>
      </c>
      <c r="AY214" s="159" t="s">
        <v>171</v>
      </c>
    </row>
    <row r="215" spans="2:65" s="13" customFormat="1">
      <c r="B215" s="158"/>
      <c r="D215" s="152" t="s">
        <v>179</v>
      </c>
      <c r="E215" s="159" t="s">
        <v>1</v>
      </c>
      <c r="F215" s="160" t="s">
        <v>215</v>
      </c>
      <c r="H215" s="161">
        <v>1</v>
      </c>
      <c r="I215" s="162"/>
      <c r="L215" s="158"/>
      <c r="M215" s="163"/>
      <c r="T215" s="164"/>
      <c r="AT215" s="159" t="s">
        <v>179</v>
      </c>
      <c r="AU215" s="159" t="s">
        <v>89</v>
      </c>
      <c r="AV215" s="13" t="s">
        <v>89</v>
      </c>
      <c r="AW215" s="13" t="s">
        <v>36</v>
      </c>
      <c r="AX215" s="13" t="s">
        <v>80</v>
      </c>
      <c r="AY215" s="159" t="s">
        <v>171</v>
      </c>
    </row>
    <row r="216" spans="2:65" s="13" customFormat="1">
      <c r="B216" s="158"/>
      <c r="D216" s="152" t="s">
        <v>179</v>
      </c>
      <c r="E216" s="159" t="s">
        <v>1</v>
      </c>
      <c r="F216" s="160" t="s">
        <v>216</v>
      </c>
      <c r="H216" s="161">
        <v>1</v>
      </c>
      <c r="I216" s="162"/>
      <c r="L216" s="158"/>
      <c r="M216" s="163"/>
      <c r="T216" s="164"/>
      <c r="AT216" s="159" t="s">
        <v>179</v>
      </c>
      <c r="AU216" s="159" t="s">
        <v>89</v>
      </c>
      <c r="AV216" s="13" t="s">
        <v>89</v>
      </c>
      <c r="AW216" s="13" t="s">
        <v>36</v>
      </c>
      <c r="AX216" s="13" t="s">
        <v>80</v>
      </c>
      <c r="AY216" s="159" t="s">
        <v>171</v>
      </c>
    </row>
    <row r="217" spans="2:65" s="12" customFormat="1">
      <c r="B217" s="151"/>
      <c r="D217" s="152" t="s">
        <v>179</v>
      </c>
      <c r="E217" s="153" t="s">
        <v>1</v>
      </c>
      <c r="F217" s="154" t="s">
        <v>217</v>
      </c>
      <c r="H217" s="153" t="s">
        <v>1</v>
      </c>
      <c r="I217" s="155"/>
      <c r="L217" s="151"/>
      <c r="M217" s="156"/>
      <c r="T217" s="157"/>
      <c r="AT217" s="153" t="s">
        <v>179</v>
      </c>
      <c r="AU217" s="153" t="s">
        <v>89</v>
      </c>
      <c r="AV217" s="12" t="s">
        <v>87</v>
      </c>
      <c r="AW217" s="12" t="s">
        <v>36</v>
      </c>
      <c r="AX217" s="12" t="s">
        <v>80</v>
      </c>
      <c r="AY217" s="153" t="s">
        <v>171</v>
      </c>
    </row>
    <row r="218" spans="2:65" s="13" customFormat="1">
      <c r="B218" s="158"/>
      <c r="D218" s="152" t="s">
        <v>179</v>
      </c>
      <c r="E218" s="159" t="s">
        <v>1</v>
      </c>
      <c r="F218" s="160" t="s">
        <v>218</v>
      </c>
      <c r="H218" s="161">
        <v>1</v>
      </c>
      <c r="I218" s="162"/>
      <c r="L218" s="158"/>
      <c r="M218" s="163"/>
      <c r="T218" s="164"/>
      <c r="AT218" s="159" t="s">
        <v>179</v>
      </c>
      <c r="AU218" s="159" t="s">
        <v>89</v>
      </c>
      <c r="AV218" s="13" t="s">
        <v>89</v>
      </c>
      <c r="AW218" s="13" t="s">
        <v>36</v>
      </c>
      <c r="AX218" s="13" t="s">
        <v>80</v>
      </c>
      <c r="AY218" s="159" t="s">
        <v>171</v>
      </c>
    </row>
    <row r="219" spans="2:65" s="13" customFormat="1">
      <c r="B219" s="158"/>
      <c r="D219" s="152" t="s">
        <v>179</v>
      </c>
      <c r="E219" s="159" t="s">
        <v>1</v>
      </c>
      <c r="F219" s="160" t="s">
        <v>219</v>
      </c>
      <c r="H219" s="161">
        <v>1</v>
      </c>
      <c r="I219" s="162"/>
      <c r="L219" s="158"/>
      <c r="M219" s="163"/>
      <c r="T219" s="164"/>
      <c r="AT219" s="159" t="s">
        <v>179</v>
      </c>
      <c r="AU219" s="159" t="s">
        <v>89</v>
      </c>
      <c r="AV219" s="13" t="s">
        <v>89</v>
      </c>
      <c r="AW219" s="13" t="s">
        <v>36</v>
      </c>
      <c r="AX219" s="13" t="s">
        <v>80</v>
      </c>
      <c r="AY219" s="159" t="s">
        <v>171</v>
      </c>
    </row>
    <row r="220" spans="2:65" s="15" customFormat="1">
      <c r="B220" s="172"/>
      <c r="D220" s="152" t="s">
        <v>179</v>
      </c>
      <c r="E220" s="173" t="s">
        <v>1</v>
      </c>
      <c r="F220" s="174" t="s">
        <v>224</v>
      </c>
      <c r="H220" s="175">
        <v>5</v>
      </c>
      <c r="I220" s="176"/>
      <c r="L220" s="172"/>
      <c r="M220" s="177"/>
      <c r="T220" s="178"/>
      <c r="AT220" s="173" t="s">
        <v>179</v>
      </c>
      <c r="AU220" s="173" t="s">
        <v>89</v>
      </c>
      <c r="AV220" s="15" t="s">
        <v>96</v>
      </c>
      <c r="AW220" s="15" t="s">
        <v>36</v>
      </c>
      <c r="AX220" s="15" t="s">
        <v>80</v>
      </c>
      <c r="AY220" s="173" t="s">
        <v>171</v>
      </c>
    </row>
    <row r="221" spans="2:65" s="14" customFormat="1">
      <c r="B221" s="165"/>
      <c r="D221" s="152" t="s">
        <v>179</v>
      </c>
      <c r="E221" s="166" t="s">
        <v>1</v>
      </c>
      <c r="F221" s="167" t="s">
        <v>183</v>
      </c>
      <c r="H221" s="168">
        <v>8</v>
      </c>
      <c r="I221" s="169"/>
      <c r="L221" s="165"/>
      <c r="M221" s="170"/>
      <c r="T221" s="171"/>
      <c r="AT221" s="166" t="s">
        <v>179</v>
      </c>
      <c r="AU221" s="166" t="s">
        <v>89</v>
      </c>
      <c r="AV221" s="14" t="s">
        <v>177</v>
      </c>
      <c r="AW221" s="14" t="s">
        <v>36</v>
      </c>
      <c r="AX221" s="14" t="s">
        <v>87</v>
      </c>
      <c r="AY221" s="166" t="s">
        <v>171</v>
      </c>
    </row>
    <row r="222" spans="2:65" s="1" customFormat="1" ht="24.15" customHeight="1">
      <c r="B222" s="32"/>
      <c r="C222" s="137" t="s">
        <v>229</v>
      </c>
      <c r="D222" s="137" t="s">
        <v>173</v>
      </c>
      <c r="E222" s="138" t="s">
        <v>230</v>
      </c>
      <c r="F222" s="139" t="s">
        <v>231</v>
      </c>
      <c r="G222" s="140" t="s">
        <v>232</v>
      </c>
      <c r="H222" s="141">
        <v>280</v>
      </c>
      <c r="I222" s="142"/>
      <c r="J222" s="143">
        <f>ROUND(I222*H222,2)</f>
        <v>0</v>
      </c>
      <c r="K222" s="144"/>
      <c r="L222" s="32"/>
      <c r="M222" s="145" t="s">
        <v>1</v>
      </c>
      <c r="N222" s="146" t="s">
        <v>45</v>
      </c>
      <c r="P222" s="147">
        <f>O222*H222</f>
        <v>0</v>
      </c>
      <c r="Q222" s="147">
        <v>3.0000000000000001E-5</v>
      </c>
      <c r="R222" s="147">
        <f>Q222*H222</f>
        <v>8.3999999999999995E-3</v>
      </c>
      <c r="S222" s="147">
        <v>0</v>
      </c>
      <c r="T222" s="148">
        <f>S222*H222</f>
        <v>0</v>
      </c>
      <c r="AR222" s="149" t="s">
        <v>177</v>
      </c>
      <c r="AT222" s="149" t="s">
        <v>173</v>
      </c>
      <c r="AU222" s="149" t="s">
        <v>89</v>
      </c>
      <c r="AY222" s="17" t="s">
        <v>171</v>
      </c>
      <c r="BE222" s="150">
        <f>IF(N222="základní",J222,0)</f>
        <v>0</v>
      </c>
      <c r="BF222" s="150">
        <f>IF(N222="snížená",J222,0)</f>
        <v>0</v>
      </c>
      <c r="BG222" s="150">
        <f>IF(N222="zákl. přenesená",J222,0)</f>
        <v>0</v>
      </c>
      <c r="BH222" s="150">
        <f>IF(N222="sníž. přenesená",J222,0)</f>
        <v>0</v>
      </c>
      <c r="BI222" s="150">
        <f>IF(N222="nulová",J222,0)</f>
        <v>0</v>
      </c>
      <c r="BJ222" s="17" t="s">
        <v>87</v>
      </c>
      <c r="BK222" s="150">
        <f>ROUND(I222*H222,2)</f>
        <v>0</v>
      </c>
      <c r="BL222" s="17" t="s">
        <v>177</v>
      </c>
      <c r="BM222" s="149" t="s">
        <v>233</v>
      </c>
    </row>
    <row r="223" spans="2:65" s="1" customFormat="1" ht="19.2">
      <c r="B223" s="32"/>
      <c r="D223" s="152" t="s">
        <v>234</v>
      </c>
      <c r="F223" s="179" t="s">
        <v>235</v>
      </c>
      <c r="I223" s="180"/>
      <c r="L223" s="32"/>
      <c r="M223" s="181"/>
      <c r="T223" s="56"/>
      <c r="AT223" s="17" t="s">
        <v>234</v>
      </c>
      <c r="AU223" s="17" t="s">
        <v>89</v>
      </c>
    </row>
    <row r="224" spans="2:65" s="12" customFormat="1" ht="20.399999999999999">
      <c r="B224" s="151"/>
      <c r="D224" s="152" t="s">
        <v>179</v>
      </c>
      <c r="E224" s="153" t="s">
        <v>1</v>
      </c>
      <c r="F224" s="154" t="s">
        <v>236</v>
      </c>
      <c r="H224" s="153" t="s">
        <v>1</v>
      </c>
      <c r="I224" s="155"/>
      <c r="L224" s="151"/>
      <c r="M224" s="156"/>
      <c r="T224" s="157"/>
      <c r="AT224" s="153" t="s">
        <v>179</v>
      </c>
      <c r="AU224" s="153" t="s">
        <v>89</v>
      </c>
      <c r="AV224" s="12" t="s">
        <v>87</v>
      </c>
      <c r="AW224" s="12" t="s">
        <v>36</v>
      </c>
      <c r="AX224" s="12" t="s">
        <v>80</v>
      </c>
      <c r="AY224" s="153" t="s">
        <v>171</v>
      </c>
    </row>
    <row r="225" spans="2:65" s="12" customFormat="1" ht="20.399999999999999">
      <c r="B225" s="151"/>
      <c r="D225" s="152" t="s">
        <v>179</v>
      </c>
      <c r="E225" s="153" t="s">
        <v>1</v>
      </c>
      <c r="F225" s="154" t="s">
        <v>237</v>
      </c>
      <c r="H225" s="153" t="s">
        <v>1</v>
      </c>
      <c r="I225" s="155"/>
      <c r="L225" s="151"/>
      <c r="M225" s="156"/>
      <c r="T225" s="157"/>
      <c r="AT225" s="153" t="s">
        <v>179</v>
      </c>
      <c r="AU225" s="153" t="s">
        <v>89</v>
      </c>
      <c r="AV225" s="12" t="s">
        <v>87</v>
      </c>
      <c r="AW225" s="12" t="s">
        <v>36</v>
      </c>
      <c r="AX225" s="12" t="s">
        <v>80</v>
      </c>
      <c r="AY225" s="153" t="s">
        <v>171</v>
      </c>
    </row>
    <row r="226" spans="2:65" s="13" customFormat="1">
      <c r="B226" s="158"/>
      <c r="D226" s="152" t="s">
        <v>179</v>
      </c>
      <c r="E226" s="159" t="s">
        <v>1</v>
      </c>
      <c r="F226" s="160" t="s">
        <v>238</v>
      </c>
      <c r="H226" s="161">
        <v>97.08</v>
      </c>
      <c r="I226" s="162"/>
      <c r="L226" s="158"/>
      <c r="M226" s="163"/>
      <c r="T226" s="164"/>
      <c r="AT226" s="159" t="s">
        <v>179</v>
      </c>
      <c r="AU226" s="159" t="s">
        <v>89</v>
      </c>
      <c r="AV226" s="13" t="s">
        <v>89</v>
      </c>
      <c r="AW226" s="13" t="s">
        <v>36</v>
      </c>
      <c r="AX226" s="13" t="s">
        <v>80</v>
      </c>
      <c r="AY226" s="159" t="s">
        <v>171</v>
      </c>
    </row>
    <row r="227" spans="2:65" s="13" customFormat="1">
      <c r="B227" s="158"/>
      <c r="D227" s="152" t="s">
        <v>179</v>
      </c>
      <c r="E227" s="159" t="s">
        <v>1</v>
      </c>
      <c r="F227" s="160" t="s">
        <v>239</v>
      </c>
      <c r="H227" s="161">
        <v>4.8540000000000001</v>
      </c>
      <c r="I227" s="162"/>
      <c r="L227" s="158"/>
      <c r="M227" s="163"/>
      <c r="T227" s="164"/>
      <c r="AT227" s="159" t="s">
        <v>179</v>
      </c>
      <c r="AU227" s="159" t="s">
        <v>89</v>
      </c>
      <c r="AV227" s="13" t="s">
        <v>89</v>
      </c>
      <c r="AW227" s="13" t="s">
        <v>36</v>
      </c>
      <c r="AX227" s="13" t="s">
        <v>80</v>
      </c>
      <c r="AY227" s="159" t="s">
        <v>171</v>
      </c>
    </row>
    <row r="228" spans="2:65" s="12" customFormat="1">
      <c r="B228" s="151"/>
      <c r="D228" s="152" t="s">
        <v>179</v>
      </c>
      <c r="E228" s="153" t="s">
        <v>1</v>
      </c>
      <c r="F228" s="154" t="s">
        <v>240</v>
      </c>
      <c r="H228" s="153" t="s">
        <v>1</v>
      </c>
      <c r="I228" s="155"/>
      <c r="L228" s="151"/>
      <c r="M228" s="156"/>
      <c r="T228" s="157"/>
      <c r="AT228" s="153" t="s">
        <v>179</v>
      </c>
      <c r="AU228" s="153" t="s">
        <v>89</v>
      </c>
      <c r="AV228" s="12" t="s">
        <v>87</v>
      </c>
      <c r="AW228" s="12" t="s">
        <v>36</v>
      </c>
      <c r="AX228" s="12" t="s">
        <v>80</v>
      </c>
      <c r="AY228" s="153" t="s">
        <v>171</v>
      </c>
    </row>
    <row r="229" spans="2:65" s="15" customFormat="1">
      <c r="B229" s="172"/>
      <c r="D229" s="152" t="s">
        <v>179</v>
      </c>
      <c r="E229" s="173" t="s">
        <v>1</v>
      </c>
      <c r="F229" s="174" t="s">
        <v>224</v>
      </c>
      <c r="H229" s="175">
        <v>101.934</v>
      </c>
      <c r="I229" s="176"/>
      <c r="L229" s="172"/>
      <c r="M229" s="177"/>
      <c r="T229" s="178"/>
      <c r="AT229" s="173" t="s">
        <v>179</v>
      </c>
      <c r="AU229" s="173" t="s">
        <v>89</v>
      </c>
      <c r="AV229" s="15" t="s">
        <v>96</v>
      </c>
      <c r="AW229" s="15" t="s">
        <v>36</v>
      </c>
      <c r="AX229" s="15" t="s">
        <v>80</v>
      </c>
      <c r="AY229" s="173" t="s">
        <v>171</v>
      </c>
    </row>
    <row r="230" spans="2:65" s="12" customFormat="1">
      <c r="B230" s="151"/>
      <c r="D230" s="152" t="s">
        <v>179</v>
      </c>
      <c r="E230" s="153" t="s">
        <v>1</v>
      </c>
      <c r="F230" s="154" t="s">
        <v>241</v>
      </c>
      <c r="H230" s="153" t="s">
        <v>1</v>
      </c>
      <c r="I230" s="155"/>
      <c r="L230" s="151"/>
      <c r="M230" s="156"/>
      <c r="T230" s="157"/>
      <c r="AT230" s="153" t="s">
        <v>179</v>
      </c>
      <c r="AU230" s="153" t="s">
        <v>89</v>
      </c>
      <c r="AV230" s="12" t="s">
        <v>87</v>
      </c>
      <c r="AW230" s="12" t="s">
        <v>36</v>
      </c>
      <c r="AX230" s="12" t="s">
        <v>80</v>
      </c>
      <c r="AY230" s="153" t="s">
        <v>171</v>
      </c>
    </row>
    <row r="231" spans="2:65" s="13" customFormat="1">
      <c r="B231" s="158"/>
      <c r="D231" s="152" t="s">
        <v>179</v>
      </c>
      <c r="E231" s="159" t="s">
        <v>1</v>
      </c>
      <c r="F231" s="160" t="s">
        <v>242</v>
      </c>
      <c r="H231" s="161">
        <v>280</v>
      </c>
      <c r="I231" s="162"/>
      <c r="L231" s="158"/>
      <c r="M231" s="163"/>
      <c r="T231" s="164"/>
      <c r="AT231" s="159" t="s">
        <v>179</v>
      </c>
      <c r="AU231" s="159" t="s">
        <v>89</v>
      </c>
      <c r="AV231" s="13" t="s">
        <v>89</v>
      </c>
      <c r="AW231" s="13" t="s">
        <v>36</v>
      </c>
      <c r="AX231" s="13" t="s">
        <v>87</v>
      </c>
      <c r="AY231" s="159" t="s">
        <v>171</v>
      </c>
    </row>
    <row r="232" spans="2:65" s="1" customFormat="1" ht="24.15" customHeight="1">
      <c r="B232" s="32"/>
      <c r="C232" s="137" t="s">
        <v>243</v>
      </c>
      <c r="D232" s="137" t="s">
        <v>173</v>
      </c>
      <c r="E232" s="138" t="s">
        <v>244</v>
      </c>
      <c r="F232" s="139" t="s">
        <v>245</v>
      </c>
      <c r="G232" s="140" t="s">
        <v>246</v>
      </c>
      <c r="H232" s="141">
        <v>35</v>
      </c>
      <c r="I232" s="142"/>
      <c r="J232" s="143">
        <f>ROUND(I232*H232,2)</f>
        <v>0</v>
      </c>
      <c r="K232" s="144"/>
      <c r="L232" s="32"/>
      <c r="M232" s="145" t="s">
        <v>1</v>
      </c>
      <c r="N232" s="146" t="s">
        <v>45</v>
      </c>
      <c r="P232" s="147">
        <f>O232*H232</f>
        <v>0</v>
      </c>
      <c r="Q232" s="147">
        <v>0</v>
      </c>
      <c r="R232" s="147">
        <f>Q232*H232</f>
        <v>0</v>
      </c>
      <c r="S232" s="147">
        <v>0</v>
      </c>
      <c r="T232" s="148">
        <f>S232*H232</f>
        <v>0</v>
      </c>
      <c r="AR232" s="149" t="s">
        <v>177</v>
      </c>
      <c r="AT232" s="149" t="s">
        <v>173</v>
      </c>
      <c r="AU232" s="149" t="s">
        <v>89</v>
      </c>
      <c r="AY232" s="17" t="s">
        <v>171</v>
      </c>
      <c r="BE232" s="150">
        <f>IF(N232="základní",J232,0)</f>
        <v>0</v>
      </c>
      <c r="BF232" s="150">
        <f>IF(N232="snížená",J232,0)</f>
        <v>0</v>
      </c>
      <c r="BG232" s="150">
        <f>IF(N232="zákl. přenesená",J232,0)</f>
        <v>0</v>
      </c>
      <c r="BH232" s="150">
        <f>IF(N232="sníž. přenesená",J232,0)</f>
        <v>0</v>
      </c>
      <c r="BI232" s="150">
        <f>IF(N232="nulová",J232,0)</f>
        <v>0</v>
      </c>
      <c r="BJ232" s="17" t="s">
        <v>87</v>
      </c>
      <c r="BK232" s="150">
        <f>ROUND(I232*H232,2)</f>
        <v>0</v>
      </c>
      <c r="BL232" s="17" t="s">
        <v>177</v>
      </c>
      <c r="BM232" s="149" t="s">
        <v>247</v>
      </c>
    </row>
    <row r="233" spans="2:65" s="12" customFormat="1" ht="20.399999999999999">
      <c r="B233" s="151"/>
      <c r="D233" s="152" t="s">
        <v>179</v>
      </c>
      <c r="E233" s="153" t="s">
        <v>1</v>
      </c>
      <c r="F233" s="154" t="s">
        <v>236</v>
      </c>
      <c r="H233" s="153" t="s">
        <v>1</v>
      </c>
      <c r="I233" s="155"/>
      <c r="L233" s="151"/>
      <c r="M233" s="156"/>
      <c r="T233" s="157"/>
      <c r="AT233" s="153" t="s">
        <v>179</v>
      </c>
      <c r="AU233" s="153" t="s">
        <v>89</v>
      </c>
      <c r="AV233" s="12" t="s">
        <v>87</v>
      </c>
      <c r="AW233" s="12" t="s">
        <v>36</v>
      </c>
      <c r="AX233" s="12" t="s">
        <v>80</v>
      </c>
      <c r="AY233" s="153" t="s">
        <v>171</v>
      </c>
    </row>
    <row r="234" spans="2:65" s="12" customFormat="1" ht="20.399999999999999">
      <c r="B234" s="151"/>
      <c r="D234" s="152" t="s">
        <v>179</v>
      </c>
      <c r="E234" s="153" t="s">
        <v>1</v>
      </c>
      <c r="F234" s="154" t="s">
        <v>237</v>
      </c>
      <c r="H234" s="153" t="s">
        <v>1</v>
      </c>
      <c r="I234" s="155"/>
      <c r="L234" s="151"/>
      <c r="M234" s="156"/>
      <c r="T234" s="157"/>
      <c r="AT234" s="153" t="s">
        <v>179</v>
      </c>
      <c r="AU234" s="153" t="s">
        <v>89</v>
      </c>
      <c r="AV234" s="12" t="s">
        <v>87</v>
      </c>
      <c r="AW234" s="12" t="s">
        <v>36</v>
      </c>
      <c r="AX234" s="12" t="s">
        <v>80</v>
      </c>
      <c r="AY234" s="153" t="s">
        <v>171</v>
      </c>
    </row>
    <row r="235" spans="2:65" s="13" customFormat="1">
      <c r="B235" s="158"/>
      <c r="D235" s="152" t="s">
        <v>179</v>
      </c>
      <c r="E235" s="159" t="s">
        <v>1</v>
      </c>
      <c r="F235" s="160" t="s">
        <v>238</v>
      </c>
      <c r="H235" s="161">
        <v>97.08</v>
      </c>
      <c r="I235" s="162"/>
      <c r="L235" s="158"/>
      <c r="M235" s="163"/>
      <c r="T235" s="164"/>
      <c r="AT235" s="159" t="s">
        <v>179</v>
      </c>
      <c r="AU235" s="159" t="s">
        <v>89</v>
      </c>
      <c r="AV235" s="13" t="s">
        <v>89</v>
      </c>
      <c r="AW235" s="13" t="s">
        <v>36</v>
      </c>
      <c r="AX235" s="13" t="s">
        <v>80</v>
      </c>
      <c r="AY235" s="159" t="s">
        <v>171</v>
      </c>
    </row>
    <row r="236" spans="2:65" s="13" customFormat="1">
      <c r="B236" s="158"/>
      <c r="D236" s="152" t="s">
        <v>179</v>
      </c>
      <c r="E236" s="159" t="s">
        <v>1</v>
      </c>
      <c r="F236" s="160" t="s">
        <v>239</v>
      </c>
      <c r="H236" s="161">
        <v>4.8540000000000001</v>
      </c>
      <c r="I236" s="162"/>
      <c r="L236" s="158"/>
      <c r="M236" s="163"/>
      <c r="T236" s="164"/>
      <c r="AT236" s="159" t="s">
        <v>179</v>
      </c>
      <c r="AU236" s="159" t="s">
        <v>89</v>
      </c>
      <c r="AV236" s="13" t="s">
        <v>89</v>
      </c>
      <c r="AW236" s="13" t="s">
        <v>36</v>
      </c>
      <c r="AX236" s="13" t="s">
        <v>80</v>
      </c>
      <c r="AY236" s="159" t="s">
        <v>171</v>
      </c>
    </row>
    <row r="237" spans="2:65" s="15" customFormat="1">
      <c r="B237" s="172"/>
      <c r="D237" s="152" t="s">
        <v>179</v>
      </c>
      <c r="E237" s="173" t="s">
        <v>1</v>
      </c>
      <c r="F237" s="174" t="s">
        <v>224</v>
      </c>
      <c r="H237" s="175">
        <v>101.934</v>
      </c>
      <c r="I237" s="176"/>
      <c r="L237" s="172"/>
      <c r="M237" s="177"/>
      <c r="T237" s="178"/>
      <c r="AT237" s="173" t="s">
        <v>179</v>
      </c>
      <c r="AU237" s="173" t="s">
        <v>89</v>
      </c>
      <c r="AV237" s="15" t="s">
        <v>96</v>
      </c>
      <c r="AW237" s="15" t="s">
        <v>36</v>
      </c>
      <c r="AX237" s="15" t="s">
        <v>80</v>
      </c>
      <c r="AY237" s="173" t="s">
        <v>171</v>
      </c>
    </row>
    <row r="238" spans="2:65" s="12" customFormat="1">
      <c r="B238" s="151"/>
      <c r="D238" s="152" t="s">
        <v>179</v>
      </c>
      <c r="E238" s="153" t="s">
        <v>1</v>
      </c>
      <c r="F238" s="154" t="s">
        <v>240</v>
      </c>
      <c r="H238" s="153" t="s">
        <v>1</v>
      </c>
      <c r="I238" s="155"/>
      <c r="L238" s="151"/>
      <c r="M238" s="156"/>
      <c r="T238" s="157"/>
      <c r="AT238" s="153" t="s">
        <v>179</v>
      </c>
      <c r="AU238" s="153" t="s">
        <v>89</v>
      </c>
      <c r="AV238" s="12" t="s">
        <v>87</v>
      </c>
      <c r="AW238" s="12" t="s">
        <v>36</v>
      </c>
      <c r="AX238" s="12" t="s">
        <v>80</v>
      </c>
      <c r="AY238" s="153" t="s">
        <v>171</v>
      </c>
    </row>
    <row r="239" spans="2:65" s="13" customFormat="1">
      <c r="B239" s="158"/>
      <c r="D239" s="152" t="s">
        <v>179</v>
      </c>
      <c r="E239" s="159" t="s">
        <v>1</v>
      </c>
      <c r="F239" s="160" t="s">
        <v>248</v>
      </c>
      <c r="H239" s="161">
        <v>35</v>
      </c>
      <c r="I239" s="162"/>
      <c r="L239" s="158"/>
      <c r="M239" s="163"/>
      <c r="T239" s="164"/>
      <c r="AT239" s="159" t="s">
        <v>179</v>
      </c>
      <c r="AU239" s="159" t="s">
        <v>89</v>
      </c>
      <c r="AV239" s="13" t="s">
        <v>89</v>
      </c>
      <c r="AW239" s="13" t="s">
        <v>36</v>
      </c>
      <c r="AX239" s="13" t="s">
        <v>87</v>
      </c>
      <c r="AY239" s="159" t="s">
        <v>171</v>
      </c>
    </row>
    <row r="240" spans="2:65" s="1" customFormat="1" ht="21.75" customHeight="1">
      <c r="B240" s="32"/>
      <c r="C240" s="137" t="s">
        <v>249</v>
      </c>
      <c r="D240" s="137" t="s">
        <v>173</v>
      </c>
      <c r="E240" s="138" t="s">
        <v>250</v>
      </c>
      <c r="F240" s="139" t="s">
        <v>251</v>
      </c>
      <c r="G240" s="140" t="s">
        <v>252</v>
      </c>
      <c r="H240" s="141">
        <v>6.55</v>
      </c>
      <c r="I240" s="142"/>
      <c r="J240" s="143">
        <f>ROUND(I240*H240,2)</f>
        <v>0</v>
      </c>
      <c r="K240" s="144"/>
      <c r="L240" s="32"/>
      <c r="M240" s="145" t="s">
        <v>1</v>
      </c>
      <c r="N240" s="146" t="s">
        <v>45</v>
      </c>
      <c r="P240" s="147">
        <f>O240*H240</f>
        <v>0</v>
      </c>
      <c r="Q240" s="147">
        <v>3.6900000000000002E-2</v>
      </c>
      <c r="R240" s="147">
        <f>Q240*H240</f>
        <v>0.24169500000000002</v>
      </c>
      <c r="S240" s="147">
        <v>0</v>
      </c>
      <c r="T240" s="148">
        <f>S240*H240</f>
        <v>0</v>
      </c>
      <c r="AR240" s="149" t="s">
        <v>177</v>
      </c>
      <c r="AT240" s="149" t="s">
        <v>173</v>
      </c>
      <c r="AU240" s="149" t="s">
        <v>89</v>
      </c>
      <c r="AY240" s="17" t="s">
        <v>171</v>
      </c>
      <c r="BE240" s="150">
        <f>IF(N240="základní",J240,0)</f>
        <v>0</v>
      </c>
      <c r="BF240" s="150">
        <f>IF(N240="snížená",J240,0)</f>
        <v>0</v>
      </c>
      <c r="BG240" s="150">
        <f>IF(N240="zákl. přenesená",J240,0)</f>
        <v>0</v>
      </c>
      <c r="BH240" s="150">
        <f>IF(N240="sníž. přenesená",J240,0)</f>
        <v>0</v>
      </c>
      <c r="BI240" s="150">
        <f>IF(N240="nulová",J240,0)</f>
        <v>0</v>
      </c>
      <c r="BJ240" s="17" t="s">
        <v>87</v>
      </c>
      <c r="BK240" s="150">
        <f>ROUND(I240*H240,2)</f>
        <v>0</v>
      </c>
      <c r="BL240" s="17" t="s">
        <v>177</v>
      </c>
      <c r="BM240" s="149" t="s">
        <v>253</v>
      </c>
    </row>
    <row r="241" spans="2:65" s="12" customFormat="1">
      <c r="B241" s="151"/>
      <c r="D241" s="152" t="s">
        <v>179</v>
      </c>
      <c r="E241" s="153" t="s">
        <v>1</v>
      </c>
      <c r="F241" s="154" t="s">
        <v>254</v>
      </c>
      <c r="H241" s="153" t="s">
        <v>1</v>
      </c>
      <c r="I241" s="155"/>
      <c r="L241" s="151"/>
      <c r="M241" s="156"/>
      <c r="T241" s="157"/>
      <c r="AT241" s="153" t="s">
        <v>179</v>
      </c>
      <c r="AU241" s="153" t="s">
        <v>89</v>
      </c>
      <c r="AV241" s="12" t="s">
        <v>87</v>
      </c>
      <c r="AW241" s="12" t="s">
        <v>36</v>
      </c>
      <c r="AX241" s="12" t="s">
        <v>80</v>
      </c>
      <c r="AY241" s="153" t="s">
        <v>171</v>
      </c>
    </row>
    <row r="242" spans="2:65" s="13" customFormat="1">
      <c r="B242" s="158"/>
      <c r="D242" s="152" t="s">
        <v>179</v>
      </c>
      <c r="E242" s="159" t="s">
        <v>1</v>
      </c>
      <c r="F242" s="160" t="s">
        <v>255</v>
      </c>
      <c r="H242" s="161">
        <v>2.35</v>
      </c>
      <c r="I242" s="162"/>
      <c r="L242" s="158"/>
      <c r="M242" s="163"/>
      <c r="T242" s="164"/>
      <c r="AT242" s="159" t="s">
        <v>179</v>
      </c>
      <c r="AU242" s="159" t="s">
        <v>89</v>
      </c>
      <c r="AV242" s="13" t="s">
        <v>89</v>
      </c>
      <c r="AW242" s="13" t="s">
        <v>36</v>
      </c>
      <c r="AX242" s="13" t="s">
        <v>80</v>
      </c>
      <c r="AY242" s="159" t="s">
        <v>171</v>
      </c>
    </row>
    <row r="243" spans="2:65" s="12" customFormat="1">
      <c r="B243" s="151"/>
      <c r="D243" s="152" t="s">
        <v>179</v>
      </c>
      <c r="E243" s="153" t="s">
        <v>1</v>
      </c>
      <c r="F243" s="154" t="s">
        <v>256</v>
      </c>
      <c r="H243" s="153" t="s">
        <v>1</v>
      </c>
      <c r="I243" s="155"/>
      <c r="L243" s="151"/>
      <c r="M243" s="156"/>
      <c r="T243" s="157"/>
      <c r="AT243" s="153" t="s">
        <v>179</v>
      </c>
      <c r="AU243" s="153" t="s">
        <v>89</v>
      </c>
      <c r="AV243" s="12" t="s">
        <v>87</v>
      </c>
      <c r="AW243" s="12" t="s">
        <v>36</v>
      </c>
      <c r="AX243" s="12" t="s">
        <v>80</v>
      </c>
      <c r="AY243" s="153" t="s">
        <v>171</v>
      </c>
    </row>
    <row r="244" spans="2:65" s="13" customFormat="1">
      <c r="B244" s="158"/>
      <c r="D244" s="152" t="s">
        <v>179</v>
      </c>
      <c r="E244" s="159" t="s">
        <v>1</v>
      </c>
      <c r="F244" s="160" t="s">
        <v>257</v>
      </c>
      <c r="H244" s="161">
        <v>1.5</v>
      </c>
      <c r="I244" s="162"/>
      <c r="L244" s="158"/>
      <c r="M244" s="163"/>
      <c r="T244" s="164"/>
      <c r="AT244" s="159" t="s">
        <v>179</v>
      </c>
      <c r="AU244" s="159" t="s">
        <v>89</v>
      </c>
      <c r="AV244" s="13" t="s">
        <v>89</v>
      </c>
      <c r="AW244" s="13" t="s">
        <v>36</v>
      </c>
      <c r="AX244" s="13" t="s">
        <v>80</v>
      </c>
      <c r="AY244" s="159" t="s">
        <v>171</v>
      </c>
    </row>
    <row r="245" spans="2:65" s="13" customFormat="1">
      <c r="B245" s="158"/>
      <c r="D245" s="152" t="s">
        <v>179</v>
      </c>
      <c r="E245" s="159" t="s">
        <v>1</v>
      </c>
      <c r="F245" s="160" t="s">
        <v>258</v>
      </c>
      <c r="H245" s="161">
        <v>1.5</v>
      </c>
      <c r="I245" s="162"/>
      <c r="L245" s="158"/>
      <c r="M245" s="163"/>
      <c r="T245" s="164"/>
      <c r="AT245" s="159" t="s">
        <v>179</v>
      </c>
      <c r="AU245" s="159" t="s">
        <v>89</v>
      </c>
      <c r="AV245" s="13" t="s">
        <v>89</v>
      </c>
      <c r="AW245" s="13" t="s">
        <v>36</v>
      </c>
      <c r="AX245" s="13" t="s">
        <v>80</v>
      </c>
      <c r="AY245" s="159" t="s">
        <v>171</v>
      </c>
    </row>
    <row r="246" spans="2:65" s="12" customFormat="1">
      <c r="B246" s="151"/>
      <c r="D246" s="152" t="s">
        <v>179</v>
      </c>
      <c r="E246" s="153" t="s">
        <v>1</v>
      </c>
      <c r="F246" s="154" t="s">
        <v>259</v>
      </c>
      <c r="H246" s="153" t="s">
        <v>1</v>
      </c>
      <c r="I246" s="155"/>
      <c r="L246" s="151"/>
      <c r="M246" s="156"/>
      <c r="T246" s="157"/>
      <c r="AT246" s="153" t="s">
        <v>179</v>
      </c>
      <c r="AU246" s="153" t="s">
        <v>89</v>
      </c>
      <c r="AV246" s="12" t="s">
        <v>87</v>
      </c>
      <c r="AW246" s="12" t="s">
        <v>36</v>
      </c>
      <c r="AX246" s="12" t="s">
        <v>80</v>
      </c>
      <c r="AY246" s="153" t="s">
        <v>171</v>
      </c>
    </row>
    <row r="247" spans="2:65" s="13" customFormat="1">
      <c r="B247" s="158"/>
      <c r="D247" s="152" t="s">
        <v>179</v>
      </c>
      <c r="E247" s="159" t="s">
        <v>1</v>
      </c>
      <c r="F247" s="160" t="s">
        <v>260</v>
      </c>
      <c r="H247" s="161">
        <v>1.2</v>
      </c>
      <c r="I247" s="162"/>
      <c r="L247" s="158"/>
      <c r="M247" s="163"/>
      <c r="T247" s="164"/>
      <c r="AT247" s="159" t="s">
        <v>179</v>
      </c>
      <c r="AU247" s="159" t="s">
        <v>89</v>
      </c>
      <c r="AV247" s="13" t="s">
        <v>89</v>
      </c>
      <c r="AW247" s="13" t="s">
        <v>36</v>
      </c>
      <c r="AX247" s="13" t="s">
        <v>80</v>
      </c>
      <c r="AY247" s="159" t="s">
        <v>171</v>
      </c>
    </row>
    <row r="248" spans="2:65" s="14" customFormat="1">
      <c r="B248" s="165"/>
      <c r="D248" s="152" t="s">
        <v>179</v>
      </c>
      <c r="E248" s="166" t="s">
        <v>1</v>
      </c>
      <c r="F248" s="167" t="s">
        <v>183</v>
      </c>
      <c r="H248" s="168">
        <v>6.55</v>
      </c>
      <c r="I248" s="169"/>
      <c r="L248" s="165"/>
      <c r="M248" s="170"/>
      <c r="T248" s="171"/>
      <c r="AT248" s="166" t="s">
        <v>179</v>
      </c>
      <c r="AU248" s="166" t="s">
        <v>89</v>
      </c>
      <c r="AV248" s="14" t="s">
        <v>177</v>
      </c>
      <c r="AW248" s="14" t="s">
        <v>36</v>
      </c>
      <c r="AX248" s="14" t="s">
        <v>87</v>
      </c>
      <c r="AY248" s="166" t="s">
        <v>171</v>
      </c>
    </row>
    <row r="249" spans="2:65" s="1" customFormat="1" ht="24.15" customHeight="1">
      <c r="B249" s="32"/>
      <c r="C249" s="137" t="s">
        <v>8</v>
      </c>
      <c r="D249" s="137" t="s">
        <v>173</v>
      </c>
      <c r="E249" s="138" t="s">
        <v>261</v>
      </c>
      <c r="F249" s="139" t="s">
        <v>262</v>
      </c>
      <c r="G249" s="140" t="s">
        <v>252</v>
      </c>
      <c r="H249" s="141">
        <v>23.37</v>
      </c>
      <c r="I249" s="142"/>
      <c r="J249" s="143">
        <f>ROUND(I249*H249,2)</f>
        <v>0</v>
      </c>
      <c r="K249" s="144"/>
      <c r="L249" s="32"/>
      <c r="M249" s="145" t="s">
        <v>1</v>
      </c>
      <c r="N249" s="146" t="s">
        <v>45</v>
      </c>
      <c r="P249" s="147">
        <f>O249*H249</f>
        <v>0</v>
      </c>
      <c r="Q249" s="147">
        <v>3.6900000000000002E-2</v>
      </c>
      <c r="R249" s="147">
        <f>Q249*H249</f>
        <v>0.86235300000000004</v>
      </c>
      <c r="S249" s="147">
        <v>0</v>
      </c>
      <c r="T249" s="148">
        <f>S249*H249</f>
        <v>0</v>
      </c>
      <c r="AR249" s="149" t="s">
        <v>177</v>
      </c>
      <c r="AT249" s="149" t="s">
        <v>173</v>
      </c>
      <c r="AU249" s="149" t="s">
        <v>89</v>
      </c>
      <c r="AY249" s="17" t="s">
        <v>171</v>
      </c>
      <c r="BE249" s="150">
        <f>IF(N249="základní",J249,0)</f>
        <v>0</v>
      </c>
      <c r="BF249" s="150">
        <f>IF(N249="snížená",J249,0)</f>
        <v>0</v>
      </c>
      <c r="BG249" s="150">
        <f>IF(N249="zákl. přenesená",J249,0)</f>
        <v>0</v>
      </c>
      <c r="BH249" s="150">
        <f>IF(N249="sníž. přenesená",J249,0)</f>
        <v>0</v>
      </c>
      <c r="BI249" s="150">
        <f>IF(N249="nulová",J249,0)</f>
        <v>0</v>
      </c>
      <c r="BJ249" s="17" t="s">
        <v>87</v>
      </c>
      <c r="BK249" s="150">
        <f>ROUND(I249*H249,2)</f>
        <v>0</v>
      </c>
      <c r="BL249" s="17" t="s">
        <v>177</v>
      </c>
      <c r="BM249" s="149" t="s">
        <v>263</v>
      </c>
    </row>
    <row r="250" spans="2:65" s="12" customFormat="1">
      <c r="B250" s="151"/>
      <c r="D250" s="152" t="s">
        <v>179</v>
      </c>
      <c r="E250" s="153" t="s">
        <v>1</v>
      </c>
      <c r="F250" s="154" t="s">
        <v>254</v>
      </c>
      <c r="H250" s="153" t="s">
        <v>1</v>
      </c>
      <c r="I250" s="155"/>
      <c r="L250" s="151"/>
      <c r="M250" s="156"/>
      <c r="T250" s="157"/>
      <c r="AT250" s="153" t="s">
        <v>179</v>
      </c>
      <c r="AU250" s="153" t="s">
        <v>89</v>
      </c>
      <c r="AV250" s="12" t="s">
        <v>87</v>
      </c>
      <c r="AW250" s="12" t="s">
        <v>36</v>
      </c>
      <c r="AX250" s="12" t="s">
        <v>80</v>
      </c>
      <c r="AY250" s="153" t="s">
        <v>171</v>
      </c>
    </row>
    <row r="251" spans="2:65" s="13" customFormat="1">
      <c r="B251" s="158"/>
      <c r="D251" s="152" t="s">
        <v>179</v>
      </c>
      <c r="E251" s="159" t="s">
        <v>1</v>
      </c>
      <c r="F251" s="160" t="s">
        <v>264</v>
      </c>
      <c r="H251" s="161">
        <v>4.7</v>
      </c>
      <c r="I251" s="162"/>
      <c r="L251" s="158"/>
      <c r="M251" s="163"/>
      <c r="T251" s="164"/>
      <c r="AT251" s="159" t="s">
        <v>179</v>
      </c>
      <c r="AU251" s="159" t="s">
        <v>89</v>
      </c>
      <c r="AV251" s="13" t="s">
        <v>89</v>
      </c>
      <c r="AW251" s="13" t="s">
        <v>36</v>
      </c>
      <c r="AX251" s="13" t="s">
        <v>80</v>
      </c>
      <c r="AY251" s="159" t="s">
        <v>171</v>
      </c>
    </row>
    <row r="252" spans="2:65" s="13" customFormat="1">
      <c r="B252" s="158"/>
      <c r="D252" s="152" t="s">
        <v>179</v>
      </c>
      <c r="E252" s="159" t="s">
        <v>1</v>
      </c>
      <c r="F252" s="160" t="s">
        <v>265</v>
      </c>
      <c r="H252" s="161">
        <v>2.35</v>
      </c>
      <c r="I252" s="162"/>
      <c r="L252" s="158"/>
      <c r="M252" s="163"/>
      <c r="T252" s="164"/>
      <c r="AT252" s="159" t="s">
        <v>179</v>
      </c>
      <c r="AU252" s="159" t="s">
        <v>89</v>
      </c>
      <c r="AV252" s="13" t="s">
        <v>89</v>
      </c>
      <c r="AW252" s="13" t="s">
        <v>36</v>
      </c>
      <c r="AX252" s="13" t="s">
        <v>80</v>
      </c>
      <c r="AY252" s="159" t="s">
        <v>171</v>
      </c>
    </row>
    <row r="253" spans="2:65" s="13" customFormat="1">
      <c r="B253" s="158"/>
      <c r="D253" s="152" t="s">
        <v>179</v>
      </c>
      <c r="E253" s="159" t="s">
        <v>1</v>
      </c>
      <c r="F253" s="160" t="s">
        <v>266</v>
      </c>
      <c r="H253" s="161">
        <v>2.35</v>
      </c>
      <c r="I253" s="162"/>
      <c r="L253" s="158"/>
      <c r="M253" s="163"/>
      <c r="T253" s="164"/>
      <c r="AT253" s="159" t="s">
        <v>179</v>
      </c>
      <c r="AU253" s="159" t="s">
        <v>89</v>
      </c>
      <c r="AV253" s="13" t="s">
        <v>89</v>
      </c>
      <c r="AW253" s="13" t="s">
        <v>36</v>
      </c>
      <c r="AX253" s="13" t="s">
        <v>80</v>
      </c>
      <c r="AY253" s="159" t="s">
        <v>171</v>
      </c>
    </row>
    <row r="254" spans="2:65" s="12" customFormat="1">
      <c r="B254" s="151"/>
      <c r="D254" s="152" t="s">
        <v>179</v>
      </c>
      <c r="E254" s="153" t="s">
        <v>1</v>
      </c>
      <c r="F254" s="154" t="s">
        <v>267</v>
      </c>
      <c r="H254" s="153" t="s">
        <v>1</v>
      </c>
      <c r="I254" s="155"/>
      <c r="L254" s="151"/>
      <c r="M254" s="156"/>
      <c r="T254" s="157"/>
      <c r="AT254" s="153" t="s">
        <v>179</v>
      </c>
      <c r="AU254" s="153" t="s">
        <v>89</v>
      </c>
      <c r="AV254" s="12" t="s">
        <v>87</v>
      </c>
      <c r="AW254" s="12" t="s">
        <v>36</v>
      </c>
      <c r="AX254" s="12" t="s">
        <v>80</v>
      </c>
      <c r="AY254" s="153" t="s">
        <v>171</v>
      </c>
    </row>
    <row r="255" spans="2:65" s="13" customFormat="1">
      <c r="B255" s="158"/>
      <c r="D255" s="152" t="s">
        <v>179</v>
      </c>
      <c r="E255" s="159" t="s">
        <v>1</v>
      </c>
      <c r="F255" s="160" t="s">
        <v>268</v>
      </c>
      <c r="H255" s="161">
        <v>1.2</v>
      </c>
      <c r="I255" s="162"/>
      <c r="L255" s="158"/>
      <c r="M255" s="163"/>
      <c r="T255" s="164"/>
      <c r="AT255" s="159" t="s">
        <v>179</v>
      </c>
      <c r="AU255" s="159" t="s">
        <v>89</v>
      </c>
      <c r="AV255" s="13" t="s">
        <v>89</v>
      </c>
      <c r="AW255" s="13" t="s">
        <v>36</v>
      </c>
      <c r="AX255" s="13" t="s">
        <v>80</v>
      </c>
      <c r="AY255" s="159" t="s">
        <v>171</v>
      </c>
    </row>
    <row r="256" spans="2:65" s="12" customFormat="1">
      <c r="B256" s="151"/>
      <c r="D256" s="152" t="s">
        <v>179</v>
      </c>
      <c r="E256" s="153" t="s">
        <v>1</v>
      </c>
      <c r="F256" s="154" t="s">
        <v>256</v>
      </c>
      <c r="H256" s="153" t="s">
        <v>1</v>
      </c>
      <c r="I256" s="155"/>
      <c r="L256" s="151"/>
      <c r="M256" s="156"/>
      <c r="T256" s="157"/>
      <c r="AT256" s="153" t="s">
        <v>179</v>
      </c>
      <c r="AU256" s="153" t="s">
        <v>89</v>
      </c>
      <c r="AV256" s="12" t="s">
        <v>87</v>
      </c>
      <c r="AW256" s="12" t="s">
        <v>36</v>
      </c>
      <c r="AX256" s="12" t="s">
        <v>80</v>
      </c>
      <c r="AY256" s="153" t="s">
        <v>171</v>
      </c>
    </row>
    <row r="257" spans="2:65" s="13" customFormat="1">
      <c r="B257" s="158"/>
      <c r="D257" s="152" t="s">
        <v>179</v>
      </c>
      <c r="E257" s="159" t="s">
        <v>1</v>
      </c>
      <c r="F257" s="160" t="s">
        <v>269</v>
      </c>
      <c r="H257" s="161">
        <v>3</v>
      </c>
      <c r="I257" s="162"/>
      <c r="L257" s="158"/>
      <c r="M257" s="163"/>
      <c r="T257" s="164"/>
      <c r="AT257" s="159" t="s">
        <v>179</v>
      </c>
      <c r="AU257" s="159" t="s">
        <v>89</v>
      </c>
      <c r="AV257" s="13" t="s">
        <v>89</v>
      </c>
      <c r="AW257" s="13" t="s">
        <v>36</v>
      </c>
      <c r="AX257" s="13" t="s">
        <v>80</v>
      </c>
      <c r="AY257" s="159" t="s">
        <v>171</v>
      </c>
    </row>
    <row r="258" spans="2:65" s="13" customFormat="1">
      <c r="B258" s="158"/>
      <c r="D258" s="152" t="s">
        <v>179</v>
      </c>
      <c r="E258" s="159" t="s">
        <v>1</v>
      </c>
      <c r="F258" s="160" t="s">
        <v>270</v>
      </c>
      <c r="H258" s="161">
        <v>1.5</v>
      </c>
      <c r="I258" s="162"/>
      <c r="L258" s="158"/>
      <c r="M258" s="163"/>
      <c r="T258" s="164"/>
      <c r="AT258" s="159" t="s">
        <v>179</v>
      </c>
      <c r="AU258" s="159" t="s">
        <v>89</v>
      </c>
      <c r="AV258" s="13" t="s">
        <v>89</v>
      </c>
      <c r="AW258" s="13" t="s">
        <v>36</v>
      </c>
      <c r="AX258" s="13" t="s">
        <v>80</v>
      </c>
      <c r="AY258" s="159" t="s">
        <v>171</v>
      </c>
    </row>
    <row r="259" spans="2:65" s="13" customFormat="1">
      <c r="B259" s="158"/>
      <c r="D259" s="152" t="s">
        <v>179</v>
      </c>
      <c r="E259" s="159" t="s">
        <v>1</v>
      </c>
      <c r="F259" s="160" t="s">
        <v>271</v>
      </c>
      <c r="H259" s="161">
        <v>1.5</v>
      </c>
      <c r="I259" s="162"/>
      <c r="L259" s="158"/>
      <c r="M259" s="163"/>
      <c r="T259" s="164"/>
      <c r="AT259" s="159" t="s">
        <v>179</v>
      </c>
      <c r="AU259" s="159" t="s">
        <v>89</v>
      </c>
      <c r="AV259" s="13" t="s">
        <v>89</v>
      </c>
      <c r="AW259" s="13" t="s">
        <v>36</v>
      </c>
      <c r="AX259" s="13" t="s">
        <v>80</v>
      </c>
      <c r="AY259" s="159" t="s">
        <v>171</v>
      </c>
    </row>
    <row r="260" spans="2:65" s="12" customFormat="1">
      <c r="B260" s="151"/>
      <c r="D260" s="152" t="s">
        <v>179</v>
      </c>
      <c r="E260" s="153" t="s">
        <v>1</v>
      </c>
      <c r="F260" s="154" t="s">
        <v>272</v>
      </c>
      <c r="H260" s="153" t="s">
        <v>1</v>
      </c>
      <c r="I260" s="155"/>
      <c r="L260" s="151"/>
      <c r="M260" s="156"/>
      <c r="T260" s="157"/>
      <c r="AT260" s="153" t="s">
        <v>179</v>
      </c>
      <c r="AU260" s="153" t="s">
        <v>89</v>
      </c>
      <c r="AV260" s="12" t="s">
        <v>87</v>
      </c>
      <c r="AW260" s="12" t="s">
        <v>36</v>
      </c>
      <c r="AX260" s="12" t="s">
        <v>80</v>
      </c>
      <c r="AY260" s="153" t="s">
        <v>171</v>
      </c>
    </row>
    <row r="261" spans="2:65" s="13" customFormat="1">
      <c r="B261" s="158"/>
      <c r="D261" s="152" t="s">
        <v>179</v>
      </c>
      <c r="E261" s="159" t="s">
        <v>1</v>
      </c>
      <c r="F261" s="160" t="s">
        <v>273</v>
      </c>
      <c r="H261" s="161">
        <v>1.97</v>
      </c>
      <c r="I261" s="162"/>
      <c r="L261" s="158"/>
      <c r="M261" s="163"/>
      <c r="T261" s="164"/>
      <c r="AT261" s="159" t="s">
        <v>179</v>
      </c>
      <c r="AU261" s="159" t="s">
        <v>89</v>
      </c>
      <c r="AV261" s="13" t="s">
        <v>89</v>
      </c>
      <c r="AW261" s="13" t="s">
        <v>36</v>
      </c>
      <c r="AX261" s="13" t="s">
        <v>80</v>
      </c>
      <c r="AY261" s="159" t="s">
        <v>171</v>
      </c>
    </row>
    <row r="262" spans="2:65" s="12" customFormat="1">
      <c r="B262" s="151"/>
      <c r="D262" s="152" t="s">
        <v>179</v>
      </c>
      <c r="E262" s="153" t="s">
        <v>1</v>
      </c>
      <c r="F262" s="154" t="s">
        <v>259</v>
      </c>
      <c r="H262" s="153" t="s">
        <v>1</v>
      </c>
      <c r="I262" s="155"/>
      <c r="L262" s="151"/>
      <c r="M262" s="156"/>
      <c r="T262" s="157"/>
      <c r="AT262" s="153" t="s">
        <v>179</v>
      </c>
      <c r="AU262" s="153" t="s">
        <v>89</v>
      </c>
      <c r="AV262" s="12" t="s">
        <v>87</v>
      </c>
      <c r="AW262" s="12" t="s">
        <v>36</v>
      </c>
      <c r="AX262" s="12" t="s">
        <v>80</v>
      </c>
      <c r="AY262" s="153" t="s">
        <v>171</v>
      </c>
    </row>
    <row r="263" spans="2:65" s="13" customFormat="1">
      <c r="B263" s="158"/>
      <c r="D263" s="152" t="s">
        <v>179</v>
      </c>
      <c r="E263" s="159" t="s">
        <v>1</v>
      </c>
      <c r="F263" s="160" t="s">
        <v>274</v>
      </c>
      <c r="H263" s="161">
        <v>2.4</v>
      </c>
      <c r="I263" s="162"/>
      <c r="L263" s="158"/>
      <c r="M263" s="163"/>
      <c r="T263" s="164"/>
      <c r="AT263" s="159" t="s">
        <v>179</v>
      </c>
      <c r="AU263" s="159" t="s">
        <v>89</v>
      </c>
      <c r="AV263" s="13" t="s">
        <v>89</v>
      </c>
      <c r="AW263" s="13" t="s">
        <v>36</v>
      </c>
      <c r="AX263" s="13" t="s">
        <v>80</v>
      </c>
      <c r="AY263" s="159" t="s">
        <v>171</v>
      </c>
    </row>
    <row r="264" spans="2:65" s="13" customFormat="1">
      <c r="B264" s="158"/>
      <c r="D264" s="152" t="s">
        <v>179</v>
      </c>
      <c r="E264" s="159" t="s">
        <v>1</v>
      </c>
      <c r="F264" s="160" t="s">
        <v>275</v>
      </c>
      <c r="H264" s="161">
        <v>1.2</v>
      </c>
      <c r="I264" s="162"/>
      <c r="L264" s="158"/>
      <c r="M264" s="163"/>
      <c r="T264" s="164"/>
      <c r="AT264" s="159" t="s">
        <v>179</v>
      </c>
      <c r="AU264" s="159" t="s">
        <v>89</v>
      </c>
      <c r="AV264" s="13" t="s">
        <v>89</v>
      </c>
      <c r="AW264" s="13" t="s">
        <v>36</v>
      </c>
      <c r="AX264" s="13" t="s">
        <v>80</v>
      </c>
      <c r="AY264" s="159" t="s">
        <v>171</v>
      </c>
    </row>
    <row r="265" spans="2:65" s="13" customFormat="1">
      <c r="B265" s="158"/>
      <c r="D265" s="152" t="s">
        <v>179</v>
      </c>
      <c r="E265" s="159" t="s">
        <v>1</v>
      </c>
      <c r="F265" s="160" t="s">
        <v>276</v>
      </c>
      <c r="H265" s="161">
        <v>1.2</v>
      </c>
      <c r="I265" s="162"/>
      <c r="L265" s="158"/>
      <c r="M265" s="163"/>
      <c r="T265" s="164"/>
      <c r="AT265" s="159" t="s">
        <v>179</v>
      </c>
      <c r="AU265" s="159" t="s">
        <v>89</v>
      </c>
      <c r="AV265" s="13" t="s">
        <v>89</v>
      </c>
      <c r="AW265" s="13" t="s">
        <v>36</v>
      </c>
      <c r="AX265" s="13" t="s">
        <v>80</v>
      </c>
      <c r="AY265" s="159" t="s">
        <v>171</v>
      </c>
    </row>
    <row r="266" spans="2:65" s="14" customFormat="1">
      <c r="B266" s="165"/>
      <c r="D266" s="152" t="s">
        <v>179</v>
      </c>
      <c r="E266" s="166" t="s">
        <v>1</v>
      </c>
      <c r="F266" s="167" t="s">
        <v>183</v>
      </c>
      <c r="H266" s="168">
        <v>23.37</v>
      </c>
      <c r="I266" s="169"/>
      <c r="L266" s="165"/>
      <c r="M266" s="170"/>
      <c r="T266" s="171"/>
      <c r="AT266" s="166" t="s">
        <v>179</v>
      </c>
      <c r="AU266" s="166" t="s">
        <v>89</v>
      </c>
      <c r="AV266" s="14" t="s">
        <v>177</v>
      </c>
      <c r="AW266" s="14" t="s">
        <v>36</v>
      </c>
      <c r="AX266" s="14" t="s">
        <v>87</v>
      </c>
      <c r="AY266" s="166" t="s">
        <v>171</v>
      </c>
    </row>
    <row r="267" spans="2:65" s="1" customFormat="1" ht="24.15" customHeight="1">
      <c r="B267" s="32"/>
      <c r="C267" s="137" t="s">
        <v>277</v>
      </c>
      <c r="D267" s="137" t="s">
        <v>173</v>
      </c>
      <c r="E267" s="138" t="s">
        <v>278</v>
      </c>
      <c r="F267" s="139" t="s">
        <v>279</v>
      </c>
      <c r="G267" s="140" t="s">
        <v>280</v>
      </c>
      <c r="H267" s="141">
        <v>114.97499999999999</v>
      </c>
      <c r="I267" s="142"/>
      <c r="J267" s="143">
        <f>ROUND(I267*H267,2)</f>
        <v>0</v>
      </c>
      <c r="K267" s="144"/>
      <c r="L267" s="32"/>
      <c r="M267" s="145" t="s">
        <v>1</v>
      </c>
      <c r="N267" s="146" t="s">
        <v>45</v>
      </c>
      <c r="P267" s="147">
        <f>O267*H267</f>
        <v>0</v>
      </c>
      <c r="Q267" s="147">
        <v>0</v>
      </c>
      <c r="R267" s="147">
        <f>Q267*H267</f>
        <v>0</v>
      </c>
      <c r="S267" s="147">
        <v>0</v>
      </c>
      <c r="T267" s="148">
        <f>S267*H267</f>
        <v>0</v>
      </c>
      <c r="AR267" s="149" t="s">
        <v>177</v>
      </c>
      <c r="AT267" s="149" t="s">
        <v>173</v>
      </c>
      <c r="AU267" s="149" t="s">
        <v>89</v>
      </c>
      <c r="AY267" s="17" t="s">
        <v>171</v>
      </c>
      <c r="BE267" s="150">
        <f>IF(N267="základní",J267,0)</f>
        <v>0</v>
      </c>
      <c r="BF267" s="150">
        <f>IF(N267="snížená",J267,0)</f>
        <v>0</v>
      </c>
      <c r="BG267" s="150">
        <f>IF(N267="zákl. přenesená",J267,0)</f>
        <v>0</v>
      </c>
      <c r="BH267" s="150">
        <f>IF(N267="sníž. přenesená",J267,0)</f>
        <v>0</v>
      </c>
      <c r="BI267" s="150">
        <f>IF(N267="nulová",J267,0)</f>
        <v>0</v>
      </c>
      <c r="BJ267" s="17" t="s">
        <v>87</v>
      </c>
      <c r="BK267" s="150">
        <f>ROUND(I267*H267,2)</f>
        <v>0</v>
      </c>
      <c r="BL267" s="17" t="s">
        <v>177</v>
      </c>
      <c r="BM267" s="149" t="s">
        <v>281</v>
      </c>
    </row>
    <row r="268" spans="2:65" s="12" customFormat="1">
      <c r="B268" s="151"/>
      <c r="D268" s="152" t="s">
        <v>179</v>
      </c>
      <c r="E268" s="153" t="s">
        <v>1</v>
      </c>
      <c r="F268" s="154" t="s">
        <v>254</v>
      </c>
      <c r="H268" s="153" t="s">
        <v>1</v>
      </c>
      <c r="I268" s="155"/>
      <c r="L268" s="151"/>
      <c r="M268" s="156"/>
      <c r="T268" s="157"/>
      <c r="AT268" s="153" t="s">
        <v>179</v>
      </c>
      <c r="AU268" s="153" t="s">
        <v>89</v>
      </c>
      <c r="AV268" s="12" t="s">
        <v>87</v>
      </c>
      <c r="AW268" s="12" t="s">
        <v>36</v>
      </c>
      <c r="AX268" s="12" t="s">
        <v>80</v>
      </c>
      <c r="AY268" s="153" t="s">
        <v>171</v>
      </c>
    </row>
    <row r="269" spans="2:65" s="13" customFormat="1">
      <c r="B269" s="158"/>
      <c r="D269" s="152" t="s">
        <v>179</v>
      </c>
      <c r="E269" s="159" t="s">
        <v>1</v>
      </c>
      <c r="F269" s="160" t="s">
        <v>282</v>
      </c>
      <c r="H269" s="161">
        <v>6.31</v>
      </c>
      <c r="I269" s="162"/>
      <c r="L269" s="158"/>
      <c r="M269" s="163"/>
      <c r="T269" s="164"/>
      <c r="AT269" s="159" t="s">
        <v>179</v>
      </c>
      <c r="AU269" s="159" t="s">
        <v>89</v>
      </c>
      <c r="AV269" s="13" t="s">
        <v>89</v>
      </c>
      <c r="AW269" s="13" t="s">
        <v>36</v>
      </c>
      <c r="AX269" s="13" t="s">
        <v>80</v>
      </c>
      <c r="AY269" s="159" t="s">
        <v>171</v>
      </c>
    </row>
    <row r="270" spans="2:65" s="13" customFormat="1">
      <c r="B270" s="158"/>
      <c r="D270" s="152" t="s">
        <v>179</v>
      </c>
      <c r="E270" s="159" t="s">
        <v>1</v>
      </c>
      <c r="F270" s="160" t="s">
        <v>283</v>
      </c>
      <c r="H270" s="161">
        <v>21.361999999999998</v>
      </c>
      <c r="I270" s="162"/>
      <c r="L270" s="158"/>
      <c r="M270" s="163"/>
      <c r="T270" s="164"/>
      <c r="AT270" s="159" t="s">
        <v>179</v>
      </c>
      <c r="AU270" s="159" t="s">
        <v>89</v>
      </c>
      <c r="AV270" s="13" t="s">
        <v>89</v>
      </c>
      <c r="AW270" s="13" t="s">
        <v>36</v>
      </c>
      <c r="AX270" s="13" t="s">
        <v>80</v>
      </c>
      <c r="AY270" s="159" t="s">
        <v>171</v>
      </c>
    </row>
    <row r="271" spans="2:65" s="13" customFormat="1">
      <c r="B271" s="158"/>
      <c r="D271" s="152" t="s">
        <v>179</v>
      </c>
      <c r="E271" s="159" t="s">
        <v>1</v>
      </c>
      <c r="F271" s="160" t="s">
        <v>284</v>
      </c>
      <c r="H271" s="161">
        <v>10.680999999999999</v>
      </c>
      <c r="I271" s="162"/>
      <c r="L271" s="158"/>
      <c r="M271" s="163"/>
      <c r="T271" s="164"/>
      <c r="AT271" s="159" t="s">
        <v>179</v>
      </c>
      <c r="AU271" s="159" t="s">
        <v>89</v>
      </c>
      <c r="AV271" s="13" t="s">
        <v>89</v>
      </c>
      <c r="AW271" s="13" t="s">
        <v>36</v>
      </c>
      <c r="AX271" s="13" t="s">
        <v>80</v>
      </c>
      <c r="AY271" s="159" t="s">
        <v>171</v>
      </c>
    </row>
    <row r="272" spans="2:65" s="13" customFormat="1">
      <c r="B272" s="158"/>
      <c r="D272" s="152" t="s">
        <v>179</v>
      </c>
      <c r="E272" s="159" t="s">
        <v>1</v>
      </c>
      <c r="F272" s="160" t="s">
        <v>285</v>
      </c>
      <c r="H272" s="161">
        <v>7.1909999999999998</v>
      </c>
      <c r="I272" s="162"/>
      <c r="L272" s="158"/>
      <c r="M272" s="163"/>
      <c r="T272" s="164"/>
      <c r="AT272" s="159" t="s">
        <v>179</v>
      </c>
      <c r="AU272" s="159" t="s">
        <v>89</v>
      </c>
      <c r="AV272" s="13" t="s">
        <v>89</v>
      </c>
      <c r="AW272" s="13" t="s">
        <v>36</v>
      </c>
      <c r="AX272" s="13" t="s">
        <v>80</v>
      </c>
      <c r="AY272" s="159" t="s">
        <v>171</v>
      </c>
    </row>
    <row r="273" spans="2:51" s="12" customFormat="1">
      <c r="B273" s="151"/>
      <c r="D273" s="152" t="s">
        <v>179</v>
      </c>
      <c r="E273" s="153" t="s">
        <v>1</v>
      </c>
      <c r="F273" s="154" t="s">
        <v>267</v>
      </c>
      <c r="H273" s="153" t="s">
        <v>1</v>
      </c>
      <c r="I273" s="155"/>
      <c r="L273" s="151"/>
      <c r="M273" s="156"/>
      <c r="T273" s="157"/>
      <c r="AT273" s="153" t="s">
        <v>179</v>
      </c>
      <c r="AU273" s="153" t="s">
        <v>89</v>
      </c>
      <c r="AV273" s="12" t="s">
        <v>87</v>
      </c>
      <c r="AW273" s="12" t="s">
        <v>36</v>
      </c>
      <c r="AX273" s="12" t="s">
        <v>80</v>
      </c>
      <c r="AY273" s="153" t="s">
        <v>171</v>
      </c>
    </row>
    <row r="274" spans="2:51" s="13" customFormat="1">
      <c r="B274" s="158"/>
      <c r="D274" s="152" t="s">
        <v>179</v>
      </c>
      <c r="E274" s="159" t="s">
        <v>1</v>
      </c>
      <c r="F274" s="160" t="s">
        <v>286</v>
      </c>
      <c r="H274" s="161">
        <v>5.202</v>
      </c>
      <c r="I274" s="162"/>
      <c r="L274" s="158"/>
      <c r="M274" s="163"/>
      <c r="T274" s="164"/>
      <c r="AT274" s="159" t="s">
        <v>179</v>
      </c>
      <c r="AU274" s="159" t="s">
        <v>89</v>
      </c>
      <c r="AV274" s="13" t="s">
        <v>89</v>
      </c>
      <c r="AW274" s="13" t="s">
        <v>36</v>
      </c>
      <c r="AX274" s="13" t="s">
        <v>80</v>
      </c>
      <c r="AY274" s="159" t="s">
        <v>171</v>
      </c>
    </row>
    <row r="275" spans="2:51" s="12" customFormat="1">
      <c r="B275" s="151"/>
      <c r="D275" s="152" t="s">
        <v>179</v>
      </c>
      <c r="E275" s="153" t="s">
        <v>1</v>
      </c>
      <c r="F275" s="154" t="s">
        <v>256</v>
      </c>
      <c r="H275" s="153" t="s">
        <v>1</v>
      </c>
      <c r="I275" s="155"/>
      <c r="L275" s="151"/>
      <c r="M275" s="156"/>
      <c r="T275" s="157"/>
      <c r="AT275" s="153" t="s">
        <v>179</v>
      </c>
      <c r="AU275" s="153" t="s">
        <v>89</v>
      </c>
      <c r="AV275" s="12" t="s">
        <v>87</v>
      </c>
      <c r="AW275" s="12" t="s">
        <v>36</v>
      </c>
      <c r="AX275" s="12" t="s">
        <v>80</v>
      </c>
      <c r="AY275" s="153" t="s">
        <v>171</v>
      </c>
    </row>
    <row r="276" spans="2:51" s="13" customFormat="1">
      <c r="B276" s="158"/>
      <c r="D276" s="152" t="s">
        <v>179</v>
      </c>
      <c r="E276" s="159" t="s">
        <v>1</v>
      </c>
      <c r="F276" s="160" t="s">
        <v>287</v>
      </c>
      <c r="H276" s="161">
        <v>4.5229999999999997</v>
      </c>
      <c r="I276" s="162"/>
      <c r="L276" s="158"/>
      <c r="M276" s="163"/>
      <c r="T276" s="164"/>
      <c r="AT276" s="159" t="s">
        <v>179</v>
      </c>
      <c r="AU276" s="159" t="s">
        <v>89</v>
      </c>
      <c r="AV276" s="13" t="s">
        <v>89</v>
      </c>
      <c r="AW276" s="13" t="s">
        <v>36</v>
      </c>
      <c r="AX276" s="13" t="s">
        <v>80</v>
      </c>
      <c r="AY276" s="159" t="s">
        <v>171</v>
      </c>
    </row>
    <row r="277" spans="2:51" s="13" customFormat="1">
      <c r="B277" s="158"/>
      <c r="D277" s="152" t="s">
        <v>179</v>
      </c>
      <c r="E277" s="159" t="s">
        <v>1</v>
      </c>
      <c r="F277" s="160" t="s">
        <v>288</v>
      </c>
      <c r="H277" s="161">
        <v>4.4550000000000001</v>
      </c>
      <c r="I277" s="162"/>
      <c r="L277" s="158"/>
      <c r="M277" s="163"/>
      <c r="T277" s="164"/>
      <c r="AT277" s="159" t="s">
        <v>179</v>
      </c>
      <c r="AU277" s="159" t="s">
        <v>89</v>
      </c>
      <c r="AV277" s="13" t="s">
        <v>89</v>
      </c>
      <c r="AW277" s="13" t="s">
        <v>36</v>
      </c>
      <c r="AX277" s="13" t="s">
        <v>80</v>
      </c>
      <c r="AY277" s="159" t="s">
        <v>171</v>
      </c>
    </row>
    <row r="278" spans="2:51" s="13" customFormat="1">
      <c r="B278" s="158"/>
      <c r="D278" s="152" t="s">
        <v>179</v>
      </c>
      <c r="E278" s="159" t="s">
        <v>1</v>
      </c>
      <c r="F278" s="160" t="s">
        <v>289</v>
      </c>
      <c r="H278" s="161">
        <v>13.275</v>
      </c>
      <c r="I278" s="162"/>
      <c r="L278" s="158"/>
      <c r="M278" s="163"/>
      <c r="T278" s="164"/>
      <c r="AT278" s="159" t="s">
        <v>179</v>
      </c>
      <c r="AU278" s="159" t="s">
        <v>89</v>
      </c>
      <c r="AV278" s="13" t="s">
        <v>89</v>
      </c>
      <c r="AW278" s="13" t="s">
        <v>36</v>
      </c>
      <c r="AX278" s="13" t="s">
        <v>80</v>
      </c>
      <c r="AY278" s="159" t="s">
        <v>171</v>
      </c>
    </row>
    <row r="279" spans="2:51" s="13" customFormat="1">
      <c r="B279" s="158"/>
      <c r="D279" s="152" t="s">
        <v>179</v>
      </c>
      <c r="E279" s="159" t="s">
        <v>1</v>
      </c>
      <c r="F279" s="160" t="s">
        <v>290</v>
      </c>
      <c r="H279" s="161">
        <v>6.66</v>
      </c>
      <c r="I279" s="162"/>
      <c r="L279" s="158"/>
      <c r="M279" s="163"/>
      <c r="T279" s="164"/>
      <c r="AT279" s="159" t="s">
        <v>179</v>
      </c>
      <c r="AU279" s="159" t="s">
        <v>89</v>
      </c>
      <c r="AV279" s="13" t="s">
        <v>89</v>
      </c>
      <c r="AW279" s="13" t="s">
        <v>36</v>
      </c>
      <c r="AX279" s="13" t="s">
        <v>80</v>
      </c>
      <c r="AY279" s="159" t="s">
        <v>171</v>
      </c>
    </row>
    <row r="280" spans="2:51" s="13" customFormat="1">
      <c r="B280" s="158"/>
      <c r="D280" s="152" t="s">
        <v>179</v>
      </c>
      <c r="E280" s="159" t="s">
        <v>1</v>
      </c>
      <c r="F280" s="160" t="s">
        <v>291</v>
      </c>
      <c r="H280" s="161">
        <v>5.2649999999999997</v>
      </c>
      <c r="I280" s="162"/>
      <c r="L280" s="158"/>
      <c r="M280" s="163"/>
      <c r="T280" s="164"/>
      <c r="AT280" s="159" t="s">
        <v>179</v>
      </c>
      <c r="AU280" s="159" t="s">
        <v>89</v>
      </c>
      <c r="AV280" s="13" t="s">
        <v>89</v>
      </c>
      <c r="AW280" s="13" t="s">
        <v>36</v>
      </c>
      <c r="AX280" s="13" t="s">
        <v>80</v>
      </c>
      <c r="AY280" s="159" t="s">
        <v>171</v>
      </c>
    </row>
    <row r="281" spans="2:51" s="12" customFormat="1">
      <c r="B281" s="151"/>
      <c r="D281" s="152" t="s">
        <v>179</v>
      </c>
      <c r="E281" s="153" t="s">
        <v>1</v>
      </c>
      <c r="F281" s="154" t="s">
        <v>272</v>
      </c>
      <c r="H281" s="153" t="s">
        <v>1</v>
      </c>
      <c r="I281" s="155"/>
      <c r="L281" s="151"/>
      <c r="M281" s="156"/>
      <c r="T281" s="157"/>
      <c r="AT281" s="153" t="s">
        <v>179</v>
      </c>
      <c r="AU281" s="153" t="s">
        <v>89</v>
      </c>
      <c r="AV281" s="12" t="s">
        <v>87</v>
      </c>
      <c r="AW281" s="12" t="s">
        <v>36</v>
      </c>
      <c r="AX281" s="12" t="s">
        <v>80</v>
      </c>
      <c r="AY281" s="153" t="s">
        <v>171</v>
      </c>
    </row>
    <row r="282" spans="2:51" s="13" customFormat="1">
      <c r="B282" s="158"/>
      <c r="D282" s="152" t="s">
        <v>179</v>
      </c>
      <c r="E282" s="159" t="s">
        <v>1</v>
      </c>
      <c r="F282" s="160" t="s">
        <v>292</v>
      </c>
      <c r="H282" s="161">
        <v>8.4510000000000005</v>
      </c>
      <c r="I282" s="162"/>
      <c r="L282" s="158"/>
      <c r="M282" s="163"/>
      <c r="T282" s="164"/>
      <c r="AT282" s="159" t="s">
        <v>179</v>
      </c>
      <c r="AU282" s="159" t="s">
        <v>89</v>
      </c>
      <c r="AV282" s="13" t="s">
        <v>89</v>
      </c>
      <c r="AW282" s="13" t="s">
        <v>36</v>
      </c>
      <c r="AX282" s="13" t="s">
        <v>80</v>
      </c>
      <c r="AY282" s="159" t="s">
        <v>171</v>
      </c>
    </row>
    <row r="283" spans="2:51" s="12" customFormat="1">
      <c r="B283" s="151"/>
      <c r="D283" s="152" t="s">
        <v>179</v>
      </c>
      <c r="E283" s="153" t="s">
        <v>1</v>
      </c>
      <c r="F283" s="154" t="s">
        <v>259</v>
      </c>
      <c r="H283" s="153" t="s">
        <v>1</v>
      </c>
      <c r="I283" s="155"/>
      <c r="L283" s="151"/>
      <c r="M283" s="156"/>
      <c r="T283" s="157"/>
      <c r="AT283" s="153" t="s">
        <v>179</v>
      </c>
      <c r="AU283" s="153" t="s">
        <v>89</v>
      </c>
      <c r="AV283" s="12" t="s">
        <v>87</v>
      </c>
      <c r="AW283" s="12" t="s">
        <v>36</v>
      </c>
      <c r="AX283" s="12" t="s">
        <v>80</v>
      </c>
      <c r="AY283" s="153" t="s">
        <v>171</v>
      </c>
    </row>
    <row r="284" spans="2:51" s="13" customFormat="1">
      <c r="B284" s="158"/>
      <c r="D284" s="152" t="s">
        <v>179</v>
      </c>
      <c r="E284" s="159" t="s">
        <v>1</v>
      </c>
      <c r="F284" s="160" t="s">
        <v>293</v>
      </c>
      <c r="H284" s="161">
        <v>2.1240000000000001</v>
      </c>
      <c r="I284" s="162"/>
      <c r="L284" s="158"/>
      <c r="M284" s="163"/>
      <c r="T284" s="164"/>
      <c r="AT284" s="159" t="s">
        <v>179</v>
      </c>
      <c r="AU284" s="159" t="s">
        <v>89</v>
      </c>
      <c r="AV284" s="13" t="s">
        <v>89</v>
      </c>
      <c r="AW284" s="13" t="s">
        <v>36</v>
      </c>
      <c r="AX284" s="13" t="s">
        <v>80</v>
      </c>
      <c r="AY284" s="159" t="s">
        <v>171</v>
      </c>
    </row>
    <row r="285" spans="2:51" s="13" customFormat="1">
      <c r="B285" s="158"/>
      <c r="D285" s="152" t="s">
        <v>179</v>
      </c>
      <c r="E285" s="159" t="s">
        <v>1</v>
      </c>
      <c r="F285" s="160" t="s">
        <v>294</v>
      </c>
      <c r="H285" s="161">
        <v>9.9</v>
      </c>
      <c r="I285" s="162"/>
      <c r="L285" s="158"/>
      <c r="M285" s="163"/>
      <c r="T285" s="164"/>
      <c r="AT285" s="159" t="s">
        <v>179</v>
      </c>
      <c r="AU285" s="159" t="s">
        <v>89</v>
      </c>
      <c r="AV285" s="13" t="s">
        <v>89</v>
      </c>
      <c r="AW285" s="13" t="s">
        <v>36</v>
      </c>
      <c r="AX285" s="13" t="s">
        <v>80</v>
      </c>
      <c r="AY285" s="159" t="s">
        <v>171</v>
      </c>
    </row>
    <row r="286" spans="2:51" s="13" customFormat="1">
      <c r="B286" s="158"/>
      <c r="D286" s="152" t="s">
        <v>179</v>
      </c>
      <c r="E286" s="159" t="s">
        <v>1</v>
      </c>
      <c r="F286" s="160" t="s">
        <v>295</v>
      </c>
      <c r="H286" s="161">
        <v>4.8780000000000001</v>
      </c>
      <c r="I286" s="162"/>
      <c r="L286" s="158"/>
      <c r="M286" s="163"/>
      <c r="T286" s="164"/>
      <c r="AT286" s="159" t="s">
        <v>179</v>
      </c>
      <c r="AU286" s="159" t="s">
        <v>89</v>
      </c>
      <c r="AV286" s="13" t="s">
        <v>89</v>
      </c>
      <c r="AW286" s="13" t="s">
        <v>36</v>
      </c>
      <c r="AX286" s="13" t="s">
        <v>80</v>
      </c>
      <c r="AY286" s="159" t="s">
        <v>171</v>
      </c>
    </row>
    <row r="287" spans="2:51" s="13" customFormat="1">
      <c r="B287" s="158"/>
      <c r="D287" s="152" t="s">
        <v>179</v>
      </c>
      <c r="E287" s="159" t="s">
        <v>1</v>
      </c>
      <c r="F287" s="160" t="s">
        <v>296</v>
      </c>
      <c r="H287" s="161">
        <v>4.6980000000000004</v>
      </c>
      <c r="I287" s="162"/>
      <c r="L287" s="158"/>
      <c r="M287" s="163"/>
      <c r="T287" s="164"/>
      <c r="AT287" s="159" t="s">
        <v>179</v>
      </c>
      <c r="AU287" s="159" t="s">
        <v>89</v>
      </c>
      <c r="AV287" s="13" t="s">
        <v>89</v>
      </c>
      <c r="AW287" s="13" t="s">
        <v>36</v>
      </c>
      <c r="AX287" s="13" t="s">
        <v>80</v>
      </c>
      <c r="AY287" s="159" t="s">
        <v>171</v>
      </c>
    </row>
    <row r="288" spans="2:51" s="14" customFormat="1">
      <c r="B288" s="165"/>
      <c r="D288" s="152" t="s">
        <v>179</v>
      </c>
      <c r="E288" s="166" t="s">
        <v>1</v>
      </c>
      <c r="F288" s="167" t="s">
        <v>183</v>
      </c>
      <c r="H288" s="168">
        <v>114.97499999999999</v>
      </c>
      <c r="I288" s="169"/>
      <c r="L288" s="165"/>
      <c r="M288" s="170"/>
      <c r="T288" s="171"/>
      <c r="AT288" s="166" t="s">
        <v>179</v>
      </c>
      <c r="AU288" s="166" t="s">
        <v>89</v>
      </c>
      <c r="AV288" s="14" t="s">
        <v>177</v>
      </c>
      <c r="AW288" s="14" t="s">
        <v>36</v>
      </c>
      <c r="AX288" s="14" t="s">
        <v>87</v>
      </c>
      <c r="AY288" s="166" t="s">
        <v>171</v>
      </c>
    </row>
    <row r="289" spans="2:65" s="1" customFormat="1" ht="24.15" customHeight="1">
      <c r="B289" s="32"/>
      <c r="C289" s="137" t="s">
        <v>297</v>
      </c>
      <c r="D289" s="137" t="s">
        <v>173</v>
      </c>
      <c r="E289" s="138" t="s">
        <v>298</v>
      </c>
      <c r="F289" s="139" t="s">
        <v>299</v>
      </c>
      <c r="G289" s="140" t="s">
        <v>176</v>
      </c>
      <c r="H289" s="141">
        <v>2087</v>
      </c>
      <c r="I289" s="142"/>
      <c r="J289" s="143">
        <f>ROUND(I289*H289,2)</f>
        <v>0</v>
      </c>
      <c r="K289" s="144"/>
      <c r="L289" s="32"/>
      <c r="M289" s="145" t="s">
        <v>1</v>
      </c>
      <c r="N289" s="146" t="s">
        <v>45</v>
      </c>
      <c r="P289" s="147">
        <f>O289*H289</f>
        <v>0</v>
      </c>
      <c r="Q289" s="147">
        <v>0</v>
      </c>
      <c r="R289" s="147">
        <f>Q289*H289</f>
        <v>0</v>
      </c>
      <c r="S289" s="147">
        <v>0</v>
      </c>
      <c r="T289" s="148">
        <f>S289*H289</f>
        <v>0</v>
      </c>
      <c r="AR289" s="149" t="s">
        <v>177</v>
      </c>
      <c r="AT289" s="149" t="s">
        <v>173</v>
      </c>
      <c r="AU289" s="149" t="s">
        <v>89</v>
      </c>
      <c r="AY289" s="17" t="s">
        <v>171</v>
      </c>
      <c r="BE289" s="150">
        <f>IF(N289="základní",J289,0)</f>
        <v>0</v>
      </c>
      <c r="BF289" s="150">
        <f>IF(N289="snížená",J289,0)</f>
        <v>0</v>
      </c>
      <c r="BG289" s="150">
        <f>IF(N289="zákl. přenesená",J289,0)</f>
        <v>0</v>
      </c>
      <c r="BH289" s="150">
        <f>IF(N289="sníž. přenesená",J289,0)</f>
        <v>0</v>
      </c>
      <c r="BI289" s="150">
        <f>IF(N289="nulová",J289,0)</f>
        <v>0</v>
      </c>
      <c r="BJ289" s="17" t="s">
        <v>87</v>
      </c>
      <c r="BK289" s="150">
        <f>ROUND(I289*H289,2)</f>
        <v>0</v>
      </c>
      <c r="BL289" s="17" t="s">
        <v>177</v>
      </c>
      <c r="BM289" s="149" t="s">
        <v>300</v>
      </c>
    </row>
    <row r="290" spans="2:65" s="12" customFormat="1">
      <c r="B290" s="151"/>
      <c r="D290" s="152" t="s">
        <v>179</v>
      </c>
      <c r="E290" s="153" t="s">
        <v>1</v>
      </c>
      <c r="F290" s="154" t="s">
        <v>301</v>
      </c>
      <c r="H290" s="153" t="s">
        <v>1</v>
      </c>
      <c r="I290" s="155"/>
      <c r="L290" s="151"/>
      <c r="M290" s="156"/>
      <c r="T290" s="157"/>
      <c r="AT290" s="153" t="s">
        <v>179</v>
      </c>
      <c r="AU290" s="153" t="s">
        <v>89</v>
      </c>
      <c r="AV290" s="12" t="s">
        <v>87</v>
      </c>
      <c r="AW290" s="12" t="s">
        <v>36</v>
      </c>
      <c r="AX290" s="12" t="s">
        <v>80</v>
      </c>
      <c r="AY290" s="153" t="s">
        <v>171</v>
      </c>
    </row>
    <row r="291" spans="2:65" s="13" customFormat="1">
      <c r="B291" s="158"/>
      <c r="D291" s="152" t="s">
        <v>179</v>
      </c>
      <c r="E291" s="159" t="s">
        <v>1</v>
      </c>
      <c r="F291" s="160" t="s">
        <v>302</v>
      </c>
      <c r="H291" s="161">
        <v>161.44399999999999</v>
      </c>
      <c r="I291" s="162"/>
      <c r="L291" s="158"/>
      <c r="M291" s="163"/>
      <c r="T291" s="164"/>
      <c r="AT291" s="159" t="s">
        <v>179</v>
      </c>
      <c r="AU291" s="159" t="s">
        <v>89</v>
      </c>
      <c r="AV291" s="13" t="s">
        <v>89</v>
      </c>
      <c r="AW291" s="13" t="s">
        <v>36</v>
      </c>
      <c r="AX291" s="13" t="s">
        <v>80</v>
      </c>
      <c r="AY291" s="159" t="s">
        <v>171</v>
      </c>
    </row>
    <row r="292" spans="2:65" s="13" customFormat="1">
      <c r="B292" s="158"/>
      <c r="D292" s="152" t="s">
        <v>179</v>
      </c>
      <c r="E292" s="159" t="s">
        <v>1</v>
      </c>
      <c r="F292" s="160" t="s">
        <v>303</v>
      </c>
      <c r="H292" s="161">
        <v>3.36</v>
      </c>
      <c r="I292" s="162"/>
      <c r="L292" s="158"/>
      <c r="M292" s="163"/>
      <c r="T292" s="164"/>
      <c r="AT292" s="159" t="s">
        <v>179</v>
      </c>
      <c r="AU292" s="159" t="s">
        <v>89</v>
      </c>
      <c r="AV292" s="13" t="s">
        <v>89</v>
      </c>
      <c r="AW292" s="13" t="s">
        <v>36</v>
      </c>
      <c r="AX292" s="13" t="s">
        <v>80</v>
      </c>
      <c r="AY292" s="159" t="s">
        <v>171</v>
      </c>
    </row>
    <row r="293" spans="2:65" s="13" customFormat="1">
      <c r="B293" s="158"/>
      <c r="D293" s="152" t="s">
        <v>179</v>
      </c>
      <c r="E293" s="159" t="s">
        <v>1</v>
      </c>
      <c r="F293" s="160" t="s">
        <v>304</v>
      </c>
      <c r="H293" s="161">
        <v>4.25</v>
      </c>
      <c r="I293" s="162"/>
      <c r="L293" s="158"/>
      <c r="M293" s="163"/>
      <c r="T293" s="164"/>
      <c r="AT293" s="159" t="s">
        <v>179</v>
      </c>
      <c r="AU293" s="159" t="s">
        <v>89</v>
      </c>
      <c r="AV293" s="13" t="s">
        <v>89</v>
      </c>
      <c r="AW293" s="13" t="s">
        <v>36</v>
      </c>
      <c r="AX293" s="13" t="s">
        <v>80</v>
      </c>
      <c r="AY293" s="159" t="s">
        <v>171</v>
      </c>
    </row>
    <row r="294" spans="2:65" s="13" customFormat="1">
      <c r="B294" s="158"/>
      <c r="D294" s="152" t="s">
        <v>179</v>
      </c>
      <c r="E294" s="159" t="s">
        <v>1</v>
      </c>
      <c r="F294" s="160" t="s">
        <v>305</v>
      </c>
      <c r="H294" s="161">
        <v>8.4130000000000003</v>
      </c>
      <c r="I294" s="162"/>
      <c r="L294" s="158"/>
      <c r="M294" s="163"/>
      <c r="T294" s="164"/>
      <c r="AT294" s="159" t="s">
        <v>179</v>
      </c>
      <c r="AU294" s="159" t="s">
        <v>89</v>
      </c>
      <c r="AV294" s="13" t="s">
        <v>89</v>
      </c>
      <c r="AW294" s="13" t="s">
        <v>36</v>
      </c>
      <c r="AX294" s="13" t="s">
        <v>80</v>
      </c>
      <c r="AY294" s="159" t="s">
        <v>171</v>
      </c>
    </row>
    <row r="295" spans="2:65" s="13" customFormat="1">
      <c r="B295" s="158"/>
      <c r="D295" s="152" t="s">
        <v>179</v>
      </c>
      <c r="E295" s="159" t="s">
        <v>1</v>
      </c>
      <c r="F295" s="160" t="s">
        <v>306</v>
      </c>
      <c r="H295" s="161">
        <v>9.048</v>
      </c>
      <c r="I295" s="162"/>
      <c r="L295" s="158"/>
      <c r="M295" s="163"/>
      <c r="T295" s="164"/>
      <c r="AT295" s="159" t="s">
        <v>179</v>
      </c>
      <c r="AU295" s="159" t="s">
        <v>89</v>
      </c>
      <c r="AV295" s="13" t="s">
        <v>89</v>
      </c>
      <c r="AW295" s="13" t="s">
        <v>36</v>
      </c>
      <c r="AX295" s="13" t="s">
        <v>80</v>
      </c>
      <c r="AY295" s="159" t="s">
        <v>171</v>
      </c>
    </row>
    <row r="296" spans="2:65" s="13" customFormat="1">
      <c r="B296" s="158"/>
      <c r="D296" s="152" t="s">
        <v>179</v>
      </c>
      <c r="E296" s="159" t="s">
        <v>1</v>
      </c>
      <c r="F296" s="160" t="s">
        <v>307</v>
      </c>
      <c r="H296" s="161">
        <v>9.6449999999999996</v>
      </c>
      <c r="I296" s="162"/>
      <c r="L296" s="158"/>
      <c r="M296" s="163"/>
      <c r="T296" s="164"/>
      <c r="AT296" s="159" t="s">
        <v>179</v>
      </c>
      <c r="AU296" s="159" t="s">
        <v>89</v>
      </c>
      <c r="AV296" s="13" t="s">
        <v>89</v>
      </c>
      <c r="AW296" s="13" t="s">
        <v>36</v>
      </c>
      <c r="AX296" s="13" t="s">
        <v>80</v>
      </c>
      <c r="AY296" s="159" t="s">
        <v>171</v>
      </c>
    </row>
    <row r="297" spans="2:65" s="13" customFormat="1">
      <c r="B297" s="158"/>
      <c r="D297" s="152" t="s">
        <v>179</v>
      </c>
      <c r="E297" s="159" t="s">
        <v>1</v>
      </c>
      <c r="F297" s="160" t="s">
        <v>308</v>
      </c>
      <c r="H297" s="161">
        <v>3</v>
      </c>
      <c r="I297" s="162"/>
      <c r="L297" s="158"/>
      <c r="M297" s="163"/>
      <c r="T297" s="164"/>
      <c r="AT297" s="159" t="s">
        <v>179</v>
      </c>
      <c r="AU297" s="159" t="s">
        <v>89</v>
      </c>
      <c r="AV297" s="13" t="s">
        <v>89</v>
      </c>
      <c r="AW297" s="13" t="s">
        <v>36</v>
      </c>
      <c r="AX297" s="13" t="s">
        <v>80</v>
      </c>
      <c r="AY297" s="159" t="s">
        <v>171</v>
      </c>
    </row>
    <row r="298" spans="2:65" s="13" customFormat="1">
      <c r="B298" s="158"/>
      <c r="D298" s="152" t="s">
        <v>179</v>
      </c>
      <c r="E298" s="159" t="s">
        <v>1</v>
      </c>
      <c r="F298" s="160" t="s">
        <v>309</v>
      </c>
      <c r="H298" s="161">
        <v>7.6079999999999997</v>
      </c>
      <c r="I298" s="162"/>
      <c r="L298" s="158"/>
      <c r="M298" s="163"/>
      <c r="T298" s="164"/>
      <c r="AT298" s="159" t="s">
        <v>179</v>
      </c>
      <c r="AU298" s="159" t="s">
        <v>89</v>
      </c>
      <c r="AV298" s="13" t="s">
        <v>89</v>
      </c>
      <c r="AW298" s="13" t="s">
        <v>36</v>
      </c>
      <c r="AX298" s="13" t="s">
        <v>80</v>
      </c>
      <c r="AY298" s="159" t="s">
        <v>171</v>
      </c>
    </row>
    <row r="299" spans="2:65" s="15" customFormat="1">
      <c r="B299" s="172"/>
      <c r="D299" s="152" t="s">
        <v>179</v>
      </c>
      <c r="E299" s="173" t="s">
        <v>1</v>
      </c>
      <c r="F299" s="174" t="s">
        <v>224</v>
      </c>
      <c r="H299" s="175">
        <v>206.768</v>
      </c>
      <c r="I299" s="176"/>
      <c r="L299" s="172"/>
      <c r="M299" s="177"/>
      <c r="T299" s="178"/>
      <c r="AT299" s="173" t="s">
        <v>179</v>
      </c>
      <c r="AU299" s="173" t="s">
        <v>89</v>
      </c>
      <c r="AV299" s="15" t="s">
        <v>96</v>
      </c>
      <c r="AW299" s="15" t="s">
        <v>36</v>
      </c>
      <c r="AX299" s="15" t="s">
        <v>80</v>
      </c>
      <c r="AY299" s="173" t="s">
        <v>171</v>
      </c>
    </row>
    <row r="300" spans="2:65" s="12" customFormat="1">
      <c r="B300" s="151"/>
      <c r="D300" s="152" t="s">
        <v>179</v>
      </c>
      <c r="E300" s="153" t="s">
        <v>1</v>
      </c>
      <c r="F300" s="154" t="s">
        <v>310</v>
      </c>
      <c r="H300" s="153" t="s">
        <v>1</v>
      </c>
      <c r="I300" s="155"/>
      <c r="L300" s="151"/>
      <c r="M300" s="156"/>
      <c r="T300" s="157"/>
      <c r="AT300" s="153" t="s">
        <v>179</v>
      </c>
      <c r="AU300" s="153" t="s">
        <v>89</v>
      </c>
      <c r="AV300" s="12" t="s">
        <v>87</v>
      </c>
      <c r="AW300" s="12" t="s">
        <v>36</v>
      </c>
      <c r="AX300" s="12" t="s">
        <v>80</v>
      </c>
      <c r="AY300" s="153" t="s">
        <v>171</v>
      </c>
    </row>
    <row r="301" spans="2:65" s="13" customFormat="1">
      <c r="B301" s="158"/>
      <c r="D301" s="152" t="s">
        <v>179</v>
      </c>
      <c r="E301" s="159" t="s">
        <v>1</v>
      </c>
      <c r="F301" s="160" t="s">
        <v>311</v>
      </c>
      <c r="H301" s="161">
        <v>2194</v>
      </c>
      <c r="I301" s="162"/>
      <c r="L301" s="158"/>
      <c r="M301" s="163"/>
      <c r="T301" s="164"/>
      <c r="AT301" s="159" t="s">
        <v>179</v>
      </c>
      <c r="AU301" s="159" t="s">
        <v>89</v>
      </c>
      <c r="AV301" s="13" t="s">
        <v>89</v>
      </c>
      <c r="AW301" s="13" t="s">
        <v>36</v>
      </c>
      <c r="AX301" s="13" t="s">
        <v>80</v>
      </c>
      <c r="AY301" s="159" t="s">
        <v>171</v>
      </c>
    </row>
    <row r="302" spans="2:65" s="12" customFormat="1">
      <c r="B302" s="151"/>
      <c r="D302" s="152" t="s">
        <v>179</v>
      </c>
      <c r="E302" s="153" t="s">
        <v>1</v>
      </c>
      <c r="F302" s="154" t="s">
        <v>312</v>
      </c>
      <c r="H302" s="153" t="s">
        <v>1</v>
      </c>
      <c r="I302" s="155"/>
      <c r="L302" s="151"/>
      <c r="M302" s="156"/>
      <c r="T302" s="157"/>
      <c r="AT302" s="153" t="s">
        <v>179</v>
      </c>
      <c r="AU302" s="153" t="s">
        <v>89</v>
      </c>
      <c r="AV302" s="12" t="s">
        <v>87</v>
      </c>
      <c r="AW302" s="12" t="s">
        <v>36</v>
      </c>
      <c r="AX302" s="12" t="s">
        <v>80</v>
      </c>
      <c r="AY302" s="153" t="s">
        <v>171</v>
      </c>
    </row>
    <row r="303" spans="2:65" s="13" customFormat="1">
      <c r="B303" s="158"/>
      <c r="D303" s="152" t="s">
        <v>179</v>
      </c>
      <c r="E303" s="159" t="s">
        <v>1</v>
      </c>
      <c r="F303" s="160" t="s">
        <v>313</v>
      </c>
      <c r="H303" s="161">
        <v>-107</v>
      </c>
      <c r="I303" s="162"/>
      <c r="L303" s="158"/>
      <c r="M303" s="163"/>
      <c r="T303" s="164"/>
      <c r="AT303" s="159" t="s">
        <v>179</v>
      </c>
      <c r="AU303" s="159" t="s">
        <v>89</v>
      </c>
      <c r="AV303" s="13" t="s">
        <v>89</v>
      </c>
      <c r="AW303" s="13" t="s">
        <v>36</v>
      </c>
      <c r="AX303" s="13" t="s">
        <v>80</v>
      </c>
      <c r="AY303" s="159" t="s">
        <v>171</v>
      </c>
    </row>
    <row r="304" spans="2:65" s="15" customFormat="1">
      <c r="B304" s="172"/>
      <c r="D304" s="152" t="s">
        <v>179</v>
      </c>
      <c r="E304" s="173" t="s">
        <v>1</v>
      </c>
      <c r="F304" s="174" t="s">
        <v>224</v>
      </c>
      <c r="H304" s="175">
        <v>2087</v>
      </c>
      <c r="I304" s="176"/>
      <c r="L304" s="172"/>
      <c r="M304" s="177"/>
      <c r="T304" s="178"/>
      <c r="AT304" s="173" t="s">
        <v>179</v>
      </c>
      <c r="AU304" s="173" t="s">
        <v>89</v>
      </c>
      <c r="AV304" s="15" t="s">
        <v>96</v>
      </c>
      <c r="AW304" s="15" t="s">
        <v>36</v>
      </c>
      <c r="AX304" s="15" t="s">
        <v>87</v>
      </c>
      <c r="AY304" s="173" t="s">
        <v>171</v>
      </c>
    </row>
    <row r="305" spans="2:65" s="1" customFormat="1" ht="24.15" customHeight="1">
      <c r="B305" s="32"/>
      <c r="C305" s="137" t="s">
        <v>314</v>
      </c>
      <c r="D305" s="137" t="s">
        <v>173</v>
      </c>
      <c r="E305" s="138" t="s">
        <v>315</v>
      </c>
      <c r="F305" s="139" t="s">
        <v>316</v>
      </c>
      <c r="G305" s="140" t="s">
        <v>176</v>
      </c>
      <c r="H305" s="141">
        <v>233.32</v>
      </c>
      <c r="I305" s="142"/>
      <c r="J305" s="143">
        <f>ROUND(I305*H305,2)</f>
        <v>0</v>
      </c>
      <c r="K305" s="144"/>
      <c r="L305" s="32"/>
      <c r="M305" s="145" t="s">
        <v>1</v>
      </c>
      <c r="N305" s="146" t="s">
        <v>45</v>
      </c>
      <c r="P305" s="147">
        <f>O305*H305</f>
        <v>0</v>
      </c>
      <c r="Q305" s="147">
        <v>0</v>
      </c>
      <c r="R305" s="147">
        <f>Q305*H305</f>
        <v>0</v>
      </c>
      <c r="S305" s="147">
        <v>0</v>
      </c>
      <c r="T305" s="148">
        <f>S305*H305</f>
        <v>0</v>
      </c>
      <c r="AR305" s="149" t="s">
        <v>177</v>
      </c>
      <c r="AT305" s="149" t="s">
        <v>173</v>
      </c>
      <c r="AU305" s="149" t="s">
        <v>89</v>
      </c>
      <c r="AY305" s="17" t="s">
        <v>171</v>
      </c>
      <c r="BE305" s="150">
        <f>IF(N305="základní",J305,0)</f>
        <v>0</v>
      </c>
      <c r="BF305" s="150">
        <f>IF(N305="snížená",J305,0)</f>
        <v>0</v>
      </c>
      <c r="BG305" s="150">
        <f>IF(N305="zákl. přenesená",J305,0)</f>
        <v>0</v>
      </c>
      <c r="BH305" s="150">
        <f>IF(N305="sníž. přenesená",J305,0)</f>
        <v>0</v>
      </c>
      <c r="BI305" s="150">
        <f>IF(N305="nulová",J305,0)</f>
        <v>0</v>
      </c>
      <c r="BJ305" s="17" t="s">
        <v>87</v>
      </c>
      <c r="BK305" s="150">
        <f>ROUND(I305*H305,2)</f>
        <v>0</v>
      </c>
      <c r="BL305" s="17" t="s">
        <v>177</v>
      </c>
      <c r="BM305" s="149" t="s">
        <v>317</v>
      </c>
    </row>
    <row r="306" spans="2:65" s="12" customFormat="1">
      <c r="B306" s="151"/>
      <c r="D306" s="152" t="s">
        <v>179</v>
      </c>
      <c r="E306" s="153" t="s">
        <v>1</v>
      </c>
      <c r="F306" s="154" t="s">
        <v>318</v>
      </c>
      <c r="H306" s="153" t="s">
        <v>1</v>
      </c>
      <c r="I306" s="155"/>
      <c r="L306" s="151"/>
      <c r="M306" s="156"/>
      <c r="T306" s="157"/>
      <c r="AT306" s="153" t="s">
        <v>179</v>
      </c>
      <c r="AU306" s="153" t="s">
        <v>89</v>
      </c>
      <c r="AV306" s="12" t="s">
        <v>87</v>
      </c>
      <c r="AW306" s="12" t="s">
        <v>36</v>
      </c>
      <c r="AX306" s="12" t="s">
        <v>80</v>
      </c>
      <c r="AY306" s="153" t="s">
        <v>171</v>
      </c>
    </row>
    <row r="307" spans="2:65" s="13" customFormat="1">
      <c r="B307" s="158"/>
      <c r="D307" s="152" t="s">
        <v>179</v>
      </c>
      <c r="E307" s="159" t="s">
        <v>1</v>
      </c>
      <c r="F307" s="160" t="s">
        <v>319</v>
      </c>
      <c r="H307" s="161">
        <v>7.05</v>
      </c>
      <c r="I307" s="162"/>
      <c r="L307" s="158"/>
      <c r="M307" s="163"/>
      <c r="T307" s="164"/>
      <c r="AT307" s="159" t="s">
        <v>179</v>
      </c>
      <c r="AU307" s="159" t="s">
        <v>89</v>
      </c>
      <c r="AV307" s="13" t="s">
        <v>89</v>
      </c>
      <c r="AW307" s="13" t="s">
        <v>36</v>
      </c>
      <c r="AX307" s="13" t="s">
        <v>80</v>
      </c>
      <c r="AY307" s="159" t="s">
        <v>171</v>
      </c>
    </row>
    <row r="308" spans="2:65" s="13" customFormat="1">
      <c r="B308" s="158"/>
      <c r="D308" s="152" t="s">
        <v>179</v>
      </c>
      <c r="E308" s="159" t="s">
        <v>1</v>
      </c>
      <c r="F308" s="160" t="s">
        <v>320</v>
      </c>
      <c r="H308" s="161">
        <v>5.0279999999999996</v>
      </c>
      <c r="I308" s="162"/>
      <c r="L308" s="158"/>
      <c r="M308" s="163"/>
      <c r="T308" s="164"/>
      <c r="AT308" s="159" t="s">
        <v>179</v>
      </c>
      <c r="AU308" s="159" t="s">
        <v>89</v>
      </c>
      <c r="AV308" s="13" t="s">
        <v>89</v>
      </c>
      <c r="AW308" s="13" t="s">
        <v>36</v>
      </c>
      <c r="AX308" s="13" t="s">
        <v>80</v>
      </c>
      <c r="AY308" s="159" t="s">
        <v>171</v>
      </c>
    </row>
    <row r="309" spans="2:65" s="13" customFormat="1">
      <c r="B309" s="158"/>
      <c r="D309" s="152" t="s">
        <v>179</v>
      </c>
      <c r="E309" s="159" t="s">
        <v>1</v>
      </c>
      <c r="F309" s="160" t="s">
        <v>321</v>
      </c>
      <c r="H309" s="161">
        <v>24.192</v>
      </c>
      <c r="I309" s="162"/>
      <c r="L309" s="158"/>
      <c r="M309" s="163"/>
      <c r="T309" s="164"/>
      <c r="AT309" s="159" t="s">
        <v>179</v>
      </c>
      <c r="AU309" s="159" t="s">
        <v>89</v>
      </c>
      <c r="AV309" s="13" t="s">
        <v>89</v>
      </c>
      <c r="AW309" s="13" t="s">
        <v>36</v>
      </c>
      <c r="AX309" s="13" t="s">
        <v>80</v>
      </c>
      <c r="AY309" s="159" t="s">
        <v>171</v>
      </c>
    </row>
    <row r="310" spans="2:65" s="13" customFormat="1">
      <c r="B310" s="158"/>
      <c r="D310" s="152" t="s">
        <v>179</v>
      </c>
      <c r="E310" s="159" t="s">
        <v>1</v>
      </c>
      <c r="F310" s="160" t="s">
        <v>322</v>
      </c>
      <c r="H310" s="161">
        <v>18.12</v>
      </c>
      <c r="I310" s="162"/>
      <c r="L310" s="158"/>
      <c r="M310" s="163"/>
      <c r="T310" s="164"/>
      <c r="AT310" s="159" t="s">
        <v>179</v>
      </c>
      <c r="AU310" s="159" t="s">
        <v>89</v>
      </c>
      <c r="AV310" s="13" t="s">
        <v>89</v>
      </c>
      <c r="AW310" s="13" t="s">
        <v>36</v>
      </c>
      <c r="AX310" s="13" t="s">
        <v>80</v>
      </c>
      <c r="AY310" s="159" t="s">
        <v>171</v>
      </c>
    </row>
    <row r="311" spans="2:65" s="15" customFormat="1">
      <c r="B311" s="172"/>
      <c r="D311" s="152" t="s">
        <v>179</v>
      </c>
      <c r="E311" s="173" t="s">
        <v>1</v>
      </c>
      <c r="F311" s="174" t="s">
        <v>224</v>
      </c>
      <c r="H311" s="175">
        <v>54.39</v>
      </c>
      <c r="I311" s="176"/>
      <c r="L311" s="172"/>
      <c r="M311" s="177"/>
      <c r="T311" s="178"/>
      <c r="AT311" s="173" t="s">
        <v>179</v>
      </c>
      <c r="AU311" s="173" t="s">
        <v>89</v>
      </c>
      <c r="AV311" s="15" t="s">
        <v>96</v>
      </c>
      <c r="AW311" s="15" t="s">
        <v>36</v>
      </c>
      <c r="AX311" s="15" t="s">
        <v>80</v>
      </c>
      <c r="AY311" s="173" t="s">
        <v>171</v>
      </c>
    </row>
    <row r="312" spans="2:65" s="12" customFormat="1">
      <c r="B312" s="151"/>
      <c r="D312" s="152" t="s">
        <v>179</v>
      </c>
      <c r="E312" s="153" t="s">
        <v>1</v>
      </c>
      <c r="F312" s="154" t="s">
        <v>323</v>
      </c>
      <c r="H312" s="153" t="s">
        <v>1</v>
      </c>
      <c r="I312" s="155"/>
      <c r="L312" s="151"/>
      <c r="M312" s="156"/>
      <c r="T312" s="157"/>
      <c r="AT312" s="153" t="s">
        <v>179</v>
      </c>
      <c r="AU312" s="153" t="s">
        <v>89</v>
      </c>
      <c r="AV312" s="12" t="s">
        <v>87</v>
      </c>
      <c r="AW312" s="12" t="s">
        <v>36</v>
      </c>
      <c r="AX312" s="12" t="s">
        <v>80</v>
      </c>
      <c r="AY312" s="153" t="s">
        <v>171</v>
      </c>
    </row>
    <row r="313" spans="2:65" s="13" customFormat="1">
      <c r="B313" s="158"/>
      <c r="D313" s="152" t="s">
        <v>179</v>
      </c>
      <c r="E313" s="159" t="s">
        <v>1</v>
      </c>
      <c r="F313" s="160" t="s">
        <v>324</v>
      </c>
      <c r="H313" s="161">
        <v>306</v>
      </c>
      <c r="I313" s="162"/>
      <c r="L313" s="158"/>
      <c r="M313" s="163"/>
      <c r="T313" s="164"/>
      <c r="AT313" s="159" t="s">
        <v>179</v>
      </c>
      <c r="AU313" s="159" t="s">
        <v>89</v>
      </c>
      <c r="AV313" s="13" t="s">
        <v>89</v>
      </c>
      <c r="AW313" s="13" t="s">
        <v>36</v>
      </c>
      <c r="AX313" s="13" t="s">
        <v>80</v>
      </c>
      <c r="AY313" s="159" t="s">
        <v>171</v>
      </c>
    </row>
    <row r="314" spans="2:65" s="12" customFormat="1">
      <c r="B314" s="151"/>
      <c r="D314" s="152" t="s">
        <v>179</v>
      </c>
      <c r="E314" s="153" t="s">
        <v>1</v>
      </c>
      <c r="F314" s="154" t="s">
        <v>312</v>
      </c>
      <c r="H314" s="153" t="s">
        <v>1</v>
      </c>
      <c r="I314" s="155"/>
      <c r="L314" s="151"/>
      <c r="M314" s="156"/>
      <c r="T314" s="157"/>
      <c r="AT314" s="153" t="s">
        <v>179</v>
      </c>
      <c r="AU314" s="153" t="s">
        <v>89</v>
      </c>
      <c r="AV314" s="12" t="s">
        <v>87</v>
      </c>
      <c r="AW314" s="12" t="s">
        <v>36</v>
      </c>
      <c r="AX314" s="12" t="s">
        <v>80</v>
      </c>
      <c r="AY314" s="153" t="s">
        <v>171</v>
      </c>
    </row>
    <row r="315" spans="2:65" s="13" customFormat="1">
      <c r="B315" s="158"/>
      <c r="D315" s="152" t="s">
        <v>179</v>
      </c>
      <c r="E315" s="159" t="s">
        <v>1</v>
      </c>
      <c r="F315" s="160" t="s">
        <v>325</v>
      </c>
      <c r="H315" s="161">
        <v>-43.68</v>
      </c>
      <c r="I315" s="162"/>
      <c r="L315" s="158"/>
      <c r="M315" s="163"/>
      <c r="T315" s="164"/>
      <c r="AT315" s="159" t="s">
        <v>179</v>
      </c>
      <c r="AU315" s="159" t="s">
        <v>89</v>
      </c>
      <c r="AV315" s="13" t="s">
        <v>89</v>
      </c>
      <c r="AW315" s="13" t="s">
        <v>36</v>
      </c>
      <c r="AX315" s="13" t="s">
        <v>80</v>
      </c>
      <c r="AY315" s="159" t="s">
        <v>171</v>
      </c>
    </row>
    <row r="316" spans="2:65" s="13" customFormat="1">
      <c r="B316" s="158"/>
      <c r="D316" s="152" t="s">
        <v>179</v>
      </c>
      <c r="E316" s="159" t="s">
        <v>1</v>
      </c>
      <c r="F316" s="160" t="s">
        <v>326</v>
      </c>
      <c r="H316" s="161">
        <v>-29</v>
      </c>
      <c r="I316" s="162"/>
      <c r="L316" s="158"/>
      <c r="M316" s="163"/>
      <c r="T316" s="164"/>
      <c r="AT316" s="159" t="s">
        <v>179</v>
      </c>
      <c r="AU316" s="159" t="s">
        <v>89</v>
      </c>
      <c r="AV316" s="13" t="s">
        <v>89</v>
      </c>
      <c r="AW316" s="13" t="s">
        <v>36</v>
      </c>
      <c r="AX316" s="13" t="s">
        <v>80</v>
      </c>
      <c r="AY316" s="159" t="s">
        <v>171</v>
      </c>
    </row>
    <row r="317" spans="2:65" s="15" customFormat="1">
      <c r="B317" s="172"/>
      <c r="D317" s="152" t="s">
        <v>179</v>
      </c>
      <c r="E317" s="173" t="s">
        <v>1</v>
      </c>
      <c r="F317" s="174" t="s">
        <v>224</v>
      </c>
      <c r="H317" s="175">
        <v>233.32</v>
      </c>
      <c r="I317" s="176"/>
      <c r="L317" s="172"/>
      <c r="M317" s="177"/>
      <c r="T317" s="178"/>
      <c r="AT317" s="173" t="s">
        <v>179</v>
      </c>
      <c r="AU317" s="173" t="s">
        <v>89</v>
      </c>
      <c r="AV317" s="15" t="s">
        <v>96</v>
      </c>
      <c r="AW317" s="15" t="s">
        <v>36</v>
      </c>
      <c r="AX317" s="15" t="s">
        <v>87</v>
      </c>
      <c r="AY317" s="173" t="s">
        <v>171</v>
      </c>
    </row>
    <row r="318" spans="2:65" s="1" customFormat="1" ht="33" customHeight="1">
      <c r="B318" s="32"/>
      <c r="C318" s="137" t="s">
        <v>327</v>
      </c>
      <c r="D318" s="137" t="s">
        <v>173</v>
      </c>
      <c r="E318" s="138" t="s">
        <v>328</v>
      </c>
      <c r="F318" s="139" t="s">
        <v>329</v>
      </c>
      <c r="G318" s="140" t="s">
        <v>280</v>
      </c>
      <c r="H318" s="141">
        <v>24.606999999999999</v>
      </c>
      <c r="I318" s="142"/>
      <c r="J318" s="143">
        <f>ROUND(I318*H318,2)</f>
        <v>0</v>
      </c>
      <c r="K318" s="144"/>
      <c r="L318" s="32"/>
      <c r="M318" s="145" t="s">
        <v>1</v>
      </c>
      <c r="N318" s="146" t="s">
        <v>45</v>
      </c>
      <c r="P318" s="147">
        <f>O318*H318</f>
        <v>0</v>
      </c>
      <c r="Q318" s="147">
        <v>0</v>
      </c>
      <c r="R318" s="147">
        <f>Q318*H318</f>
        <v>0</v>
      </c>
      <c r="S318" s="147">
        <v>0</v>
      </c>
      <c r="T318" s="148">
        <f>S318*H318</f>
        <v>0</v>
      </c>
      <c r="AR318" s="149" t="s">
        <v>177</v>
      </c>
      <c r="AT318" s="149" t="s">
        <v>173</v>
      </c>
      <c r="AU318" s="149" t="s">
        <v>89</v>
      </c>
      <c r="AY318" s="17" t="s">
        <v>171</v>
      </c>
      <c r="BE318" s="150">
        <f>IF(N318="základní",J318,0)</f>
        <v>0</v>
      </c>
      <c r="BF318" s="150">
        <f>IF(N318="snížená",J318,0)</f>
        <v>0</v>
      </c>
      <c r="BG318" s="150">
        <f>IF(N318="zákl. přenesená",J318,0)</f>
        <v>0</v>
      </c>
      <c r="BH318" s="150">
        <f>IF(N318="sníž. přenesená",J318,0)</f>
        <v>0</v>
      </c>
      <c r="BI318" s="150">
        <f>IF(N318="nulová",J318,0)</f>
        <v>0</v>
      </c>
      <c r="BJ318" s="17" t="s">
        <v>87</v>
      </c>
      <c r="BK318" s="150">
        <f>ROUND(I318*H318,2)</f>
        <v>0</v>
      </c>
      <c r="BL318" s="17" t="s">
        <v>177</v>
      </c>
      <c r="BM318" s="149" t="s">
        <v>330</v>
      </c>
    </row>
    <row r="319" spans="2:65" s="12" customFormat="1">
      <c r="B319" s="151"/>
      <c r="D319" s="152" t="s">
        <v>179</v>
      </c>
      <c r="E319" s="153" t="s">
        <v>1</v>
      </c>
      <c r="F319" s="154" t="s">
        <v>331</v>
      </c>
      <c r="H319" s="153" t="s">
        <v>1</v>
      </c>
      <c r="I319" s="155"/>
      <c r="L319" s="151"/>
      <c r="M319" s="156"/>
      <c r="T319" s="157"/>
      <c r="AT319" s="153" t="s">
        <v>179</v>
      </c>
      <c r="AU319" s="153" t="s">
        <v>89</v>
      </c>
      <c r="AV319" s="12" t="s">
        <v>87</v>
      </c>
      <c r="AW319" s="12" t="s">
        <v>36</v>
      </c>
      <c r="AX319" s="12" t="s">
        <v>80</v>
      </c>
      <c r="AY319" s="153" t="s">
        <v>171</v>
      </c>
    </row>
    <row r="320" spans="2:65" s="12" customFormat="1">
      <c r="B320" s="151"/>
      <c r="D320" s="152" t="s">
        <v>179</v>
      </c>
      <c r="E320" s="153" t="s">
        <v>1</v>
      </c>
      <c r="F320" s="154" t="s">
        <v>332</v>
      </c>
      <c r="H320" s="153" t="s">
        <v>1</v>
      </c>
      <c r="I320" s="155"/>
      <c r="L320" s="151"/>
      <c r="M320" s="156"/>
      <c r="T320" s="157"/>
      <c r="AT320" s="153" t="s">
        <v>179</v>
      </c>
      <c r="AU320" s="153" t="s">
        <v>89</v>
      </c>
      <c r="AV320" s="12" t="s">
        <v>87</v>
      </c>
      <c r="AW320" s="12" t="s">
        <v>36</v>
      </c>
      <c r="AX320" s="12" t="s">
        <v>80</v>
      </c>
      <c r="AY320" s="153" t="s">
        <v>171</v>
      </c>
    </row>
    <row r="321" spans="2:65" s="13" customFormat="1" ht="20.399999999999999">
      <c r="B321" s="158"/>
      <c r="D321" s="152" t="s">
        <v>179</v>
      </c>
      <c r="E321" s="159" t="s">
        <v>1</v>
      </c>
      <c r="F321" s="160" t="s">
        <v>333</v>
      </c>
      <c r="H321" s="161">
        <v>3.5259999999999998</v>
      </c>
      <c r="I321" s="162"/>
      <c r="L321" s="158"/>
      <c r="M321" s="163"/>
      <c r="T321" s="164"/>
      <c r="AT321" s="159" t="s">
        <v>179</v>
      </c>
      <c r="AU321" s="159" t="s">
        <v>89</v>
      </c>
      <c r="AV321" s="13" t="s">
        <v>89</v>
      </c>
      <c r="AW321" s="13" t="s">
        <v>36</v>
      </c>
      <c r="AX321" s="13" t="s">
        <v>80</v>
      </c>
      <c r="AY321" s="159" t="s">
        <v>171</v>
      </c>
    </row>
    <row r="322" spans="2:65" s="13" customFormat="1" ht="30.6">
      <c r="B322" s="158"/>
      <c r="D322" s="152" t="s">
        <v>179</v>
      </c>
      <c r="E322" s="159" t="s">
        <v>1</v>
      </c>
      <c r="F322" s="160" t="s">
        <v>334</v>
      </c>
      <c r="H322" s="161">
        <v>9.0289999999999999</v>
      </c>
      <c r="I322" s="162"/>
      <c r="L322" s="158"/>
      <c r="M322" s="163"/>
      <c r="T322" s="164"/>
      <c r="AT322" s="159" t="s">
        <v>179</v>
      </c>
      <c r="AU322" s="159" t="s">
        <v>89</v>
      </c>
      <c r="AV322" s="13" t="s">
        <v>89</v>
      </c>
      <c r="AW322" s="13" t="s">
        <v>36</v>
      </c>
      <c r="AX322" s="13" t="s">
        <v>80</v>
      </c>
      <c r="AY322" s="159" t="s">
        <v>171</v>
      </c>
    </row>
    <row r="323" spans="2:65" s="12" customFormat="1">
      <c r="B323" s="151"/>
      <c r="D323" s="152" t="s">
        <v>179</v>
      </c>
      <c r="E323" s="153" t="s">
        <v>1</v>
      </c>
      <c r="F323" s="154" t="s">
        <v>335</v>
      </c>
      <c r="H323" s="153" t="s">
        <v>1</v>
      </c>
      <c r="I323" s="155"/>
      <c r="L323" s="151"/>
      <c r="M323" s="156"/>
      <c r="T323" s="157"/>
      <c r="AT323" s="153" t="s">
        <v>179</v>
      </c>
      <c r="AU323" s="153" t="s">
        <v>89</v>
      </c>
      <c r="AV323" s="12" t="s">
        <v>87</v>
      </c>
      <c r="AW323" s="12" t="s">
        <v>36</v>
      </c>
      <c r="AX323" s="12" t="s">
        <v>80</v>
      </c>
      <c r="AY323" s="153" t="s">
        <v>171</v>
      </c>
    </row>
    <row r="324" spans="2:65" s="13" customFormat="1" ht="20.399999999999999">
      <c r="B324" s="158"/>
      <c r="D324" s="152" t="s">
        <v>179</v>
      </c>
      <c r="E324" s="159" t="s">
        <v>1</v>
      </c>
      <c r="F324" s="160" t="s">
        <v>336</v>
      </c>
      <c r="H324" s="161">
        <v>6.25</v>
      </c>
      <c r="I324" s="162"/>
      <c r="L324" s="158"/>
      <c r="M324" s="163"/>
      <c r="T324" s="164"/>
      <c r="AT324" s="159" t="s">
        <v>179</v>
      </c>
      <c r="AU324" s="159" t="s">
        <v>89</v>
      </c>
      <c r="AV324" s="13" t="s">
        <v>89</v>
      </c>
      <c r="AW324" s="13" t="s">
        <v>36</v>
      </c>
      <c r="AX324" s="13" t="s">
        <v>80</v>
      </c>
      <c r="AY324" s="159" t="s">
        <v>171</v>
      </c>
    </row>
    <row r="325" spans="2:65" s="13" customFormat="1" ht="20.399999999999999">
      <c r="B325" s="158"/>
      <c r="D325" s="152" t="s">
        <v>179</v>
      </c>
      <c r="E325" s="159" t="s">
        <v>1</v>
      </c>
      <c r="F325" s="160" t="s">
        <v>337</v>
      </c>
      <c r="H325" s="161">
        <v>6.702</v>
      </c>
      <c r="I325" s="162"/>
      <c r="L325" s="158"/>
      <c r="M325" s="163"/>
      <c r="T325" s="164"/>
      <c r="AT325" s="159" t="s">
        <v>179</v>
      </c>
      <c r="AU325" s="159" t="s">
        <v>89</v>
      </c>
      <c r="AV325" s="13" t="s">
        <v>89</v>
      </c>
      <c r="AW325" s="13" t="s">
        <v>36</v>
      </c>
      <c r="AX325" s="13" t="s">
        <v>80</v>
      </c>
      <c r="AY325" s="159" t="s">
        <v>171</v>
      </c>
    </row>
    <row r="326" spans="2:65" s="15" customFormat="1">
      <c r="B326" s="172"/>
      <c r="D326" s="152" t="s">
        <v>179</v>
      </c>
      <c r="E326" s="173" t="s">
        <v>1</v>
      </c>
      <c r="F326" s="174" t="s">
        <v>224</v>
      </c>
      <c r="H326" s="175">
        <v>25.507000000000001</v>
      </c>
      <c r="I326" s="176"/>
      <c r="L326" s="172"/>
      <c r="M326" s="177"/>
      <c r="T326" s="178"/>
      <c r="AT326" s="173" t="s">
        <v>179</v>
      </c>
      <c r="AU326" s="173" t="s">
        <v>89</v>
      </c>
      <c r="AV326" s="15" t="s">
        <v>96</v>
      </c>
      <c r="AW326" s="15" t="s">
        <v>36</v>
      </c>
      <c r="AX326" s="15" t="s">
        <v>80</v>
      </c>
      <c r="AY326" s="173" t="s">
        <v>171</v>
      </c>
    </row>
    <row r="327" spans="2:65" s="12" customFormat="1">
      <c r="B327" s="151"/>
      <c r="D327" s="152" t="s">
        <v>179</v>
      </c>
      <c r="E327" s="153" t="s">
        <v>1</v>
      </c>
      <c r="F327" s="154" t="s">
        <v>312</v>
      </c>
      <c r="H327" s="153" t="s">
        <v>1</v>
      </c>
      <c r="I327" s="155"/>
      <c r="L327" s="151"/>
      <c r="M327" s="156"/>
      <c r="T327" s="157"/>
      <c r="AT327" s="153" t="s">
        <v>179</v>
      </c>
      <c r="AU327" s="153" t="s">
        <v>89</v>
      </c>
      <c r="AV327" s="12" t="s">
        <v>87</v>
      </c>
      <c r="AW327" s="12" t="s">
        <v>36</v>
      </c>
      <c r="AX327" s="12" t="s">
        <v>80</v>
      </c>
      <c r="AY327" s="153" t="s">
        <v>171</v>
      </c>
    </row>
    <row r="328" spans="2:65" s="12" customFormat="1">
      <c r="B328" s="151"/>
      <c r="D328" s="152" t="s">
        <v>179</v>
      </c>
      <c r="E328" s="153" t="s">
        <v>1</v>
      </c>
      <c r="F328" s="154" t="s">
        <v>338</v>
      </c>
      <c r="H328" s="153" t="s">
        <v>1</v>
      </c>
      <c r="I328" s="155"/>
      <c r="L328" s="151"/>
      <c r="M328" s="156"/>
      <c r="T328" s="157"/>
      <c r="AT328" s="153" t="s">
        <v>179</v>
      </c>
      <c r="AU328" s="153" t="s">
        <v>89</v>
      </c>
      <c r="AV328" s="12" t="s">
        <v>87</v>
      </c>
      <c r="AW328" s="12" t="s">
        <v>36</v>
      </c>
      <c r="AX328" s="12" t="s">
        <v>80</v>
      </c>
      <c r="AY328" s="153" t="s">
        <v>171</v>
      </c>
    </row>
    <row r="329" spans="2:65" s="13" customFormat="1">
      <c r="B329" s="158"/>
      <c r="D329" s="152" t="s">
        <v>179</v>
      </c>
      <c r="E329" s="159" t="s">
        <v>1</v>
      </c>
      <c r="F329" s="160" t="s">
        <v>339</v>
      </c>
      <c r="H329" s="161">
        <v>-0.9</v>
      </c>
      <c r="I329" s="162"/>
      <c r="L329" s="158"/>
      <c r="M329" s="163"/>
      <c r="T329" s="164"/>
      <c r="AT329" s="159" t="s">
        <v>179</v>
      </c>
      <c r="AU329" s="159" t="s">
        <v>89</v>
      </c>
      <c r="AV329" s="13" t="s">
        <v>89</v>
      </c>
      <c r="AW329" s="13" t="s">
        <v>36</v>
      </c>
      <c r="AX329" s="13" t="s">
        <v>80</v>
      </c>
      <c r="AY329" s="159" t="s">
        <v>171</v>
      </c>
    </row>
    <row r="330" spans="2:65" s="15" customFormat="1">
      <c r="B330" s="172"/>
      <c r="D330" s="152" t="s">
        <v>179</v>
      </c>
      <c r="E330" s="173" t="s">
        <v>1</v>
      </c>
      <c r="F330" s="174" t="s">
        <v>224</v>
      </c>
      <c r="H330" s="175">
        <v>-0.9</v>
      </c>
      <c r="I330" s="176"/>
      <c r="L330" s="172"/>
      <c r="M330" s="177"/>
      <c r="T330" s="178"/>
      <c r="AT330" s="173" t="s">
        <v>179</v>
      </c>
      <c r="AU330" s="173" t="s">
        <v>89</v>
      </c>
      <c r="AV330" s="15" t="s">
        <v>96</v>
      </c>
      <c r="AW330" s="15" t="s">
        <v>36</v>
      </c>
      <c r="AX330" s="15" t="s">
        <v>80</v>
      </c>
      <c r="AY330" s="173" t="s">
        <v>171</v>
      </c>
    </row>
    <row r="331" spans="2:65" s="14" customFormat="1">
      <c r="B331" s="165"/>
      <c r="D331" s="152" t="s">
        <v>179</v>
      </c>
      <c r="E331" s="166" t="s">
        <v>1</v>
      </c>
      <c r="F331" s="167" t="s">
        <v>183</v>
      </c>
      <c r="H331" s="168">
        <v>24.606999999999999</v>
      </c>
      <c r="I331" s="169"/>
      <c r="L331" s="165"/>
      <c r="M331" s="170"/>
      <c r="T331" s="171"/>
      <c r="AT331" s="166" t="s">
        <v>179</v>
      </c>
      <c r="AU331" s="166" t="s">
        <v>89</v>
      </c>
      <c r="AV331" s="14" t="s">
        <v>177</v>
      </c>
      <c r="AW331" s="14" t="s">
        <v>36</v>
      </c>
      <c r="AX331" s="14" t="s">
        <v>87</v>
      </c>
      <c r="AY331" s="166" t="s">
        <v>171</v>
      </c>
    </row>
    <row r="332" spans="2:65" s="1" customFormat="1" ht="33" customHeight="1">
      <c r="B332" s="32"/>
      <c r="C332" s="137" t="s">
        <v>340</v>
      </c>
      <c r="D332" s="137" t="s">
        <v>173</v>
      </c>
      <c r="E332" s="138" t="s">
        <v>341</v>
      </c>
      <c r="F332" s="139" t="s">
        <v>342</v>
      </c>
      <c r="G332" s="140" t="s">
        <v>280</v>
      </c>
      <c r="H332" s="141">
        <v>404.49799999999999</v>
      </c>
      <c r="I332" s="142"/>
      <c r="J332" s="143">
        <f>ROUND(I332*H332,2)</f>
        <v>0</v>
      </c>
      <c r="K332" s="144"/>
      <c r="L332" s="32"/>
      <c r="M332" s="145" t="s">
        <v>1</v>
      </c>
      <c r="N332" s="146" t="s">
        <v>45</v>
      </c>
      <c r="P332" s="147">
        <f>O332*H332</f>
        <v>0</v>
      </c>
      <c r="Q332" s="147">
        <v>0</v>
      </c>
      <c r="R332" s="147">
        <f>Q332*H332</f>
        <v>0</v>
      </c>
      <c r="S332" s="147">
        <v>0</v>
      </c>
      <c r="T332" s="148">
        <f>S332*H332</f>
        <v>0</v>
      </c>
      <c r="AR332" s="149" t="s">
        <v>177</v>
      </c>
      <c r="AT332" s="149" t="s">
        <v>173</v>
      </c>
      <c r="AU332" s="149" t="s">
        <v>89</v>
      </c>
      <c r="AY332" s="17" t="s">
        <v>171</v>
      </c>
      <c r="BE332" s="150">
        <f>IF(N332="základní",J332,0)</f>
        <v>0</v>
      </c>
      <c r="BF332" s="150">
        <f>IF(N332="snížená",J332,0)</f>
        <v>0</v>
      </c>
      <c r="BG332" s="150">
        <f>IF(N332="zákl. přenesená",J332,0)</f>
        <v>0</v>
      </c>
      <c r="BH332" s="150">
        <f>IF(N332="sníž. přenesená",J332,0)</f>
        <v>0</v>
      </c>
      <c r="BI332" s="150">
        <f>IF(N332="nulová",J332,0)</f>
        <v>0</v>
      </c>
      <c r="BJ332" s="17" t="s">
        <v>87</v>
      </c>
      <c r="BK332" s="150">
        <f>ROUND(I332*H332,2)</f>
        <v>0</v>
      </c>
      <c r="BL332" s="17" t="s">
        <v>177</v>
      </c>
      <c r="BM332" s="149" t="s">
        <v>343</v>
      </c>
    </row>
    <row r="333" spans="2:65" s="12" customFormat="1">
      <c r="B333" s="151"/>
      <c r="D333" s="152" t="s">
        <v>179</v>
      </c>
      <c r="E333" s="153" t="s">
        <v>1</v>
      </c>
      <c r="F333" s="154" t="s">
        <v>344</v>
      </c>
      <c r="H333" s="153" t="s">
        <v>1</v>
      </c>
      <c r="I333" s="155"/>
      <c r="L333" s="151"/>
      <c r="M333" s="156"/>
      <c r="T333" s="157"/>
      <c r="AT333" s="153" t="s">
        <v>179</v>
      </c>
      <c r="AU333" s="153" t="s">
        <v>89</v>
      </c>
      <c r="AV333" s="12" t="s">
        <v>87</v>
      </c>
      <c r="AW333" s="12" t="s">
        <v>36</v>
      </c>
      <c r="AX333" s="12" t="s">
        <v>80</v>
      </c>
      <c r="AY333" s="153" t="s">
        <v>171</v>
      </c>
    </row>
    <row r="334" spans="2:65" s="12" customFormat="1">
      <c r="B334" s="151"/>
      <c r="D334" s="152" t="s">
        <v>179</v>
      </c>
      <c r="E334" s="153" t="s">
        <v>1</v>
      </c>
      <c r="F334" s="154" t="s">
        <v>345</v>
      </c>
      <c r="H334" s="153" t="s">
        <v>1</v>
      </c>
      <c r="I334" s="155"/>
      <c r="L334" s="151"/>
      <c r="M334" s="156"/>
      <c r="T334" s="157"/>
      <c r="AT334" s="153" t="s">
        <v>179</v>
      </c>
      <c r="AU334" s="153" t="s">
        <v>89</v>
      </c>
      <c r="AV334" s="12" t="s">
        <v>87</v>
      </c>
      <c r="AW334" s="12" t="s">
        <v>36</v>
      </c>
      <c r="AX334" s="12" t="s">
        <v>80</v>
      </c>
      <c r="AY334" s="153" t="s">
        <v>171</v>
      </c>
    </row>
    <row r="335" spans="2:65" s="13" customFormat="1">
      <c r="B335" s="158"/>
      <c r="D335" s="152" t="s">
        <v>179</v>
      </c>
      <c r="E335" s="159" t="s">
        <v>1</v>
      </c>
      <c r="F335" s="160" t="s">
        <v>346</v>
      </c>
      <c r="H335" s="161">
        <v>180.62899999999999</v>
      </c>
      <c r="I335" s="162"/>
      <c r="L335" s="158"/>
      <c r="M335" s="163"/>
      <c r="T335" s="164"/>
      <c r="AT335" s="159" t="s">
        <v>179</v>
      </c>
      <c r="AU335" s="159" t="s">
        <v>89</v>
      </c>
      <c r="AV335" s="13" t="s">
        <v>89</v>
      </c>
      <c r="AW335" s="13" t="s">
        <v>36</v>
      </c>
      <c r="AX335" s="13" t="s">
        <v>80</v>
      </c>
      <c r="AY335" s="159" t="s">
        <v>171</v>
      </c>
    </row>
    <row r="336" spans="2:65" s="13" customFormat="1">
      <c r="B336" s="158"/>
      <c r="D336" s="152" t="s">
        <v>179</v>
      </c>
      <c r="E336" s="159" t="s">
        <v>1</v>
      </c>
      <c r="F336" s="160" t="s">
        <v>347</v>
      </c>
      <c r="H336" s="161">
        <v>193.352</v>
      </c>
      <c r="I336" s="162"/>
      <c r="L336" s="158"/>
      <c r="M336" s="163"/>
      <c r="T336" s="164"/>
      <c r="AT336" s="159" t="s">
        <v>179</v>
      </c>
      <c r="AU336" s="159" t="s">
        <v>89</v>
      </c>
      <c r="AV336" s="13" t="s">
        <v>89</v>
      </c>
      <c r="AW336" s="13" t="s">
        <v>36</v>
      </c>
      <c r="AX336" s="13" t="s">
        <v>80</v>
      </c>
      <c r="AY336" s="159" t="s">
        <v>171</v>
      </c>
    </row>
    <row r="337" spans="2:51" s="13" customFormat="1">
      <c r="B337" s="158"/>
      <c r="D337" s="152" t="s">
        <v>179</v>
      </c>
      <c r="E337" s="159" t="s">
        <v>1</v>
      </c>
      <c r="F337" s="160" t="s">
        <v>348</v>
      </c>
      <c r="H337" s="161">
        <v>46.485999999999997</v>
      </c>
      <c r="I337" s="162"/>
      <c r="L337" s="158"/>
      <c r="M337" s="163"/>
      <c r="T337" s="164"/>
      <c r="AT337" s="159" t="s">
        <v>179</v>
      </c>
      <c r="AU337" s="159" t="s">
        <v>89</v>
      </c>
      <c r="AV337" s="13" t="s">
        <v>89</v>
      </c>
      <c r="AW337" s="13" t="s">
        <v>36</v>
      </c>
      <c r="AX337" s="13" t="s">
        <v>80</v>
      </c>
      <c r="AY337" s="159" t="s">
        <v>171</v>
      </c>
    </row>
    <row r="338" spans="2:51" s="12" customFormat="1">
      <c r="B338" s="151"/>
      <c r="D338" s="152" t="s">
        <v>179</v>
      </c>
      <c r="E338" s="153" t="s">
        <v>1</v>
      </c>
      <c r="F338" s="154" t="s">
        <v>349</v>
      </c>
      <c r="H338" s="153" t="s">
        <v>1</v>
      </c>
      <c r="I338" s="155"/>
      <c r="L338" s="151"/>
      <c r="M338" s="156"/>
      <c r="T338" s="157"/>
      <c r="AT338" s="153" t="s">
        <v>179</v>
      </c>
      <c r="AU338" s="153" t="s">
        <v>89</v>
      </c>
      <c r="AV338" s="12" t="s">
        <v>87</v>
      </c>
      <c r="AW338" s="12" t="s">
        <v>36</v>
      </c>
      <c r="AX338" s="12" t="s">
        <v>80</v>
      </c>
      <c r="AY338" s="153" t="s">
        <v>171</v>
      </c>
    </row>
    <row r="339" spans="2:51" s="13" customFormat="1">
      <c r="B339" s="158"/>
      <c r="D339" s="152" t="s">
        <v>179</v>
      </c>
      <c r="E339" s="159" t="s">
        <v>1</v>
      </c>
      <c r="F339" s="160" t="s">
        <v>350</v>
      </c>
      <c r="H339" s="161">
        <v>9.4420000000000002</v>
      </c>
      <c r="I339" s="162"/>
      <c r="L339" s="158"/>
      <c r="M339" s="163"/>
      <c r="T339" s="164"/>
      <c r="AT339" s="159" t="s">
        <v>179</v>
      </c>
      <c r="AU339" s="159" t="s">
        <v>89</v>
      </c>
      <c r="AV339" s="13" t="s">
        <v>89</v>
      </c>
      <c r="AW339" s="13" t="s">
        <v>36</v>
      </c>
      <c r="AX339" s="13" t="s">
        <v>80</v>
      </c>
      <c r="AY339" s="159" t="s">
        <v>171</v>
      </c>
    </row>
    <row r="340" spans="2:51" s="13" customFormat="1" ht="20.399999999999999">
      <c r="B340" s="158"/>
      <c r="D340" s="152" t="s">
        <v>179</v>
      </c>
      <c r="E340" s="159" t="s">
        <v>1</v>
      </c>
      <c r="F340" s="160" t="s">
        <v>351</v>
      </c>
      <c r="H340" s="161">
        <v>13.175000000000001</v>
      </c>
      <c r="I340" s="162"/>
      <c r="L340" s="158"/>
      <c r="M340" s="163"/>
      <c r="T340" s="164"/>
      <c r="AT340" s="159" t="s">
        <v>179</v>
      </c>
      <c r="AU340" s="159" t="s">
        <v>89</v>
      </c>
      <c r="AV340" s="13" t="s">
        <v>89</v>
      </c>
      <c r="AW340" s="13" t="s">
        <v>36</v>
      </c>
      <c r="AX340" s="13" t="s">
        <v>80</v>
      </c>
      <c r="AY340" s="159" t="s">
        <v>171</v>
      </c>
    </row>
    <row r="341" spans="2:51" s="12" customFormat="1">
      <c r="B341" s="151"/>
      <c r="D341" s="152" t="s">
        <v>179</v>
      </c>
      <c r="E341" s="153" t="s">
        <v>1</v>
      </c>
      <c r="F341" s="154" t="s">
        <v>352</v>
      </c>
      <c r="H341" s="153" t="s">
        <v>1</v>
      </c>
      <c r="I341" s="155"/>
      <c r="L341" s="151"/>
      <c r="M341" s="156"/>
      <c r="T341" s="157"/>
      <c r="AT341" s="153" t="s">
        <v>179</v>
      </c>
      <c r="AU341" s="153" t="s">
        <v>89</v>
      </c>
      <c r="AV341" s="12" t="s">
        <v>87</v>
      </c>
      <c r="AW341" s="12" t="s">
        <v>36</v>
      </c>
      <c r="AX341" s="12" t="s">
        <v>80</v>
      </c>
      <c r="AY341" s="153" t="s">
        <v>171</v>
      </c>
    </row>
    <row r="342" spans="2:51" s="13" customFormat="1">
      <c r="B342" s="158"/>
      <c r="D342" s="152" t="s">
        <v>179</v>
      </c>
      <c r="E342" s="159" t="s">
        <v>1</v>
      </c>
      <c r="F342" s="160" t="s">
        <v>353</v>
      </c>
      <c r="H342" s="161">
        <v>2.56</v>
      </c>
      <c r="I342" s="162"/>
      <c r="L342" s="158"/>
      <c r="M342" s="163"/>
      <c r="T342" s="164"/>
      <c r="AT342" s="159" t="s">
        <v>179</v>
      </c>
      <c r="AU342" s="159" t="s">
        <v>89</v>
      </c>
      <c r="AV342" s="13" t="s">
        <v>89</v>
      </c>
      <c r="AW342" s="13" t="s">
        <v>36</v>
      </c>
      <c r="AX342" s="13" t="s">
        <v>80</v>
      </c>
      <c r="AY342" s="159" t="s">
        <v>171</v>
      </c>
    </row>
    <row r="343" spans="2:51" s="13" customFormat="1">
      <c r="B343" s="158"/>
      <c r="D343" s="152" t="s">
        <v>179</v>
      </c>
      <c r="E343" s="159" t="s">
        <v>1</v>
      </c>
      <c r="F343" s="160" t="s">
        <v>354</v>
      </c>
      <c r="H343" s="161">
        <v>4.0460000000000003</v>
      </c>
      <c r="I343" s="162"/>
      <c r="L343" s="158"/>
      <c r="M343" s="163"/>
      <c r="T343" s="164"/>
      <c r="AT343" s="159" t="s">
        <v>179</v>
      </c>
      <c r="AU343" s="159" t="s">
        <v>89</v>
      </c>
      <c r="AV343" s="13" t="s">
        <v>89</v>
      </c>
      <c r="AW343" s="13" t="s">
        <v>36</v>
      </c>
      <c r="AX343" s="13" t="s">
        <v>80</v>
      </c>
      <c r="AY343" s="159" t="s">
        <v>171</v>
      </c>
    </row>
    <row r="344" spans="2:51" s="12" customFormat="1">
      <c r="B344" s="151"/>
      <c r="D344" s="152" t="s">
        <v>179</v>
      </c>
      <c r="E344" s="153" t="s">
        <v>1</v>
      </c>
      <c r="F344" s="154" t="s">
        <v>355</v>
      </c>
      <c r="H344" s="153" t="s">
        <v>1</v>
      </c>
      <c r="I344" s="155"/>
      <c r="L344" s="151"/>
      <c r="M344" s="156"/>
      <c r="T344" s="157"/>
      <c r="AT344" s="153" t="s">
        <v>179</v>
      </c>
      <c r="AU344" s="153" t="s">
        <v>89</v>
      </c>
      <c r="AV344" s="12" t="s">
        <v>87</v>
      </c>
      <c r="AW344" s="12" t="s">
        <v>36</v>
      </c>
      <c r="AX344" s="12" t="s">
        <v>80</v>
      </c>
      <c r="AY344" s="153" t="s">
        <v>171</v>
      </c>
    </row>
    <row r="345" spans="2:51" s="13" customFormat="1">
      <c r="B345" s="158"/>
      <c r="D345" s="152" t="s">
        <v>179</v>
      </c>
      <c r="E345" s="159" t="s">
        <v>1</v>
      </c>
      <c r="F345" s="160" t="s">
        <v>356</v>
      </c>
      <c r="H345" s="161">
        <v>-32.328000000000003</v>
      </c>
      <c r="I345" s="162"/>
      <c r="L345" s="158"/>
      <c r="M345" s="163"/>
      <c r="T345" s="164"/>
      <c r="AT345" s="159" t="s">
        <v>179</v>
      </c>
      <c r="AU345" s="159" t="s">
        <v>89</v>
      </c>
      <c r="AV345" s="13" t="s">
        <v>89</v>
      </c>
      <c r="AW345" s="13" t="s">
        <v>36</v>
      </c>
      <c r="AX345" s="13" t="s">
        <v>80</v>
      </c>
      <c r="AY345" s="159" t="s">
        <v>171</v>
      </c>
    </row>
    <row r="346" spans="2:51" s="12" customFormat="1">
      <c r="B346" s="151"/>
      <c r="D346" s="152" t="s">
        <v>179</v>
      </c>
      <c r="E346" s="153" t="s">
        <v>1</v>
      </c>
      <c r="F346" s="154" t="s">
        <v>357</v>
      </c>
      <c r="H346" s="153" t="s">
        <v>1</v>
      </c>
      <c r="I346" s="155"/>
      <c r="L346" s="151"/>
      <c r="M346" s="156"/>
      <c r="T346" s="157"/>
      <c r="AT346" s="153" t="s">
        <v>179</v>
      </c>
      <c r="AU346" s="153" t="s">
        <v>89</v>
      </c>
      <c r="AV346" s="12" t="s">
        <v>87</v>
      </c>
      <c r="AW346" s="12" t="s">
        <v>36</v>
      </c>
      <c r="AX346" s="12" t="s">
        <v>80</v>
      </c>
      <c r="AY346" s="153" t="s">
        <v>171</v>
      </c>
    </row>
    <row r="347" spans="2:51" s="13" customFormat="1">
      <c r="B347" s="158"/>
      <c r="D347" s="152" t="s">
        <v>179</v>
      </c>
      <c r="E347" s="159" t="s">
        <v>1</v>
      </c>
      <c r="F347" s="160" t="s">
        <v>358</v>
      </c>
      <c r="H347" s="161">
        <v>-6.1079999999999997</v>
      </c>
      <c r="I347" s="162"/>
      <c r="L347" s="158"/>
      <c r="M347" s="163"/>
      <c r="T347" s="164"/>
      <c r="AT347" s="159" t="s">
        <v>179</v>
      </c>
      <c r="AU347" s="159" t="s">
        <v>89</v>
      </c>
      <c r="AV347" s="13" t="s">
        <v>89</v>
      </c>
      <c r="AW347" s="13" t="s">
        <v>36</v>
      </c>
      <c r="AX347" s="13" t="s">
        <v>80</v>
      </c>
      <c r="AY347" s="159" t="s">
        <v>171</v>
      </c>
    </row>
    <row r="348" spans="2:51" s="12" customFormat="1">
      <c r="B348" s="151"/>
      <c r="D348" s="152" t="s">
        <v>179</v>
      </c>
      <c r="E348" s="153" t="s">
        <v>1</v>
      </c>
      <c r="F348" s="154" t="s">
        <v>359</v>
      </c>
      <c r="H348" s="153" t="s">
        <v>1</v>
      </c>
      <c r="I348" s="155"/>
      <c r="L348" s="151"/>
      <c r="M348" s="156"/>
      <c r="T348" s="157"/>
      <c r="AT348" s="153" t="s">
        <v>179</v>
      </c>
      <c r="AU348" s="153" t="s">
        <v>89</v>
      </c>
      <c r="AV348" s="12" t="s">
        <v>87</v>
      </c>
      <c r="AW348" s="12" t="s">
        <v>36</v>
      </c>
      <c r="AX348" s="12" t="s">
        <v>80</v>
      </c>
      <c r="AY348" s="153" t="s">
        <v>171</v>
      </c>
    </row>
    <row r="349" spans="2:51" s="12" customFormat="1">
      <c r="B349" s="151"/>
      <c r="D349" s="152" t="s">
        <v>179</v>
      </c>
      <c r="E349" s="153" t="s">
        <v>1</v>
      </c>
      <c r="F349" s="154" t="s">
        <v>360</v>
      </c>
      <c r="H349" s="153" t="s">
        <v>1</v>
      </c>
      <c r="I349" s="155"/>
      <c r="L349" s="151"/>
      <c r="M349" s="156"/>
      <c r="T349" s="157"/>
      <c r="AT349" s="153" t="s">
        <v>179</v>
      </c>
      <c r="AU349" s="153" t="s">
        <v>89</v>
      </c>
      <c r="AV349" s="12" t="s">
        <v>87</v>
      </c>
      <c r="AW349" s="12" t="s">
        <v>36</v>
      </c>
      <c r="AX349" s="12" t="s">
        <v>80</v>
      </c>
      <c r="AY349" s="153" t="s">
        <v>171</v>
      </c>
    </row>
    <row r="350" spans="2:51" s="13" customFormat="1" ht="20.399999999999999">
      <c r="B350" s="158"/>
      <c r="D350" s="152" t="s">
        <v>179</v>
      </c>
      <c r="E350" s="159" t="s">
        <v>1</v>
      </c>
      <c r="F350" s="160" t="s">
        <v>361</v>
      </c>
      <c r="H350" s="161">
        <v>3.911</v>
      </c>
      <c r="I350" s="162"/>
      <c r="L350" s="158"/>
      <c r="M350" s="163"/>
      <c r="T350" s="164"/>
      <c r="AT350" s="159" t="s">
        <v>179</v>
      </c>
      <c r="AU350" s="159" t="s">
        <v>89</v>
      </c>
      <c r="AV350" s="13" t="s">
        <v>89</v>
      </c>
      <c r="AW350" s="13" t="s">
        <v>36</v>
      </c>
      <c r="AX350" s="13" t="s">
        <v>80</v>
      </c>
      <c r="AY350" s="159" t="s">
        <v>171</v>
      </c>
    </row>
    <row r="351" spans="2:51" s="12" customFormat="1">
      <c r="B351" s="151"/>
      <c r="D351" s="152" t="s">
        <v>179</v>
      </c>
      <c r="E351" s="153" t="s">
        <v>1</v>
      </c>
      <c r="F351" s="154" t="s">
        <v>362</v>
      </c>
      <c r="H351" s="153" t="s">
        <v>1</v>
      </c>
      <c r="I351" s="155"/>
      <c r="L351" s="151"/>
      <c r="M351" s="156"/>
      <c r="T351" s="157"/>
      <c r="AT351" s="153" t="s">
        <v>179</v>
      </c>
      <c r="AU351" s="153" t="s">
        <v>89</v>
      </c>
      <c r="AV351" s="12" t="s">
        <v>87</v>
      </c>
      <c r="AW351" s="12" t="s">
        <v>36</v>
      </c>
      <c r="AX351" s="12" t="s">
        <v>80</v>
      </c>
      <c r="AY351" s="153" t="s">
        <v>171</v>
      </c>
    </row>
    <row r="352" spans="2:51" s="12" customFormat="1">
      <c r="B352" s="151"/>
      <c r="D352" s="152" t="s">
        <v>179</v>
      </c>
      <c r="E352" s="153" t="s">
        <v>1</v>
      </c>
      <c r="F352" s="154" t="s">
        <v>301</v>
      </c>
      <c r="H352" s="153" t="s">
        <v>1</v>
      </c>
      <c r="I352" s="155"/>
      <c r="L352" s="151"/>
      <c r="M352" s="156"/>
      <c r="T352" s="157"/>
      <c r="AT352" s="153" t="s">
        <v>179</v>
      </c>
      <c r="AU352" s="153" t="s">
        <v>89</v>
      </c>
      <c r="AV352" s="12" t="s">
        <v>87</v>
      </c>
      <c r="AW352" s="12" t="s">
        <v>36</v>
      </c>
      <c r="AX352" s="12" t="s">
        <v>80</v>
      </c>
      <c r="AY352" s="153" t="s">
        <v>171</v>
      </c>
    </row>
    <row r="353" spans="2:51" s="13" customFormat="1">
      <c r="B353" s="158"/>
      <c r="D353" s="152" t="s">
        <v>179</v>
      </c>
      <c r="E353" s="159" t="s">
        <v>1</v>
      </c>
      <c r="F353" s="160" t="s">
        <v>363</v>
      </c>
      <c r="H353" s="161">
        <v>-16.143999999999998</v>
      </c>
      <c r="I353" s="162"/>
      <c r="L353" s="158"/>
      <c r="M353" s="163"/>
      <c r="T353" s="164"/>
      <c r="AT353" s="159" t="s">
        <v>179</v>
      </c>
      <c r="AU353" s="159" t="s">
        <v>89</v>
      </c>
      <c r="AV353" s="13" t="s">
        <v>89</v>
      </c>
      <c r="AW353" s="13" t="s">
        <v>36</v>
      </c>
      <c r="AX353" s="13" t="s">
        <v>80</v>
      </c>
      <c r="AY353" s="159" t="s">
        <v>171</v>
      </c>
    </row>
    <row r="354" spans="2:51" s="13" customFormat="1">
      <c r="B354" s="158"/>
      <c r="D354" s="152" t="s">
        <v>179</v>
      </c>
      <c r="E354" s="159" t="s">
        <v>1</v>
      </c>
      <c r="F354" s="160" t="s">
        <v>364</v>
      </c>
      <c r="H354" s="161">
        <v>-0.33600000000000002</v>
      </c>
      <c r="I354" s="162"/>
      <c r="L354" s="158"/>
      <c r="M354" s="163"/>
      <c r="T354" s="164"/>
      <c r="AT354" s="159" t="s">
        <v>179</v>
      </c>
      <c r="AU354" s="159" t="s">
        <v>89</v>
      </c>
      <c r="AV354" s="13" t="s">
        <v>89</v>
      </c>
      <c r="AW354" s="13" t="s">
        <v>36</v>
      </c>
      <c r="AX354" s="13" t="s">
        <v>80</v>
      </c>
      <c r="AY354" s="159" t="s">
        <v>171</v>
      </c>
    </row>
    <row r="355" spans="2:51" s="13" customFormat="1" ht="20.399999999999999">
      <c r="B355" s="158"/>
      <c r="D355" s="152" t="s">
        <v>179</v>
      </c>
      <c r="E355" s="159" t="s">
        <v>1</v>
      </c>
      <c r="F355" s="160" t="s">
        <v>365</v>
      </c>
      <c r="H355" s="161">
        <v>-0.42499999999999999</v>
      </c>
      <c r="I355" s="162"/>
      <c r="L355" s="158"/>
      <c r="M355" s="163"/>
      <c r="T355" s="164"/>
      <c r="AT355" s="159" t="s">
        <v>179</v>
      </c>
      <c r="AU355" s="159" t="s">
        <v>89</v>
      </c>
      <c r="AV355" s="13" t="s">
        <v>89</v>
      </c>
      <c r="AW355" s="13" t="s">
        <v>36</v>
      </c>
      <c r="AX355" s="13" t="s">
        <v>80</v>
      </c>
      <c r="AY355" s="159" t="s">
        <v>171</v>
      </c>
    </row>
    <row r="356" spans="2:51" s="15" customFormat="1">
      <c r="B356" s="172"/>
      <c r="D356" s="152" t="s">
        <v>179</v>
      </c>
      <c r="E356" s="173" t="s">
        <v>1</v>
      </c>
      <c r="F356" s="174" t="s">
        <v>224</v>
      </c>
      <c r="H356" s="175">
        <v>398.26</v>
      </c>
      <c r="I356" s="176"/>
      <c r="L356" s="172"/>
      <c r="M356" s="177"/>
      <c r="T356" s="178"/>
      <c r="AT356" s="173" t="s">
        <v>179</v>
      </c>
      <c r="AU356" s="173" t="s">
        <v>89</v>
      </c>
      <c r="AV356" s="15" t="s">
        <v>96</v>
      </c>
      <c r="AW356" s="15" t="s">
        <v>36</v>
      </c>
      <c r="AX356" s="15" t="s">
        <v>80</v>
      </c>
      <c r="AY356" s="173" t="s">
        <v>171</v>
      </c>
    </row>
    <row r="357" spans="2:51" s="12" customFormat="1">
      <c r="B357" s="151"/>
      <c r="D357" s="152" t="s">
        <v>179</v>
      </c>
      <c r="E357" s="153" t="s">
        <v>1</v>
      </c>
      <c r="F357" s="154" t="s">
        <v>254</v>
      </c>
      <c r="H357" s="153" t="s">
        <v>1</v>
      </c>
      <c r="I357" s="155"/>
      <c r="L357" s="151"/>
      <c r="M357" s="156"/>
      <c r="T357" s="157"/>
      <c r="AT357" s="153" t="s">
        <v>179</v>
      </c>
      <c r="AU357" s="153" t="s">
        <v>89</v>
      </c>
      <c r="AV357" s="12" t="s">
        <v>87</v>
      </c>
      <c r="AW357" s="12" t="s">
        <v>36</v>
      </c>
      <c r="AX357" s="12" t="s">
        <v>80</v>
      </c>
      <c r="AY357" s="153" t="s">
        <v>171</v>
      </c>
    </row>
    <row r="358" spans="2:51" s="13" customFormat="1">
      <c r="B358" s="158"/>
      <c r="D358" s="152" t="s">
        <v>179</v>
      </c>
      <c r="E358" s="159" t="s">
        <v>1</v>
      </c>
      <c r="F358" s="160" t="s">
        <v>366</v>
      </c>
      <c r="H358" s="161">
        <v>19.713000000000001</v>
      </c>
      <c r="I358" s="162"/>
      <c r="L358" s="158"/>
      <c r="M358" s="163"/>
      <c r="T358" s="164"/>
      <c r="AT358" s="159" t="s">
        <v>179</v>
      </c>
      <c r="AU358" s="159" t="s">
        <v>89</v>
      </c>
      <c r="AV358" s="13" t="s">
        <v>89</v>
      </c>
      <c r="AW358" s="13" t="s">
        <v>36</v>
      </c>
      <c r="AX358" s="13" t="s">
        <v>80</v>
      </c>
      <c r="AY358" s="159" t="s">
        <v>171</v>
      </c>
    </row>
    <row r="359" spans="2:51" s="13" customFormat="1">
      <c r="B359" s="158"/>
      <c r="D359" s="152" t="s">
        <v>179</v>
      </c>
      <c r="E359" s="159" t="s">
        <v>1</v>
      </c>
      <c r="F359" s="160" t="s">
        <v>367</v>
      </c>
      <c r="H359" s="161">
        <v>53.832999999999998</v>
      </c>
      <c r="I359" s="162"/>
      <c r="L359" s="158"/>
      <c r="M359" s="163"/>
      <c r="T359" s="164"/>
      <c r="AT359" s="159" t="s">
        <v>179</v>
      </c>
      <c r="AU359" s="159" t="s">
        <v>89</v>
      </c>
      <c r="AV359" s="13" t="s">
        <v>89</v>
      </c>
      <c r="AW359" s="13" t="s">
        <v>36</v>
      </c>
      <c r="AX359" s="13" t="s">
        <v>80</v>
      </c>
      <c r="AY359" s="159" t="s">
        <v>171</v>
      </c>
    </row>
    <row r="360" spans="2:51" s="12" customFormat="1">
      <c r="B360" s="151"/>
      <c r="D360" s="152" t="s">
        <v>179</v>
      </c>
      <c r="E360" s="153" t="s">
        <v>1</v>
      </c>
      <c r="F360" s="154" t="s">
        <v>362</v>
      </c>
      <c r="H360" s="153" t="s">
        <v>1</v>
      </c>
      <c r="I360" s="155"/>
      <c r="L360" s="151"/>
      <c r="M360" s="156"/>
      <c r="T360" s="157"/>
      <c r="AT360" s="153" t="s">
        <v>179</v>
      </c>
      <c r="AU360" s="153" t="s">
        <v>89</v>
      </c>
      <c r="AV360" s="12" t="s">
        <v>87</v>
      </c>
      <c r="AW360" s="12" t="s">
        <v>36</v>
      </c>
      <c r="AX360" s="12" t="s">
        <v>80</v>
      </c>
      <c r="AY360" s="153" t="s">
        <v>171</v>
      </c>
    </row>
    <row r="361" spans="2:51" s="12" customFormat="1">
      <c r="B361" s="151"/>
      <c r="D361" s="152" t="s">
        <v>179</v>
      </c>
      <c r="E361" s="153" t="s">
        <v>1</v>
      </c>
      <c r="F361" s="154" t="s">
        <v>368</v>
      </c>
      <c r="H361" s="153" t="s">
        <v>1</v>
      </c>
      <c r="I361" s="155"/>
      <c r="L361" s="151"/>
      <c r="M361" s="156"/>
      <c r="T361" s="157"/>
      <c r="AT361" s="153" t="s">
        <v>179</v>
      </c>
      <c r="AU361" s="153" t="s">
        <v>89</v>
      </c>
      <c r="AV361" s="12" t="s">
        <v>87</v>
      </c>
      <c r="AW361" s="12" t="s">
        <v>36</v>
      </c>
      <c r="AX361" s="12" t="s">
        <v>80</v>
      </c>
      <c r="AY361" s="153" t="s">
        <v>171</v>
      </c>
    </row>
    <row r="362" spans="2:51" s="13" customFormat="1">
      <c r="B362" s="158"/>
      <c r="D362" s="152" t="s">
        <v>179</v>
      </c>
      <c r="E362" s="159" t="s">
        <v>1</v>
      </c>
      <c r="F362" s="160" t="s">
        <v>369</v>
      </c>
      <c r="H362" s="161">
        <v>-4.54</v>
      </c>
      <c r="I362" s="162"/>
      <c r="L362" s="158"/>
      <c r="M362" s="163"/>
      <c r="T362" s="164"/>
      <c r="AT362" s="159" t="s">
        <v>179</v>
      </c>
      <c r="AU362" s="159" t="s">
        <v>89</v>
      </c>
      <c r="AV362" s="13" t="s">
        <v>89</v>
      </c>
      <c r="AW362" s="13" t="s">
        <v>36</v>
      </c>
      <c r="AX362" s="13" t="s">
        <v>80</v>
      </c>
      <c r="AY362" s="159" t="s">
        <v>171</v>
      </c>
    </row>
    <row r="363" spans="2:51" s="12" customFormat="1">
      <c r="B363" s="151"/>
      <c r="D363" s="152" t="s">
        <v>179</v>
      </c>
      <c r="E363" s="153" t="s">
        <v>1</v>
      </c>
      <c r="F363" s="154" t="s">
        <v>301</v>
      </c>
      <c r="H363" s="153" t="s">
        <v>1</v>
      </c>
      <c r="I363" s="155"/>
      <c r="L363" s="151"/>
      <c r="M363" s="156"/>
      <c r="T363" s="157"/>
      <c r="AT363" s="153" t="s">
        <v>179</v>
      </c>
      <c r="AU363" s="153" t="s">
        <v>89</v>
      </c>
      <c r="AV363" s="12" t="s">
        <v>87</v>
      </c>
      <c r="AW363" s="12" t="s">
        <v>36</v>
      </c>
      <c r="AX363" s="12" t="s">
        <v>80</v>
      </c>
      <c r="AY363" s="153" t="s">
        <v>171</v>
      </c>
    </row>
    <row r="364" spans="2:51" s="13" customFormat="1">
      <c r="B364" s="158"/>
      <c r="D364" s="152" t="s">
        <v>179</v>
      </c>
      <c r="E364" s="159" t="s">
        <v>1</v>
      </c>
      <c r="F364" s="160" t="s">
        <v>370</v>
      </c>
      <c r="H364" s="161">
        <v>-0.84099999999999997</v>
      </c>
      <c r="I364" s="162"/>
      <c r="L364" s="158"/>
      <c r="M364" s="163"/>
      <c r="T364" s="164"/>
      <c r="AT364" s="159" t="s">
        <v>179</v>
      </c>
      <c r="AU364" s="159" t="s">
        <v>89</v>
      </c>
      <c r="AV364" s="13" t="s">
        <v>89</v>
      </c>
      <c r="AW364" s="13" t="s">
        <v>36</v>
      </c>
      <c r="AX364" s="13" t="s">
        <v>80</v>
      </c>
      <c r="AY364" s="159" t="s">
        <v>171</v>
      </c>
    </row>
    <row r="365" spans="2:51" s="12" customFormat="1">
      <c r="B365" s="151"/>
      <c r="D365" s="152" t="s">
        <v>179</v>
      </c>
      <c r="E365" s="153" t="s">
        <v>1</v>
      </c>
      <c r="F365" s="154" t="s">
        <v>318</v>
      </c>
      <c r="H365" s="153" t="s">
        <v>1</v>
      </c>
      <c r="I365" s="155"/>
      <c r="L365" s="151"/>
      <c r="M365" s="156"/>
      <c r="T365" s="157"/>
      <c r="AT365" s="153" t="s">
        <v>179</v>
      </c>
      <c r="AU365" s="153" t="s">
        <v>89</v>
      </c>
      <c r="AV365" s="12" t="s">
        <v>87</v>
      </c>
      <c r="AW365" s="12" t="s">
        <v>36</v>
      </c>
      <c r="AX365" s="12" t="s">
        <v>80</v>
      </c>
      <c r="AY365" s="153" t="s">
        <v>171</v>
      </c>
    </row>
    <row r="366" spans="2:51" s="13" customFormat="1">
      <c r="B366" s="158"/>
      <c r="D366" s="152" t="s">
        <v>179</v>
      </c>
      <c r="E366" s="159" t="s">
        <v>1</v>
      </c>
      <c r="F366" s="160" t="s">
        <v>371</v>
      </c>
      <c r="H366" s="161">
        <v>-1.0580000000000001</v>
      </c>
      <c r="I366" s="162"/>
      <c r="L366" s="158"/>
      <c r="M366" s="163"/>
      <c r="T366" s="164"/>
      <c r="AT366" s="159" t="s">
        <v>179</v>
      </c>
      <c r="AU366" s="159" t="s">
        <v>89</v>
      </c>
      <c r="AV366" s="13" t="s">
        <v>89</v>
      </c>
      <c r="AW366" s="13" t="s">
        <v>36</v>
      </c>
      <c r="AX366" s="13" t="s">
        <v>80</v>
      </c>
      <c r="AY366" s="159" t="s">
        <v>171</v>
      </c>
    </row>
    <row r="367" spans="2:51" s="15" customFormat="1">
      <c r="B367" s="172"/>
      <c r="D367" s="152" t="s">
        <v>179</v>
      </c>
      <c r="E367" s="173" t="s">
        <v>1</v>
      </c>
      <c r="F367" s="174" t="s">
        <v>224</v>
      </c>
      <c r="H367" s="175">
        <v>67.106999999999999</v>
      </c>
      <c r="I367" s="176"/>
      <c r="L367" s="172"/>
      <c r="M367" s="177"/>
      <c r="T367" s="178"/>
      <c r="AT367" s="173" t="s">
        <v>179</v>
      </c>
      <c r="AU367" s="173" t="s">
        <v>89</v>
      </c>
      <c r="AV367" s="15" t="s">
        <v>96</v>
      </c>
      <c r="AW367" s="15" t="s">
        <v>36</v>
      </c>
      <c r="AX367" s="15" t="s">
        <v>80</v>
      </c>
      <c r="AY367" s="173" t="s">
        <v>171</v>
      </c>
    </row>
    <row r="368" spans="2:51" s="12" customFormat="1">
      <c r="B368" s="151"/>
      <c r="D368" s="152" t="s">
        <v>179</v>
      </c>
      <c r="E368" s="153" t="s">
        <v>1</v>
      </c>
      <c r="F368" s="154" t="s">
        <v>267</v>
      </c>
      <c r="H368" s="153" t="s">
        <v>1</v>
      </c>
      <c r="I368" s="155"/>
      <c r="L368" s="151"/>
      <c r="M368" s="156"/>
      <c r="T368" s="157"/>
      <c r="AT368" s="153" t="s">
        <v>179</v>
      </c>
      <c r="AU368" s="153" t="s">
        <v>89</v>
      </c>
      <c r="AV368" s="12" t="s">
        <v>87</v>
      </c>
      <c r="AW368" s="12" t="s">
        <v>36</v>
      </c>
      <c r="AX368" s="12" t="s">
        <v>80</v>
      </c>
      <c r="AY368" s="153" t="s">
        <v>171</v>
      </c>
    </row>
    <row r="369" spans="2:51" s="13" customFormat="1">
      <c r="B369" s="158"/>
      <c r="D369" s="152" t="s">
        <v>179</v>
      </c>
      <c r="E369" s="159" t="s">
        <v>1</v>
      </c>
      <c r="F369" s="160" t="s">
        <v>372</v>
      </c>
      <c r="H369" s="161">
        <v>17.867999999999999</v>
      </c>
      <c r="I369" s="162"/>
      <c r="L369" s="158"/>
      <c r="M369" s="163"/>
      <c r="T369" s="164"/>
      <c r="AT369" s="159" t="s">
        <v>179</v>
      </c>
      <c r="AU369" s="159" t="s">
        <v>89</v>
      </c>
      <c r="AV369" s="13" t="s">
        <v>89</v>
      </c>
      <c r="AW369" s="13" t="s">
        <v>36</v>
      </c>
      <c r="AX369" s="13" t="s">
        <v>80</v>
      </c>
      <c r="AY369" s="159" t="s">
        <v>171</v>
      </c>
    </row>
    <row r="370" spans="2:51" s="12" customFormat="1">
      <c r="B370" s="151"/>
      <c r="D370" s="152" t="s">
        <v>179</v>
      </c>
      <c r="E370" s="153" t="s">
        <v>1</v>
      </c>
      <c r="F370" s="154" t="s">
        <v>362</v>
      </c>
      <c r="H370" s="153" t="s">
        <v>1</v>
      </c>
      <c r="I370" s="155"/>
      <c r="L370" s="151"/>
      <c r="M370" s="156"/>
      <c r="T370" s="157"/>
      <c r="AT370" s="153" t="s">
        <v>179</v>
      </c>
      <c r="AU370" s="153" t="s">
        <v>89</v>
      </c>
      <c r="AV370" s="12" t="s">
        <v>87</v>
      </c>
      <c r="AW370" s="12" t="s">
        <v>36</v>
      </c>
      <c r="AX370" s="12" t="s">
        <v>80</v>
      </c>
      <c r="AY370" s="153" t="s">
        <v>171</v>
      </c>
    </row>
    <row r="371" spans="2:51" s="12" customFormat="1">
      <c r="B371" s="151"/>
      <c r="D371" s="152" t="s">
        <v>179</v>
      </c>
      <c r="E371" s="153" t="s">
        <v>1</v>
      </c>
      <c r="F371" s="154" t="s">
        <v>318</v>
      </c>
      <c r="H371" s="153" t="s">
        <v>1</v>
      </c>
      <c r="I371" s="155"/>
      <c r="L371" s="151"/>
      <c r="M371" s="156"/>
      <c r="T371" s="157"/>
      <c r="AT371" s="153" t="s">
        <v>179</v>
      </c>
      <c r="AU371" s="153" t="s">
        <v>89</v>
      </c>
      <c r="AV371" s="12" t="s">
        <v>87</v>
      </c>
      <c r="AW371" s="12" t="s">
        <v>36</v>
      </c>
      <c r="AX371" s="12" t="s">
        <v>80</v>
      </c>
      <c r="AY371" s="153" t="s">
        <v>171</v>
      </c>
    </row>
    <row r="372" spans="2:51" s="13" customFormat="1">
      <c r="B372" s="158"/>
      <c r="D372" s="152" t="s">
        <v>179</v>
      </c>
      <c r="E372" s="159" t="s">
        <v>1</v>
      </c>
      <c r="F372" s="160" t="s">
        <v>373</v>
      </c>
      <c r="H372" s="161">
        <v>-0.754</v>
      </c>
      <c r="I372" s="162"/>
      <c r="L372" s="158"/>
      <c r="M372" s="163"/>
      <c r="T372" s="164"/>
      <c r="AT372" s="159" t="s">
        <v>179</v>
      </c>
      <c r="AU372" s="159" t="s">
        <v>89</v>
      </c>
      <c r="AV372" s="13" t="s">
        <v>89</v>
      </c>
      <c r="AW372" s="13" t="s">
        <v>36</v>
      </c>
      <c r="AX372" s="13" t="s">
        <v>80</v>
      </c>
      <c r="AY372" s="159" t="s">
        <v>171</v>
      </c>
    </row>
    <row r="373" spans="2:51" s="15" customFormat="1">
      <c r="B373" s="172"/>
      <c r="D373" s="152" t="s">
        <v>179</v>
      </c>
      <c r="E373" s="173" t="s">
        <v>1</v>
      </c>
      <c r="F373" s="174" t="s">
        <v>224</v>
      </c>
      <c r="H373" s="175">
        <v>17.114000000000001</v>
      </c>
      <c r="I373" s="176"/>
      <c r="L373" s="172"/>
      <c r="M373" s="177"/>
      <c r="T373" s="178"/>
      <c r="AT373" s="173" t="s">
        <v>179</v>
      </c>
      <c r="AU373" s="173" t="s">
        <v>89</v>
      </c>
      <c r="AV373" s="15" t="s">
        <v>96</v>
      </c>
      <c r="AW373" s="15" t="s">
        <v>36</v>
      </c>
      <c r="AX373" s="15" t="s">
        <v>80</v>
      </c>
      <c r="AY373" s="173" t="s">
        <v>171</v>
      </c>
    </row>
    <row r="374" spans="2:51" s="12" customFormat="1">
      <c r="B374" s="151"/>
      <c r="D374" s="152" t="s">
        <v>179</v>
      </c>
      <c r="E374" s="153" t="s">
        <v>1</v>
      </c>
      <c r="F374" s="154" t="s">
        <v>374</v>
      </c>
      <c r="H374" s="153" t="s">
        <v>1</v>
      </c>
      <c r="I374" s="155"/>
      <c r="L374" s="151"/>
      <c r="M374" s="156"/>
      <c r="T374" s="157"/>
      <c r="AT374" s="153" t="s">
        <v>179</v>
      </c>
      <c r="AU374" s="153" t="s">
        <v>89</v>
      </c>
      <c r="AV374" s="12" t="s">
        <v>87</v>
      </c>
      <c r="AW374" s="12" t="s">
        <v>36</v>
      </c>
      <c r="AX374" s="12" t="s">
        <v>80</v>
      </c>
      <c r="AY374" s="153" t="s">
        <v>171</v>
      </c>
    </row>
    <row r="375" spans="2:51" s="13" customFormat="1">
      <c r="B375" s="158"/>
      <c r="D375" s="152" t="s">
        <v>179</v>
      </c>
      <c r="E375" s="159" t="s">
        <v>1</v>
      </c>
      <c r="F375" s="160" t="s">
        <v>375</v>
      </c>
      <c r="H375" s="161">
        <v>22.800999999999998</v>
      </c>
      <c r="I375" s="162"/>
      <c r="L375" s="158"/>
      <c r="M375" s="163"/>
      <c r="T375" s="164"/>
      <c r="AT375" s="159" t="s">
        <v>179</v>
      </c>
      <c r="AU375" s="159" t="s">
        <v>89</v>
      </c>
      <c r="AV375" s="13" t="s">
        <v>89</v>
      </c>
      <c r="AW375" s="13" t="s">
        <v>36</v>
      </c>
      <c r="AX375" s="13" t="s">
        <v>80</v>
      </c>
      <c r="AY375" s="159" t="s">
        <v>171</v>
      </c>
    </row>
    <row r="376" spans="2:51" s="12" customFormat="1">
      <c r="B376" s="151"/>
      <c r="D376" s="152" t="s">
        <v>179</v>
      </c>
      <c r="E376" s="153" t="s">
        <v>1</v>
      </c>
      <c r="F376" s="154" t="s">
        <v>359</v>
      </c>
      <c r="H376" s="153" t="s">
        <v>1</v>
      </c>
      <c r="I376" s="155"/>
      <c r="L376" s="151"/>
      <c r="M376" s="156"/>
      <c r="T376" s="157"/>
      <c r="AT376" s="153" t="s">
        <v>179</v>
      </c>
      <c r="AU376" s="153" t="s">
        <v>89</v>
      </c>
      <c r="AV376" s="12" t="s">
        <v>87</v>
      </c>
      <c r="AW376" s="12" t="s">
        <v>36</v>
      </c>
      <c r="AX376" s="12" t="s">
        <v>80</v>
      </c>
      <c r="AY376" s="153" t="s">
        <v>171</v>
      </c>
    </row>
    <row r="377" spans="2:51" s="12" customFormat="1">
      <c r="B377" s="151"/>
      <c r="D377" s="152" t="s">
        <v>179</v>
      </c>
      <c r="E377" s="153" t="s">
        <v>1</v>
      </c>
      <c r="F377" s="154" t="s">
        <v>376</v>
      </c>
      <c r="H377" s="153" t="s">
        <v>1</v>
      </c>
      <c r="I377" s="155"/>
      <c r="L377" s="151"/>
      <c r="M377" s="156"/>
      <c r="T377" s="157"/>
      <c r="AT377" s="153" t="s">
        <v>179</v>
      </c>
      <c r="AU377" s="153" t="s">
        <v>89</v>
      </c>
      <c r="AV377" s="12" t="s">
        <v>87</v>
      </c>
      <c r="AW377" s="12" t="s">
        <v>36</v>
      </c>
      <c r="AX377" s="12" t="s">
        <v>80</v>
      </c>
      <c r="AY377" s="153" t="s">
        <v>171</v>
      </c>
    </row>
    <row r="378" spans="2:51" s="13" customFormat="1">
      <c r="B378" s="158"/>
      <c r="D378" s="152" t="s">
        <v>179</v>
      </c>
      <c r="E378" s="159" t="s">
        <v>1</v>
      </c>
      <c r="F378" s="160" t="s">
        <v>377</v>
      </c>
      <c r="H378" s="161">
        <v>1.81</v>
      </c>
      <c r="I378" s="162"/>
      <c r="L378" s="158"/>
      <c r="M378" s="163"/>
      <c r="T378" s="164"/>
      <c r="AT378" s="159" t="s">
        <v>179</v>
      </c>
      <c r="AU378" s="159" t="s">
        <v>89</v>
      </c>
      <c r="AV378" s="13" t="s">
        <v>89</v>
      </c>
      <c r="AW378" s="13" t="s">
        <v>36</v>
      </c>
      <c r="AX378" s="13" t="s">
        <v>80</v>
      </c>
      <c r="AY378" s="159" t="s">
        <v>171</v>
      </c>
    </row>
    <row r="379" spans="2:51" s="12" customFormat="1">
      <c r="B379" s="151"/>
      <c r="D379" s="152" t="s">
        <v>179</v>
      </c>
      <c r="E379" s="153" t="s">
        <v>1</v>
      </c>
      <c r="F379" s="154" t="s">
        <v>362</v>
      </c>
      <c r="H379" s="153" t="s">
        <v>1</v>
      </c>
      <c r="I379" s="155"/>
      <c r="L379" s="151"/>
      <c r="M379" s="156"/>
      <c r="T379" s="157"/>
      <c r="AT379" s="153" t="s">
        <v>179</v>
      </c>
      <c r="AU379" s="153" t="s">
        <v>89</v>
      </c>
      <c r="AV379" s="12" t="s">
        <v>87</v>
      </c>
      <c r="AW379" s="12" t="s">
        <v>36</v>
      </c>
      <c r="AX379" s="12" t="s">
        <v>80</v>
      </c>
      <c r="AY379" s="153" t="s">
        <v>171</v>
      </c>
    </row>
    <row r="380" spans="2:51" s="12" customFormat="1">
      <c r="B380" s="151"/>
      <c r="D380" s="152" t="s">
        <v>179</v>
      </c>
      <c r="E380" s="153" t="s">
        <v>1</v>
      </c>
      <c r="F380" s="154" t="s">
        <v>301</v>
      </c>
      <c r="H380" s="153" t="s">
        <v>1</v>
      </c>
      <c r="I380" s="155"/>
      <c r="L380" s="151"/>
      <c r="M380" s="156"/>
      <c r="T380" s="157"/>
      <c r="AT380" s="153" t="s">
        <v>179</v>
      </c>
      <c r="AU380" s="153" t="s">
        <v>89</v>
      </c>
      <c r="AV380" s="12" t="s">
        <v>87</v>
      </c>
      <c r="AW380" s="12" t="s">
        <v>36</v>
      </c>
      <c r="AX380" s="12" t="s">
        <v>80</v>
      </c>
      <c r="AY380" s="153" t="s">
        <v>171</v>
      </c>
    </row>
    <row r="381" spans="2:51" s="13" customFormat="1">
      <c r="B381" s="158"/>
      <c r="D381" s="152" t="s">
        <v>179</v>
      </c>
      <c r="E381" s="159" t="s">
        <v>1</v>
      </c>
      <c r="F381" s="160" t="s">
        <v>378</v>
      </c>
      <c r="H381" s="161">
        <v>-0.90500000000000003</v>
      </c>
      <c r="I381" s="162"/>
      <c r="L381" s="158"/>
      <c r="M381" s="163"/>
      <c r="T381" s="164"/>
      <c r="AT381" s="159" t="s">
        <v>179</v>
      </c>
      <c r="AU381" s="159" t="s">
        <v>89</v>
      </c>
      <c r="AV381" s="13" t="s">
        <v>89</v>
      </c>
      <c r="AW381" s="13" t="s">
        <v>36</v>
      </c>
      <c r="AX381" s="13" t="s">
        <v>80</v>
      </c>
      <c r="AY381" s="159" t="s">
        <v>171</v>
      </c>
    </row>
    <row r="382" spans="2:51" s="15" customFormat="1">
      <c r="B382" s="172"/>
      <c r="D382" s="152" t="s">
        <v>179</v>
      </c>
      <c r="E382" s="173" t="s">
        <v>1</v>
      </c>
      <c r="F382" s="174" t="s">
        <v>224</v>
      </c>
      <c r="H382" s="175">
        <v>23.706</v>
      </c>
      <c r="I382" s="176"/>
      <c r="L382" s="172"/>
      <c r="M382" s="177"/>
      <c r="T382" s="178"/>
      <c r="AT382" s="173" t="s">
        <v>179</v>
      </c>
      <c r="AU382" s="173" t="s">
        <v>89</v>
      </c>
      <c r="AV382" s="15" t="s">
        <v>96</v>
      </c>
      <c r="AW382" s="15" t="s">
        <v>36</v>
      </c>
      <c r="AX382" s="15" t="s">
        <v>80</v>
      </c>
      <c r="AY382" s="173" t="s">
        <v>171</v>
      </c>
    </row>
    <row r="383" spans="2:51" s="12" customFormat="1">
      <c r="B383" s="151"/>
      <c r="D383" s="152" t="s">
        <v>179</v>
      </c>
      <c r="E383" s="153" t="s">
        <v>1</v>
      </c>
      <c r="F383" s="154" t="s">
        <v>256</v>
      </c>
      <c r="H383" s="153" t="s">
        <v>1</v>
      </c>
      <c r="I383" s="155"/>
      <c r="L383" s="151"/>
      <c r="M383" s="156"/>
      <c r="T383" s="157"/>
      <c r="AT383" s="153" t="s">
        <v>179</v>
      </c>
      <c r="AU383" s="153" t="s">
        <v>89</v>
      </c>
      <c r="AV383" s="12" t="s">
        <v>87</v>
      </c>
      <c r="AW383" s="12" t="s">
        <v>36</v>
      </c>
      <c r="AX383" s="12" t="s">
        <v>80</v>
      </c>
      <c r="AY383" s="153" t="s">
        <v>171</v>
      </c>
    </row>
    <row r="384" spans="2:51" s="13" customFormat="1">
      <c r="B384" s="158"/>
      <c r="D384" s="152" t="s">
        <v>179</v>
      </c>
      <c r="E384" s="159" t="s">
        <v>1</v>
      </c>
      <c r="F384" s="160" t="s">
        <v>379</v>
      </c>
      <c r="H384" s="161">
        <v>15.695</v>
      </c>
      <c r="I384" s="162"/>
      <c r="L384" s="158"/>
      <c r="M384" s="163"/>
      <c r="T384" s="164"/>
      <c r="AT384" s="159" t="s">
        <v>179</v>
      </c>
      <c r="AU384" s="159" t="s">
        <v>89</v>
      </c>
      <c r="AV384" s="13" t="s">
        <v>89</v>
      </c>
      <c r="AW384" s="13" t="s">
        <v>36</v>
      </c>
      <c r="AX384" s="13" t="s">
        <v>80</v>
      </c>
      <c r="AY384" s="159" t="s">
        <v>171</v>
      </c>
    </row>
    <row r="385" spans="2:51" s="13" customFormat="1">
      <c r="B385" s="158"/>
      <c r="D385" s="152" t="s">
        <v>179</v>
      </c>
      <c r="E385" s="159" t="s">
        <v>1</v>
      </c>
      <c r="F385" s="160" t="s">
        <v>380</v>
      </c>
      <c r="H385" s="161">
        <v>43.527999999999999</v>
      </c>
      <c r="I385" s="162"/>
      <c r="L385" s="158"/>
      <c r="M385" s="163"/>
      <c r="T385" s="164"/>
      <c r="AT385" s="159" t="s">
        <v>179</v>
      </c>
      <c r="AU385" s="159" t="s">
        <v>89</v>
      </c>
      <c r="AV385" s="13" t="s">
        <v>89</v>
      </c>
      <c r="AW385" s="13" t="s">
        <v>36</v>
      </c>
      <c r="AX385" s="13" t="s">
        <v>80</v>
      </c>
      <c r="AY385" s="159" t="s">
        <v>171</v>
      </c>
    </row>
    <row r="386" spans="2:51" s="13" customFormat="1">
      <c r="B386" s="158"/>
      <c r="D386" s="152" t="s">
        <v>179</v>
      </c>
      <c r="E386" s="159" t="s">
        <v>1</v>
      </c>
      <c r="F386" s="160" t="s">
        <v>381</v>
      </c>
      <c r="H386" s="161">
        <v>19.898</v>
      </c>
      <c r="I386" s="162"/>
      <c r="L386" s="158"/>
      <c r="M386" s="163"/>
      <c r="T386" s="164"/>
      <c r="AT386" s="159" t="s">
        <v>179</v>
      </c>
      <c r="AU386" s="159" t="s">
        <v>89</v>
      </c>
      <c r="AV386" s="13" t="s">
        <v>89</v>
      </c>
      <c r="AW386" s="13" t="s">
        <v>36</v>
      </c>
      <c r="AX386" s="13" t="s">
        <v>80</v>
      </c>
      <c r="AY386" s="159" t="s">
        <v>171</v>
      </c>
    </row>
    <row r="387" spans="2:51" s="12" customFormat="1">
      <c r="B387" s="151"/>
      <c r="D387" s="152" t="s">
        <v>179</v>
      </c>
      <c r="E387" s="153" t="s">
        <v>1</v>
      </c>
      <c r="F387" s="154" t="s">
        <v>349</v>
      </c>
      <c r="H387" s="153" t="s">
        <v>1</v>
      </c>
      <c r="I387" s="155"/>
      <c r="L387" s="151"/>
      <c r="M387" s="156"/>
      <c r="T387" s="157"/>
      <c r="AT387" s="153" t="s">
        <v>179</v>
      </c>
      <c r="AU387" s="153" t="s">
        <v>89</v>
      </c>
      <c r="AV387" s="12" t="s">
        <v>87</v>
      </c>
      <c r="AW387" s="12" t="s">
        <v>36</v>
      </c>
      <c r="AX387" s="12" t="s">
        <v>80</v>
      </c>
      <c r="AY387" s="153" t="s">
        <v>171</v>
      </c>
    </row>
    <row r="388" spans="2:51" s="13" customFormat="1">
      <c r="B388" s="158"/>
      <c r="D388" s="152" t="s">
        <v>179</v>
      </c>
      <c r="E388" s="159" t="s">
        <v>1</v>
      </c>
      <c r="F388" s="160" t="s">
        <v>382</v>
      </c>
      <c r="H388" s="161">
        <v>5.625</v>
      </c>
      <c r="I388" s="162"/>
      <c r="L388" s="158"/>
      <c r="M388" s="163"/>
      <c r="T388" s="164"/>
      <c r="AT388" s="159" t="s">
        <v>179</v>
      </c>
      <c r="AU388" s="159" t="s">
        <v>89</v>
      </c>
      <c r="AV388" s="13" t="s">
        <v>89</v>
      </c>
      <c r="AW388" s="13" t="s">
        <v>36</v>
      </c>
      <c r="AX388" s="13" t="s">
        <v>80</v>
      </c>
      <c r="AY388" s="159" t="s">
        <v>171</v>
      </c>
    </row>
    <row r="389" spans="2:51" s="13" customFormat="1">
      <c r="B389" s="158"/>
      <c r="D389" s="152" t="s">
        <v>179</v>
      </c>
      <c r="E389" s="159" t="s">
        <v>1</v>
      </c>
      <c r="F389" s="160" t="s">
        <v>383</v>
      </c>
      <c r="H389" s="161">
        <v>9.1199999999999992</v>
      </c>
      <c r="I389" s="162"/>
      <c r="L389" s="158"/>
      <c r="M389" s="163"/>
      <c r="T389" s="164"/>
      <c r="AT389" s="159" t="s">
        <v>179</v>
      </c>
      <c r="AU389" s="159" t="s">
        <v>89</v>
      </c>
      <c r="AV389" s="13" t="s">
        <v>89</v>
      </c>
      <c r="AW389" s="13" t="s">
        <v>36</v>
      </c>
      <c r="AX389" s="13" t="s">
        <v>80</v>
      </c>
      <c r="AY389" s="159" t="s">
        <v>171</v>
      </c>
    </row>
    <row r="390" spans="2:51" s="12" customFormat="1">
      <c r="B390" s="151"/>
      <c r="D390" s="152" t="s">
        <v>179</v>
      </c>
      <c r="E390" s="153" t="s">
        <v>1</v>
      </c>
      <c r="F390" s="154" t="s">
        <v>352</v>
      </c>
      <c r="H390" s="153" t="s">
        <v>1</v>
      </c>
      <c r="I390" s="155"/>
      <c r="L390" s="151"/>
      <c r="M390" s="156"/>
      <c r="T390" s="157"/>
      <c r="AT390" s="153" t="s">
        <v>179</v>
      </c>
      <c r="AU390" s="153" t="s">
        <v>89</v>
      </c>
      <c r="AV390" s="12" t="s">
        <v>87</v>
      </c>
      <c r="AW390" s="12" t="s">
        <v>36</v>
      </c>
      <c r="AX390" s="12" t="s">
        <v>80</v>
      </c>
      <c r="AY390" s="153" t="s">
        <v>171</v>
      </c>
    </row>
    <row r="391" spans="2:51" s="13" customFormat="1">
      <c r="B391" s="158"/>
      <c r="D391" s="152" t="s">
        <v>179</v>
      </c>
      <c r="E391" s="159" t="s">
        <v>1</v>
      </c>
      <c r="F391" s="160" t="s">
        <v>384</v>
      </c>
      <c r="H391" s="161">
        <v>1.5629999999999999</v>
      </c>
      <c r="I391" s="162"/>
      <c r="L391" s="158"/>
      <c r="M391" s="163"/>
      <c r="T391" s="164"/>
      <c r="AT391" s="159" t="s">
        <v>179</v>
      </c>
      <c r="AU391" s="159" t="s">
        <v>89</v>
      </c>
      <c r="AV391" s="13" t="s">
        <v>89</v>
      </c>
      <c r="AW391" s="13" t="s">
        <v>36</v>
      </c>
      <c r="AX391" s="13" t="s">
        <v>80</v>
      </c>
      <c r="AY391" s="159" t="s">
        <v>171</v>
      </c>
    </row>
    <row r="392" spans="2:51" s="13" customFormat="1">
      <c r="B392" s="158"/>
      <c r="D392" s="152" t="s">
        <v>179</v>
      </c>
      <c r="E392" s="159" t="s">
        <v>1</v>
      </c>
      <c r="F392" s="160" t="s">
        <v>385</v>
      </c>
      <c r="H392" s="161">
        <v>1.875</v>
      </c>
      <c r="I392" s="162"/>
      <c r="L392" s="158"/>
      <c r="M392" s="163"/>
      <c r="T392" s="164"/>
      <c r="AT392" s="159" t="s">
        <v>179</v>
      </c>
      <c r="AU392" s="159" t="s">
        <v>89</v>
      </c>
      <c r="AV392" s="13" t="s">
        <v>89</v>
      </c>
      <c r="AW392" s="13" t="s">
        <v>36</v>
      </c>
      <c r="AX392" s="13" t="s">
        <v>80</v>
      </c>
      <c r="AY392" s="159" t="s">
        <v>171</v>
      </c>
    </row>
    <row r="393" spans="2:51" s="12" customFormat="1">
      <c r="B393" s="151"/>
      <c r="D393" s="152" t="s">
        <v>179</v>
      </c>
      <c r="E393" s="153" t="s">
        <v>1</v>
      </c>
      <c r="F393" s="154" t="s">
        <v>359</v>
      </c>
      <c r="H393" s="153" t="s">
        <v>1</v>
      </c>
      <c r="I393" s="155"/>
      <c r="L393" s="151"/>
      <c r="M393" s="156"/>
      <c r="T393" s="157"/>
      <c r="AT393" s="153" t="s">
        <v>179</v>
      </c>
      <c r="AU393" s="153" t="s">
        <v>89</v>
      </c>
      <c r="AV393" s="12" t="s">
        <v>87</v>
      </c>
      <c r="AW393" s="12" t="s">
        <v>36</v>
      </c>
      <c r="AX393" s="12" t="s">
        <v>80</v>
      </c>
      <c r="AY393" s="153" t="s">
        <v>171</v>
      </c>
    </row>
    <row r="394" spans="2:51" s="12" customFormat="1">
      <c r="B394" s="151"/>
      <c r="D394" s="152" t="s">
        <v>179</v>
      </c>
      <c r="E394" s="153" t="s">
        <v>1</v>
      </c>
      <c r="F394" s="154" t="s">
        <v>376</v>
      </c>
      <c r="H394" s="153" t="s">
        <v>1</v>
      </c>
      <c r="I394" s="155"/>
      <c r="L394" s="151"/>
      <c r="M394" s="156"/>
      <c r="T394" s="157"/>
      <c r="AT394" s="153" t="s">
        <v>179</v>
      </c>
      <c r="AU394" s="153" t="s">
        <v>89</v>
      </c>
      <c r="AV394" s="12" t="s">
        <v>87</v>
      </c>
      <c r="AW394" s="12" t="s">
        <v>36</v>
      </c>
      <c r="AX394" s="12" t="s">
        <v>80</v>
      </c>
      <c r="AY394" s="153" t="s">
        <v>171</v>
      </c>
    </row>
    <row r="395" spans="2:51" s="13" customFormat="1" ht="20.399999999999999">
      <c r="B395" s="158"/>
      <c r="D395" s="152" t="s">
        <v>179</v>
      </c>
      <c r="E395" s="159" t="s">
        <v>1</v>
      </c>
      <c r="F395" s="160" t="s">
        <v>386</v>
      </c>
      <c r="H395" s="161">
        <v>1.012</v>
      </c>
      <c r="I395" s="162"/>
      <c r="L395" s="158"/>
      <c r="M395" s="163"/>
      <c r="T395" s="164"/>
      <c r="AT395" s="159" t="s">
        <v>179</v>
      </c>
      <c r="AU395" s="159" t="s">
        <v>89</v>
      </c>
      <c r="AV395" s="13" t="s">
        <v>89</v>
      </c>
      <c r="AW395" s="13" t="s">
        <v>36</v>
      </c>
      <c r="AX395" s="13" t="s">
        <v>80</v>
      </c>
      <c r="AY395" s="159" t="s">
        <v>171</v>
      </c>
    </row>
    <row r="396" spans="2:51" s="12" customFormat="1">
      <c r="B396" s="151"/>
      <c r="D396" s="152" t="s">
        <v>179</v>
      </c>
      <c r="E396" s="153" t="s">
        <v>1</v>
      </c>
      <c r="F396" s="154" t="s">
        <v>362</v>
      </c>
      <c r="H396" s="153" t="s">
        <v>1</v>
      </c>
      <c r="I396" s="155"/>
      <c r="L396" s="151"/>
      <c r="M396" s="156"/>
      <c r="T396" s="157"/>
      <c r="AT396" s="153" t="s">
        <v>179</v>
      </c>
      <c r="AU396" s="153" t="s">
        <v>89</v>
      </c>
      <c r="AV396" s="12" t="s">
        <v>87</v>
      </c>
      <c r="AW396" s="12" t="s">
        <v>36</v>
      </c>
      <c r="AX396" s="12" t="s">
        <v>80</v>
      </c>
      <c r="AY396" s="153" t="s">
        <v>171</v>
      </c>
    </row>
    <row r="397" spans="2:51" s="12" customFormat="1">
      <c r="B397" s="151"/>
      <c r="D397" s="152" t="s">
        <v>179</v>
      </c>
      <c r="E397" s="153" t="s">
        <v>1</v>
      </c>
      <c r="F397" s="154" t="s">
        <v>368</v>
      </c>
      <c r="H397" s="153" t="s">
        <v>1</v>
      </c>
      <c r="I397" s="155"/>
      <c r="L397" s="151"/>
      <c r="M397" s="156"/>
      <c r="T397" s="157"/>
      <c r="AT397" s="153" t="s">
        <v>179</v>
      </c>
      <c r="AU397" s="153" t="s">
        <v>89</v>
      </c>
      <c r="AV397" s="12" t="s">
        <v>87</v>
      </c>
      <c r="AW397" s="12" t="s">
        <v>36</v>
      </c>
      <c r="AX397" s="12" t="s">
        <v>80</v>
      </c>
      <c r="AY397" s="153" t="s">
        <v>171</v>
      </c>
    </row>
    <row r="398" spans="2:51" s="13" customFormat="1">
      <c r="B398" s="158"/>
      <c r="D398" s="152" t="s">
        <v>179</v>
      </c>
      <c r="E398" s="159" t="s">
        <v>1</v>
      </c>
      <c r="F398" s="160" t="s">
        <v>387</v>
      </c>
      <c r="H398" s="161">
        <v>-4.0949999999999998</v>
      </c>
      <c r="I398" s="162"/>
      <c r="L398" s="158"/>
      <c r="M398" s="163"/>
      <c r="T398" s="164"/>
      <c r="AT398" s="159" t="s">
        <v>179</v>
      </c>
      <c r="AU398" s="159" t="s">
        <v>89</v>
      </c>
      <c r="AV398" s="13" t="s">
        <v>89</v>
      </c>
      <c r="AW398" s="13" t="s">
        <v>36</v>
      </c>
      <c r="AX398" s="13" t="s">
        <v>80</v>
      </c>
      <c r="AY398" s="159" t="s">
        <v>171</v>
      </c>
    </row>
    <row r="399" spans="2:51" s="12" customFormat="1">
      <c r="B399" s="151"/>
      <c r="D399" s="152" t="s">
        <v>179</v>
      </c>
      <c r="E399" s="153" t="s">
        <v>1</v>
      </c>
      <c r="F399" s="154" t="s">
        <v>388</v>
      </c>
      <c r="H399" s="153" t="s">
        <v>1</v>
      </c>
      <c r="I399" s="155"/>
      <c r="L399" s="151"/>
      <c r="M399" s="156"/>
      <c r="T399" s="157"/>
      <c r="AT399" s="153" t="s">
        <v>179</v>
      </c>
      <c r="AU399" s="153" t="s">
        <v>89</v>
      </c>
      <c r="AV399" s="12" t="s">
        <v>87</v>
      </c>
      <c r="AW399" s="12" t="s">
        <v>36</v>
      </c>
      <c r="AX399" s="12" t="s">
        <v>80</v>
      </c>
      <c r="AY399" s="153" t="s">
        <v>171</v>
      </c>
    </row>
    <row r="400" spans="2:51" s="13" customFormat="1">
      <c r="B400" s="158"/>
      <c r="D400" s="152" t="s">
        <v>179</v>
      </c>
      <c r="E400" s="159" t="s">
        <v>1</v>
      </c>
      <c r="F400" s="160" t="s">
        <v>389</v>
      </c>
      <c r="H400" s="161">
        <v>-6.6829999999999998</v>
      </c>
      <c r="I400" s="162"/>
      <c r="L400" s="158"/>
      <c r="M400" s="163"/>
      <c r="T400" s="164"/>
      <c r="AT400" s="159" t="s">
        <v>179</v>
      </c>
      <c r="AU400" s="159" t="s">
        <v>89</v>
      </c>
      <c r="AV400" s="13" t="s">
        <v>89</v>
      </c>
      <c r="AW400" s="13" t="s">
        <v>36</v>
      </c>
      <c r="AX400" s="13" t="s">
        <v>80</v>
      </c>
      <c r="AY400" s="159" t="s">
        <v>171</v>
      </c>
    </row>
    <row r="401" spans="2:51" s="13" customFormat="1">
      <c r="B401" s="158"/>
      <c r="D401" s="152" t="s">
        <v>179</v>
      </c>
      <c r="E401" s="159" t="s">
        <v>1</v>
      </c>
      <c r="F401" s="160" t="s">
        <v>390</v>
      </c>
      <c r="H401" s="161">
        <v>1.125</v>
      </c>
      <c r="I401" s="162"/>
      <c r="L401" s="158"/>
      <c r="M401" s="163"/>
      <c r="T401" s="164"/>
      <c r="AT401" s="159" t="s">
        <v>179</v>
      </c>
      <c r="AU401" s="159" t="s">
        <v>89</v>
      </c>
      <c r="AV401" s="13" t="s">
        <v>89</v>
      </c>
      <c r="AW401" s="13" t="s">
        <v>36</v>
      </c>
      <c r="AX401" s="13" t="s">
        <v>80</v>
      </c>
      <c r="AY401" s="159" t="s">
        <v>171</v>
      </c>
    </row>
    <row r="402" spans="2:51" s="12" customFormat="1">
      <c r="B402" s="151"/>
      <c r="D402" s="152" t="s">
        <v>179</v>
      </c>
      <c r="E402" s="153" t="s">
        <v>1</v>
      </c>
      <c r="F402" s="154" t="s">
        <v>301</v>
      </c>
      <c r="H402" s="153" t="s">
        <v>1</v>
      </c>
      <c r="I402" s="155"/>
      <c r="L402" s="151"/>
      <c r="M402" s="156"/>
      <c r="T402" s="157"/>
      <c r="AT402" s="153" t="s">
        <v>179</v>
      </c>
      <c r="AU402" s="153" t="s">
        <v>89</v>
      </c>
      <c r="AV402" s="12" t="s">
        <v>87</v>
      </c>
      <c r="AW402" s="12" t="s">
        <v>36</v>
      </c>
      <c r="AX402" s="12" t="s">
        <v>80</v>
      </c>
      <c r="AY402" s="153" t="s">
        <v>171</v>
      </c>
    </row>
    <row r="403" spans="2:51" s="13" customFormat="1">
      <c r="B403" s="158"/>
      <c r="D403" s="152" t="s">
        <v>179</v>
      </c>
      <c r="E403" s="159" t="s">
        <v>1</v>
      </c>
      <c r="F403" s="160" t="s">
        <v>391</v>
      </c>
      <c r="H403" s="161">
        <v>-0.96499999999999997</v>
      </c>
      <c r="I403" s="162"/>
      <c r="L403" s="158"/>
      <c r="M403" s="163"/>
      <c r="T403" s="164"/>
      <c r="AT403" s="159" t="s">
        <v>179</v>
      </c>
      <c r="AU403" s="159" t="s">
        <v>89</v>
      </c>
      <c r="AV403" s="13" t="s">
        <v>89</v>
      </c>
      <c r="AW403" s="13" t="s">
        <v>36</v>
      </c>
      <c r="AX403" s="13" t="s">
        <v>80</v>
      </c>
      <c r="AY403" s="159" t="s">
        <v>171</v>
      </c>
    </row>
    <row r="404" spans="2:51" s="13" customFormat="1">
      <c r="B404" s="158"/>
      <c r="D404" s="152" t="s">
        <v>179</v>
      </c>
      <c r="E404" s="159" t="s">
        <v>1</v>
      </c>
      <c r="F404" s="160" t="s">
        <v>392</v>
      </c>
      <c r="H404" s="161">
        <v>-0.3</v>
      </c>
      <c r="I404" s="162"/>
      <c r="L404" s="158"/>
      <c r="M404" s="163"/>
      <c r="T404" s="164"/>
      <c r="AT404" s="159" t="s">
        <v>179</v>
      </c>
      <c r="AU404" s="159" t="s">
        <v>89</v>
      </c>
      <c r="AV404" s="13" t="s">
        <v>89</v>
      </c>
      <c r="AW404" s="13" t="s">
        <v>36</v>
      </c>
      <c r="AX404" s="13" t="s">
        <v>80</v>
      </c>
      <c r="AY404" s="159" t="s">
        <v>171</v>
      </c>
    </row>
    <row r="405" spans="2:51" s="15" customFormat="1">
      <c r="B405" s="172"/>
      <c r="D405" s="152" t="s">
        <v>179</v>
      </c>
      <c r="E405" s="173" t="s">
        <v>1</v>
      </c>
      <c r="F405" s="174" t="s">
        <v>224</v>
      </c>
      <c r="H405" s="175">
        <v>87.397999999999996</v>
      </c>
      <c r="I405" s="176"/>
      <c r="L405" s="172"/>
      <c r="M405" s="177"/>
      <c r="T405" s="178"/>
      <c r="AT405" s="173" t="s">
        <v>179</v>
      </c>
      <c r="AU405" s="173" t="s">
        <v>89</v>
      </c>
      <c r="AV405" s="15" t="s">
        <v>96</v>
      </c>
      <c r="AW405" s="15" t="s">
        <v>36</v>
      </c>
      <c r="AX405" s="15" t="s">
        <v>80</v>
      </c>
      <c r="AY405" s="173" t="s">
        <v>171</v>
      </c>
    </row>
    <row r="406" spans="2:51" s="12" customFormat="1">
      <c r="B406" s="151"/>
      <c r="D406" s="152" t="s">
        <v>179</v>
      </c>
      <c r="E406" s="153" t="s">
        <v>1</v>
      </c>
      <c r="F406" s="154" t="s">
        <v>393</v>
      </c>
      <c r="H406" s="153" t="s">
        <v>1</v>
      </c>
      <c r="I406" s="155"/>
      <c r="L406" s="151"/>
      <c r="M406" s="156"/>
      <c r="T406" s="157"/>
      <c r="AT406" s="153" t="s">
        <v>179</v>
      </c>
      <c r="AU406" s="153" t="s">
        <v>89</v>
      </c>
      <c r="AV406" s="12" t="s">
        <v>87</v>
      </c>
      <c r="AW406" s="12" t="s">
        <v>36</v>
      </c>
      <c r="AX406" s="12" t="s">
        <v>80</v>
      </c>
      <c r="AY406" s="153" t="s">
        <v>171</v>
      </c>
    </row>
    <row r="407" spans="2:51" s="13" customFormat="1">
      <c r="B407" s="158"/>
      <c r="D407" s="152" t="s">
        <v>179</v>
      </c>
      <c r="E407" s="159" t="s">
        <v>1</v>
      </c>
      <c r="F407" s="160" t="s">
        <v>394</v>
      </c>
      <c r="H407" s="161">
        <v>6.617</v>
      </c>
      <c r="I407" s="162"/>
      <c r="L407" s="158"/>
      <c r="M407" s="163"/>
      <c r="T407" s="164"/>
      <c r="AT407" s="159" t="s">
        <v>179</v>
      </c>
      <c r="AU407" s="159" t="s">
        <v>89</v>
      </c>
      <c r="AV407" s="13" t="s">
        <v>89</v>
      </c>
      <c r="AW407" s="13" t="s">
        <v>36</v>
      </c>
      <c r="AX407" s="13" t="s">
        <v>80</v>
      </c>
      <c r="AY407" s="159" t="s">
        <v>171</v>
      </c>
    </row>
    <row r="408" spans="2:51" s="12" customFormat="1">
      <c r="B408" s="151"/>
      <c r="D408" s="152" t="s">
        <v>179</v>
      </c>
      <c r="E408" s="153" t="s">
        <v>1</v>
      </c>
      <c r="F408" s="154" t="s">
        <v>349</v>
      </c>
      <c r="H408" s="153" t="s">
        <v>1</v>
      </c>
      <c r="I408" s="155"/>
      <c r="L408" s="151"/>
      <c r="M408" s="156"/>
      <c r="T408" s="157"/>
      <c r="AT408" s="153" t="s">
        <v>179</v>
      </c>
      <c r="AU408" s="153" t="s">
        <v>89</v>
      </c>
      <c r="AV408" s="12" t="s">
        <v>87</v>
      </c>
      <c r="AW408" s="12" t="s">
        <v>36</v>
      </c>
      <c r="AX408" s="12" t="s">
        <v>80</v>
      </c>
      <c r="AY408" s="153" t="s">
        <v>171</v>
      </c>
    </row>
    <row r="409" spans="2:51" s="13" customFormat="1" ht="20.399999999999999">
      <c r="B409" s="158"/>
      <c r="D409" s="152" t="s">
        <v>179</v>
      </c>
      <c r="E409" s="159" t="s">
        <v>1</v>
      </c>
      <c r="F409" s="160" t="s">
        <v>395</v>
      </c>
      <c r="H409" s="161">
        <v>13.608000000000001</v>
      </c>
      <c r="I409" s="162"/>
      <c r="L409" s="158"/>
      <c r="M409" s="163"/>
      <c r="T409" s="164"/>
      <c r="AT409" s="159" t="s">
        <v>179</v>
      </c>
      <c r="AU409" s="159" t="s">
        <v>89</v>
      </c>
      <c r="AV409" s="13" t="s">
        <v>89</v>
      </c>
      <c r="AW409" s="13" t="s">
        <v>36</v>
      </c>
      <c r="AX409" s="13" t="s">
        <v>80</v>
      </c>
      <c r="AY409" s="159" t="s">
        <v>171</v>
      </c>
    </row>
    <row r="410" spans="2:51" s="12" customFormat="1">
      <c r="B410" s="151"/>
      <c r="D410" s="152" t="s">
        <v>179</v>
      </c>
      <c r="E410" s="153" t="s">
        <v>1</v>
      </c>
      <c r="F410" s="154" t="s">
        <v>352</v>
      </c>
      <c r="H410" s="153" t="s">
        <v>1</v>
      </c>
      <c r="I410" s="155"/>
      <c r="L410" s="151"/>
      <c r="M410" s="156"/>
      <c r="T410" s="157"/>
      <c r="AT410" s="153" t="s">
        <v>179</v>
      </c>
      <c r="AU410" s="153" t="s">
        <v>89</v>
      </c>
      <c r="AV410" s="12" t="s">
        <v>87</v>
      </c>
      <c r="AW410" s="12" t="s">
        <v>36</v>
      </c>
      <c r="AX410" s="12" t="s">
        <v>80</v>
      </c>
      <c r="AY410" s="153" t="s">
        <v>171</v>
      </c>
    </row>
    <row r="411" spans="2:51" s="13" customFormat="1">
      <c r="B411" s="158"/>
      <c r="D411" s="152" t="s">
        <v>179</v>
      </c>
      <c r="E411" s="159" t="s">
        <v>1</v>
      </c>
      <c r="F411" s="160" t="s">
        <v>396</v>
      </c>
      <c r="H411" s="161">
        <v>2.552</v>
      </c>
      <c r="I411" s="162"/>
      <c r="L411" s="158"/>
      <c r="M411" s="163"/>
      <c r="T411" s="164"/>
      <c r="AT411" s="159" t="s">
        <v>179</v>
      </c>
      <c r="AU411" s="159" t="s">
        <v>89</v>
      </c>
      <c r="AV411" s="13" t="s">
        <v>89</v>
      </c>
      <c r="AW411" s="13" t="s">
        <v>36</v>
      </c>
      <c r="AX411" s="13" t="s">
        <v>80</v>
      </c>
      <c r="AY411" s="159" t="s">
        <v>171</v>
      </c>
    </row>
    <row r="412" spans="2:51" s="12" customFormat="1">
      <c r="B412" s="151"/>
      <c r="D412" s="152" t="s">
        <v>179</v>
      </c>
      <c r="E412" s="153" t="s">
        <v>1</v>
      </c>
      <c r="F412" s="154" t="s">
        <v>357</v>
      </c>
      <c r="H412" s="153" t="s">
        <v>1</v>
      </c>
      <c r="I412" s="155"/>
      <c r="L412" s="151"/>
      <c r="M412" s="156"/>
      <c r="T412" s="157"/>
      <c r="AT412" s="153" t="s">
        <v>179</v>
      </c>
      <c r="AU412" s="153" t="s">
        <v>89</v>
      </c>
      <c r="AV412" s="12" t="s">
        <v>87</v>
      </c>
      <c r="AW412" s="12" t="s">
        <v>36</v>
      </c>
      <c r="AX412" s="12" t="s">
        <v>80</v>
      </c>
      <c r="AY412" s="153" t="s">
        <v>171</v>
      </c>
    </row>
    <row r="413" spans="2:51" s="13" customFormat="1">
      <c r="B413" s="158"/>
      <c r="D413" s="152" t="s">
        <v>179</v>
      </c>
      <c r="E413" s="159" t="s">
        <v>1</v>
      </c>
      <c r="F413" s="160" t="s">
        <v>397</v>
      </c>
      <c r="H413" s="161">
        <v>-3.0539999999999998</v>
      </c>
      <c r="I413" s="162"/>
      <c r="L413" s="158"/>
      <c r="M413" s="163"/>
      <c r="T413" s="164"/>
      <c r="AT413" s="159" t="s">
        <v>179</v>
      </c>
      <c r="AU413" s="159" t="s">
        <v>89</v>
      </c>
      <c r="AV413" s="13" t="s">
        <v>89</v>
      </c>
      <c r="AW413" s="13" t="s">
        <v>36</v>
      </c>
      <c r="AX413" s="13" t="s">
        <v>80</v>
      </c>
      <c r="AY413" s="159" t="s">
        <v>171</v>
      </c>
    </row>
    <row r="414" spans="2:51" s="12" customFormat="1">
      <c r="B414" s="151"/>
      <c r="D414" s="152" t="s">
        <v>179</v>
      </c>
      <c r="E414" s="153" t="s">
        <v>1</v>
      </c>
      <c r="F414" s="154" t="s">
        <v>359</v>
      </c>
      <c r="H414" s="153" t="s">
        <v>1</v>
      </c>
      <c r="I414" s="155"/>
      <c r="L414" s="151"/>
      <c r="M414" s="156"/>
      <c r="T414" s="157"/>
      <c r="AT414" s="153" t="s">
        <v>179</v>
      </c>
      <c r="AU414" s="153" t="s">
        <v>89</v>
      </c>
      <c r="AV414" s="12" t="s">
        <v>87</v>
      </c>
      <c r="AW414" s="12" t="s">
        <v>36</v>
      </c>
      <c r="AX414" s="12" t="s">
        <v>80</v>
      </c>
      <c r="AY414" s="153" t="s">
        <v>171</v>
      </c>
    </row>
    <row r="415" spans="2:51" s="12" customFormat="1">
      <c r="B415" s="151"/>
      <c r="D415" s="152" t="s">
        <v>179</v>
      </c>
      <c r="E415" s="153" t="s">
        <v>1</v>
      </c>
      <c r="F415" s="154" t="s">
        <v>376</v>
      </c>
      <c r="H415" s="153" t="s">
        <v>1</v>
      </c>
      <c r="I415" s="155"/>
      <c r="L415" s="151"/>
      <c r="M415" s="156"/>
      <c r="T415" s="157"/>
      <c r="AT415" s="153" t="s">
        <v>179</v>
      </c>
      <c r="AU415" s="153" t="s">
        <v>89</v>
      </c>
      <c r="AV415" s="12" t="s">
        <v>87</v>
      </c>
      <c r="AW415" s="12" t="s">
        <v>36</v>
      </c>
      <c r="AX415" s="12" t="s">
        <v>80</v>
      </c>
      <c r="AY415" s="153" t="s">
        <v>171</v>
      </c>
    </row>
    <row r="416" spans="2:51" s="13" customFormat="1">
      <c r="B416" s="158"/>
      <c r="D416" s="152" t="s">
        <v>179</v>
      </c>
      <c r="E416" s="159" t="s">
        <v>1</v>
      </c>
      <c r="F416" s="160" t="s">
        <v>398</v>
      </c>
      <c r="H416" s="161">
        <v>0.49199999999999999</v>
      </c>
      <c r="I416" s="162"/>
      <c r="L416" s="158"/>
      <c r="M416" s="163"/>
      <c r="T416" s="164"/>
      <c r="AT416" s="159" t="s">
        <v>179</v>
      </c>
      <c r="AU416" s="159" t="s">
        <v>89</v>
      </c>
      <c r="AV416" s="13" t="s">
        <v>89</v>
      </c>
      <c r="AW416" s="13" t="s">
        <v>36</v>
      </c>
      <c r="AX416" s="13" t="s">
        <v>80</v>
      </c>
      <c r="AY416" s="159" t="s">
        <v>171</v>
      </c>
    </row>
    <row r="417" spans="2:51" s="12" customFormat="1">
      <c r="B417" s="151"/>
      <c r="D417" s="152" t="s">
        <v>179</v>
      </c>
      <c r="E417" s="153" t="s">
        <v>1</v>
      </c>
      <c r="F417" s="154" t="s">
        <v>362</v>
      </c>
      <c r="H417" s="153" t="s">
        <v>1</v>
      </c>
      <c r="I417" s="155"/>
      <c r="L417" s="151"/>
      <c r="M417" s="156"/>
      <c r="T417" s="157"/>
      <c r="AT417" s="153" t="s">
        <v>179</v>
      </c>
      <c r="AU417" s="153" t="s">
        <v>89</v>
      </c>
      <c r="AV417" s="12" t="s">
        <v>87</v>
      </c>
      <c r="AW417" s="12" t="s">
        <v>36</v>
      </c>
      <c r="AX417" s="12" t="s">
        <v>80</v>
      </c>
      <c r="AY417" s="153" t="s">
        <v>171</v>
      </c>
    </row>
    <row r="418" spans="2:51" s="12" customFormat="1">
      <c r="B418" s="151"/>
      <c r="D418" s="152" t="s">
        <v>179</v>
      </c>
      <c r="E418" s="153" t="s">
        <v>1</v>
      </c>
      <c r="F418" s="154" t="s">
        <v>388</v>
      </c>
      <c r="H418" s="153" t="s">
        <v>1</v>
      </c>
      <c r="I418" s="155"/>
      <c r="L418" s="151"/>
      <c r="M418" s="156"/>
      <c r="T418" s="157"/>
      <c r="AT418" s="153" t="s">
        <v>179</v>
      </c>
      <c r="AU418" s="153" t="s">
        <v>89</v>
      </c>
      <c r="AV418" s="12" t="s">
        <v>87</v>
      </c>
      <c r="AW418" s="12" t="s">
        <v>36</v>
      </c>
      <c r="AX418" s="12" t="s">
        <v>80</v>
      </c>
      <c r="AY418" s="153" t="s">
        <v>171</v>
      </c>
    </row>
    <row r="419" spans="2:51" s="13" customFormat="1">
      <c r="B419" s="158"/>
      <c r="D419" s="152" t="s">
        <v>179</v>
      </c>
      <c r="E419" s="159" t="s">
        <v>1</v>
      </c>
      <c r="F419" s="160" t="s">
        <v>399</v>
      </c>
      <c r="H419" s="161">
        <v>-1.107</v>
      </c>
      <c r="I419" s="162"/>
      <c r="L419" s="158"/>
      <c r="M419" s="163"/>
      <c r="T419" s="164"/>
      <c r="AT419" s="159" t="s">
        <v>179</v>
      </c>
      <c r="AU419" s="159" t="s">
        <v>89</v>
      </c>
      <c r="AV419" s="13" t="s">
        <v>89</v>
      </c>
      <c r="AW419" s="13" t="s">
        <v>36</v>
      </c>
      <c r="AX419" s="13" t="s">
        <v>80</v>
      </c>
      <c r="AY419" s="159" t="s">
        <v>171</v>
      </c>
    </row>
    <row r="420" spans="2:51" s="13" customFormat="1" ht="20.399999999999999">
      <c r="B420" s="158"/>
      <c r="D420" s="152" t="s">
        <v>179</v>
      </c>
      <c r="E420" s="159" t="s">
        <v>1</v>
      </c>
      <c r="F420" s="160" t="s">
        <v>400</v>
      </c>
      <c r="H420" s="161">
        <v>-1.823</v>
      </c>
      <c r="I420" s="162"/>
      <c r="L420" s="158"/>
      <c r="M420" s="163"/>
      <c r="T420" s="164"/>
      <c r="AT420" s="159" t="s">
        <v>179</v>
      </c>
      <c r="AU420" s="159" t="s">
        <v>89</v>
      </c>
      <c r="AV420" s="13" t="s">
        <v>89</v>
      </c>
      <c r="AW420" s="13" t="s">
        <v>36</v>
      </c>
      <c r="AX420" s="13" t="s">
        <v>80</v>
      </c>
      <c r="AY420" s="159" t="s">
        <v>171</v>
      </c>
    </row>
    <row r="421" spans="2:51" s="15" customFormat="1">
      <c r="B421" s="172"/>
      <c r="D421" s="152" t="s">
        <v>179</v>
      </c>
      <c r="E421" s="173" t="s">
        <v>1</v>
      </c>
      <c r="F421" s="174" t="s">
        <v>224</v>
      </c>
      <c r="H421" s="175">
        <v>17.285</v>
      </c>
      <c r="I421" s="176"/>
      <c r="L421" s="172"/>
      <c r="M421" s="177"/>
      <c r="T421" s="178"/>
      <c r="AT421" s="173" t="s">
        <v>179</v>
      </c>
      <c r="AU421" s="173" t="s">
        <v>89</v>
      </c>
      <c r="AV421" s="15" t="s">
        <v>96</v>
      </c>
      <c r="AW421" s="15" t="s">
        <v>36</v>
      </c>
      <c r="AX421" s="15" t="s">
        <v>80</v>
      </c>
      <c r="AY421" s="173" t="s">
        <v>171</v>
      </c>
    </row>
    <row r="422" spans="2:51" s="12" customFormat="1">
      <c r="B422" s="151"/>
      <c r="D422" s="152" t="s">
        <v>179</v>
      </c>
      <c r="E422" s="153" t="s">
        <v>1</v>
      </c>
      <c r="F422" s="154" t="s">
        <v>272</v>
      </c>
      <c r="H422" s="153" t="s">
        <v>1</v>
      </c>
      <c r="I422" s="155"/>
      <c r="L422" s="151"/>
      <c r="M422" s="156"/>
      <c r="T422" s="157"/>
      <c r="AT422" s="153" t="s">
        <v>179</v>
      </c>
      <c r="AU422" s="153" t="s">
        <v>89</v>
      </c>
      <c r="AV422" s="12" t="s">
        <v>87</v>
      </c>
      <c r="AW422" s="12" t="s">
        <v>36</v>
      </c>
      <c r="AX422" s="12" t="s">
        <v>80</v>
      </c>
      <c r="AY422" s="153" t="s">
        <v>171</v>
      </c>
    </row>
    <row r="423" spans="2:51" s="13" customFormat="1">
      <c r="B423" s="158"/>
      <c r="D423" s="152" t="s">
        <v>179</v>
      </c>
      <c r="E423" s="159" t="s">
        <v>1</v>
      </c>
      <c r="F423" s="160" t="s">
        <v>401</v>
      </c>
      <c r="H423" s="161">
        <v>39.597000000000001</v>
      </c>
      <c r="I423" s="162"/>
      <c r="L423" s="158"/>
      <c r="M423" s="163"/>
      <c r="T423" s="164"/>
      <c r="AT423" s="159" t="s">
        <v>179</v>
      </c>
      <c r="AU423" s="159" t="s">
        <v>89</v>
      </c>
      <c r="AV423" s="13" t="s">
        <v>89</v>
      </c>
      <c r="AW423" s="13" t="s">
        <v>36</v>
      </c>
      <c r="AX423" s="13" t="s">
        <v>80</v>
      </c>
      <c r="AY423" s="159" t="s">
        <v>171</v>
      </c>
    </row>
    <row r="424" spans="2:51" s="12" customFormat="1">
      <c r="B424" s="151"/>
      <c r="D424" s="152" t="s">
        <v>179</v>
      </c>
      <c r="E424" s="153" t="s">
        <v>1</v>
      </c>
      <c r="F424" s="154" t="s">
        <v>349</v>
      </c>
      <c r="H424" s="153" t="s">
        <v>1</v>
      </c>
      <c r="I424" s="155"/>
      <c r="L424" s="151"/>
      <c r="M424" s="156"/>
      <c r="T424" s="157"/>
      <c r="AT424" s="153" t="s">
        <v>179</v>
      </c>
      <c r="AU424" s="153" t="s">
        <v>89</v>
      </c>
      <c r="AV424" s="12" t="s">
        <v>87</v>
      </c>
      <c r="AW424" s="12" t="s">
        <v>36</v>
      </c>
      <c r="AX424" s="12" t="s">
        <v>80</v>
      </c>
      <c r="AY424" s="153" t="s">
        <v>171</v>
      </c>
    </row>
    <row r="425" spans="2:51" s="13" customFormat="1" ht="20.399999999999999">
      <c r="B425" s="158"/>
      <c r="D425" s="152" t="s">
        <v>179</v>
      </c>
      <c r="E425" s="159" t="s">
        <v>1</v>
      </c>
      <c r="F425" s="160" t="s">
        <v>402</v>
      </c>
      <c r="H425" s="161">
        <v>12.298999999999999</v>
      </c>
      <c r="I425" s="162"/>
      <c r="L425" s="158"/>
      <c r="M425" s="163"/>
      <c r="T425" s="164"/>
      <c r="AT425" s="159" t="s">
        <v>179</v>
      </c>
      <c r="AU425" s="159" t="s">
        <v>89</v>
      </c>
      <c r="AV425" s="13" t="s">
        <v>89</v>
      </c>
      <c r="AW425" s="13" t="s">
        <v>36</v>
      </c>
      <c r="AX425" s="13" t="s">
        <v>80</v>
      </c>
      <c r="AY425" s="159" t="s">
        <v>171</v>
      </c>
    </row>
    <row r="426" spans="2:51" s="12" customFormat="1">
      <c r="B426" s="151"/>
      <c r="D426" s="152" t="s">
        <v>179</v>
      </c>
      <c r="E426" s="153" t="s">
        <v>1</v>
      </c>
      <c r="F426" s="154" t="s">
        <v>352</v>
      </c>
      <c r="H426" s="153" t="s">
        <v>1</v>
      </c>
      <c r="I426" s="155"/>
      <c r="L426" s="151"/>
      <c r="M426" s="156"/>
      <c r="T426" s="157"/>
      <c r="AT426" s="153" t="s">
        <v>179</v>
      </c>
      <c r="AU426" s="153" t="s">
        <v>89</v>
      </c>
      <c r="AV426" s="12" t="s">
        <v>87</v>
      </c>
      <c r="AW426" s="12" t="s">
        <v>36</v>
      </c>
      <c r="AX426" s="12" t="s">
        <v>80</v>
      </c>
      <c r="AY426" s="153" t="s">
        <v>171</v>
      </c>
    </row>
    <row r="427" spans="2:51" s="13" customFormat="1">
      <c r="B427" s="158"/>
      <c r="D427" s="152" t="s">
        <v>179</v>
      </c>
      <c r="E427" s="159" t="s">
        <v>1</v>
      </c>
      <c r="F427" s="160" t="s">
        <v>403</v>
      </c>
      <c r="H427" s="161">
        <v>5.1029999999999998</v>
      </c>
      <c r="I427" s="162"/>
      <c r="L427" s="158"/>
      <c r="M427" s="163"/>
      <c r="T427" s="164"/>
      <c r="AT427" s="159" t="s">
        <v>179</v>
      </c>
      <c r="AU427" s="159" t="s">
        <v>89</v>
      </c>
      <c r="AV427" s="13" t="s">
        <v>89</v>
      </c>
      <c r="AW427" s="13" t="s">
        <v>36</v>
      </c>
      <c r="AX427" s="13" t="s">
        <v>80</v>
      </c>
      <c r="AY427" s="159" t="s">
        <v>171</v>
      </c>
    </row>
    <row r="428" spans="2:51" s="12" customFormat="1">
      <c r="B428" s="151"/>
      <c r="D428" s="152" t="s">
        <v>179</v>
      </c>
      <c r="E428" s="153" t="s">
        <v>1</v>
      </c>
      <c r="F428" s="154" t="s">
        <v>355</v>
      </c>
      <c r="H428" s="153" t="s">
        <v>1</v>
      </c>
      <c r="I428" s="155"/>
      <c r="L428" s="151"/>
      <c r="M428" s="156"/>
      <c r="T428" s="157"/>
      <c r="AT428" s="153" t="s">
        <v>179</v>
      </c>
      <c r="AU428" s="153" t="s">
        <v>89</v>
      </c>
      <c r="AV428" s="12" t="s">
        <v>87</v>
      </c>
      <c r="AW428" s="12" t="s">
        <v>36</v>
      </c>
      <c r="AX428" s="12" t="s">
        <v>80</v>
      </c>
      <c r="AY428" s="153" t="s">
        <v>171</v>
      </c>
    </row>
    <row r="429" spans="2:51" s="13" customFormat="1">
      <c r="B429" s="158"/>
      <c r="D429" s="152" t="s">
        <v>179</v>
      </c>
      <c r="E429" s="159" t="s">
        <v>1</v>
      </c>
      <c r="F429" s="160" t="s">
        <v>404</v>
      </c>
      <c r="H429" s="161">
        <v>-3.6190000000000002</v>
      </c>
      <c r="I429" s="162"/>
      <c r="L429" s="158"/>
      <c r="M429" s="163"/>
      <c r="T429" s="164"/>
      <c r="AT429" s="159" t="s">
        <v>179</v>
      </c>
      <c r="AU429" s="159" t="s">
        <v>89</v>
      </c>
      <c r="AV429" s="13" t="s">
        <v>89</v>
      </c>
      <c r="AW429" s="13" t="s">
        <v>36</v>
      </c>
      <c r="AX429" s="13" t="s">
        <v>80</v>
      </c>
      <c r="AY429" s="159" t="s">
        <v>171</v>
      </c>
    </row>
    <row r="430" spans="2:51" s="12" customFormat="1">
      <c r="B430" s="151"/>
      <c r="D430" s="152" t="s">
        <v>179</v>
      </c>
      <c r="E430" s="153" t="s">
        <v>1</v>
      </c>
      <c r="F430" s="154" t="s">
        <v>362</v>
      </c>
      <c r="H430" s="153" t="s">
        <v>1</v>
      </c>
      <c r="I430" s="155"/>
      <c r="L430" s="151"/>
      <c r="M430" s="156"/>
      <c r="T430" s="157"/>
      <c r="AT430" s="153" t="s">
        <v>179</v>
      </c>
      <c r="AU430" s="153" t="s">
        <v>89</v>
      </c>
      <c r="AV430" s="12" t="s">
        <v>87</v>
      </c>
      <c r="AW430" s="12" t="s">
        <v>36</v>
      </c>
      <c r="AX430" s="12" t="s">
        <v>80</v>
      </c>
      <c r="AY430" s="153" t="s">
        <v>171</v>
      </c>
    </row>
    <row r="431" spans="2:51" s="12" customFormat="1">
      <c r="B431" s="151"/>
      <c r="D431" s="152" t="s">
        <v>179</v>
      </c>
      <c r="E431" s="153" t="s">
        <v>1</v>
      </c>
      <c r="F431" s="154" t="s">
        <v>368</v>
      </c>
      <c r="H431" s="153" t="s">
        <v>1</v>
      </c>
      <c r="I431" s="155"/>
      <c r="L431" s="151"/>
      <c r="M431" s="156"/>
      <c r="T431" s="157"/>
      <c r="AT431" s="153" t="s">
        <v>179</v>
      </c>
      <c r="AU431" s="153" t="s">
        <v>89</v>
      </c>
      <c r="AV431" s="12" t="s">
        <v>87</v>
      </c>
      <c r="AW431" s="12" t="s">
        <v>36</v>
      </c>
      <c r="AX431" s="12" t="s">
        <v>80</v>
      </c>
      <c r="AY431" s="153" t="s">
        <v>171</v>
      </c>
    </row>
    <row r="432" spans="2:51" s="13" customFormat="1">
      <c r="B432" s="158"/>
      <c r="D432" s="152" t="s">
        <v>179</v>
      </c>
      <c r="E432" s="159" t="s">
        <v>1</v>
      </c>
      <c r="F432" s="160" t="s">
        <v>405</v>
      </c>
      <c r="H432" s="161">
        <v>-5.1710000000000003</v>
      </c>
      <c r="I432" s="162"/>
      <c r="L432" s="158"/>
      <c r="M432" s="163"/>
      <c r="T432" s="164"/>
      <c r="AT432" s="159" t="s">
        <v>179</v>
      </c>
      <c r="AU432" s="159" t="s">
        <v>89</v>
      </c>
      <c r="AV432" s="13" t="s">
        <v>89</v>
      </c>
      <c r="AW432" s="13" t="s">
        <v>36</v>
      </c>
      <c r="AX432" s="13" t="s">
        <v>80</v>
      </c>
      <c r="AY432" s="159" t="s">
        <v>171</v>
      </c>
    </row>
    <row r="433" spans="2:51" s="13" customFormat="1" ht="20.399999999999999">
      <c r="B433" s="158"/>
      <c r="D433" s="152" t="s">
        <v>179</v>
      </c>
      <c r="E433" s="159" t="s">
        <v>1</v>
      </c>
      <c r="F433" s="160" t="s">
        <v>406</v>
      </c>
      <c r="H433" s="161">
        <v>-1.6559999999999999</v>
      </c>
      <c r="I433" s="162"/>
      <c r="L433" s="158"/>
      <c r="M433" s="163"/>
      <c r="T433" s="164"/>
      <c r="AT433" s="159" t="s">
        <v>179</v>
      </c>
      <c r="AU433" s="159" t="s">
        <v>89</v>
      </c>
      <c r="AV433" s="13" t="s">
        <v>89</v>
      </c>
      <c r="AW433" s="13" t="s">
        <v>36</v>
      </c>
      <c r="AX433" s="13" t="s">
        <v>80</v>
      </c>
      <c r="AY433" s="159" t="s">
        <v>171</v>
      </c>
    </row>
    <row r="434" spans="2:51" s="15" customFormat="1">
      <c r="B434" s="172"/>
      <c r="D434" s="152" t="s">
        <v>179</v>
      </c>
      <c r="E434" s="173" t="s">
        <v>1</v>
      </c>
      <c r="F434" s="174" t="s">
        <v>224</v>
      </c>
      <c r="H434" s="175">
        <v>46.552999999999997</v>
      </c>
      <c r="I434" s="176"/>
      <c r="L434" s="172"/>
      <c r="M434" s="177"/>
      <c r="T434" s="178"/>
      <c r="AT434" s="173" t="s">
        <v>179</v>
      </c>
      <c r="AU434" s="173" t="s">
        <v>89</v>
      </c>
      <c r="AV434" s="15" t="s">
        <v>96</v>
      </c>
      <c r="AW434" s="15" t="s">
        <v>36</v>
      </c>
      <c r="AX434" s="15" t="s">
        <v>80</v>
      </c>
      <c r="AY434" s="173" t="s">
        <v>171</v>
      </c>
    </row>
    <row r="435" spans="2:51" s="12" customFormat="1">
      <c r="B435" s="151"/>
      <c r="D435" s="152" t="s">
        <v>179</v>
      </c>
      <c r="E435" s="153" t="s">
        <v>1</v>
      </c>
      <c r="F435" s="154" t="s">
        <v>407</v>
      </c>
      <c r="H435" s="153" t="s">
        <v>1</v>
      </c>
      <c r="I435" s="155"/>
      <c r="L435" s="151"/>
      <c r="M435" s="156"/>
      <c r="T435" s="157"/>
      <c r="AT435" s="153" t="s">
        <v>179</v>
      </c>
      <c r="AU435" s="153" t="s">
        <v>89</v>
      </c>
      <c r="AV435" s="12" t="s">
        <v>87</v>
      </c>
      <c r="AW435" s="12" t="s">
        <v>36</v>
      </c>
      <c r="AX435" s="12" t="s">
        <v>80</v>
      </c>
      <c r="AY435" s="153" t="s">
        <v>171</v>
      </c>
    </row>
    <row r="436" spans="2:51" s="13" customFormat="1" ht="20.399999999999999">
      <c r="B436" s="158"/>
      <c r="D436" s="152" t="s">
        <v>179</v>
      </c>
      <c r="E436" s="159" t="s">
        <v>1</v>
      </c>
      <c r="F436" s="160" t="s">
        <v>408</v>
      </c>
      <c r="H436" s="161">
        <v>44.271000000000001</v>
      </c>
      <c r="I436" s="162"/>
      <c r="L436" s="158"/>
      <c r="M436" s="163"/>
      <c r="T436" s="164"/>
      <c r="AT436" s="159" t="s">
        <v>179</v>
      </c>
      <c r="AU436" s="159" t="s">
        <v>89</v>
      </c>
      <c r="AV436" s="13" t="s">
        <v>89</v>
      </c>
      <c r="AW436" s="13" t="s">
        <v>36</v>
      </c>
      <c r="AX436" s="13" t="s">
        <v>80</v>
      </c>
      <c r="AY436" s="159" t="s">
        <v>171</v>
      </c>
    </row>
    <row r="437" spans="2:51" s="12" customFormat="1">
      <c r="B437" s="151"/>
      <c r="D437" s="152" t="s">
        <v>179</v>
      </c>
      <c r="E437" s="153" t="s">
        <v>1</v>
      </c>
      <c r="F437" s="154" t="s">
        <v>355</v>
      </c>
      <c r="H437" s="153" t="s">
        <v>1</v>
      </c>
      <c r="I437" s="155"/>
      <c r="L437" s="151"/>
      <c r="M437" s="156"/>
      <c r="T437" s="157"/>
      <c r="AT437" s="153" t="s">
        <v>179</v>
      </c>
      <c r="AU437" s="153" t="s">
        <v>89</v>
      </c>
      <c r="AV437" s="12" t="s">
        <v>87</v>
      </c>
      <c r="AW437" s="12" t="s">
        <v>36</v>
      </c>
      <c r="AX437" s="12" t="s">
        <v>80</v>
      </c>
      <c r="AY437" s="153" t="s">
        <v>171</v>
      </c>
    </row>
    <row r="438" spans="2:51" s="13" customFormat="1">
      <c r="B438" s="158"/>
      <c r="D438" s="152" t="s">
        <v>179</v>
      </c>
      <c r="E438" s="159" t="s">
        <v>1</v>
      </c>
      <c r="F438" s="160" t="s">
        <v>409</v>
      </c>
      <c r="H438" s="161">
        <v>-4.7859999999999996</v>
      </c>
      <c r="I438" s="162"/>
      <c r="L438" s="158"/>
      <c r="M438" s="163"/>
      <c r="T438" s="164"/>
      <c r="AT438" s="159" t="s">
        <v>179</v>
      </c>
      <c r="AU438" s="159" t="s">
        <v>89</v>
      </c>
      <c r="AV438" s="13" t="s">
        <v>89</v>
      </c>
      <c r="AW438" s="13" t="s">
        <v>36</v>
      </c>
      <c r="AX438" s="13" t="s">
        <v>80</v>
      </c>
      <c r="AY438" s="159" t="s">
        <v>171</v>
      </c>
    </row>
    <row r="439" spans="2:51" s="12" customFormat="1">
      <c r="B439" s="151"/>
      <c r="D439" s="152" t="s">
        <v>179</v>
      </c>
      <c r="E439" s="153" t="s">
        <v>1</v>
      </c>
      <c r="F439" s="154" t="s">
        <v>357</v>
      </c>
      <c r="H439" s="153" t="s">
        <v>1</v>
      </c>
      <c r="I439" s="155"/>
      <c r="L439" s="151"/>
      <c r="M439" s="156"/>
      <c r="T439" s="157"/>
      <c r="AT439" s="153" t="s">
        <v>179</v>
      </c>
      <c r="AU439" s="153" t="s">
        <v>89</v>
      </c>
      <c r="AV439" s="12" t="s">
        <v>87</v>
      </c>
      <c r="AW439" s="12" t="s">
        <v>36</v>
      </c>
      <c r="AX439" s="12" t="s">
        <v>80</v>
      </c>
      <c r="AY439" s="153" t="s">
        <v>171</v>
      </c>
    </row>
    <row r="440" spans="2:51" s="13" customFormat="1">
      <c r="B440" s="158"/>
      <c r="D440" s="152" t="s">
        <v>179</v>
      </c>
      <c r="E440" s="159" t="s">
        <v>1</v>
      </c>
      <c r="F440" s="160" t="s">
        <v>397</v>
      </c>
      <c r="H440" s="161">
        <v>-3.0539999999999998</v>
      </c>
      <c r="I440" s="162"/>
      <c r="L440" s="158"/>
      <c r="M440" s="163"/>
      <c r="T440" s="164"/>
      <c r="AT440" s="159" t="s">
        <v>179</v>
      </c>
      <c r="AU440" s="159" t="s">
        <v>89</v>
      </c>
      <c r="AV440" s="13" t="s">
        <v>89</v>
      </c>
      <c r="AW440" s="13" t="s">
        <v>36</v>
      </c>
      <c r="AX440" s="13" t="s">
        <v>80</v>
      </c>
      <c r="AY440" s="159" t="s">
        <v>171</v>
      </c>
    </row>
    <row r="441" spans="2:51" s="12" customFormat="1">
      <c r="B441" s="151"/>
      <c r="D441" s="152" t="s">
        <v>179</v>
      </c>
      <c r="E441" s="153" t="s">
        <v>1</v>
      </c>
      <c r="F441" s="154" t="s">
        <v>362</v>
      </c>
      <c r="H441" s="153" t="s">
        <v>1</v>
      </c>
      <c r="I441" s="155"/>
      <c r="L441" s="151"/>
      <c r="M441" s="156"/>
      <c r="T441" s="157"/>
      <c r="AT441" s="153" t="s">
        <v>179</v>
      </c>
      <c r="AU441" s="153" t="s">
        <v>89</v>
      </c>
      <c r="AV441" s="12" t="s">
        <v>87</v>
      </c>
      <c r="AW441" s="12" t="s">
        <v>36</v>
      </c>
      <c r="AX441" s="12" t="s">
        <v>80</v>
      </c>
      <c r="AY441" s="153" t="s">
        <v>171</v>
      </c>
    </row>
    <row r="442" spans="2:51" s="12" customFormat="1">
      <c r="B442" s="151"/>
      <c r="D442" s="152" t="s">
        <v>179</v>
      </c>
      <c r="E442" s="153" t="s">
        <v>1</v>
      </c>
      <c r="F442" s="154" t="s">
        <v>318</v>
      </c>
      <c r="H442" s="153" t="s">
        <v>1</v>
      </c>
      <c r="I442" s="155"/>
      <c r="L442" s="151"/>
      <c r="M442" s="156"/>
      <c r="T442" s="157"/>
      <c r="AT442" s="153" t="s">
        <v>179</v>
      </c>
      <c r="AU442" s="153" t="s">
        <v>89</v>
      </c>
      <c r="AV442" s="12" t="s">
        <v>87</v>
      </c>
      <c r="AW442" s="12" t="s">
        <v>36</v>
      </c>
      <c r="AX442" s="12" t="s">
        <v>80</v>
      </c>
      <c r="AY442" s="153" t="s">
        <v>171</v>
      </c>
    </row>
    <row r="443" spans="2:51" s="13" customFormat="1">
      <c r="B443" s="158"/>
      <c r="D443" s="152" t="s">
        <v>179</v>
      </c>
      <c r="E443" s="159" t="s">
        <v>1</v>
      </c>
      <c r="F443" s="160" t="s">
        <v>410</v>
      </c>
      <c r="H443" s="161">
        <v>-3.629</v>
      </c>
      <c r="I443" s="162"/>
      <c r="L443" s="158"/>
      <c r="M443" s="163"/>
      <c r="T443" s="164"/>
      <c r="AT443" s="159" t="s">
        <v>179</v>
      </c>
      <c r="AU443" s="159" t="s">
        <v>89</v>
      </c>
      <c r="AV443" s="13" t="s">
        <v>89</v>
      </c>
      <c r="AW443" s="13" t="s">
        <v>36</v>
      </c>
      <c r="AX443" s="13" t="s">
        <v>80</v>
      </c>
      <c r="AY443" s="159" t="s">
        <v>171</v>
      </c>
    </row>
    <row r="444" spans="2:51" s="15" customFormat="1">
      <c r="B444" s="172"/>
      <c r="D444" s="152" t="s">
        <v>179</v>
      </c>
      <c r="E444" s="173" t="s">
        <v>1</v>
      </c>
      <c r="F444" s="174" t="s">
        <v>224</v>
      </c>
      <c r="H444" s="175">
        <v>32.802</v>
      </c>
      <c r="I444" s="176"/>
      <c r="L444" s="172"/>
      <c r="M444" s="177"/>
      <c r="T444" s="178"/>
      <c r="AT444" s="173" t="s">
        <v>179</v>
      </c>
      <c r="AU444" s="173" t="s">
        <v>89</v>
      </c>
      <c r="AV444" s="15" t="s">
        <v>96</v>
      </c>
      <c r="AW444" s="15" t="s">
        <v>36</v>
      </c>
      <c r="AX444" s="15" t="s">
        <v>80</v>
      </c>
      <c r="AY444" s="173" t="s">
        <v>171</v>
      </c>
    </row>
    <row r="445" spans="2:51" s="12" customFormat="1">
      <c r="B445" s="151"/>
      <c r="D445" s="152" t="s">
        <v>179</v>
      </c>
      <c r="E445" s="153" t="s">
        <v>1</v>
      </c>
      <c r="F445" s="154" t="s">
        <v>411</v>
      </c>
      <c r="H445" s="153" t="s">
        <v>1</v>
      </c>
      <c r="I445" s="155"/>
      <c r="L445" s="151"/>
      <c r="M445" s="156"/>
      <c r="T445" s="157"/>
      <c r="AT445" s="153" t="s">
        <v>179</v>
      </c>
      <c r="AU445" s="153" t="s">
        <v>89</v>
      </c>
      <c r="AV445" s="12" t="s">
        <v>87</v>
      </c>
      <c r="AW445" s="12" t="s">
        <v>36</v>
      </c>
      <c r="AX445" s="12" t="s">
        <v>80</v>
      </c>
      <c r="AY445" s="153" t="s">
        <v>171</v>
      </c>
    </row>
    <row r="446" spans="2:51" s="13" customFormat="1" ht="20.399999999999999">
      <c r="B446" s="158"/>
      <c r="D446" s="152" t="s">
        <v>179</v>
      </c>
      <c r="E446" s="159" t="s">
        <v>1</v>
      </c>
      <c r="F446" s="160" t="s">
        <v>412</v>
      </c>
      <c r="H446" s="161">
        <v>20.667999999999999</v>
      </c>
      <c r="I446" s="162"/>
      <c r="L446" s="158"/>
      <c r="M446" s="163"/>
      <c r="T446" s="164"/>
      <c r="AT446" s="159" t="s">
        <v>179</v>
      </c>
      <c r="AU446" s="159" t="s">
        <v>89</v>
      </c>
      <c r="AV446" s="13" t="s">
        <v>89</v>
      </c>
      <c r="AW446" s="13" t="s">
        <v>36</v>
      </c>
      <c r="AX446" s="13" t="s">
        <v>80</v>
      </c>
      <c r="AY446" s="159" t="s">
        <v>171</v>
      </c>
    </row>
    <row r="447" spans="2:51" s="12" customFormat="1">
      <c r="B447" s="151"/>
      <c r="D447" s="152" t="s">
        <v>179</v>
      </c>
      <c r="E447" s="153" t="s">
        <v>1</v>
      </c>
      <c r="F447" s="154" t="s">
        <v>359</v>
      </c>
      <c r="H447" s="153" t="s">
        <v>1</v>
      </c>
      <c r="I447" s="155"/>
      <c r="L447" s="151"/>
      <c r="M447" s="156"/>
      <c r="T447" s="157"/>
      <c r="AT447" s="153" t="s">
        <v>179</v>
      </c>
      <c r="AU447" s="153" t="s">
        <v>89</v>
      </c>
      <c r="AV447" s="12" t="s">
        <v>87</v>
      </c>
      <c r="AW447" s="12" t="s">
        <v>36</v>
      </c>
      <c r="AX447" s="12" t="s">
        <v>80</v>
      </c>
      <c r="AY447" s="153" t="s">
        <v>171</v>
      </c>
    </row>
    <row r="448" spans="2:51" s="12" customFormat="1">
      <c r="B448" s="151"/>
      <c r="D448" s="152" t="s">
        <v>179</v>
      </c>
      <c r="E448" s="153" t="s">
        <v>1</v>
      </c>
      <c r="F448" s="154" t="s">
        <v>413</v>
      </c>
      <c r="H448" s="153" t="s">
        <v>1</v>
      </c>
      <c r="I448" s="155"/>
      <c r="L448" s="151"/>
      <c r="M448" s="156"/>
      <c r="T448" s="157"/>
      <c r="AT448" s="153" t="s">
        <v>179</v>
      </c>
      <c r="AU448" s="153" t="s">
        <v>89</v>
      </c>
      <c r="AV448" s="12" t="s">
        <v>87</v>
      </c>
      <c r="AW448" s="12" t="s">
        <v>36</v>
      </c>
      <c r="AX448" s="12" t="s">
        <v>80</v>
      </c>
      <c r="AY448" s="153" t="s">
        <v>171</v>
      </c>
    </row>
    <row r="449" spans="2:51" s="13" customFormat="1">
      <c r="B449" s="158"/>
      <c r="D449" s="152" t="s">
        <v>179</v>
      </c>
      <c r="E449" s="159" t="s">
        <v>1</v>
      </c>
      <c r="F449" s="160" t="s">
        <v>414</v>
      </c>
      <c r="H449" s="161">
        <v>0.59699999999999998</v>
      </c>
      <c r="I449" s="162"/>
      <c r="L449" s="158"/>
      <c r="M449" s="163"/>
      <c r="T449" s="164"/>
      <c r="AT449" s="159" t="s">
        <v>179</v>
      </c>
      <c r="AU449" s="159" t="s">
        <v>89</v>
      </c>
      <c r="AV449" s="13" t="s">
        <v>89</v>
      </c>
      <c r="AW449" s="13" t="s">
        <v>36</v>
      </c>
      <c r="AX449" s="13" t="s">
        <v>80</v>
      </c>
      <c r="AY449" s="159" t="s">
        <v>171</v>
      </c>
    </row>
    <row r="450" spans="2:51" s="12" customFormat="1">
      <c r="B450" s="151"/>
      <c r="D450" s="152" t="s">
        <v>179</v>
      </c>
      <c r="E450" s="153" t="s">
        <v>1</v>
      </c>
      <c r="F450" s="154" t="s">
        <v>362</v>
      </c>
      <c r="H450" s="153" t="s">
        <v>1</v>
      </c>
      <c r="I450" s="155"/>
      <c r="L450" s="151"/>
      <c r="M450" s="156"/>
      <c r="T450" s="157"/>
      <c r="AT450" s="153" t="s">
        <v>179</v>
      </c>
      <c r="AU450" s="153" t="s">
        <v>89</v>
      </c>
      <c r="AV450" s="12" t="s">
        <v>87</v>
      </c>
      <c r="AW450" s="12" t="s">
        <v>36</v>
      </c>
      <c r="AX450" s="12" t="s">
        <v>80</v>
      </c>
      <c r="AY450" s="153" t="s">
        <v>171</v>
      </c>
    </row>
    <row r="451" spans="2:51" s="13" customFormat="1">
      <c r="B451" s="158"/>
      <c r="D451" s="152" t="s">
        <v>179</v>
      </c>
      <c r="E451" s="159" t="s">
        <v>1</v>
      </c>
      <c r="F451" s="160" t="s">
        <v>415</v>
      </c>
      <c r="H451" s="161">
        <v>-3.2240000000000002</v>
      </c>
      <c r="I451" s="162"/>
      <c r="L451" s="158"/>
      <c r="M451" s="163"/>
      <c r="T451" s="164"/>
      <c r="AT451" s="159" t="s">
        <v>179</v>
      </c>
      <c r="AU451" s="159" t="s">
        <v>89</v>
      </c>
      <c r="AV451" s="13" t="s">
        <v>89</v>
      </c>
      <c r="AW451" s="13" t="s">
        <v>36</v>
      </c>
      <c r="AX451" s="13" t="s">
        <v>80</v>
      </c>
      <c r="AY451" s="159" t="s">
        <v>171</v>
      </c>
    </row>
    <row r="452" spans="2:51" s="15" customFormat="1">
      <c r="B452" s="172"/>
      <c r="D452" s="152" t="s">
        <v>179</v>
      </c>
      <c r="E452" s="173" t="s">
        <v>1</v>
      </c>
      <c r="F452" s="174" t="s">
        <v>224</v>
      </c>
      <c r="H452" s="175">
        <v>18.041</v>
      </c>
      <c r="I452" s="176"/>
      <c r="L452" s="172"/>
      <c r="M452" s="177"/>
      <c r="T452" s="178"/>
      <c r="AT452" s="173" t="s">
        <v>179</v>
      </c>
      <c r="AU452" s="173" t="s">
        <v>89</v>
      </c>
      <c r="AV452" s="15" t="s">
        <v>96</v>
      </c>
      <c r="AW452" s="15" t="s">
        <v>36</v>
      </c>
      <c r="AX452" s="15" t="s">
        <v>80</v>
      </c>
      <c r="AY452" s="173" t="s">
        <v>171</v>
      </c>
    </row>
    <row r="453" spans="2:51" s="12" customFormat="1">
      <c r="B453" s="151"/>
      <c r="D453" s="152" t="s">
        <v>179</v>
      </c>
      <c r="E453" s="153" t="s">
        <v>1</v>
      </c>
      <c r="F453" s="154" t="s">
        <v>259</v>
      </c>
      <c r="H453" s="153" t="s">
        <v>1</v>
      </c>
      <c r="I453" s="155"/>
      <c r="L453" s="151"/>
      <c r="M453" s="156"/>
      <c r="T453" s="157"/>
      <c r="AT453" s="153" t="s">
        <v>179</v>
      </c>
      <c r="AU453" s="153" t="s">
        <v>89</v>
      </c>
      <c r="AV453" s="12" t="s">
        <v>87</v>
      </c>
      <c r="AW453" s="12" t="s">
        <v>36</v>
      </c>
      <c r="AX453" s="12" t="s">
        <v>80</v>
      </c>
      <c r="AY453" s="153" t="s">
        <v>171</v>
      </c>
    </row>
    <row r="454" spans="2:51" s="13" customFormat="1" ht="20.399999999999999">
      <c r="B454" s="158"/>
      <c r="D454" s="152" t="s">
        <v>179</v>
      </c>
      <c r="E454" s="159" t="s">
        <v>1</v>
      </c>
      <c r="F454" s="160" t="s">
        <v>416</v>
      </c>
      <c r="H454" s="161">
        <v>16.155999999999999</v>
      </c>
      <c r="I454" s="162"/>
      <c r="L454" s="158"/>
      <c r="M454" s="163"/>
      <c r="T454" s="164"/>
      <c r="AT454" s="159" t="s">
        <v>179</v>
      </c>
      <c r="AU454" s="159" t="s">
        <v>89</v>
      </c>
      <c r="AV454" s="13" t="s">
        <v>89</v>
      </c>
      <c r="AW454" s="13" t="s">
        <v>36</v>
      </c>
      <c r="AX454" s="13" t="s">
        <v>80</v>
      </c>
      <c r="AY454" s="159" t="s">
        <v>171</v>
      </c>
    </row>
    <row r="455" spans="2:51" s="12" customFormat="1">
      <c r="B455" s="151"/>
      <c r="D455" s="152" t="s">
        <v>179</v>
      </c>
      <c r="E455" s="153" t="s">
        <v>1</v>
      </c>
      <c r="F455" s="154" t="s">
        <v>349</v>
      </c>
      <c r="H455" s="153" t="s">
        <v>1</v>
      </c>
      <c r="I455" s="155"/>
      <c r="L455" s="151"/>
      <c r="M455" s="156"/>
      <c r="T455" s="157"/>
      <c r="AT455" s="153" t="s">
        <v>179</v>
      </c>
      <c r="AU455" s="153" t="s">
        <v>89</v>
      </c>
      <c r="AV455" s="12" t="s">
        <v>87</v>
      </c>
      <c r="AW455" s="12" t="s">
        <v>36</v>
      </c>
      <c r="AX455" s="12" t="s">
        <v>80</v>
      </c>
      <c r="AY455" s="153" t="s">
        <v>171</v>
      </c>
    </row>
    <row r="456" spans="2:51" s="13" customFormat="1">
      <c r="B456" s="158"/>
      <c r="D456" s="152" t="s">
        <v>179</v>
      </c>
      <c r="E456" s="159" t="s">
        <v>1</v>
      </c>
      <c r="F456" s="160" t="s">
        <v>417</v>
      </c>
      <c r="H456" s="161">
        <v>4.9729999999999999</v>
      </c>
      <c r="I456" s="162"/>
      <c r="L456" s="158"/>
      <c r="M456" s="163"/>
      <c r="T456" s="164"/>
      <c r="AT456" s="159" t="s">
        <v>179</v>
      </c>
      <c r="AU456" s="159" t="s">
        <v>89</v>
      </c>
      <c r="AV456" s="13" t="s">
        <v>89</v>
      </c>
      <c r="AW456" s="13" t="s">
        <v>36</v>
      </c>
      <c r="AX456" s="13" t="s">
        <v>80</v>
      </c>
      <c r="AY456" s="159" t="s">
        <v>171</v>
      </c>
    </row>
    <row r="457" spans="2:51" s="12" customFormat="1">
      <c r="B457" s="151"/>
      <c r="D457" s="152" t="s">
        <v>179</v>
      </c>
      <c r="E457" s="153" t="s">
        <v>1</v>
      </c>
      <c r="F457" s="154" t="s">
        <v>352</v>
      </c>
      <c r="H457" s="153" t="s">
        <v>1</v>
      </c>
      <c r="I457" s="155"/>
      <c r="L457" s="151"/>
      <c r="M457" s="156"/>
      <c r="T457" s="157"/>
      <c r="AT457" s="153" t="s">
        <v>179</v>
      </c>
      <c r="AU457" s="153" t="s">
        <v>89</v>
      </c>
      <c r="AV457" s="12" t="s">
        <v>87</v>
      </c>
      <c r="AW457" s="12" t="s">
        <v>36</v>
      </c>
      <c r="AX457" s="12" t="s">
        <v>80</v>
      </c>
      <c r="AY457" s="153" t="s">
        <v>171</v>
      </c>
    </row>
    <row r="458" spans="2:51" s="13" customFormat="1">
      <c r="B458" s="158"/>
      <c r="D458" s="152" t="s">
        <v>179</v>
      </c>
      <c r="E458" s="159" t="s">
        <v>1</v>
      </c>
      <c r="F458" s="160" t="s">
        <v>418</v>
      </c>
      <c r="H458" s="161">
        <v>2.1880000000000002</v>
      </c>
      <c r="I458" s="162"/>
      <c r="L458" s="158"/>
      <c r="M458" s="163"/>
      <c r="T458" s="164"/>
      <c r="AT458" s="159" t="s">
        <v>179</v>
      </c>
      <c r="AU458" s="159" t="s">
        <v>89</v>
      </c>
      <c r="AV458" s="13" t="s">
        <v>89</v>
      </c>
      <c r="AW458" s="13" t="s">
        <v>36</v>
      </c>
      <c r="AX458" s="13" t="s">
        <v>80</v>
      </c>
      <c r="AY458" s="159" t="s">
        <v>171</v>
      </c>
    </row>
    <row r="459" spans="2:51" s="12" customFormat="1">
      <c r="B459" s="151"/>
      <c r="D459" s="152" t="s">
        <v>179</v>
      </c>
      <c r="E459" s="153" t="s">
        <v>1</v>
      </c>
      <c r="F459" s="154" t="s">
        <v>357</v>
      </c>
      <c r="H459" s="153" t="s">
        <v>1</v>
      </c>
      <c r="I459" s="155"/>
      <c r="L459" s="151"/>
      <c r="M459" s="156"/>
      <c r="T459" s="157"/>
      <c r="AT459" s="153" t="s">
        <v>179</v>
      </c>
      <c r="AU459" s="153" t="s">
        <v>89</v>
      </c>
      <c r="AV459" s="12" t="s">
        <v>87</v>
      </c>
      <c r="AW459" s="12" t="s">
        <v>36</v>
      </c>
      <c r="AX459" s="12" t="s">
        <v>80</v>
      </c>
      <c r="AY459" s="153" t="s">
        <v>171</v>
      </c>
    </row>
    <row r="460" spans="2:51" s="13" customFormat="1">
      <c r="B460" s="158"/>
      <c r="D460" s="152" t="s">
        <v>179</v>
      </c>
      <c r="E460" s="159" t="s">
        <v>1</v>
      </c>
      <c r="F460" s="160" t="s">
        <v>419</v>
      </c>
      <c r="H460" s="161">
        <v>-0.47799999999999998</v>
      </c>
      <c r="I460" s="162"/>
      <c r="L460" s="158"/>
      <c r="M460" s="163"/>
      <c r="T460" s="164"/>
      <c r="AT460" s="159" t="s">
        <v>179</v>
      </c>
      <c r="AU460" s="159" t="s">
        <v>89</v>
      </c>
      <c r="AV460" s="13" t="s">
        <v>89</v>
      </c>
      <c r="AW460" s="13" t="s">
        <v>36</v>
      </c>
      <c r="AX460" s="13" t="s">
        <v>80</v>
      </c>
      <c r="AY460" s="159" t="s">
        <v>171</v>
      </c>
    </row>
    <row r="461" spans="2:51" s="12" customFormat="1">
      <c r="B461" s="151"/>
      <c r="D461" s="152" t="s">
        <v>179</v>
      </c>
      <c r="E461" s="153" t="s">
        <v>1</v>
      </c>
      <c r="F461" s="154" t="s">
        <v>362</v>
      </c>
      <c r="H461" s="153" t="s">
        <v>1</v>
      </c>
      <c r="I461" s="155"/>
      <c r="L461" s="151"/>
      <c r="M461" s="156"/>
      <c r="T461" s="157"/>
      <c r="AT461" s="153" t="s">
        <v>179</v>
      </c>
      <c r="AU461" s="153" t="s">
        <v>89</v>
      </c>
      <c r="AV461" s="12" t="s">
        <v>87</v>
      </c>
      <c r="AW461" s="12" t="s">
        <v>36</v>
      </c>
      <c r="AX461" s="12" t="s">
        <v>80</v>
      </c>
      <c r="AY461" s="153" t="s">
        <v>171</v>
      </c>
    </row>
    <row r="462" spans="2:51" s="12" customFormat="1">
      <c r="B462" s="151"/>
      <c r="D462" s="152" t="s">
        <v>179</v>
      </c>
      <c r="E462" s="153" t="s">
        <v>1</v>
      </c>
      <c r="F462" s="154" t="s">
        <v>368</v>
      </c>
      <c r="H462" s="153" t="s">
        <v>1</v>
      </c>
      <c r="I462" s="155"/>
      <c r="L462" s="151"/>
      <c r="M462" s="156"/>
      <c r="T462" s="157"/>
      <c r="AT462" s="153" t="s">
        <v>179</v>
      </c>
      <c r="AU462" s="153" t="s">
        <v>89</v>
      </c>
      <c r="AV462" s="12" t="s">
        <v>87</v>
      </c>
      <c r="AW462" s="12" t="s">
        <v>36</v>
      </c>
      <c r="AX462" s="12" t="s">
        <v>80</v>
      </c>
      <c r="AY462" s="153" t="s">
        <v>171</v>
      </c>
    </row>
    <row r="463" spans="2:51" s="13" customFormat="1">
      <c r="B463" s="158"/>
      <c r="D463" s="152" t="s">
        <v>179</v>
      </c>
      <c r="E463" s="159" t="s">
        <v>1</v>
      </c>
      <c r="F463" s="160" t="s">
        <v>420</v>
      </c>
      <c r="H463" s="161">
        <v>-2.923</v>
      </c>
      <c r="I463" s="162"/>
      <c r="L463" s="158"/>
      <c r="M463" s="163"/>
      <c r="T463" s="164"/>
      <c r="AT463" s="159" t="s">
        <v>179</v>
      </c>
      <c r="AU463" s="159" t="s">
        <v>89</v>
      </c>
      <c r="AV463" s="13" t="s">
        <v>89</v>
      </c>
      <c r="AW463" s="13" t="s">
        <v>36</v>
      </c>
      <c r="AX463" s="13" t="s">
        <v>80</v>
      </c>
      <c r="AY463" s="159" t="s">
        <v>171</v>
      </c>
    </row>
    <row r="464" spans="2:51" s="13" customFormat="1">
      <c r="B464" s="158"/>
      <c r="D464" s="152" t="s">
        <v>179</v>
      </c>
      <c r="E464" s="159" t="s">
        <v>1</v>
      </c>
      <c r="F464" s="160" t="s">
        <v>421</v>
      </c>
      <c r="H464" s="161">
        <v>-1.365</v>
      </c>
      <c r="I464" s="162"/>
      <c r="L464" s="158"/>
      <c r="M464" s="163"/>
      <c r="T464" s="164"/>
      <c r="AT464" s="159" t="s">
        <v>179</v>
      </c>
      <c r="AU464" s="159" t="s">
        <v>89</v>
      </c>
      <c r="AV464" s="13" t="s">
        <v>89</v>
      </c>
      <c r="AW464" s="13" t="s">
        <v>36</v>
      </c>
      <c r="AX464" s="13" t="s">
        <v>80</v>
      </c>
      <c r="AY464" s="159" t="s">
        <v>171</v>
      </c>
    </row>
    <row r="465" spans="2:51" s="12" customFormat="1">
      <c r="B465" s="151"/>
      <c r="D465" s="152" t="s">
        <v>179</v>
      </c>
      <c r="E465" s="153" t="s">
        <v>1</v>
      </c>
      <c r="F465" s="154" t="s">
        <v>301</v>
      </c>
      <c r="H465" s="153" t="s">
        <v>1</v>
      </c>
      <c r="I465" s="155"/>
      <c r="L465" s="151"/>
      <c r="M465" s="156"/>
      <c r="T465" s="157"/>
      <c r="AT465" s="153" t="s">
        <v>179</v>
      </c>
      <c r="AU465" s="153" t="s">
        <v>89</v>
      </c>
      <c r="AV465" s="12" t="s">
        <v>87</v>
      </c>
      <c r="AW465" s="12" t="s">
        <v>36</v>
      </c>
      <c r="AX465" s="12" t="s">
        <v>80</v>
      </c>
      <c r="AY465" s="153" t="s">
        <v>171</v>
      </c>
    </row>
    <row r="466" spans="2:51" s="13" customFormat="1">
      <c r="B466" s="158"/>
      <c r="D466" s="152" t="s">
        <v>179</v>
      </c>
      <c r="E466" s="159" t="s">
        <v>1</v>
      </c>
      <c r="F466" s="160" t="s">
        <v>422</v>
      </c>
      <c r="H466" s="161">
        <v>-0.76100000000000001</v>
      </c>
      <c r="I466" s="162"/>
      <c r="L466" s="158"/>
      <c r="M466" s="163"/>
      <c r="T466" s="164"/>
      <c r="AT466" s="159" t="s">
        <v>179</v>
      </c>
      <c r="AU466" s="159" t="s">
        <v>89</v>
      </c>
      <c r="AV466" s="13" t="s">
        <v>89</v>
      </c>
      <c r="AW466" s="13" t="s">
        <v>36</v>
      </c>
      <c r="AX466" s="13" t="s">
        <v>80</v>
      </c>
      <c r="AY466" s="159" t="s">
        <v>171</v>
      </c>
    </row>
    <row r="467" spans="2:51" s="15" customFormat="1">
      <c r="B467" s="172"/>
      <c r="D467" s="152" t="s">
        <v>179</v>
      </c>
      <c r="E467" s="173" t="s">
        <v>1</v>
      </c>
      <c r="F467" s="174" t="s">
        <v>224</v>
      </c>
      <c r="H467" s="175">
        <v>17.79</v>
      </c>
      <c r="I467" s="176"/>
      <c r="L467" s="172"/>
      <c r="M467" s="177"/>
      <c r="T467" s="178"/>
      <c r="AT467" s="173" t="s">
        <v>179</v>
      </c>
      <c r="AU467" s="173" t="s">
        <v>89</v>
      </c>
      <c r="AV467" s="15" t="s">
        <v>96</v>
      </c>
      <c r="AW467" s="15" t="s">
        <v>36</v>
      </c>
      <c r="AX467" s="15" t="s">
        <v>80</v>
      </c>
      <c r="AY467" s="173" t="s">
        <v>171</v>
      </c>
    </row>
    <row r="468" spans="2:51" s="12" customFormat="1">
      <c r="B468" s="151"/>
      <c r="D468" s="152" t="s">
        <v>179</v>
      </c>
      <c r="E468" s="153" t="s">
        <v>1</v>
      </c>
      <c r="F468" s="154" t="s">
        <v>423</v>
      </c>
      <c r="H468" s="153" t="s">
        <v>1</v>
      </c>
      <c r="I468" s="155"/>
      <c r="L468" s="151"/>
      <c r="M468" s="156"/>
      <c r="T468" s="157"/>
      <c r="AT468" s="153" t="s">
        <v>179</v>
      </c>
      <c r="AU468" s="153" t="s">
        <v>89</v>
      </c>
      <c r="AV468" s="12" t="s">
        <v>87</v>
      </c>
      <c r="AW468" s="12" t="s">
        <v>36</v>
      </c>
      <c r="AX468" s="12" t="s">
        <v>80</v>
      </c>
      <c r="AY468" s="153" t="s">
        <v>171</v>
      </c>
    </row>
    <row r="469" spans="2:51" s="13" customFormat="1">
      <c r="B469" s="158"/>
      <c r="D469" s="152" t="s">
        <v>179</v>
      </c>
      <c r="E469" s="159" t="s">
        <v>1</v>
      </c>
      <c r="F469" s="160" t="s">
        <v>424</v>
      </c>
      <c r="H469" s="161">
        <v>30.623000000000001</v>
      </c>
      <c r="I469" s="162"/>
      <c r="L469" s="158"/>
      <c r="M469" s="163"/>
      <c r="T469" s="164"/>
      <c r="AT469" s="159" t="s">
        <v>179</v>
      </c>
      <c r="AU469" s="159" t="s">
        <v>89</v>
      </c>
      <c r="AV469" s="13" t="s">
        <v>89</v>
      </c>
      <c r="AW469" s="13" t="s">
        <v>36</v>
      </c>
      <c r="AX469" s="13" t="s">
        <v>80</v>
      </c>
      <c r="AY469" s="159" t="s">
        <v>171</v>
      </c>
    </row>
    <row r="470" spans="2:51" s="12" customFormat="1">
      <c r="B470" s="151"/>
      <c r="D470" s="152" t="s">
        <v>179</v>
      </c>
      <c r="E470" s="153" t="s">
        <v>1</v>
      </c>
      <c r="F470" s="154" t="s">
        <v>362</v>
      </c>
      <c r="H470" s="153" t="s">
        <v>1</v>
      </c>
      <c r="I470" s="155"/>
      <c r="L470" s="151"/>
      <c r="M470" s="156"/>
      <c r="T470" s="157"/>
      <c r="AT470" s="153" t="s">
        <v>179</v>
      </c>
      <c r="AU470" s="153" t="s">
        <v>89</v>
      </c>
      <c r="AV470" s="12" t="s">
        <v>87</v>
      </c>
      <c r="AW470" s="12" t="s">
        <v>36</v>
      </c>
      <c r="AX470" s="12" t="s">
        <v>80</v>
      </c>
      <c r="AY470" s="153" t="s">
        <v>171</v>
      </c>
    </row>
    <row r="471" spans="2:51" s="12" customFormat="1">
      <c r="B471" s="151"/>
      <c r="D471" s="152" t="s">
        <v>179</v>
      </c>
      <c r="E471" s="153" t="s">
        <v>1</v>
      </c>
      <c r="F471" s="154" t="s">
        <v>318</v>
      </c>
      <c r="H471" s="153" t="s">
        <v>1</v>
      </c>
      <c r="I471" s="155"/>
      <c r="L471" s="151"/>
      <c r="M471" s="156"/>
      <c r="T471" s="157"/>
      <c r="AT471" s="153" t="s">
        <v>179</v>
      </c>
      <c r="AU471" s="153" t="s">
        <v>89</v>
      </c>
      <c r="AV471" s="12" t="s">
        <v>87</v>
      </c>
      <c r="AW471" s="12" t="s">
        <v>36</v>
      </c>
      <c r="AX471" s="12" t="s">
        <v>80</v>
      </c>
      <c r="AY471" s="153" t="s">
        <v>171</v>
      </c>
    </row>
    <row r="472" spans="2:51" s="13" customFormat="1">
      <c r="B472" s="158"/>
      <c r="D472" s="152" t="s">
        <v>179</v>
      </c>
      <c r="E472" s="159" t="s">
        <v>1</v>
      </c>
      <c r="F472" s="160" t="s">
        <v>425</v>
      </c>
      <c r="H472" s="161">
        <v>-2.718</v>
      </c>
      <c r="I472" s="162"/>
      <c r="L472" s="158"/>
      <c r="M472" s="163"/>
      <c r="T472" s="164"/>
      <c r="AT472" s="159" t="s">
        <v>179</v>
      </c>
      <c r="AU472" s="159" t="s">
        <v>89</v>
      </c>
      <c r="AV472" s="13" t="s">
        <v>89</v>
      </c>
      <c r="AW472" s="13" t="s">
        <v>36</v>
      </c>
      <c r="AX472" s="13" t="s">
        <v>80</v>
      </c>
      <c r="AY472" s="159" t="s">
        <v>171</v>
      </c>
    </row>
    <row r="473" spans="2:51" s="15" customFormat="1">
      <c r="B473" s="172"/>
      <c r="D473" s="152" t="s">
        <v>179</v>
      </c>
      <c r="E473" s="173" t="s">
        <v>1</v>
      </c>
      <c r="F473" s="174" t="s">
        <v>224</v>
      </c>
      <c r="H473" s="175">
        <v>27.905000000000001</v>
      </c>
      <c r="I473" s="176"/>
      <c r="L473" s="172"/>
      <c r="M473" s="177"/>
      <c r="T473" s="178"/>
      <c r="AT473" s="173" t="s">
        <v>179</v>
      </c>
      <c r="AU473" s="173" t="s">
        <v>89</v>
      </c>
      <c r="AV473" s="15" t="s">
        <v>96</v>
      </c>
      <c r="AW473" s="15" t="s">
        <v>36</v>
      </c>
      <c r="AX473" s="15" t="s">
        <v>80</v>
      </c>
      <c r="AY473" s="173" t="s">
        <v>171</v>
      </c>
    </row>
    <row r="474" spans="2:51" s="12" customFormat="1">
      <c r="B474" s="151"/>
      <c r="D474" s="152" t="s">
        <v>179</v>
      </c>
      <c r="E474" s="153" t="s">
        <v>1</v>
      </c>
      <c r="F474" s="154" t="s">
        <v>345</v>
      </c>
      <c r="H474" s="153" t="s">
        <v>1</v>
      </c>
      <c r="I474" s="155"/>
      <c r="L474" s="151"/>
      <c r="M474" s="156"/>
      <c r="T474" s="157"/>
      <c r="AT474" s="153" t="s">
        <v>179</v>
      </c>
      <c r="AU474" s="153" t="s">
        <v>89</v>
      </c>
      <c r="AV474" s="12" t="s">
        <v>87</v>
      </c>
      <c r="AW474" s="12" t="s">
        <v>36</v>
      </c>
      <c r="AX474" s="12" t="s">
        <v>80</v>
      </c>
      <c r="AY474" s="153" t="s">
        <v>171</v>
      </c>
    </row>
    <row r="475" spans="2:51" s="12" customFormat="1">
      <c r="B475" s="151"/>
      <c r="D475" s="152" t="s">
        <v>179</v>
      </c>
      <c r="E475" s="153" t="s">
        <v>1</v>
      </c>
      <c r="F475" s="154" t="s">
        <v>426</v>
      </c>
      <c r="H475" s="153" t="s">
        <v>1</v>
      </c>
      <c r="I475" s="155"/>
      <c r="L475" s="151"/>
      <c r="M475" s="156"/>
      <c r="T475" s="157"/>
      <c r="AT475" s="153" t="s">
        <v>179</v>
      </c>
      <c r="AU475" s="153" t="s">
        <v>89</v>
      </c>
      <c r="AV475" s="12" t="s">
        <v>87</v>
      </c>
      <c r="AW475" s="12" t="s">
        <v>36</v>
      </c>
      <c r="AX475" s="12" t="s">
        <v>80</v>
      </c>
      <c r="AY475" s="153" t="s">
        <v>171</v>
      </c>
    </row>
    <row r="476" spans="2:51" s="13" customFormat="1">
      <c r="B476" s="158"/>
      <c r="D476" s="152" t="s">
        <v>179</v>
      </c>
      <c r="E476" s="159" t="s">
        <v>1</v>
      </c>
      <c r="F476" s="160" t="s">
        <v>427</v>
      </c>
      <c r="H476" s="161">
        <v>278.78199999999998</v>
      </c>
      <c r="I476" s="162"/>
      <c r="L476" s="158"/>
      <c r="M476" s="163"/>
      <c r="T476" s="164"/>
      <c r="AT476" s="159" t="s">
        <v>179</v>
      </c>
      <c r="AU476" s="159" t="s">
        <v>89</v>
      </c>
      <c r="AV476" s="13" t="s">
        <v>89</v>
      </c>
      <c r="AW476" s="13" t="s">
        <v>36</v>
      </c>
      <c r="AX476" s="13" t="s">
        <v>80</v>
      </c>
      <c r="AY476" s="159" t="s">
        <v>171</v>
      </c>
    </row>
    <row r="477" spans="2:51" s="12" customFormat="1">
      <c r="B477" s="151"/>
      <c r="D477" s="152" t="s">
        <v>179</v>
      </c>
      <c r="E477" s="153" t="s">
        <v>1</v>
      </c>
      <c r="F477" s="154" t="s">
        <v>254</v>
      </c>
      <c r="H477" s="153" t="s">
        <v>1</v>
      </c>
      <c r="I477" s="155"/>
      <c r="L477" s="151"/>
      <c r="M477" s="156"/>
      <c r="T477" s="157"/>
      <c r="AT477" s="153" t="s">
        <v>179</v>
      </c>
      <c r="AU477" s="153" t="s">
        <v>89</v>
      </c>
      <c r="AV477" s="12" t="s">
        <v>87</v>
      </c>
      <c r="AW477" s="12" t="s">
        <v>36</v>
      </c>
      <c r="AX477" s="12" t="s">
        <v>80</v>
      </c>
      <c r="AY477" s="153" t="s">
        <v>171</v>
      </c>
    </row>
    <row r="478" spans="2:51" s="12" customFormat="1">
      <c r="B478" s="151"/>
      <c r="D478" s="152" t="s">
        <v>179</v>
      </c>
      <c r="E478" s="153" t="s">
        <v>1</v>
      </c>
      <c r="F478" s="154" t="s">
        <v>428</v>
      </c>
      <c r="H478" s="153" t="s">
        <v>1</v>
      </c>
      <c r="I478" s="155"/>
      <c r="L478" s="151"/>
      <c r="M478" s="156"/>
      <c r="T478" s="157"/>
      <c r="AT478" s="153" t="s">
        <v>179</v>
      </c>
      <c r="AU478" s="153" t="s">
        <v>89</v>
      </c>
      <c r="AV478" s="12" t="s">
        <v>87</v>
      </c>
      <c r="AW478" s="12" t="s">
        <v>36</v>
      </c>
      <c r="AX478" s="12" t="s">
        <v>80</v>
      </c>
      <c r="AY478" s="153" t="s">
        <v>171</v>
      </c>
    </row>
    <row r="479" spans="2:51" s="13" customFormat="1">
      <c r="B479" s="158"/>
      <c r="D479" s="152" t="s">
        <v>179</v>
      </c>
      <c r="E479" s="159" t="s">
        <v>1</v>
      </c>
      <c r="F479" s="160" t="s">
        <v>429</v>
      </c>
      <c r="H479" s="161">
        <v>20.132000000000001</v>
      </c>
      <c r="I479" s="162"/>
      <c r="L479" s="158"/>
      <c r="M479" s="163"/>
      <c r="T479" s="164"/>
      <c r="AT479" s="159" t="s">
        <v>179</v>
      </c>
      <c r="AU479" s="159" t="s">
        <v>89</v>
      </c>
      <c r="AV479" s="13" t="s">
        <v>89</v>
      </c>
      <c r="AW479" s="13" t="s">
        <v>36</v>
      </c>
      <c r="AX479" s="13" t="s">
        <v>80</v>
      </c>
      <c r="AY479" s="159" t="s">
        <v>171</v>
      </c>
    </row>
    <row r="480" spans="2:51" s="12" customFormat="1">
      <c r="B480" s="151"/>
      <c r="D480" s="152" t="s">
        <v>179</v>
      </c>
      <c r="E480" s="153" t="s">
        <v>1</v>
      </c>
      <c r="F480" s="154" t="s">
        <v>267</v>
      </c>
      <c r="H480" s="153" t="s">
        <v>1</v>
      </c>
      <c r="I480" s="155"/>
      <c r="L480" s="151"/>
      <c r="M480" s="156"/>
      <c r="T480" s="157"/>
      <c r="AT480" s="153" t="s">
        <v>179</v>
      </c>
      <c r="AU480" s="153" t="s">
        <v>89</v>
      </c>
      <c r="AV480" s="12" t="s">
        <v>87</v>
      </c>
      <c r="AW480" s="12" t="s">
        <v>36</v>
      </c>
      <c r="AX480" s="12" t="s">
        <v>80</v>
      </c>
      <c r="AY480" s="153" t="s">
        <v>171</v>
      </c>
    </row>
    <row r="481" spans="2:51" s="12" customFormat="1">
      <c r="B481" s="151"/>
      <c r="D481" s="152" t="s">
        <v>179</v>
      </c>
      <c r="E481" s="153" t="s">
        <v>1</v>
      </c>
      <c r="F481" s="154" t="s">
        <v>430</v>
      </c>
      <c r="H481" s="153" t="s">
        <v>1</v>
      </c>
      <c r="I481" s="155"/>
      <c r="L481" s="151"/>
      <c r="M481" s="156"/>
      <c r="T481" s="157"/>
      <c r="AT481" s="153" t="s">
        <v>179</v>
      </c>
      <c r="AU481" s="153" t="s">
        <v>89</v>
      </c>
      <c r="AV481" s="12" t="s">
        <v>87</v>
      </c>
      <c r="AW481" s="12" t="s">
        <v>36</v>
      </c>
      <c r="AX481" s="12" t="s">
        <v>80</v>
      </c>
      <c r="AY481" s="153" t="s">
        <v>171</v>
      </c>
    </row>
    <row r="482" spans="2:51" s="13" customFormat="1">
      <c r="B482" s="158"/>
      <c r="D482" s="152" t="s">
        <v>179</v>
      </c>
      <c r="E482" s="159" t="s">
        <v>1</v>
      </c>
      <c r="F482" s="160" t="s">
        <v>431</v>
      </c>
      <c r="H482" s="161">
        <v>7.7009999999999996</v>
      </c>
      <c r="I482" s="162"/>
      <c r="L482" s="158"/>
      <c r="M482" s="163"/>
      <c r="T482" s="164"/>
      <c r="AT482" s="159" t="s">
        <v>179</v>
      </c>
      <c r="AU482" s="159" t="s">
        <v>89</v>
      </c>
      <c r="AV482" s="13" t="s">
        <v>89</v>
      </c>
      <c r="AW482" s="13" t="s">
        <v>36</v>
      </c>
      <c r="AX482" s="13" t="s">
        <v>80</v>
      </c>
      <c r="AY482" s="159" t="s">
        <v>171</v>
      </c>
    </row>
    <row r="483" spans="2:51" s="12" customFormat="1">
      <c r="B483" s="151"/>
      <c r="D483" s="152" t="s">
        <v>179</v>
      </c>
      <c r="E483" s="153" t="s">
        <v>1</v>
      </c>
      <c r="F483" s="154" t="s">
        <v>374</v>
      </c>
      <c r="H483" s="153" t="s">
        <v>1</v>
      </c>
      <c r="I483" s="155"/>
      <c r="L483" s="151"/>
      <c r="M483" s="156"/>
      <c r="T483" s="157"/>
      <c r="AT483" s="153" t="s">
        <v>179</v>
      </c>
      <c r="AU483" s="153" t="s">
        <v>89</v>
      </c>
      <c r="AV483" s="12" t="s">
        <v>87</v>
      </c>
      <c r="AW483" s="12" t="s">
        <v>36</v>
      </c>
      <c r="AX483" s="12" t="s">
        <v>80</v>
      </c>
      <c r="AY483" s="153" t="s">
        <v>171</v>
      </c>
    </row>
    <row r="484" spans="2:51" s="12" customFormat="1">
      <c r="B484" s="151"/>
      <c r="D484" s="152" t="s">
        <v>179</v>
      </c>
      <c r="E484" s="153" t="s">
        <v>1</v>
      </c>
      <c r="F484" s="154" t="s">
        <v>430</v>
      </c>
      <c r="H484" s="153" t="s">
        <v>1</v>
      </c>
      <c r="I484" s="155"/>
      <c r="L484" s="151"/>
      <c r="M484" s="156"/>
      <c r="T484" s="157"/>
      <c r="AT484" s="153" t="s">
        <v>179</v>
      </c>
      <c r="AU484" s="153" t="s">
        <v>89</v>
      </c>
      <c r="AV484" s="12" t="s">
        <v>87</v>
      </c>
      <c r="AW484" s="12" t="s">
        <v>36</v>
      </c>
      <c r="AX484" s="12" t="s">
        <v>80</v>
      </c>
      <c r="AY484" s="153" t="s">
        <v>171</v>
      </c>
    </row>
    <row r="485" spans="2:51" s="13" customFormat="1">
      <c r="B485" s="158"/>
      <c r="D485" s="152" t="s">
        <v>179</v>
      </c>
      <c r="E485" s="159" t="s">
        <v>1</v>
      </c>
      <c r="F485" s="160" t="s">
        <v>432</v>
      </c>
      <c r="H485" s="161">
        <v>10.667999999999999</v>
      </c>
      <c r="I485" s="162"/>
      <c r="L485" s="158"/>
      <c r="M485" s="163"/>
      <c r="T485" s="164"/>
      <c r="AT485" s="159" t="s">
        <v>179</v>
      </c>
      <c r="AU485" s="159" t="s">
        <v>89</v>
      </c>
      <c r="AV485" s="13" t="s">
        <v>89</v>
      </c>
      <c r="AW485" s="13" t="s">
        <v>36</v>
      </c>
      <c r="AX485" s="13" t="s">
        <v>80</v>
      </c>
      <c r="AY485" s="159" t="s">
        <v>171</v>
      </c>
    </row>
    <row r="486" spans="2:51" s="12" customFormat="1">
      <c r="B486" s="151"/>
      <c r="D486" s="152" t="s">
        <v>179</v>
      </c>
      <c r="E486" s="153" t="s">
        <v>1</v>
      </c>
      <c r="F486" s="154" t="s">
        <v>256</v>
      </c>
      <c r="H486" s="153" t="s">
        <v>1</v>
      </c>
      <c r="I486" s="155"/>
      <c r="L486" s="151"/>
      <c r="M486" s="156"/>
      <c r="T486" s="157"/>
      <c r="AT486" s="153" t="s">
        <v>179</v>
      </c>
      <c r="AU486" s="153" t="s">
        <v>89</v>
      </c>
      <c r="AV486" s="12" t="s">
        <v>87</v>
      </c>
      <c r="AW486" s="12" t="s">
        <v>36</v>
      </c>
      <c r="AX486" s="12" t="s">
        <v>80</v>
      </c>
      <c r="AY486" s="153" t="s">
        <v>171</v>
      </c>
    </row>
    <row r="487" spans="2:51" s="12" customFormat="1">
      <c r="B487" s="151"/>
      <c r="D487" s="152" t="s">
        <v>179</v>
      </c>
      <c r="E487" s="153" t="s">
        <v>1</v>
      </c>
      <c r="F487" s="154" t="s">
        <v>430</v>
      </c>
      <c r="H487" s="153" t="s">
        <v>1</v>
      </c>
      <c r="I487" s="155"/>
      <c r="L487" s="151"/>
      <c r="M487" s="156"/>
      <c r="T487" s="157"/>
      <c r="AT487" s="153" t="s">
        <v>179</v>
      </c>
      <c r="AU487" s="153" t="s">
        <v>89</v>
      </c>
      <c r="AV487" s="12" t="s">
        <v>87</v>
      </c>
      <c r="AW487" s="12" t="s">
        <v>36</v>
      </c>
      <c r="AX487" s="12" t="s">
        <v>80</v>
      </c>
      <c r="AY487" s="153" t="s">
        <v>171</v>
      </c>
    </row>
    <row r="488" spans="2:51" s="13" customFormat="1">
      <c r="B488" s="158"/>
      <c r="D488" s="152" t="s">
        <v>179</v>
      </c>
      <c r="E488" s="159" t="s">
        <v>1</v>
      </c>
      <c r="F488" s="160" t="s">
        <v>433</v>
      </c>
      <c r="H488" s="161">
        <v>39.329000000000001</v>
      </c>
      <c r="I488" s="162"/>
      <c r="L488" s="158"/>
      <c r="M488" s="163"/>
      <c r="T488" s="164"/>
      <c r="AT488" s="159" t="s">
        <v>179</v>
      </c>
      <c r="AU488" s="159" t="s">
        <v>89</v>
      </c>
      <c r="AV488" s="13" t="s">
        <v>89</v>
      </c>
      <c r="AW488" s="13" t="s">
        <v>36</v>
      </c>
      <c r="AX488" s="13" t="s">
        <v>80</v>
      </c>
      <c r="AY488" s="159" t="s">
        <v>171</v>
      </c>
    </row>
    <row r="489" spans="2:51" s="12" customFormat="1">
      <c r="B489" s="151"/>
      <c r="D489" s="152" t="s">
        <v>179</v>
      </c>
      <c r="E489" s="153" t="s">
        <v>1</v>
      </c>
      <c r="F489" s="154" t="s">
        <v>393</v>
      </c>
      <c r="H489" s="153" t="s">
        <v>1</v>
      </c>
      <c r="I489" s="155"/>
      <c r="L489" s="151"/>
      <c r="M489" s="156"/>
      <c r="T489" s="157"/>
      <c r="AT489" s="153" t="s">
        <v>179</v>
      </c>
      <c r="AU489" s="153" t="s">
        <v>89</v>
      </c>
      <c r="AV489" s="12" t="s">
        <v>87</v>
      </c>
      <c r="AW489" s="12" t="s">
        <v>36</v>
      </c>
      <c r="AX489" s="12" t="s">
        <v>80</v>
      </c>
      <c r="AY489" s="153" t="s">
        <v>171</v>
      </c>
    </row>
    <row r="490" spans="2:51" s="12" customFormat="1">
      <c r="B490" s="151"/>
      <c r="D490" s="152" t="s">
        <v>179</v>
      </c>
      <c r="E490" s="153" t="s">
        <v>1</v>
      </c>
      <c r="F490" s="154" t="s">
        <v>430</v>
      </c>
      <c r="H490" s="153" t="s">
        <v>1</v>
      </c>
      <c r="I490" s="155"/>
      <c r="L490" s="151"/>
      <c r="M490" s="156"/>
      <c r="T490" s="157"/>
      <c r="AT490" s="153" t="s">
        <v>179</v>
      </c>
      <c r="AU490" s="153" t="s">
        <v>89</v>
      </c>
      <c r="AV490" s="12" t="s">
        <v>87</v>
      </c>
      <c r="AW490" s="12" t="s">
        <v>36</v>
      </c>
      <c r="AX490" s="12" t="s">
        <v>80</v>
      </c>
      <c r="AY490" s="153" t="s">
        <v>171</v>
      </c>
    </row>
    <row r="491" spans="2:51" s="13" customFormat="1">
      <c r="B491" s="158"/>
      <c r="D491" s="152" t="s">
        <v>179</v>
      </c>
      <c r="E491" s="159" t="s">
        <v>1</v>
      </c>
      <c r="F491" s="160" t="s">
        <v>434</v>
      </c>
      <c r="H491" s="161">
        <v>7.7779999999999996</v>
      </c>
      <c r="I491" s="162"/>
      <c r="L491" s="158"/>
      <c r="M491" s="163"/>
      <c r="T491" s="164"/>
      <c r="AT491" s="159" t="s">
        <v>179</v>
      </c>
      <c r="AU491" s="159" t="s">
        <v>89</v>
      </c>
      <c r="AV491" s="13" t="s">
        <v>89</v>
      </c>
      <c r="AW491" s="13" t="s">
        <v>36</v>
      </c>
      <c r="AX491" s="13" t="s">
        <v>80</v>
      </c>
      <c r="AY491" s="159" t="s">
        <v>171</v>
      </c>
    </row>
    <row r="492" spans="2:51" s="12" customFormat="1">
      <c r="B492" s="151"/>
      <c r="D492" s="152" t="s">
        <v>179</v>
      </c>
      <c r="E492" s="153" t="s">
        <v>1</v>
      </c>
      <c r="F492" s="154" t="s">
        <v>272</v>
      </c>
      <c r="H492" s="153" t="s">
        <v>1</v>
      </c>
      <c r="I492" s="155"/>
      <c r="L492" s="151"/>
      <c r="M492" s="156"/>
      <c r="T492" s="157"/>
      <c r="AT492" s="153" t="s">
        <v>179</v>
      </c>
      <c r="AU492" s="153" t="s">
        <v>89</v>
      </c>
      <c r="AV492" s="12" t="s">
        <v>87</v>
      </c>
      <c r="AW492" s="12" t="s">
        <v>36</v>
      </c>
      <c r="AX492" s="12" t="s">
        <v>80</v>
      </c>
      <c r="AY492" s="153" t="s">
        <v>171</v>
      </c>
    </row>
    <row r="493" spans="2:51" s="12" customFormat="1">
      <c r="B493" s="151"/>
      <c r="D493" s="152" t="s">
        <v>179</v>
      </c>
      <c r="E493" s="153" t="s">
        <v>1</v>
      </c>
      <c r="F493" s="154" t="s">
        <v>430</v>
      </c>
      <c r="H493" s="153" t="s">
        <v>1</v>
      </c>
      <c r="I493" s="155"/>
      <c r="L493" s="151"/>
      <c r="M493" s="156"/>
      <c r="T493" s="157"/>
      <c r="AT493" s="153" t="s">
        <v>179</v>
      </c>
      <c r="AU493" s="153" t="s">
        <v>89</v>
      </c>
      <c r="AV493" s="12" t="s">
        <v>87</v>
      </c>
      <c r="AW493" s="12" t="s">
        <v>36</v>
      </c>
      <c r="AX493" s="12" t="s">
        <v>80</v>
      </c>
      <c r="AY493" s="153" t="s">
        <v>171</v>
      </c>
    </row>
    <row r="494" spans="2:51" s="13" customFormat="1">
      <c r="B494" s="158"/>
      <c r="D494" s="152" t="s">
        <v>179</v>
      </c>
      <c r="E494" s="159" t="s">
        <v>1</v>
      </c>
      <c r="F494" s="160" t="s">
        <v>435</v>
      </c>
      <c r="H494" s="161">
        <v>20.949000000000002</v>
      </c>
      <c r="I494" s="162"/>
      <c r="L494" s="158"/>
      <c r="M494" s="163"/>
      <c r="T494" s="164"/>
      <c r="AT494" s="159" t="s">
        <v>179</v>
      </c>
      <c r="AU494" s="159" t="s">
        <v>89</v>
      </c>
      <c r="AV494" s="13" t="s">
        <v>89</v>
      </c>
      <c r="AW494" s="13" t="s">
        <v>36</v>
      </c>
      <c r="AX494" s="13" t="s">
        <v>80</v>
      </c>
      <c r="AY494" s="159" t="s">
        <v>171</v>
      </c>
    </row>
    <row r="495" spans="2:51" s="12" customFormat="1">
      <c r="B495" s="151"/>
      <c r="D495" s="152" t="s">
        <v>179</v>
      </c>
      <c r="E495" s="153" t="s">
        <v>1</v>
      </c>
      <c r="F495" s="154" t="s">
        <v>407</v>
      </c>
      <c r="H495" s="153" t="s">
        <v>1</v>
      </c>
      <c r="I495" s="155"/>
      <c r="L495" s="151"/>
      <c r="M495" s="156"/>
      <c r="T495" s="157"/>
      <c r="AT495" s="153" t="s">
        <v>179</v>
      </c>
      <c r="AU495" s="153" t="s">
        <v>89</v>
      </c>
      <c r="AV495" s="12" t="s">
        <v>87</v>
      </c>
      <c r="AW495" s="12" t="s">
        <v>36</v>
      </c>
      <c r="AX495" s="12" t="s">
        <v>80</v>
      </c>
      <c r="AY495" s="153" t="s">
        <v>171</v>
      </c>
    </row>
    <row r="496" spans="2:51" s="12" customFormat="1">
      <c r="B496" s="151"/>
      <c r="D496" s="152" t="s">
        <v>179</v>
      </c>
      <c r="E496" s="153" t="s">
        <v>1</v>
      </c>
      <c r="F496" s="154" t="s">
        <v>436</v>
      </c>
      <c r="H496" s="153" t="s">
        <v>1</v>
      </c>
      <c r="I496" s="155"/>
      <c r="L496" s="151"/>
      <c r="M496" s="156"/>
      <c r="T496" s="157"/>
      <c r="AT496" s="153" t="s">
        <v>179</v>
      </c>
      <c r="AU496" s="153" t="s">
        <v>89</v>
      </c>
      <c r="AV496" s="12" t="s">
        <v>87</v>
      </c>
      <c r="AW496" s="12" t="s">
        <v>36</v>
      </c>
      <c r="AX496" s="12" t="s">
        <v>80</v>
      </c>
      <c r="AY496" s="153" t="s">
        <v>171</v>
      </c>
    </row>
    <row r="497" spans="2:65" s="13" customFormat="1">
      <c r="B497" s="158"/>
      <c r="D497" s="152" t="s">
        <v>179</v>
      </c>
      <c r="E497" s="159" t="s">
        <v>1</v>
      </c>
      <c r="F497" s="160" t="s">
        <v>437</v>
      </c>
      <c r="H497" s="161">
        <v>1.64</v>
      </c>
      <c r="I497" s="162"/>
      <c r="L497" s="158"/>
      <c r="M497" s="163"/>
      <c r="T497" s="164"/>
      <c r="AT497" s="159" t="s">
        <v>179</v>
      </c>
      <c r="AU497" s="159" t="s">
        <v>89</v>
      </c>
      <c r="AV497" s="13" t="s">
        <v>89</v>
      </c>
      <c r="AW497" s="13" t="s">
        <v>36</v>
      </c>
      <c r="AX497" s="13" t="s">
        <v>80</v>
      </c>
      <c r="AY497" s="159" t="s">
        <v>171</v>
      </c>
    </row>
    <row r="498" spans="2:65" s="12" customFormat="1">
      <c r="B498" s="151"/>
      <c r="D498" s="152" t="s">
        <v>179</v>
      </c>
      <c r="E498" s="153" t="s">
        <v>1</v>
      </c>
      <c r="F498" s="154" t="s">
        <v>411</v>
      </c>
      <c r="H498" s="153" t="s">
        <v>1</v>
      </c>
      <c r="I498" s="155"/>
      <c r="L498" s="151"/>
      <c r="M498" s="156"/>
      <c r="T498" s="157"/>
      <c r="AT498" s="153" t="s">
        <v>179</v>
      </c>
      <c r="AU498" s="153" t="s">
        <v>89</v>
      </c>
      <c r="AV498" s="12" t="s">
        <v>87</v>
      </c>
      <c r="AW498" s="12" t="s">
        <v>36</v>
      </c>
      <c r="AX498" s="12" t="s">
        <v>80</v>
      </c>
      <c r="AY498" s="153" t="s">
        <v>171</v>
      </c>
    </row>
    <row r="499" spans="2:65" s="12" customFormat="1">
      <c r="B499" s="151"/>
      <c r="D499" s="152" t="s">
        <v>179</v>
      </c>
      <c r="E499" s="153" t="s">
        <v>1</v>
      </c>
      <c r="F499" s="154" t="s">
        <v>430</v>
      </c>
      <c r="H499" s="153" t="s">
        <v>1</v>
      </c>
      <c r="I499" s="155"/>
      <c r="L499" s="151"/>
      <c r="M499" s="156"/>
      <c r="T499" s="157"/>
      <c r="AT499" s="153" t="s">
        <v>179</v>
      </c>
      <c r="AU499" s="153" t="s">
        <v>89</v>
      </c>
      <c r="AV499" s="12" t="s">
        <v>87</v>
      </c>
      <c r="AW499" s="12" t="s">
        <v>36</v>
      </c>
      <c r="AX499" s="12" t="s">
        <v>80</v>
      </c>
      <c r="AY499" s="153" t="s">
        <v>171</v>
      </c>
    </row>
    <row r="500" spans="2:65" s="13" customFormat="1">
      <c r="B500" s="158"/>
      <c r="D500" s="152" t="s">
        <v>179</v>
      </c>
      <c r="E500" s="159" t="s">
        <v>1</v>
      </c>
      <c r="F500" s="160" t="s">
        <v>438</v>
      </c>
      <c r="H500" s="161">
        <v>8.1180000000000003</v>
      </c>
      <c r="I500" s="162"/>
      <c r="L500" s="158"/>
      <c r="M500" s="163"/>
      <c r="T500" s="164"/>
      <c r="AT500" s="159" t="s">
        <v>179</v>
      </c>
      <c r="AU500" s="159" t="s">
        <v>89</v>
      </c>
      <c r="AV500" s="13" t="s">
        <v>89</v>
      </c>
      <c r="AW500" s="13" t="s">
        <v>36</v>
      </c>
      <c r="AX500" s="13" t="s">
        <v>80</v>
      </c>
      <c r="AY500" s="159" t="s">
        <v>171</v>
      </c>
    </row>
    <row r="501" spans="2:65" s="12" customFormat="1">
      <c r="B501" s="151"/>
      <c r="D501" s="152" t="s">
        <v>179</v>
      </c>
      <c r="E501" s="153" t="s">
        <v>1</v>
      </c>
      <c r="F501" s="154" t="s">
        <v>259</v>
      </c>
      <c r="H501" s="153" t="s">
        <v>1</v>
      </c>
      <c r="I501" s="155"/>
      <c r="L501" s="151"/>
      <c r="M501" s="156"/>
      <c r="T501" s="157"/>
      <c r="AT501" s="153" t="s">
        <v>179</v>
      </c>
      <c r="AU501" s="153" t="s">
        <v>89</v>
      </c>
      <c r="AV501" s="12" t="s">
        <v>87</v>
      </c>
      <c r="AW501" s="12" t="s">
        <v>36</v>
      </c>
      <c r="AX501" s="12" t="s">
        <v>80</v>
      </c>
      <c r="AY501" s="153" t="s">
        <v>171</v>
      </c>
    </row>
    <row r="502" spans="2:65" s="12" customFormat="1">
      <c r="B502" s="151"/>
      <c r="D502" s="152" t="s">
        <v>179</v>
      </c>
      <c r="E502" s="153" t="s">
        <v>1</v>
      </c>
      <c r="F502" s="154" t="s">
        <v>430</v>
      </c>
      <c r="H502" s="153" t="s">
        <v>1</v>
      </c>
      <c r="I502" s="155"/>
      <c r="L502" s="151"/>
      <c r="M502" s="156"/>
      <c r="T502" s="157"/>
      <c r="AT502" s="153" t="s">
        <v>179</v>
      </c>
      <c r="AU502" s="153" t="s">
        <v>89</v>
      </c>
      <c r="AV502" s="12" t="s">
        <v>87</v>
      </c>
      <c r="AW502" s="12" t="s">
        <v>36</v>
      </c>
      <c r="AX502" s="12" t="s">
        <v>80</v>
      </c>
      <c r="AY502" s="153" t="s">
        <v>171</v>
      </c>
    </row>
    <row r="503" spans="2:65" s="13" customFormat="1">
      <c r="B503" s="158"/>
      <c r="D503" s="152" t="s">
        <v>179</v>
      </c>
      <c r="E503" s="159" t="s">
        <v>1</v>
      </c>
      <c r="F503" s="160" t="s">
        <v>439</v>
      </c>
      <c r="H503" s="161">
        <v>8.0060000000000002</v>
      </c>
      <c r="I503" s="162"/>
      <c r="L503" s="158"/>
      <c r="M503" s="163"/>
      <c r="T503" s="164"/>
      <c r="AT503" s="159" t="s">
        <v>179</v>
      </c>
      <c r="AU503" s="159" t="s">
        <v>89</v>
      </c>
      <c r="AV503" s="13" t="s">
        <v>89</v>
      </c>
      <c r="AW503" s="13" t="s">
        <v>36</v>
      </c>
      <c r="AX503" s="13" t="s">
        <v>80</v>
      </c>
      <c r="AY503" s="159" t="s">
        <v>171</v>
      </c>
    </row>
    <row r="504" spans="2:65" s="12" customFormat="1">
      <c r="B504" s="151"/>
      <c r="D504" s="152" t="s">
        <v>179</v>
      </c>
      <c r="E504" s="153" t="s">
        <v>1</v>
      </c>
      <c r="F504" s="154" t="s">
        <v>423</v>
      </c>
      <c r="H504" s="153" t="s">
        <v>1</v>
      </c>
      <c r="I504" s="155"/>
      <c r="L504" s="151"/>
      <c r="M504" s="156"/>
      <c r="T504" s="157"/>
      <c r="AT504" s="153" t="s">
        <v>179</v>
      </c>
      <c r="AU504" s="153" t="s">
        <v>89</v>
      </c>
      <c r="AV504" s="12" t="s">
        <v>87</v>
      </c>
      <c r="AW504" s="12" t="s">
        <v>36</v>
      </c>
      <c r="AX504" s="12" t="s">
        <v>80</v>
      </c>
      <c r="AY504" s="153" t="s">
        <v>171</v>
      </c>
    </row>
    <row r="505" spans="2:65" s="12" customFormat="1">
      <c r="B505" s="151"/>
      <c r="D505" s="152" t="s">
        <v>179</v>
      </c>
      <c r="E505" s="153" t="s">
        <v>1</v>
      </c>
      <c r="F505" s="154" t="s">
        <v>436</v>
      </c>
      <c r="H505" s="153" t="s">
        <v>1</v>
      </c>
      <c r="I505" s="155"/>
      <c r="L505" s="151"/>
      <c r="M505" s="156"/>
      <c r="T505" s="157"/>
      <c r="AT505" s="153" t="s">
        <v>179</v>
      </c>
      <c r="AU505" s="153" t="s">
        <v>89</v>
      </c>
      <c r="AV505" s="12" t="s">
        <v>87</v>
      </c>
      <c r="AW505" s="12" t="s">
        <v>36</v>
      </c>
      <c r="AX505" s="12" t="s">
        <v>80</v>
      </c>
      <c r="AY505" s="153" t="s">
        <v>171</v>
      </c>
    </row>
    <row r="506" spans="2:65" s="13" customFormat="1">
      <c r="B506" s="158"/>
      <c r="D506" s="152" t="s">
        <v>179</v>
      </c>
      <c r="E506" s="159" t="s">
        <v>1</v>
      </c>
      <c r="F506" s="160" t="s">
        <v>440</v>
      </c>
      <c r="H506" s="161">
        <v>1.395</v>
      </c>
      <c r="I506" s="162"/>
      <c r="L506" s="158"/>
      <c r="M506" s="163"/>
      <c r="T506" s="164"/>
      <c r="AT506" s="159" t="s">
        <v>179</v>
      </c>
      <c r="AU506" s="159" t="s">
        <v>89</v>
      </c>
      <c r="AV506" s="13" t="s">
        <v>89</v>
      </c>
      <c r="AW506" s="13" t="s">
        <v>36</v>
      </c>
      <c r="AX506" s="13" t="s">
        <v>80</v>
      </c>
      <c r="AY506" s="159" t="s">
        <v>171</v>
      </c>
    </row>
    <row r="507" spans="2:65" s="15" customFormat="1">
      <c r="B507" s="172"/>
      <c r="D507" s="152" t="s">
        <v>179</v>
      </c>
      <c r="E507" s="173" t="s">
        <v>1</v>
      </c>
      <c r="F507" s="174" t="s">
        <v>224</v>
      </c>
      <c r="H507" s="175">
        <v>404.49799999999999</v>
      </c>
      <c r="I507" s="176"/>
      <c r="L507" s="172"/>
      <c r="M507" s="177"/>
      <c r="T507" s="178"/>
      <c r="AT507" s="173" t="s">
        <v>179</v>
      </c>
      <c r="AU507" s="173" t="s">
        <v>89</v>
      </c>
      <c r="AV507" s="15" t="s">
        <v>96</v>
      </c>
      <c r="AW507" s="15" t="s">
        <v>36</v>
      </c>
      <c r="AX507" s="15" t="s">
        <v>87</v>
      </c>
      <c r="AY507" s="173" t="s">
        <v>171</v>
      </c>
    </row>
    <row r="508" spans="2:65" s="1" customFormat="1" ht="33" customHeight="1">
      <c r="B508" s="32"/>
      <c r="C508" s="137" t="s">
        <v>441</v>
      </c>
      <c r="D508" s="137" t="s">
        <v>173</v>
      </c>
      <c r="E508" s="138" t="s">
        <v>442</v>
      </c>
      <c r="F508" s="139" t="s">
        <v>443</v>
      </c>
      <c r="G508" s="140" t="s">
        <v>280</v>
      </c>
      <c r="H508" s="141">
        <v>306.75599999999997</v>
      </c>
      <c r="I508" s="142"/>
      <c r="J508" s="143">
        <f>ROUND(I508*H508,2)</f>
        <v>0</v>
      </c>
      <c r="K508" s="144"/>
      <c r="L508" s="32"/>
      <c r="M508" s="145" t="s">
        <v>1</v>
      </c>
      <c r="N508" s="146" t="s">
        <v>45</v>
      </c>
      <c r="P508" s="147">
        <f>O508*H508</f>
        <v>0</v>
      </c>
      <c r="Q508" s="147">
        <v>0</v>
      </c>
      <c r="R508" s="147">
        <f>Q508*H508</f>
        <v>0</v>
      </c>
      <c r="S508" s="147">
        <v>0</v>
      </c>
      <c r="T508" s="148">
        <f>S508*H508</f>
        <v>0</v>
      </c>
      <c r="AR508" s="149" t="s">
        <v>177</v>
      </c>
      <c r="AT508" s="149" t="s">
        <v>173</v>
      </c>
      <c r="AU508" s="149" t="s">
        <v>89</v>
      </c>
      <c r="AY508" s="17" t="s">
        <v>171</v>
      </c>
      <c r="BE508" s="150">
        <f>IF(N508="základní",J508,0)</f>
        <v>0</v>
      </c>
      <c r="BF508" s="150">
        <f>IF(N508="snížená",J508,0)</f>
        <v>0</v>
      </c>
      <c r="BG508" s="150">
        <f>IF(N508="zákl. přenesená",J508,0)</f>
        <v>0</v>
      </c>
      <c r="BH508" s="150">
        <f>IF(N508="sníž. přenesená",J508,0)</f>
        <v>0</v>
      </c>
      <c r="BI508" s="150">
        <f>IF(N508="nulová",J508,0)</f>
        <v>0</v>
      </c>
      <c r="BJ508" s="17" t="s">
        <v>87</v>
      </c>
      <c r="BK508" s="150">
        <f>ROUND(I508*H508,2)</f>
        <v>0</v>
      </c>
      <c r="BL508" s="17" t="s">
        <v>177</v>
      </c>
      <c r="BM508" s="149" t="s">
        <v>444</v>
      </c>
    </row>
    <row r="509" spans="2:65" s="12" customFormat="1">
      <c r="B509" s="151"/>
      <c r="D509" s="152" t="s">
        <v>179</v>
      </c>
      <c r="E509" s="153" t="s">
        <v>1</v>
      </c>
      <c r="F509" s="154" t="s">
        <v>445</v>
      </c>
      <c r="H509" s="153" t="s">
        <v>1</v>
      </c>
      <c r="I509" s="155"/>
      <c r="L509" s="151"/>
      <c r="M509" s="156"/>
      <c r="T509" s="157"/>
      <c r="AT509" s="153" t="s">
        <v>179</v>
      </c>
      <c r="AU509" s="153" t="s">
        <v>89</v>
      </c>
      <c r="AV509" s="12" t="s">
        <v>87</v>
      </c>
      <c r="AW509" s="12" t="s">
        <v>36</v>
      </c>
      <c r="AX509" s="12" t="s">
        <v>80</v>
      </c>
      <c r="AY509" s="153" t="s">
        <v>171</v>
      </c>
    </row>
    <row r="510" spans="2:65" s="12" customFormat="1">
      <c r="B510" s="151"/>
      <c r="D510" s="152" t="s">
        <v>179</v>
      </c>
      <c r="E510" s="153" t="s">
        <v>1</v>
      </c>
      <c r="F510" s="154" t="s">
        <v>345</v>
      </c>
      <c r="H510" s="153" t="s">
        <v>1</v>
      </c>
      <c r="I510" s="155"/>
      <c r="L510" s="151"/>
      <c r="M510" s="156"/>
      <c r="T510" s="157"/>
      <c r="AT510" s="153" t="s">
        <v>179</v>
      </c>
      <c r="AU510" s="153" t="s">
        <v>89</v>
      </c>
      <c r="AV510" s="12" t="s">
        <v>87</v>
      </c>
      <c r="AW510" s="12" t="s">
        <v>36</v>
      </c>
      <c r="AX510" s="12" t="s">
        <v>80</v>
      </c>
      <c r="AY510" s="153" t="s">
        <v>171</v>
      </c>
    </row>
    <row r="511" spans="2:65" s="12" customFormat="1">
      <c r="B511" s="151"/>
      <c r="D511" s="152" t="s">
        <v>179</v>
      </c>
      <c r="E511" s="153" t="s">
        <v>1</v>
      </c>
      <c r="F511" s="154" t="s">
        <v>426</v>
      </c>
      <c r="H511" s="153" t="s">
        <v>1</v>
      </c>
      <c r="I511" s="155"/>
      <c r="L511" s="151"/>
      <c r="M511" s="156"/>
      <c r="T511" s="157"/>
      <c r="AT511" s="153" t="s">
        <v>179</v>
      </c>
      <c r="AU511" s="153" t="s">
        <v>89</v>
      </c>
      <c r="AV511" s="12" t="s">
        <v>87</v>
      </c>
      <c r="AW511" s="12" t="s">
        <v>36</v>
      </c>
      <c r="AX511" s="12" t="s">
        <v>80</v>
      </c>
      <c r="AY511" s="153" t="s">
        <v>171</v>
      </c>
    </row>
    <row r="512" spans="2:65" s="13" customFormat="1">
      <c r="B512" s="158"/>
      <c r="D512" s="152" t="s">
        <v>179</v>
      </c>
      <c r="E512" s="159" t="s">
        <v>1</v>
      </c>
      <c r="F512" s="160" t="s">
        <v>446</v>
      </c>
      <c r="H512" s="161">
        <v>119.47799999999999</v>
      </c>
      <c r="I512" s="162"/>
      <c r="L512" s="158"/>
      <c r="M512" s="163"/>
      <c r="T512" s="164"/>
      <c r="AT512" s="159" t="s">
        <v>179</v>
      </c>
      <c r="AU512" s="159" t="s">
        <v>89</v>
      </c>
      <c r="AV512" s="13" t="s">
        <v>89</v>
      </c>
      <c r="AW512" s="13" t="s">
        <v>36</v>
      </c>
      <c r="AX512" s="13" t="s">
        <v>80</v>
      </c>
      <c r="AY512" s="159" t="s">
        <v>171</v>
      </c>
    </row>
    <row r="513" spans="2:51" s="12" customFormat="1">
      <c r="B513" s="151"/>
      <c r="D513" s="152" t="s">
        <v>179</v>
      </c>
      <c r="E513" s="153" t="s">
        <v>1</v>
      </c>
      <c r="F513" s="154" t="s">
        <v>254</v>
      </c>
      <c r="H513" s="153" t="s">
        <v>1</v>
      </c>
      <c r="I513" s="155"/>
      <c r="L513" s="151"/>
      <c r="M513" s="156"/>
      <c r="T513" s="157"/>
      <c r="AT513" s="153" t="s">
        <v>179</v>
      </c>
      <c r="AU513" s="153" t="s">
        <v>89</v>
      </c>
      <c r="AV513" s="12" t="s">
        <v>87</v>
      </c>
      <c r="AW513" s="12" t="s">
        <v>36</v>
      </c>
      <c r="AX513" s="12" t="s">
        <v>80</v>
      </c>
      <c r="AY513" s="153" t="s">
        <v>171</v>
      </c>
    </row>
    <row r="514" spans="2:51" s="12" customFormat="1">
      <c r="B514" s="151"/>
      <c r="D514" s="152" t="s">
        <v>179</v>
      </c>
      <c r="E514" s="153" t="s">
        <v>1</v>
      </c>
      <c r="F514" s="154" t="s">
        <v>428</v>
      </c>
      <c r="H514" s="153" t="s">
        <v>1</v>
      </c>
      <c r="I514" s="155"/>
      <c r="L514" s="151"/>
      <c r="M514" s="156"/>
      <c r="T514" s="157"/>
      <c r="AT514" s="153" t="s">
        <v>179</v>
      </c>
      <c r="AU514" s="153" t="s">
        <v>89</v>
      </c>
      <c r="AV514" s="12" t="s">
        <v>87</v>
      </c>
      <c r="AW514" s="12" t="s">
        <v>36</v>
      </c>
      <c r="AX514" s="12" t="s">
        <v>80</v>
      </c>
      <c r="AY514" s="153" t="s">
        <v>171</v>
      </c>
    </row>
    <row r="515" spans="2:51" s="13" customFormat="1">
      <c r="B515" s="158"/>
      <c r="D515" s="152" t="s">
        <v>179</v>
      </c>
      <c r="E515" s="159" t="s">
        <v>1</v>
      </c>
      <c r="F515" s="160" t="s">
        <v>447</v>
      </c>
      <c r="H515" s="161">
        <v>36.908999999999999</v>
      </c>
      <c r="I515" s="162"/>
      <c r="L515" s="158"/>
      <c r="M515" s="163"/>
      <c r="T515" s="164"/>
      <c r="AT515" s="159" t="s">
        <v>179</v>
      </c>
      <c r="AU515" s="159" t="s">
        <v>89</v>
      </c>
      <c r="AV515" s="13" t="s">
        <v>89</v>
      </c>
      <c r="AW515" s="13" t="s">
        <v>36</v>
      </c>
      <c r="AX515" s="13" t="s">
        <v>80</v>
      </c>
      <c r="AY515" s="159" t="s">
        <v>171</v>
      </c>
    </row>
    <row r="516" spans="2:51" s="12" customFormat="1">
      <c r="B516" s="151"/>
      <c r="D516" s="152" t="s">
        <v>179</v>
      </c>
      <c r="E516" s="153" t="s">
        <v>1</v>
      </c>
      <c r="F516" s="154" t="s">
        <v>267</v>
      </c>
      <c r="H516" s="153" t="s">
        <v>1</v>
      </c>
      <c r="I516" s="155"/>
      <c r="L516" s="151"/>
      <c r="M516" s="156"/>
      <c r="T516" s="157"/>
      <c r="AT516" s="153" t="s">
        <v>179</v>
      </c>
      <c r="AU516" s="153" t="s">
        <v>89</v>
      </c>
      <c r="AV516" s="12" t="s">
        <v>87</v>
      </c>
      <c r="AW516" s="12" t="s">
        <v>36</v>
      </c>
      <c r="AX516" s="12" t="s">
        <v>80</v>
      </c>
      <c r="AY516" s="153" t="s">
        <v>171</v>
      </c>
    </row>
    <row r="517" spans="2:51" s="12" customFormat="1">
      <c r="B517" s="151"/>
      <c r="D517" s="152" t="s">
        <v>179</v>
      </c>
      <c r="E517" s="153" t="s">
        <v>1</v>
      </c>
      <c r="F517" s="154" t="s">
        <v>430</v>
      </c>
      <c r="H517" s="153" t="s">
        <v>1</v>
      </c>
      <c r="I517" s="155"/>
      <c r="L517" s="151"/>
      <c r="M517" s="156"/>
      <c r="T517" s="157"/>
      <c r="AT517" s="153" t="s">
        <v>179</v>
      </c>
      <c r="AU517" s="153" t="s">
        <v>89</v>
      </c>
      <c r="AV517" s="12" t="s">
        <v>87</v>
      </c>
      <c r="AW517" s="12" t="s">
        <v>36</v>
      </c>
      <c r="AX517" s="12" t="s">
        <v>80</v>
      </c>
      <c r="AY517" s="153" t="s">
        <v>171</v>
      </c>
    </row>
    <row r="518" spans="2:51" s="13" customFormat="1">
      <c r="B518" s="158"/>
      <c r="D518" s="152" t="s">
        <v>179</v>
      </c>
      <c r="E518" s="159" t="s">
        <v>1</v>
      </c>
      <c r="F518" s="160" t="s">
        <v>448</v>
      </c>
      <c r="H518" s="161">
        <v>8.5570000000000004</v>
      </c>
      <c r="I518" s="162"/>
      <c r="L518" s="158"/>
      <c r="M518" s="163"/>
      <c r="T518" s="164"/>
      <c r="AT518" s="159" t="s">
        <v>179</v>
      </c>
      <c r="AU518" s="159" t="s">
        <v>89</v>
      </c>
      <c r="AV518" s="13" t="s">
        <v>89</v>
      </c>
      <c r="AW518" s="13" t="s">
        <v>36</v>
      </c>
      <c r="AX518" s="13" t="s">
        <v>80</v>
      </c>
      <c r="AY518" s="159" t="s">
        <v>171</v>
      </c>
    </row>
    <row r="519" spans="2:51" s="12" customFormat="1">
      <c r="B519" s="151"/>
      <c r="D519" s="152" t="s">
        <v>179</v>
      </c>
      <c r="E519" s="153" t="s">
        <v>1</v>
      </c>
      <c r="F519" s="154" t="s">
        <v>374</v>
      </c>
      <c r="H519" s="153" t="s">
        <v>1</v>
      </c>
      <c r="I519" s="155"/>
      <c r="L519" s="151"/>
      <c r="M519" s="156"/>
      <c r="T519" s="157"/>
      <c r="AT519" s="153" t="s">
        <v>179</v>
      </c>
      <c r="AU519" s="153" t="s">
        <v>89</v>
      </c>
      <c r="AV519" s="12" t="s">
        <v>87</v>
      </c>
      <c r="AW519" s="12" t="s">
        <v>36</v>
      </c>
      <c r="AX519" s="12" t="s">
        <v>80</v>
      </c>
      <c r="AY519" s="153" t="s">
        <v>171</v>
      </c>
    </row>
    <row r="520" spans="2:51" s="12" customFormat="1">
      <c r="B520" s="151"/>
      <c r="D520" s="152" t="s">
        <v>179</v>
      </c>
      <c r="E520" s="153" t="s">
        <v>1</v>
      </c>
      <c r="F520" s="154" t="s">
        <v>430</v>
      </c>
      <c r="H520" s="153" t="s">
        <v>1</v>
      </c>
      <c r="I520" s="155"/>
      <c r="L520" s="151"/>
      <c r="M520" s="156"/>
      <c r="T520" s="157"/>
      <c r="AT520" s="153" t="s">
        <v>179</v>
      </c>
      <c r="AU520" s="153" t="s">
        <v>89</v>
      </c>
      <c r="AV520" s="12" t="s">
        <v>87</v>
      </c>
      <c r="AW520" s="12" t="s">
        <v>36</v>
      </c>
      <c r="AX520" s="12" t="s">
        <v>80</v>
      </c>
      <c r="AY520" s="153" t="s">
        <v>171</v>
      </c>
    </row>
    <row r="521" spans="2:51" s="13" customFormat="1">
      <c r="B521" s="158"/>
      <c r="D521" s="152" t="s">
        <v>179</v>
      </c>
      <c r="E521" s="159" t="s">
        <v>1</v>
      </c>
      <c r="F521" s="160" t="s">
        <v>449</v>
      </c>
      <c r="H521" s="161">
        <v>11.853</v>
      </c>
      <c r="I521" s="162"/>
      <c r="L521" s="158"/>
      <c r="M521" s="163"/>
      <c r="T521" s="164"/>
      <c r="AT521" s="159" t="s">
        <v>179</v>
      </c>
      <c r="AU521" s="159" t="s">
        <v>89</v>
      </c>
      <c r="AV521" s="13" t="s">
        <v>89</v>
      </c>
      <c r="AW521" s="13" t="s">
        <v>36</v>
      </c>
      <c r="AX521" s="13" t="s">
        <v>80</v>
      </c>
      <c r="AY521" s="159" t="s">
        <v>171</v>
      </c>
    </row>
    <row r="522" spans="2:51" s="12" customFormat="1">
      <c r="B522" s="151"/>
      <c r="D522" s="152" t="s">
        <v>179</v>
      </c>
      <c r="E522" s="153" t="s">
        <v>1</v>
      </c>
      <c r="F522" s="154" t="s">
        <v>256</v>
      </c>
      <c r="H522" s="153" t="s">
        <v>1</v>
      </c>
      <c r="I522" s="155"/>
      <c r="L522" s="151"/>
      <c r="M522" s="156"/>
      <c r="T522" s="157"/>
      <c r="AT522" s="153" t="s">
        <v>179</v>
      </c>
      <c r="AU522" s="153" t="s">
        <v>89</v>
      </c>
      <c r="AV522" s="12" t="s">
        <v>87</v>
      </c>
      <c r="AW522" s="12" t="s">
        <v>36</v>
      </c>
      <c r="AX522" s="12" t="s">
        <v>80</v>
      </c>
      <c r="AY522" s="153" t="s">
        <v>171</v>
      </c>
    </row>
    <row r="523" spans="2:51" s="12" customFormat="1">
      <c r="B523" s="151"/>
      <c r="D523" s="152" t="s">
        <v>179</v>
      </c>
      <c r="E523" s="153" t="s">
        <v>1</v>
      </c>
      <c r="F523" s="154" t="s">
        <v>430</v>
      </c>
      <c r="H523" s="153" t="s">
        <v>1</v>
      </c>
      <c r="I523" s="155"/>
      <c r="L523" s="151"/>
      <c r="M523" s="156"/>
      <c r="T523" s="157"/>
      <c r="AT523" s="153" t="s">
        <v>179</v>
      </c>
      <c r="AU523" s="153" t="s">
        <v>89</v>
      </c>
      <c r="AV523" s="12" t="s">
        <v>87</v>
      </c>
      <c r="AW523" s="12" t="s">
        <v>36</v>
      </c>
      <c r="AX523" s="12" t="s">
        <v>80</v>
      </c>
      <c r="AY523" s="153" t="s">
        <v>171</v>
      </c>
    </row>
    <row r="524" spans="2:51" s="13" customFormat="1">
      <c r="B524" s="158"/>
      <c r="D524" s="152" t="s">
        <v>179</v>
      </c>
      <c r="E524" s="159" t="s">
        <v>1</v>
      </c>
      <c r="F524" s="160" t="s">
        <v>450</v>
      </c>
      <c r="H524" s="161">
        <v>43.698999999999998</v>
      </c>
      <c r="I524" s="162"/>
      <c r="L524" s="158"/>
      <c r="M524" s="163"/>
      <c r="T524" s="164"/>
      <c r="AT524" s="159" t="s">
        <v>179</v>
      </c>
      <c r="AU524" s="159" t="s">
        <v>89</v>
      </c>
      <c r="AV524" s="13" t="s">
        <v>89</v>
      </c>
      <c r="AW524" s="13" t="s">
        <v>36</v>
      </c>
      <c r="AX524" s="13" t="s">
        <v>80</v>
      </c>
      <c r="AY524" s="159" t="s">
        <v>171</v>
      </c>
    </row>
    <row r="525" spans="2:51" s="12" customFormat="1">
      <c r="B525" s="151"/>
      <c r="D525" s="152" t="s">
        <v>179</v>
      </c>
      <c r="E525" s="153" t="s">
        <v>1</v>
      </c>
      <c r="F525" s="154" t="s">
        <v>393</v>
      </c>
      <c r="H525" s="153" t="s">
        <v>1</v>
      </c>
      <c r="I525" s="155"/>
      <c r="L525" s="151"/>
      <c r="M525" s="156"/>
      <c r="T525" s="157"/>
      <c r="AT525" s="153" t="s">
        <v>179</v>
      </c>
      <c r="AU525" s="153" t="s">
        <v>89</v>
      </c>
      <c r="AV525" s="12" t="s">
        <v>87</v>
      </c>
      <c r="AW525" s="12" t="s">
        <v>36</v>
      </c>
      <c r="AX525" s="12" t="s">
        <v>80</v>
      </c>
      <c r="AY525" s="153" t="s">
        <v>171</v>
      </c>
    </row>
    <row r="526" spans="2:51" s="12" customFormat="1">
      <c r="B526" s="151"/>
      <c r="D526" s="152" t="s">
        <v>179</v>
      </c>
      <c r="E526" s="153" t="s">
        <v>1</v>
      </c>
      <c r="F526" s="154" t="s">
        <v>430</v>
      </c>
      <c r="H526" s="153" t="s">
        <v>1</v>
      </c>
      <c r="I526" s="155"/>
      <c r="L526" s="151"/>
      <c r="M526" s="156"/>
      <c r="T526" s="157"/>
      <c r="AT526" s="153" t="s">
        <v>179</v>
      </c>
      <c r="AU526" s="153" t="s">
        <v>89</v>
      </c>
      <c r="AV526" s="12" t="s">
        <v>87</v>
      </c>
      <c r="AW526" s="12" t="s">
        <v>36</v>
      </c>
      <c r="AX526" s="12" t="s">
        <v>80</v>
      </c>
      <c r="AY526" s="153" t="s">
        <v>171</v>
      </c>
    </row>
    <row r="527" spans="2:51" s="13" customFormat="1">
      <c r="B527" s="158"/>
      <c r="D527" s="152" t="s">
        <v>179</v>
      </c>
      <c r="E527" s="159" t="s">
        <v>1</v>
      </c>
      <c r="F527" s="160" t="s">
        <v>451</v>
      </c>
      <c r="H527" s="161">
        <v>8.6430000000000007</v>
      </c>
      <c r="I527" s="162"/>
      <c r="L527" s="158"/>
      <c r="M527" s="163"/>
      <c r="T527" s="164"/>
      <c r="AT527" s="159" t="s">
        <v>179</v>
      </c>
      <c r="AU527" s="159" t="s">
        <v>89</v>
      </c>
      <c r="AV527" s="13" t="s">
        <v>89</v>
      </c>
      <c r="AW527" s="13" t="s">
        <v>36</v>
      </c>
      <c r="AX527" s="13" t="s">
        <v>80</v>
      </c>
      <c r="AY527" s="159" t="s">
        <v>171</v>
      </c>
    </row>
    <row r="528" spans="2:51" s="12" customFormat="1">
      <c r="B528" s="151"/>
      <c r="D528" s="152" t="s">
        <v>179</v>
      </c>
      <c r="E528" s="153" t="s">
        <v>1</v>
      </c>
      <c r="F528" s="154" t="s">
        <v>272</v>
      </c>
      <c r="H528" s="153" t="s">
        <v>1</v>
      </c>
      <c r="I528" s="155"/>
      <c r="L528" s="151"/>
      <c r="M528" s="156"/>
      <c r="T528" s="157"/>
      <c r="AT528" s="153" t="s">
        <v>179</v>
      </c>
      <c r="AU528" s="153" t="s">
        <v>89</v>
      </c>
      <c r="AV528" s="12" t="s">
        <v>87</v>
      </c>
      <c r="AW528" s="12" t="s">
        <v>36</v>
      </c>
      <c r="AX528" s="12" t="s">
        <v>80</v>
      </c>
      <c r="AY528" s="153" t="s">
        <v>171</v>
      </c>
    </row>
    <row r="529" spans="2:65" s="12" customFormat="1">
      <c r="B529" s="151"/>
      <c r="D529" s="152" t="s">
        <v>179</v>
      </c>
      <c r="E529" s="153" t="s">
        <v>1</v>
      </c>
      <c r="F529" s="154" t="s">
        <v>430</v>
      </c>
      <c r="H529" s="153" t="s">
        <v>1</v>
      </c>
      <c r="I529" s="155"/>
      <c r="L529" s="151"/>
      <c r="M529" s="156"/>
      <c r="T529" s="157"/>
      <c r="AT529" s="153" t="s">
        <v>179</v>
      </c>
      <c r="AU529" s="153" t="s">
        <v>89</v>
      </c>
      <c r="AV529" s="12" t="s">
        <v>87</v>
      </c>
      <c r="AW529" s="12" t="s">
        <v>36</v>
      </c>
      <c r="AX529" s="12" t="s">
        <v>80</v>
      </c>
      <c r="AY529" s="153" t="s">
        <v>171</v>
      </c>
    </row>
    <row r="530" spans="2:65" s="13" customFormat="1">
      <c r="B530" s="158"/>
      <c r="D530" s="152" t="s">
        <v>179</v>
      </c>
      <c r="E530" s="159" t="s">
        <v>1</v>
      </c>
      <c r="F530" s="160" t="s">
        <v>452</v>
      </c>
      <c r="H530" s="161">
        <v>23.277000000000001</v>
      </c>
      <c r="I530" s="162"/>
      <c r="L530" s="158"/>
      <c r="M530" s="163"/>
      <c r="T530" s="164"/>
      <c r="AT530" s="159" t="s">
        <v>179</v>
      </c>
      <c r="AU530" s="159" t="s">
        <v>89</v>
      </c>
      <c r="AV530" s="13" t="s">
        <v>89</v>
      </c>
      <c r="AW530" s="13" t="s">
        <v>36</v>
      </c>
      <c r="AX530" s="13" t="s">
        <v>80</v>
      </c>
      <c r="AY530" s="159" t="s">
        <v>171</v>
      </c>
    </row>
    <row r="531" spans="2:65" s="12" customFormat="1">
      <c r="B531" s="151"/>
      <c r="D531" s="152" t="s">
        <v>179</v>
      </c>
      <c r="E531" s="153" t="s">
        <v>1</v>
      </c>
      <c r="F531" s="154" t="s">
        <v>407</v>
      </c>
      <c r="H531" s="153" t="s">
        <v>1</v>
      </c>
      <c r="I531" s="155"/>
      <c r="L531" s="151"/>
      <c r="M531" s="156"/>
      <c r="T531" s="157"/>
      <c r="AT531" s="153" t="s">
        <v>179</v>
      </c>
      <c r="AU531" s="153" t="s">
        <v>89</v>
      </c>
      <c r="AV531" s="12" t="s">
        <v>87</v>
      </c>
      <c r="AW531" s="12" t="s">
        <v>36</v>
      </c>
      <c r="AX531" s="12" t="s">
        <v>80</v>
      </c>
      <c r="AY531" s="153" t="s">
        <v>171</v>
      </c>
    </row>
    <row r="532" spans="2:65" s="12" customFormat="1">
      <c r="B532" s="151"/>
      <c r="D532" s="152" t="s">
        <v>179</v>
      </c>
      <c r="E532" s="153" t="s">
        <v>1</v>
      </c>
      <c r="F532" s="154" t="s">
        <v>436</v>
      </c>
      <c r="H532" s="153" t="s">
        <v>1</v>
      </c>
      <c r="I532" s="155"/>
      <c r="L532" s="151"/>
      <c r="M532" s="156"/>
      <c r="T532" s="157"/>
      <c r="AT532" s="153" t="s">
        <v>179</v>
      </c>
      <c r="AU532" s="153" t="s">
        <v>89</v>
      </c>
      <c r="AV532" s="12" t="s">
        <v>87</v>
      </c>
      <c r="AW532" s="12" t="s">
        <v>36</v>
      </c>
      <c r="AX532" s="12" t="s">
        <v>80</v>
      </c>
      <c r="AY532" s="153" t="s">
        <v>171</v>
      </c>
    </row>
    <row r="533" spans="2:65" s="13" customFormat="1">
      <c r="B533" s="158"/>
      <c r="D533" s="152" t="s">
        <v>179</v>
      </c>
      <c r="E533" s="159" t="s">
        <v>1</v>
      </c>
      <c r="F533" s="160" t="s">
        <v>453</v>
      </c>
      <c r="H533" s="161">
        <v>19.681000000000001</v>
      </c>
      <c r="I533" s="162"/>
      <c r="L533" s="158"/>
      <c r="M533" s="163"/>
      <c r="T533" s="164"/>
      <c r="AT533" s="159" t="s">
        <v>179</v>
      </c>
      <c r="AU533" s="159" t="s">
        <v>89</v>
      </c>
      <c r="AV533" s="13" t="s">
        <v>89</v>
      </c>
      <c r="AW533" s="13" t="s">
        <v>36</v>
      </c>
      <c r="AX533" s="13" t="s">
        <v>80</v>
      </c>
      <c r="AY533" s="159" t="s">
        <v>171</v>
      </c>
    </row>
    <row r="534" spans="2:65" s="12" customFormat="1">
      <c r="B534" s="151"/>
      <c r="D534" s="152" t="s">
        <v>179</v>
      </c>
      <c r="E534" s="153" t="s">
        <v>1</v>
      </c>
      <c r="F534" s="154" t="s">
        <v>411</v>
      </c>
      <c r="H534" s="153" t="s">
        <v>1</v>
      </c>
      <c r="I534" s="155"/>
      <c r="L534" s="151"/>
      <c r="M534" s="156"/>
      <c r="T534" s="157"/>
      <c r="AT534" s="153" t="s">
        <v>179</v>
      </c>
      <c r="AU534" s="153" t="s">
        <v>89</v>
      </c>
      <c r="AV534" s="12" t="s">
        <v>87</v>
      </c>
      <c r="AW534" s="12" t="s">
        <v>36</v>
      </c>
      <c r="AX534" s="12" t="s">
        <v>80</v>
      </c>
      <c r="AY534" s="153" t="s">
        <v>171</v>
      </c>
    </row>
    <row r="535" spans="2:65" s="12" customFormat="1">
      <c r="B535" s="151"/>
      <c r="D535" s="152" t="s">
        <v>179</v>
      </c>
      <c r="E535" s="153" t="s">
        <v>1</v>
      </c>
      <c r="F535" s="154" t="s">
        <v>430</v>
      </c>
      <c r="H535" s="153" t="s">
        <v>1</v>
      </c>
      <c r="I535" s="155"/>
      <c r="L535" s="151"/>
      <c r="M535" s="156"/>
      <c r="T535" s="157"/>
      <c r="AT535" s="153" t="s">
        <v>179</v>
      </c>
      <c r="AU535" s="153" t="s">
        <v>89</v>
      </c>
      <c r="AV535" s="12" t="s">
        <v>87</v>
      </c>
      <c r="AW535" s="12" t="s">
        <v>36</v>
      </c>
      <c r="AX535" s="12" t="s">
        <v>80</v>
      </c>
      <c r="AY535" s="153" t="s">
        <v>171</v>
      </c>
    </row>
    <row r="536" spans="2:65" s="13" customFormat="1">
      <c r="B536" s="158"/>
      <c r="D536" s="152" t="s">
        <v>179</v>
      </c>
      <c r="E536" s="159" t="s">
        <v>1</v>
      </c>
      <c r="F536" s="160" t="s">
        <v>454</v>
      </c>
      <c r="H536" s="161">
        <v>9.0210000000000008</v>
      </c>
      <c r="I536" s="162"/>
      <c r="L536" s="158"/>
      <c r="M536" s="163"/>
      <c r="T536" s="164"/>
      <c r="AT536" s="159" t="s">
        <v>179</v>
      </c>
      <c r="AU536" s="159" t="s">
        <v>89</v>
      </c>
      <c r="AV536" s="13" t="s">
        <v>89</v>
      </c>
      <c r="AW536" s="13" t="s">
        <v>36</v>
      </c>
      <c r="AX536" s="13" t="s">
        <v>80</v>
      </c>
      <c r="AY536" s="159" t="s">
        <v>171</v>
      </c>
    </row>
    <row r="537" spans="2:65" s="12" customFormat="1">
      <c r="B537" s="151"/>
      <c r="D537" s="152" t="s">
        <v>179</v>
      </c>
      <c r="E537" s="153" t="s">
        <v>1</v>
      </c>
      <c r="F537" s="154" t="s">
        <v>259</v>
      </c>
      <c r="H537" s="153" t="s">
        <v>1</v>
      </c>
      <c r="I537" s="155"/>
      <c r="L537" s="151"/>
      <c r="M537" s="156"/>
      <c r="T537" s="157"/>
      <c r="AT537" s="153" t="s">
        <v>179</v>
      </c>
      <c r="AU537" s="153" t="s">
        <v>89</v>
      </c>
      <c r="AV537" s="12" t="s">
        <v>87</v>
      </c>
      <c r="AW537" s="12" t="s">
        <v>36</v>
      </c>
      <c r="AX537" s="12" t="s">
        <v>80</v>
      </c>
      <c r="AY537" s="153" t="s">
        <v>171</v>
      </c>
    </row>
    <row r="538" spans="2:65" s="12" customFormat="1">
      <c r="B538" s="151"/>
      <c r="D538" s="152" t="s">
        <v>179</v>
      </c>
      <c r="E538" s="153" t="s">
        <v>1</v>
      </c>
      <c r="F538" s="154" t="s">
        <v>430</v>
      </c>
      <c r="H538" s="153" t="s">
        <v>1</v>
      </c>
      <c r="I538" s="155"/>
      <c r="L538" s="151"/>
      <c r="M538" s="156"/>
      <c r="T538" s="157"/>
      <c r="AT538" s="153" t="s">
        <v>179</v>
      </c>
      <c r="AU538" s="153" t="s">
        <v>89</v>
      </c>
      <c r="AV538" s="12" t="s">
        <v>87</v>
      </c>
      <c r="AW538" s="12" t="s">
        <v>36</v>
      </c>
      <c r="AX538" s="12" t="s">
        <v>80</v>
      </c>
      <c r="AY538" s="153" t="s">
        <v>171</v>
      </c>
    </row>
    <row r="539" spans="2:65" s="13" customFormat="1">
      <c r="B539" s="158"/>
      <c r="D539" s="152" t="s">
        <v>179</v>
      </c>
      <c r="E539" s="159" t="s">
        <v>1</v>
      </c>
      <c r="F539" s="160" t="s">
        <v>455</v>
      </c>
      <c r="H539" s="161">
        <v>8.8949999999999996</v>
      </c>
      <c r="I539" s="162"/>
      <c r="L539" s="158"/>
      <c r="M539" s="163"/>
      <c r="T539" s="164"/>
      <c r="AT539" s="159" t="s">
        <v>179</v>
      </c>
      <c r="AU539" s="159" t="s">
        <v>89</v>
      </c>
      <c r="AV539" s="13" t="s">
        <v>89</v>
      </c>
      <c r="AW539" s="13" t="s">
        <v>36</v>
      </c>
      <c r="AX539" s="13" t="s">
        <v>80</v>
      </c>
      <c r="AY539" s="159" t="s">
        <v>171</v>
      </c>
    </row>
    <row r="540" spans="2:65" s="12" customFormat="1">
      <c r="B540" s="151"/>
      <c r="D540" s="152" t="s">
        <v>179</v>
      </c>
      <c r="E540" s="153" t="s">
        <v>1</v>
      </c>
      <c r="F540" s="154" t="s">
        <v>423</v>
      </c>
      <c r="H540" s="153" t="s">
        <v>1</v>
      </c>
      <c r="I540" s="155"/>
      <c r="L540" s="151"/>
      <c r="M540" s="156"/>
      <c r="T540" s="157"/>
      <c r="AT540" s="153" t="s">
        <v>179</v>
      </c>
      <c r="AU540" s="153" t="s">
        <v>89</v>
      </c>
      <c r="AV540" s="12" t="s">
        <v>87</v>
      </c>
      <c r="AW540" s="12" t="s">
        <v>36</v>
      </c>
      <c r="AX540" s="12" t="s">
        <v>80</v>
      </c>
      <c r="AY540" s="153" t="s">
        <v>171</v>
      </c>
    </row>
    <row r="541" spans="2:65" s="12" customFormat="1">
      <c r="B541" s="151"/>
      <c r="D541" s="152" t="s">
        <v>179</v>
      </c>
      <c r="E541" s="153" t="s">
        <v>1</v>
      </c>
      <c r="F541" s="154" t="s">
        <v>436</v>
      </c>
      <c r="H541" s="153" t="s">
        <v>1</v>
      </c>
      <c r="I541" s="155"/>
      <c r="L541" s="151"/>
      <c r="M541" s="156"/>
      <c r="T541" s="157"/>
      <c r="AT541" s="153" t="s">
        <v>179</v>
      </c>
      <c r="AU541" s="153" t="s">
        <v>89</v>
      </c>
      <c r="AV541" s="12" t="s">
        <v>87</v>
      </c>
      <c r="AW541" s="12" t="s">
        <v>36</v>
      </c>
      <c r="AX541" s="12" t="s">
        <v>80</v>
      </c>
      <c r="AY541" s="153" t="s">
        <v>171</v>
      </c>
    </row>
    <row r="542" spans="2:65" s="13" customFormat="1">
      <c r="B542" s="158"/>
      <c r="D542" s="152" t="s">
        <v>179</v>
      </c>
      <c r="E542" s="159" t="s">
        <v>1</v>
      </c>
      <c r="F542" s="160" t="s">
        <v>456</v>
      </c>
      <c r="H542" s="161">
        <v>16.742999999999999</v>
      </c>
      <c r="I542" s="162"/>
      <c r="L542" s="158"/>
      <c r="M542" s="163"/>
      <c r="T542" s="164"/>
      <c r="AT542" s="159" t="s">
        <v>179</v>
      </c>
      <c r="AU542" s="159" t="s">
        <v>89</v>
      </c>
      <c r="AV542" s="13" t="s">
        <v>89</v>
      </c>
      <c r="AW542" s="13" t="s">
        <v>36</v>
      </c>
      <c r="AX542" s="13" t="s">
        <v>80</v>
      </c>
      <c r="AY542" s="159" t="s">
        <v>171</v>
      </c>
    </row>
    <row r="543" spans="2:65" s="15" customFormat="1">
      <c r="B543" s="172"/>
      <c r="D543" s="152" t="s">
        <v>179</v>
      </c>
      <c r="E543" s="173" t="s">
        <v>1</v>
      </c>
      <c r="F543" s="174" t="s">
        <v>224</v>
      </c>
      <c r="H543" s="175">
        <v>306.75599999999997</v>
      </c>
      <c r="I543" s="176"/>
      <c r="L543" s="172"/>
      <c r="M543" s="177"/>
      <c r="T543" s="178"/>
      <c r="AT543" s="173" t="s">
        <v>179</v>
      </c>
      <c r="AU543" s="173" t="s">
        <v>89</v>
      </c>
      <c r="AV543" s="15" t="s">
        <v>96</v>
      </c>
      <c r="AW543" s="15" t="s">
        <v>36</v>
      </c>
      <c r="AX543" s="15" t="s">
        <v>87</v>
      </c>
      <c r="AY543" s="173" t="s">
        <v>171</v>
      </c>
    </row>
    <row r="544" spans="2:65" s="1" customFormat="1" ht="33" customHeight="1">
      <c r="B544" s="32"/>
      <c r="C544" s="137" t="s">
        <v>457</v>
      </c>
      <c r="D544" s="137" t="s">
        <v>173</v>
      </c>
      <c r="E544" s="138" t="s">
        <v>458</v>
      </c>
      <c r="F544" s="139" t="s">
        <v>459</v>
      </c>
      <c r="G544" s="140" t="s">
        <v>280</v>
      </c>
      <c r="H544" s="141">
        <v>34.816000000000003</v>
      </c>
      <c r="I544" s="142"/>
      <c r="J544" s="143">
        <f>ROUND(I544*H544,2)</f>
        <v>0</v>
      </c>
      <c r="K544" s="144"/>
      <c r="L544" s="32"/>
      <c r="M544" s="145" t="s">
        <v>1</v>
      </c>
      <c r="N544" s="146" t="s">
        <v>45</v>
      </c>
      <c r="P544" s="147">
        <f>O544*H544</f>
        <v>0</v>
      </c>
      <c r="Q544" s="147">
        <v>0</v>
      </c>
      <c r="R544" s="147">
        <f>Q544*H544</f>
        <v>0</v>
      </c>
      <c r="S544" s="147">
        <v>0</v>
      </c>
      <c r="T544" s="148">
        <f>S544*H544</f>
        <v>0</v>
      </c>
      <c r="AR544" s="149" t="s">
        <v>177</v>
      </c>
      <c r="AT544" s="149" t="s">
        <v>173</v>
      </c>
      <c r="AU544" s="149" t="s">
        <v>89</v>
      </c>
      <c r="AY544" s="17" t="s">
        <v>171</v>
      </c>
      <c r="BE544" s="150">
        <f>IF(N544="základní",J544,0)</f>
        <v>0</v>
      </c>
      <c r="BF544" s="150">
        <f>IF(N544="snížená",J544,0)</f>
        <v>0</v>
      </c>
      <c r="BG544" s="150">
        <f>IF(N544="zákl. přenesená",J544,0)</f>
        <v>0</v>
      </c>
      <c r="BH544" s="150">
        <f>IF(N544="sníž. přenesená",J544,0)</f>
        <v>0</v>
      </c>
      <c r="BI544" s="150">
        <f>IF(N544="nulová",J544,0)</f>
        <v>0</v>
      </c>
      <c r="BJ544" s="17" t="s">
        <v>87</v>
      </c>
      <c r="BK544" s="150">
        <f>ROUND(I544*H544,2)</f>
        <v>0</v>
      </c>
      <c r="BL544" s="17" t="s">
        <v>177</v>
      </c>
      <c r="BM544" s="149" t="s">
        <v>460</v>
      </c>
    </row>
    <row r="545" spans="2:51" s="12" customFormat="1">
      <c r="B545" s="151"/>
      <c r="D545" s="152" t="s">
        <v>179</v>
      </c>
      <c r="E545" s="153" t="s">
        <v>1</v>
      </c>
      <c r="F545" s="154" t="s">
        <v>445</v>
      </c>
      <c r="H545" s="153" t="s">
        <v>1</v>
      </c>
      <c r="I545" s="155"/>
      <c r="L545" s="151"/>
      <c r="M545" s="156"/>
      <c r="T545" s="157"/>
      <c r="AT545" s="153" t="s">
        <v>179</v>
      </c>
      <c r="AU545" s="153" t="s">
        <v>89</v>
      </c>
      <c r="AV545" s="12" t="s">
        <v>87</v>
      </c>
      <c r="AW545" s="12" t="s">
        <v>36</v>
      </c>
      <c r="AX545" s="12" t="s">
        <v>80</v>
      </c>
      <c r="AY545" s="153" t="s">
        <v>171</v>
      </c>
    </row>
    <row r="546" spans="2:51" s="12" customFormat="1">
      <c r="B546" s="151"/>
      <c r="D546" s="152" t="s">
        <v>179</v>
      </c>
      <c r="E546" s="153" t="s">
        <v>1</v>
      </c>
      <c r="F546" s="154" t="s">
        <v>254</v>
      </c>
      <c r="H546" s="153" t="s">
        <v>1</v>
      </c>
      <c r="I546" s="155"/>
      <c r="L546" s="151"/>
      <c r="M546" s="156"/>
      <c r="T546" s="157"/>
      <c r="AT546" s="153" t="s">
        <v>179</v>
      </c>
      <c r="AU546" s="153" t="s">
        <v>89</v>
      </c>
      <c r="AV546" s="12" t="s">
        <v>87</v>
      </c>
      <c r="AW546" s="12" t="s">
        <v>36</v>
      </c>
      <c r="AX546" s="12" t="s">
        <v>80</v>
      </c>
      <c r="AY546" s="153" t="s">
        <v>171</v>
      </c>
    </row>
    <row r="547" spans="2:51" s="12" customFormat="1">
      <c r="B547" s="151"/>
      <c r="D547" s="152" t="s">
        <v>179</v>
      </c>
      <c r="E547" s="153" t="s">
        <v>1</v>
      </c>
      <c r="F547" s="154" t="s">
        <v>428</v>
      </c>
      <c r="H547" s="153" t="s">
        <v>1</v>
      </c>
      <c r="I547" s="155"/>
      <c r="L547" s="151"/>
      <c r="M547" s="156"/>
      <c r="T547" s="157"/>
      <c r="AT547" s="153" t="s">
        <v>179</v>
      </c>
      <c r="AU547" s="153" t="s">
        <v>89</v>
      </c>
      <c r="AV547" s="12" t="s">
        <v>87</v>
      </c>
      <c r="AW547" s="12" t="s">
        <v>36</v>
      </c>
      <c r="AX547" s="12" t="s">
        <v>80</v>
      </c>
      <c r="AY547" s="153" t="s">
        <v>171</v>
      </c>
    </row>
    <row r="548" spans="2:51" s="13" customFormat="1">
      <c r="B548" s="158"/>
      <c r="D548" s="152" t="s">
        <v>179</v>
      </c>
      <c r="E548" s="159" t="s">
        <v>1</v>
      </c>
      <c r="F548" s="160" t="s">
        <v>461</v>
      </c>
      <c r="H548" s="161">
        <v>10.066000000000001</v>
      </c>
      <c r="I548" s="162"/>
      <c r="L548" s="158"/>
      <c r="M548" s="163"/>
      <c r="T548" s="164"/>
      <c r="AT548" s="159" t="s">
        <v>179</v>
      </c>
      <c r="AU548" s="159" t="s">
        <v>89</v>
      </c>
      <c r="AV548" s="13" t="s">
        <v>89</v>
      </c>
      <c r="AW548" s="13" t="s">
        <v>36</v>
      </c>
      <c r="AX548" s="13" t="s">
        <v>80</v>
      </c>
      <c r="AY548" s="159" t="s">
        <v>171</v>
      </c>
    </row>
    <row r="549" spans="2:51" s="12" customFormat="1">
      <c r="B549" s="151"/>
      <c r="D549" s="152" t="s">
        <v>179</v>
      </c>
      <c r="E549" s="153" t="s">
        <v>1</v>
      </c>
      <c r="F549" s="154" t="s">
        <v>267</v>
      </c>
      <c r="H549" s="153" t="s">
        <v>1</v>
      </c>
      <c r="I549" s="155"/>
      <c r="L549" s="151"/>
      <c r="M549" s="156"/>
      <c r="T549" s="157"/>
      <c r="AT549" s="153" t="s">
        <v>179</v>
      </c>
      <c r="AU549" s="153" t="s">
        <v>89</v>
      </c>
      <c r="AV549" s="12" t="s">
        <v>87</v>
      </c>
      <c r="AW549" s="12" t="s">
        <v>36</v>
      </c>
      <c r="AX549" s="12" t="s">
        <v>80</v>
      </c>
      <c r="AY549" s="153" t="s">
        <v>171</v>
      </c>
    </row>
    <row r="550" spans="2:51" s="12" customFormat="1">
      <c r="B550" s="151"/>
      <c r="D550" s="152" t="s">
        <v>179</v>
      </c>
      <c r="E550" s="153" t="s">
        <v>1</v>
      </c>
      <c r="F550" s="154" t="s">
        <v>430</v>
      </c>
      <c r="H550" s="153" t="s">
        <v>1</v>
      </c>
      <c r="I550" s="155"/>
      <c r="L550" s="151"/>
      <c r="M550" s="156"/>
      <c r="T550" s="157"/>
      <c r="AT550" s="153" t="s">
        <v>179</v>
      </c>
      <c r="AU550" s="153" t="s">
        <v>89</v>
      </c>
      <c r="AV550" s="12" t="s">
        <v>87</v>
      </c>
      <c r="AW550" s="12" t="s">
        <v>36</v>
      </c>
      <c r="AX550" s="12" t="s">
        <v>80</v>
      </c>
      <c r="AY550" s="153" t="s">
        <v>171</v>
      </c>
    </row>
    <row r="551" spans="2:51" s="13" customFormat="1">
      <c r="B551" s="158"/>
      <c r="D551" s="152" t="s">
        <v>179</v>
      </c>
      <c r="E551" s="159" t="s">
        <v>1</v>
      </c>
      <c r="F551" s="160" t="s">
        <v>462</v>
      </c>
      <c r="H551" s="161">
        <v>0.85599999999999998</v>
      </c>
      <c r="I551" s="162"/>
      <c r="L551" s="158"/>
      <c r="M551" s="163"/>
      <c r="T551" s="164"/>
      <c r="AT551" s="159" t="s">
        <v>179</v>
      </c>
      <c r="AU551" s="159" t="s">
        <v>89</v>
      </c>
      <c r="AV551" s="13" t="s">
        <v>89</v>
      </c>
      <c r="AW551" s="13" t="s">
        <v>36</v>
      </c>
      <c r="AX551" s="13" t="s">
        <v>80</v>
      </c>
      <c r="AY551" s="159" t="s">
        <v>171</v>
      </c>
    </row>
    <row r="552" spans="2:51" s="12" customFormat="1">
      <c r="B552" s="151"/>
      <c r="D552" s="152" t="s">
        <v>179</v>
      </c>
      <c r="E552" s="153" t="s">
        <v>1</v>
      </c>
      <c r="F552" s="154" t="s">
        <v>374</v>
      </c>
      <c r="H552" s="153" t="s">
        <v>1</v>
      </c>
      <c r="I552" s="155"/>
      <c r="L552" s="151"/>
      <c r="M552" s="156"/>
      <c r="T552" s="157"/>
      <c r="AT552" s="153" t="s">
        <v>179</v>
      </c>
      <c r="AU552" s="153" t="s">
        <v>89</v>
      </c>
      <c r="AV552" s="12" t="s">
        <v>87</v>
      </c>
      <c r="AW552" s="12" t="s">
        <v>36</v>
      </c>
      <c r="AX552" s="12" t="s">
        <v>80</v>
      </c>
      <c r="AY552" s="153" t="s">
        <v>171</v>
      </c>
    </row>
    <row r="553" spans="2:51" s="12" customFormat="1">
      <c r="B553" s="151"/>
      <c r="D553" s="152" t="s">
        <v>179</v>
      </c>
      <c r="E553" s="153" t="s">
        <v>1</v>
      </c>
      <c r="F553" s="154" t="s">
        <v>430</v>
      </c>
      <c r="H553" s="153" t="s">
        <v>1</v>
      </c>
      <c r="I553" s="155"/>
      <c r="L553" s="151"/>
      <c r="M553" s="156"/>
      <c r="T553" s="157"/>
      <c r="AT553" s="153" t="s">
        <v>179</v>
      </c>
      <c r="AU553" s="153" t="s">
        <v>89</v>
      </c>
      <c r="AV553" s="12" t="s">
        <v>87</v>
      </c>
      <c r="AW553" s="12" t="s">
        <v>36</v>
      </c>
      <c r="AX553" s="12" t="s">
        <v>80</v>
      </c>
      <c r="AY553" s="153" t="s">
        <v>171</v>
      </c>
    </row>
    <row r="554" spans="2:51" s="13" customFormat="1">
      <c r="B554" s="158"/>
      <c r="D554" s="152" t="s">
        <v>179</v>
      </c>
      <c r="E554" s="159" t="s">
        <v>1</v>
      </c>
      <c r="F554" s="160" t="s">
        <v>463</v>
      </c>
      <c r="H554" s="161">
        <v>1.1850000000000001</v>
      </c>
      <c r="I554" s="162"/>
      <c r="L554" s="158"/>
      <c r="M554" s="163"/>
      <c r="T554" s="164"/>
      <c r="AT554" s="159" t="s">
        <v>179</v>
      </c>
      <c r="AU554" s="159" t="s">
        <v>89</v>
      </c>
      <c r="AV554" s="13" t="s">
        <v>89</v>
      </c>
      <c r="AW554" s="13" t="s">
        <v>36</v>
      </c>
      <c r="AX554" s="13" t="s">
        <v>80</v>
      </c>
      <c r="AY554" s="159" t="s">
        <v>171</v>
      </c>
    </row>
    <row r="555" spans="2:51" s="12" customFormat="1">
      <c r="B555" s="151"/>
      <c r="D555" s="152" t="s">
        <v>179</v>
      </c>
      <c r="E555" s="153" t="s">
        <v>1</v>
      </c>
      <c r="F555" s="154" t="s">
        <v>256</v>
      </c>
      <c r="H555" s="153" t="s">
        <v>1</v>
      </c>
      <c r="I555" s="155"/>
      <c r="L555" s="151"/>
      <c r="M555" s="156"/>
      <c r="T555" s="157"/>
      <c r="AT555" s="153" t="s">
        <v>179</v>
      </c>
      <c r="AU555" s="153" t="s">
        <v>89</v>
      </c>
      <c r="AV555" s="12" t="s">
        <v>87</v>
      </c>
      <c r="AW555" s="12" t="s">
        <v>36</v>
      </c>
      <c r="AX555" s="12" t="s">
        <v>80</v>
      </c>
      <c r="AY555" s="153" t="s">
        <v>171</v>
      </c>
    </row>
    <row r="556" spans="2:51" s="12" customFormat="1">
      <c r="B556" s="151"/>
      <c r="D556" s="152" t="s">
        <v>179</v>
      </c>
      <c r="E556" s="153" t="s">
        <v>1</v>
      </c>
      <c r="F556" s="154" t="s">
        <v>430</v>
      </c>
      <c r="H556" s="153" t="s">
        <v>1</v>
      </c>
      <c r="I556" s="155"/>
      <c r="L556" s="151"/>
      <c r="M556" s="156"/>
      <c r="T556" s="157"/>
      <c r="AT556" s="153" t="s">
        <v>179</v>
      </c>
      <c r="AU556" s="153" t="s">
        <v>89</v>
      </c>
      <c r="AV556" s="12" t="s">
        <v>87</v>
      </c>
      <c r="AW556" s="12" t="s">
        <v>36</v>
      </c>
      <c r="AX556" s="12" t="s">
        <v>80</v>
      </c>
      <c r="AY556" s="153" t="s">
        <v>171</v>
      </c>
    </row>
    <row r="557" spans="2:51" s="13" customFormat="1">
      <c r="B557" s="158"/>
      <c r="D557" s="152" t="s">
        <v>179</v>
      </c>
      <c r="E557" s="159" t="s">
        <v>1</v>
      </c>
      <c r="F557" s="160" t="s">
        <v>464</v>
      </c>
      <c r="H557" s="161">
        <v>4.37</v>
      </c>
      <c r="I557" s="162"/>
      <c r="L557" s="158"/>
      <c r="M557" s="163"/>
      <c r="T557" s="164"/>
      <c r="AT557" s="159" t="s">
        <v>179</v>
      </c>
      <c r="AU557" s="159" t="s">
        <v>89</v>
      </c>
      <c r="AV557" s="13" t="s">
        <v>89</v>
      </c>
      <c r="AW557" s="13" t="s">
        <v>36</v>
      </c>
      <c r="AX557" s="13" t="s">
        <v>80</v>
      </c>
      <c r="AY557" s="159" t="s">
        <v>171</v>
      </c>
    </row>
    <row r="558" spans="2:51" s="12" customFormat="1">
      <c r="B558" s="151"/>
      <c r="D558" s="152" t="s">
        <v>179</v>
      </c>
      <c r="E558" s="153" t="s">
        <v>1</v>
      </c>
      <c r="F558" s="154" t="s">
        <v>393</v>
      </c>
      <c r="H558" s="153" t="s">
        <v>1</v>
      </c>
      <c r="I558" s="155"/>
      <c r="L558" s="151"/>
      <c r="M558" s="156"/>
      <c r="T558" s="157"/>
      <c r="AT558" s="153" t="s">
        <v>179</v>
      </c>
      <c r="AU558" s="153" t="s">
        <v>89</v>
      </c>
      <c r="AV558" s="12" t="s">
        <v>87</v>
      </c>
      <c r="AW558" s="12" t="s">
        <v>36</v>
      </c>
      <c r="AX558" s="12" t="s">
        <v>80</v>
      </c>
      <c r="AY558" s="153" t="s">
        <v>171</v>
      </c>
    </row>
    <row r="559" spans="2:51" s="12" customFormat="1">
      <c r="B559" s="151"/>
      <c r="D559" s="152" t="s">
        <v>179</v>
      </c>
      <c r="E559" s="153" t="s">
        <v>1</v>
      </c>
      <c r="F559" s="154" t="s">
        <v>430</v>
      </c>
      <c r="H559" s="153" t="s">
        <v>1</v>
      </c>
      <c r="I559" s="155"/>
      <c r="L559" s="151"/>
      <c r="M559" s="156"/>
      <c r="T559" s="157"/>
      <c r="AT559" s="153" t="s">
        <v>179</v>
      </c>
      <c r="AU559" s="153" t="s">
        <v>89</v>
      </c>
      <c r="AV559" s="12" t="s">
        <v>87</v>
      </c>
      <c r="AW559" s="12" t="s">
        <v>36</v>
      </c>
      <c r="AX559" s="12" t="s">
        <v>80</v>
      </c>
      <c r="AY559" s="153" t="s">
        <v>171</v>
      </c>
    </row>
    <row r="560" spans="2:51" s="13" customFormat="1">
      <c r="B560" s="158"/>
      <c r="D560" s="152" t="s">
        <v>179</v>
      </c>
      <c r="E560" s="159" t="s">
        <v>1</v>
      </c>
      <c r="F560" s="160" t="s">
        <v>465</v>
      </c>
      <c r="H560" s="161">
        <v>0.86399999999999999</v>
      </c>
      <c r="I560" s="162"/>
      <c r="L560" s="158"/>
      <c r="M560" s="163"/>
      <c r="T560" s="164"/>
      <c r="AT560" s="159" t="s">
        <v>179</v>
      </c>
      <c r="AU560" s="159" t="s">
        <v>89</v>
      </c>
      <c r="AV560" s="13" t="s">
        <v>89</v>
      </c>
      <c r="AW560" s="13" t="s">
        <v>36</v>
      </c>
      <c r="AX560" s="13" t="s">
        <v>80</v>
      </c>
      <c r="AY560" s="159" t="s">
        <v>171</v>
      </c>
    </row>
    <row r="561" spans="2:51" s="12" customFormat="1">
      <c r="B561" s="151"/>
      <c r="D561" s="152" t="s">
        <v>179</v>
      </c>
      <c r="E561" s="153" t="s">
        <v>1</v>
      </c>
      <c r="F561" s="154" t="s">
        <v>272</v>
      </c>
      <c r="H561" s="153" t="s">
        <v>1</v>
      </c>
      <c r="I561" s="155"/>
      <c r="L561" s="151"/>
      <c r="M561" s="156"/>
      <c r="T561" s="157"/>
      <c r="AT561" s="153" t="s">
        <v>179</v>
      </c>
      <c r="AU561" s="153" t="s">
        <v>89</v>
      </c>
      <c r="AV561" s="12" t="s">
        <v>87</v>
      </c>
      <c r="AW561" s="12" t="s">
        <v>36</v>
      </c>
      <c r="AX561" s="12" t="s">
        <v>80</v>
      </c>
      <c r="AY561" s="153" t="s">
        <v>171</v>
      </c>
    </row>
    <row r="562" spans="2:51" s="12" customFormat="1">
      <c r="B562" s="151"/>
      <c r="D562" s="152" t="s">
        <v>179</v>
      </c>
      <c r="E562" s="153" t="s">
        <v>1</v>
      </c>
      <c r="F562" s="154" t="s">
        <v>430</v>
      </c>
      <c r="H562" s="153" t="s">
        <v>1</v>
      </c>
      <c r="I562" s="155"/>
      <c r="L562" s="151"/>
      <c r="M562" s="156"/>
      <c r="T562" s="157"/>
      <c r="AT562" s="153" t="s">
        <v>179</v>
      </c>
      <c r="AU562" s="153" t="s">
        <v>89</v>
      </c>
      <c r="AV562" s="12" t="s">
        <v>87</v>
      </c>
      <c r="AW562" s="12" t="s">
        <v>36</v>
      </c>
      <c r="AX562" s="12" t="s">
        <v>80</v>
      </c>
      <c r="AY562" s="153" t="s">
        <v>171</v>
      </c>
    </row>
    <row r="563" spans="2:51" s="13" customFormat="1">
      <c r="B563" s="158"/>
      <c r="D563" s="152" t="s">
        <v>179</v>
      </c>
      <c r="E563" s="159" t="s">
        <v>1</v>
      </c>
      <c r="F563" s="160" t="s">
        <v>466</v>
      </c>
      <c r="H563" s="161">
        <v>2.3279999999999998</v>
      </c>
      <c r="I563" s="162"/>
      <c r="L563" s="158"/>
      <c r="M563" s="163"/>
      <c r="T563" s="164"/>
      <c r="AT563" s="159" t="s">
        <v>179</v>
      </c>
      <c r="AU563" s="159" t="s">
        <v>89</v>
      </c>
      <c r="AV563" s="13" t="s">
        <v>89</v>
      </c>
      <c r="AW563" s="13" t="s">
        <v>36</v>
      </c>
      <c r="AX563" s="13" t="s">
        <v>80</v>
      </c>
      <c r="AY563" s="159" t="s">
        <v>171</v>
      </c>
    </row>
    <row r="564" spans="2:51" s="12" customFormat="1">
      <c r="B564" s="151"/>
      <c r="D564" s="152" t="s">
        <v>179</v>
      </c>
      <c r="E564" s="153" t="s">
        <v>1</v>
      </c>
      <c r="F564" s="154" t="s">
        <v>407</v>
      </c>
      <c r="H564" s="153" t="s">
        <v>1</v>
      </c>
      <c r="I564" s="155"/>
      <c r="L564" s="151"/>
      <c r="M564" s="156"/>
      <c r="T564" s="157"/>
      <c r="AT564" s="153" t="s">
        <v>179</v>
      </c>
      <c r="AU564" s="153" t="s">
        <v>89</v>
      </c>
      <c r="AV564" s="12" t="s">
        <v>87</v>
      </c>
      <c r="AW564" s="12" t="s">
        <v>36</v>
      </c>
      <c r="AX564" s="12" t="s">
        <v>80</v>
      </c>
      <c r="AY564" s="153" t="s">
        <v>171</v>
      </c>
    </row>
    <row r="565" spans="2:51" s="12" customFormat="1">
      <c r="B565" s="151"/>
      <c r="D565" s="152" t="s">
        <v>179</v>
      </c>
      <c r="E565" s="153" t="s">
        <v>1</v>
      </c>
      <c r="F565" s="154" t="s">
        <v>436</v>
      </c>
      <c r="H565" s="153" t="s">
        <v>1</v>
      </c>
      <c r="I565" s="155"/>
      <c r="L565" s="151"/>
      <c r="M565" s="156"/>
      <c r="T565" s="157"/>
      <c r="AT565" s="153" t="s">
        <v>179</v>
      </c>
      <c r="AU565" s="153" t="s">
        <v>89</v>
      </c>
      <c r="AV565" s="12" t="s">
        <v>87</v>
      </c>
      <c r="AW565" s="12" t="s">
        <v>36</v>
      </c>
      <c r="AX565" s="12" t="s">
        <v>80</v>
      </c>
      <c r="AY565" s="153" t="s">
        <v>171</v>
      </c>
    </row>
    <row r="566" spans="2:51" s="13" customFormat="1">
      <c r="B566" s="158"/>
      <c r="D566" s="152" t="s">
        <v>179</v>
      </c>
      <c r="E566" s="159" t="s">
        <v>1</v>
      </c>
      <c r="F566" s="160" t="s">
        <v>467</v>
      </c>
      <c r="H566" s="161">
        <v>7.2160000000000002</v>
      </c>
      <c r="I566" s="162"/>
      <c r="L566" s="158"/>
      <c r="M566" s="163"/>
      <c r="T566" s="164"/>
      <c r="AT566" s="159" t="s">
        <v>179</v>
      </c>
      <c r="AU566" s="159" t="s">
        <v>89</v>
      </c>
      <c r="AV566" s="13" t="s">
        <v>89</v>
      </c>
      <c r="AW566" s="13" t="s">
        <v>36</v>
      </c>
      <c r="AX566" s="13" t="s">
        <v>80</v>
      </c>
      <c r="AY566" s="159" t="s">
        <v>171</v>
      </c>
    </row>
    <row r="567" spans="2:51" s="12" customFormat="1">
      <c r="B567" s="151"/>
      <c r="D567" s="152" t="s">
        <v>179</v>
      </c>
      <c r="E567" s="153" t="s">
        <v>1</v>
      </c>
      <c r="F567" s="154" t="s">
        <v>411</v>
      </c>
      <c r="H567" s="153" t="s">
        <v>1</v>
      </c>
      <c r="I567" s="155"/>
      <c r="L567" s="151"/>
      <c r="M567" s="156"/>
      <c r="T567" s="157"/>
      <c r="AT567" s="153" t="s">
        <v>179</v>
      </c>
      <c r="AU567" s="153" t="s">
        <v>89</v>
      </c>
      <c r="AV567" s="12" t="s">
        <v>87</v>
      </c>
      <c r="AW567" s="12" t="s">
        <v>36</v>
      </c>
      <c r="AX567" s="12" t="s">
        <v>80</v>
      </c>
      <c r="AY567" s="153" t="s">
        <v>171</v>
      </c>
    </row>
    <row r="568" spans="2:51" s="12" customFormat="1">
      <c r="B568" s="151"/>
      <c r="D568" s="152" t="s">
        <v>179</v>
      </c>
      <c r="E568" s="153" t="s">
        <v>1</v>
      </c>
      <c r="F568" s="154" t="s">
        <v>430</v>
      </c>
      <c r="H568" s="153" t="s">
        <v>1</v>
      </c>
      <c r="I568" s="155"/>
      <c r="L568" s="151"/>
      <c r="M568" s="156"/>
      <c r="T568" s="157"/>
      <c r="AT568" s="153" t="s">
        <v>179</v>
      </c>
      <c r="AU568" s="153" t="s">
        <v>89</v>
      </c>
      <c r="AV568" s="12" t="s">
        <v>87</v>
      </c>
      <c r="AW568" s="12" t="s">
        <v>36</v>
      </c>
      <c r="AX568" s="12" t="s">
        <v>80</v>
      </c>
      <c r="AY568" s="153" t="s">
        <v>171</v>
      </c>
    </row>
    <row r="569" spans="2:51" s="13" customFormat="1">
      <c r="B569" s="158"/>
      <c r="D569" s="152" t="s">
        <v>179</v>
      </c>
      <c r="E569" s="159" t="s">
        <v>1</v>
      </c>
      <c r="F569" s="160" t="s">
        <v>468</v>
      </c>
      <c r="H569" s="161">
        <v>0.90200000000000002</v>
      </c>
      <c r="I569" s="162"/>
      <c r="L569" s="158"/>
      <c r="M569" s="163"/>
      <c r="T569" s="164"/>
      <c r="AT569" s="159" t="s">
        <v>179</v>
      </c>
      <c r="AU569" s="159" t="s">
        <v>89</v>
      </c>
      <c r="AV569" s="13" t="s">
        <v>89</v>
      </c>
      <c r="AW569" s="13" t="s">
        <v>36</v>
      </c>
      <c r="AX569" s="13" t="s">
        <v>80</v>
      </c>
      <c r="AY569" s="159" t="s">
        <v>171</v>
      </c>
    </row>
    <row r="570" spans="2:51" s="12" customFormat="1">
      <c r="B570" s="151"/>
      <c r="D570" s="152" t="s">
        <v>179</v>
      </c>
      <c r="E570" s="153" t="s">
        <v>1</v>
      </c>
      <c r="F570" s="154" t="s">
        <v>259</v>
      </c>
      <c r="H570" s="153" t="s">
        <v>1</v>
      </c>
      <c r="I570" s="155"/>
      <c r="L570" s="151"/>
      <c r="M570" s="156"/>
      <c r="T570" s="157"/>
      <c r="AT570" s="153" t="s">
        <v>179</v>
      </c>
      <c r="AU570" s="153" t="s">
        <v>89</v>
      </c>
      <c r="AV570" s="12" t="s">
        <v>87</v>
      </c>
      <c r="AW570" s="12" t="s">
        <v>36</v>
      </c>
      <c r="AX570" s="12" t="s">
        <v>80</v>
      </c>
      <c r="AY570" s="153" t="s">
        <v>171</v>
      </c>
    </row>
    <row r="571" spans="2:51" s="12" customFormat="1">
      <c r="B571" s="151"/>
      <c r="D571" s="152" t="s">
        <v>179</v>
      </c>
      <c r="E571" s="153" t="s">
        <v>1</v>
      </c>
      <c r="F571" s="154" t="s">
        <v>430</v>
      </c>
      <c r="H571" s="153" t="s">
        <v>1</v>
      </c>
      <c r="I571" s="155"/>
      <c r="L571" s="151"/>
      <c r="M571" s="156"/>
      <c r="T571" s="157"/>
      <c r="AT571" s="153" t="s">
        <v>179</v>
      </c>
      <c r="AU571" s="153" t="s">
        <v>89</v>
      </c>
      <c r="AV571" s="12" t="s">
        <v>87</v>
      </c>
      <c r="AW571" s="12" t="s">
        <v>36</v>
      </c>
      <c r="AX571" s="12" t="s">
        <v>80</v>
      </c>
      <c r="AY571" s="153" t="s">
        <v>171</v>
      </c>
    </row>
    <row r="572" spans="2:51" s="13" customFormat="1">
      <c r="B572" s="158"/>
      <c r="D572" s="152" t="s">
        <v>179</v>
      </c>
      <c r="E572" s="159" t="s">
        <v>1</v>
      </c>
      <c r="F572" s="160" t="s">
        <v>469</v>
      </c>
      <c r="H572" s="161">
        <v>0.89</v>
      </c>
      <c r="I572" s="162"/>
      <c r="L572" s="158"/>
      <c r="M572" s="163"/>
      <c r="T572" s="164"/>
      <c r="AT572" s="159" t="s">
        <v>179</v>
      </c>
      <c r="AU572" s="159" t="s">
        <v>89</v>
      </c>
      <c r="AV572" s="13" t="s">
        <v>89</v>
      </c>
      <c r="AW572" s="13" t="s">
        <v>36</v>
      </c>
      <c r="AX572" s="13" t="s">
        <v>80</v>
      </c>
      <c r="AY572" s="159" t="s">
        <v>171</v>
      </c>
    </row>
    <row r="573" spans="2:51" s="12" customFormat="1">
      <c r="B573" s="151"/>
      <c r="D573" s="152" t="s">
        <v>179</v>
      </c>
      <c r="E573" s="153" t="s">
        <v>1</v>
      </c>
      <c r="F573" s="154" t="s">
        <v>423</v>
      </c>
      <c r="H573" s="153" t="s">
        <v>1</v>
      </c>
      <c r="I573" s="155"/>
      <c r="L573" s="151"/>
      <c r="M573" s="156"/>
      <c r="T573" s="157"/>
      <c r="AT573" s="153" t="s">
        <v>179</v>
      </c>
      <c r="AU573" s="153" t="s">
        <v>89</v>
      </c>
      <c r="AV573" s="12" t="s">
        <v>87</v>
      </c>
      <c r="AW573" s="12" t="s">
        <v>36</v>
      </c>
      <c r="AX573" s="12" t="s">
        <v>80</v>
      </c>
      <c r="AY573" s="153" t="s">
        <v>171</v>
      </c>
    </row>
    <row r="574" spans="2:51" s="12" customFormat="1">
      <c r="B574" s="151"/>
      <c r="D574" s="152" t="s">
        <v>179</v>
      </c>
      <c r="E574" s="153" t="s">
        <v>1</v>
      </c>
      <c r="F574" s="154" t="s">
        <v>436</v>
      </c>
      <c r="H574" s="153" t="s">
        <v>1</v>
      </c>
      <c r="I574" s="155"/>
      <c r="L574" s="151"/>
      <c r="M574" s="156"/>
      <c r="T574" s="157"/>
      <c r="AT574" s="153" t="s">
        <v>179</v>
      </c>
      <c r="AU574" s="153" t="s">
        <v>89</v>
      </c>
      <c r="AV574" s="12" t="s">
        <v>87</v>
      </c>
      <c r="AW574" s="12" t="s">
        <v>36</v>
      </c>
      <c r="AX574" s="12" t="s">
        <v>80</v>
      </c>
      <c r="AY574" s="153" t="s">
        <v>171</v>
      </c>
    </row>
    <row r="575" spans="2:51" s="13" customFormat="1">
      <c r="B575" s="158"/>
      <c r="D575" s="152" t="s">
        <v>179</v>
      </c>
      <c r="E575" s="159" t="s">
        <v>1</v>
      </c>
      <c r="F575" s="160" t="s">
        <v>470</v>
      </c>
      <c r="H575" s="161">
        <v>6.1390000000000002</v>
      </c>
      <c r="I575" s="162"/>
      <c r="L575" s="158"/>
      <c r="M575" s="163"/>
      <c r="T575" s="164"/>
      <c r="AT575" s="159" t="s">
        <v>179</v>
      </c>
      <c r="AU575" s="159" t="s">
        <v>89</v>
      </c>
      <c r="AV575" s="13" t="s">
        <v>89</v>
      </c>
      <c r="AW575" s="13" t="s">
        <v>36</v>
      </c>
      <c r="AX575" s="13" t="s">
        <v>80</v>
      </c>
      <c r="AY575" s="159" t="s">
        <v>171</v>
      </c>
    </row>
    <row r="576" spans="2:51" s="15" customFormat="1">
      <c r="B576" s="172"/>
      <c r="D576" s="152" t="s">
        <v>179</v>
      </c>
      <c r="E576" s="173" t="s">
        <v>1</v>
      </c>
      <c r="F576" s="174" t="s">
        <v>224</v>
      </c>
      <c r="H576" s="175">
        <v>34.816000000000003</v>
      </c>
      <c r="I576" s="176"/>
      <c r="L576" s="172"/>
      <c r="M576" s="177"/>
      <c r="T576" s="178"/>
      <c r="AT576" s="173" t="s">
        <v>179</v>
      </c>
      <c r="AU576" s="173" t="s">
        <v>89</v>
      </c>
      <c r="AV576" s="15" t="s">
        <v>96</v>
      </c>
      <c r="AW576" s="15" t="s">
        <v>36</v>
      </c>
      <c r="AX576" s="15" t="s">
        <v>87</v>
      </c>
      <c r="AY576" s="173" t="s">
        <v>171</v>
      </c>
    </row>
    <row r="577" spans="2:65" s="1" customFormat="1" ht="33" customHeight="1">
      <c r="B577" s="32"/>
      <c r="C577" s="137" t="s">
        <v>471</v>
      </c>
      <c r="D577" s="137" t="s">
        <v>173</v>
      </c>
      <c r="E577" s="138" t="s">
        <v>472</v>
      </c>
      <c r="F577" s="139" t="s">
        <v>473</v>
      </c>
      <c r="G577" s="140" t="s">
        <v>280</v>
      </c>
      <c r="H577" s="141">
        <v>7.8920000000000003</v>
      </c>
      <c r="I577" s="142"/>
      <c r="J577" s="143">
        <f>ROUND(I577*H577,2)</f>
        <v>0</v>
      </c>
      <c r="K577" s="144"/>
      <c r="L577" s="32"/>
      <c r="M577" s="145" t="s">
        <v>1</v>
      </c>
      <c r="N577" s="146" t="s">
        <v>45</v>
      </c>
      <c r="P577" s="147">
        <f>O577*H577</f>
        <v>0</v>
      </c>
      <c r="Q577" s="147">
        <v>0</v>
      </c>
      <c r="R577" s="147">
        <f>Q577*H577</f>
        <v>0</v>
      </c>
      <c r="S577" s="147">
        <v>0</v>
      </c>
      <c r="T577" s="148">
        <f>S577*H577</f>
        <v>0</v>
      </c>
      <c r="AR577" s="149" t="s">
        <v>177</v>
      </c>
      <c r="AT577" s="149" t="s">
        <v>173</v>
      </c>
      <c r="AU577" s="149" t="s">
        <v>89</v>
      </c>
      <c r="AY577" s="17" t="s">
        <v>171</v>
      </c>
      <c r="BE577" s="150">
        <f>IF(N577="základní",J577,0)</f>
        <v>0</v>
      </c>
      <c r="BF577" s="150">
        <f>IF(N577="snížená",J577,0)</f>
        <v>0</v>
      </c>
      <c r="BG577" s="150">
        <f>IF(N577="zákl. přenesená",J577,0)</f>
        <v>0</v>
      </c>
      <c r="BH577" s="150">
        <f>IF(N577="sníž. přenesená",J577,0)</f>
        <v>0</v>
      </c>
      <c r="BI577" s="150">
        <f>IF(N577="nulová",J577,0)</f>
        <v>0</v>
      </c>
      <c r="BJ577" s="17" t="s">
        <v>87</v>
      </c>
      <c r="BK577" s="150">
        <f>ROUND(I577*H577,2)</f>
        <v>0</v>
      </c>
      <c r="BL577" s="17" t="s">
        <v>177</v>
      </c>
      <c r="BM577" s="149" t="s">
        <v>474</v>
      </c>
    </row>
    <row r="578" spans="2:65" s="12" customFormat="1">
      <c r="B578" s="151"/>
      <c r="D578" s="152" t="s">
        <v>179</v>
      </c>
      <c r="E578" s="153" t="s">
        <v>1</v>
      </c>
      <c r="F578" s="154" t="s">
        <v>445</v>
      </c>
      <c r="H578" s="153" t="s">
        <v>1</v>
      </c>
      <c r="I578" s="155"/>
      <c r="L578" s="151"/>
      <c r="M578" s="156"/>
      <c r="T578" s="157"/>
      <c r="AT578" s="153" t="s">
        <v>179</v>
      </c>
      <c r="AU578" s="153" t="s">
        <v>89</v>
      </c>
      <c r="AV578" s="12" t="s">
        <v>87</v>
      </c>
      <c r="AW578" s="12" t="s">
        <v>36</v>
      </c>
      <c r="AX578" s="12" t="s">
        <v>80</v>
      </c>
      <c r="AY578" s="153" t="s">
        <v>171</v>
      </c>
    </row>
    <row r="579" spans="2:65" s="12" customFormat="1">
      <c r="B579" s="151"/>
      <c r="D579" s="152" t="s">
        <v>179</v>
      </c>
      <c r="E579" s="153" t="s">
        <v>1</v>
      </c>
      <c r="F579" s="154" t="s">
        <v>407</v>
      </c>
      <c r="H579" s="153" t="s">
        <v>1</v>
      </c>
      <c r="I579" s="155"/>
      <c r="L579" s="151"/>
      <c r="M579" s="156"/>
      <c r="T579" s="157"/>
      <c r="AT579" s="153" t="s">
        <v>179</v>
      </c>
      <c r="AU579" s="153" t="s">
        <v>89</v>
      </c>
      <c r="AV579" s="12" t="s">
        <v>87</v>
      </c>
      <c r="AW579" s="12" t="s">
        <v>36</v>
      </c>
      <c r="AX579" s="12" t="s">
        <v>80</v>
      </c>
      <c r="AY579" s="153" t="s">
        <v>171</v>
      </c>
    </row>
    <row r="580" spans="2:65" s="12" customFormat="1">
      <c r="B580" s="151"/>
      <c r="D580" s="152" t="s">
        <v>179</v>
      </c>
      <c r="E580" s="153" t="s">
        <v>1</v>
      </c>
      <c r="F580" s="154" t="s">
        <v>436</v>
      </c>
      <c r="H580" s="153" t="s">
        <v>1</v>
      </c>
      <c r="I580" s="155"/>
      <c r="L580" s="151"/>
      <c r="M580" s="156"/>
      <c r="T580" s="157"/>
      <c r="AT580" s="153" t="s">
        <v>179</v>
      </c>
      <c r="AU580" s="153" t="s">
        <v>89</v>
      </c>
      <c r="AV580" s="12" t="s">
        <v>87</v>
      </c>
      <c r="AW580" s="12" t="s">
        <v>36</v>
      </c>
      <c r="AX580" s="12" t="s">
        <v>80</v>
      </c>
      <c r="AY580" s="153" t="s">
        <v>171</v>
      </c>
    </row>
    <row r="581" spans="2:65" s="13" customFormat="1">
      <c r="B581" s="158"/>
      <c r="D581" s="152" t="s">
        <v>179</v>
      </c>
      <c r="E581" s="159" t="s">
        <v>1</v>
      </c>
      <c r="F581" s="160" t="s">
        <v>475</v>
      </c>
      <c r="H581" s="161">
        <v>4.2640000000000002</v>
      </c>
      <c r="I581" s="162"/>
      <c r="L581" s="158"/>
      <c r="M581" s="163"/>
      <c r="T581" s="164"/>
      <c r="AT581" s="159" t="s">
        <v>179</v>
      </c>
      <c r="AU581" s="159" t="s">
        <v>89</v>
      </c>
      <c r="AV581" s="13" t="s">
        <v>89</v>
      </c>
      <c r="AW581" s="13" t="s">
        <v>36</v>
      </c>
      <c r="AX581" s="13" t="s">
        <v>80</v>
      </c>
      <c r="AY581" s="159" t="s">
        <v>171</v>
      </c>
    </row>
    <row r="582" spans="2:65" s="12" customFormat="1">
      <c r="B582" s="151"/>
      <c r="D582" s="152" t="s">
        <v>179</v>
      </c>
      <c r="E582" s="153" t="s">
        <v>1</v>
      </c>
      <c r="F582" s="154" t="s">
        <v>423</v>
      </c>
      <c r="H582" s="153" t="s">
        <v>1</v>
      </c>
      <c r="I582" s="155"/>
      <c r="L582" s="151"/>
      <c r="M582" s="156"/>
      <c r="T582" s="157"/>
      <c r="AT582" s="153" t="s">
        <v>179</v>
      </c>
      <c r="AU582" s="153" t="s">
        <v>89</v>
      </c>
      <c r="AV582" s="12" t="s">
        <v>87</v>
      </c>
      <c r="AW582" s="12" t="s">
        <v>36</v>
      </c>
      <c r="AX582" s="12" t="s">
        <v>80</v>
      </c>
      <c r="AY582" s="153" t="s">
        <v>171</v>
      </c>
    </row>
    <row r="583" spans="2:65" s="12" customFormat="1">
      <c r="B583" s="151"/>
      <c r="D583" s="152" t="s">
        <v>179</v>
      </c>
      <c r="E583" s="153" t="s">
        <v>1</v>
      </c>
      <c r="F583" s="154" t="s">
        <v>436</v>
      </c>
      <c r="H583" s="153" t="s">
        <v>1</v>
      </c>
      <c r="I583" s="155"/>
      <c r="L583" s="151"/>
      <c r="M583" s="156"/>
      <c r="T583" s="157"/>
      <c r="AT583" s="153" t="s">
        <v>179</v>
      </c>
      <c r="AU583" s="153" t="s">
        <v>89</v>
      </c>
      <c r="AV583" s="12" t="s">
        <v>87</v>
      </c>
      <c r="AW583" s="12" t="s">
        <v>36</v>
      </c>
      <c r="AX583" s="12" t="s">
        <v>80</v>
      </c>
      <c r="AY583" s="153" t="s">
        <v>171</v>
      </c>
    </row>
    <row r="584" spans="2:65" s="13" customFormat="1">
      <c r="B584" s="158"/>
      <c r="D584" s="152" t="s">
        <v>179</v>
      </c>
      <c r="E584" s="159" t="s">
        <v>1</v>
      </c>
      <c r="F584" s="160" t="s">
        <v>476</v>
      </c>
      <c r="H584" s="161">
        <v>3.6280000000000001</v>
      </c>
      <c r="I584" s="162"/>
      <c r="L584" s="158"/>
      <c r="M584" s="163"/>
      <c r="T584" s="164"/>
      <c r="AT584" s="159" t="s">
        <v>179</v>
      </c>
      <c r="AU584" s="159" t="s">
        <v>89</v>
      </c>
      <c r="AV584" s="13" t="s">
        <v>89</v>
      </c>
      <c r="AW584" s="13" t="s">
        <v>36</v>
      </c>
      <c r="AX584" s="13" t="s">
        <v>80</v>
      </c>
      <c r="AY584" s="159" t="s">
        <v>171</v>
      </c>
    </row>
    <row r="585" spans="2:65" s="15" customFormat="1">
      <c r="B585" s="172"/>
      <c r="D585" s="152" t="s">
        <v>179</v>
      </c>
      <c r="E585" s="173" t="s">
        <v>1</v>
      </c>
      <c r="F585" s="174" t="s">
        <v>224</v>
      </c>
      <c r="H585" s="175">
        <v>7.8920000000000003</v>
      </c>
      <c r="I585" s="176"/>
      <c r="L585" s="172"/>
      <c r="M585" s="177"/>
      <c r="T585" s="178"/>
      <c r="AT585" s="173" t="s">
        <v>179</v>
      </c>
      <c r="AU585" s="173" t="s">
        <v>89</v>
      </c>
      <c r="AV585" s="15" t="s">
        <v>96</v>
      </c>
      <c r="AW585" s="15" t="s">
        <v>36</v>
      </c>
      <c r="AX585" s="15" t="s">
        <v>87</v>
      </c>
      <c r="AY585" s="173" t="s">
        <v>171</v>
      </c>
    </row>
    <row r="586" spans="2:65" s="1" customFormat="1" ht="21.75" customHeight="1">
      <c r="B586" s="32"/>
      <c r="C586" s="137" t="s">
        <v>7</v>
      </c>
      <c r="D586" s="137" t="s">
        <v>173</v>
      </c>
      <c r="E586" s="138" t="s">
        <v>477</v>
      </c>
      <c r="F586" s="139" t="s">
        <v>478</v>
      </c>
      <c r="G586" s="140" t="s">
        <v>176</v>
      </c>
      <c r="H586" s="141">
        <v>106.377</v>
      </c>
      <c r="I586" s="142"/>
      <c r="J586" s="143">
        <f>ROUND(I586*H586,2)</f>
        <v>0</v>
      </c>
      <c r="K586" s="144"/>
      <c r="L586" s="32"/>
      <c r="M586" s="145" t="s">
        <v>1</v>
      </c>
      <c r="N586" s="146" t="s">
        <v>45</v>
      </c>
      <c r="P586" s="147">
        <f>O586*H586</f>
        <v>0</v>
      </c>
      <c r="Q586" s="147">
        <v>8.4000000000000003E-4</v>
      </c>
      <c r="R586" s="147">
        <f>Q586*H586</f>
        <v>8.9356679999999994E-2</v>
      </c>
      <c r="S586" s="147">
        <v>0</v>
      </c>
      <c r="T586" s="148">
        <f>S586*H586</f>
        <v>0</v>
      </c>
      <c r="AR586" s="149" t="s">
        <v>177</v>
      </c>
      <c r="AT586" s="149" t="s">
        <v>173</v>
      </c>
      <c r="AU586" s="149" t="s">
        <v>89</v>
      </c>
      <c r="AY586" s="17" t="s">
        <v>171</v>
      </c>
      <c r="BE586" s="150">
        <f>IF(N586="základní",J586,0)</f>
        <v>0</v>
      </c>
      <c r="BF586" s="150">
        <f>IF(N586="snížená",J586,0)</f>
        <v>0</v>
      </c>
      <c r="BG586" s="150">
        <f>IF(N586="zákl. přenesená",J586,0)</f>
        <v>0</v>
      </c>
      <c r="BH586" s="150">
        <f>IF(N586="sníž. přenesená",J586,0)</f>
        <v>0</v>
      </c>
      <c r="BI586" s="150">
        <f>IF(N586="nulová",J586,0)</f>
        <v>0</v>
      </c>
      <c r="BJ586" s="17" t="s">
        <v>87</v>
      </c>
      <c r="BK586" s="150">
        <f>ROUND(I586*H586,2)</f>
        <v>0</v>
      </c>
      <c r="BL586" s="17" t="s">
        <v>177</v>
      </c>
      <c r="BM586" s="149" t="s">
        <v>479</v>
      </c>
    </row>
    <row r="587" spans="2:65" s="12" customFormat="1">
      <c r="B587" s="151"/>
      <c r="D587" s="152" t="s">
        <v>179</v>
      </c>
      <c r="E587" s="153" t="s">
        <v>1</v>
      </c>
      <c r="F587" s="154" t="s">
        <v>407</v>
      </c>
      <c r="H587" s="153" t="s">
        <v>1</v>
      </c>
      <c r="I587" s="155"/>
      <c r="L587" s="151"/>
      <c r="M587" s="156"/>
      <c r="T587" s="157"/>
      <c r="AT587" s="153" t="s">
        <v>179</v>
      </c>
      <c r="AU587" s="153" t="s">
        <v>89</v>
      </c>
      <c r="AV587" s="12" t="s">
        <v>87</v>
      </c>
      <c r="AW587" s="12" t="s">
        <v>36</v>
      </c>
      <c r="AX587" s="12" t="s">
        <v>80</v>
      </c>
      <c r="AY587" s="153" t="s">
        <v>171</v>
      </c>
    </row>
    <row r="588" spans="2:65" s="13" customFormat="1" ht="20.399999999999999">
      <c r="B588" s="158"/>
      <c r="D588" s="152" t="s">
        <v>179</v>
      </c>
      <c r="E588" s="159" t="s">
        <v>1</v>
      </c>
      <c r="F588" s="160" t="s">
        <v>480</v>
      </c>
      <c r="H588" s="161">
        <v>55.338999999999999</v>
      </c>
      <c r="I588" s="162"/>
      <c r="L588" s="158"/>
      <c r="M588" s="163"/>
      <c r="T588" s="164"/>
      <c r="AT588" s="159" t="s">
        <v>179</v>
      </c>
      <c r="AU588" s="159" t="s">
        <v>89</v>
      </c>
      <c r="AV588" s="13" t="s">
        <v>89</v>
      </c>
      <c r="AW588" s="13" t="s">
        <v>36</v>
      </c>
      <c r="AX588" s="13" t="s">
        <v>80</v>
      </c>
      <c r="AY588" s="159" t="s">
        <v>171</v>
      </c>
    </row>
    <row r="589" spans="2:65" s="12" customFormat="1">
      <c r="B589" s="151"/>
      <c r="D589" s="152" t="s">
        <v>179</v>
      </c>
      <c r="E589" s="153" t="s">
        <v>1</v>
      </c>
      <c r="F589" s="154" t="s">
        <v>423</v>
      </c>
      <c r="H589" s="153" t="s">
        <v>1</v>
      </c>
      <c r="I589" s="155"/>
      <c r="L589" s="151"/>
      <c r="M589" s="156"/>
      <c r="T589" s="157"/>
      <c r="AT589" s="153" t="s">
        <v>179</v>
      </c>
      <c r="AU589" s="153" t="s">
        <v>89</v>
      </c>
      <c r="AV589" s="12" t="s">
        <v>87</v>
      </c>
      <c r="AW589" s="12" t="s">
        <v>36</v>
      </c>
      <c r="AX589" s="12" t="s">
        <v>80</v>
      </c>
      <c r="AY589" s="153" t="s">
        <v>171</v>
      </c>
    </row>
    <row r="590" spans="2:65" s="13" customFormat="1">
      <c r="B590" s="158"/>
      <c r="D590" s="152" t="s">
        <v>179</v>
      </c>
      <c r="E590" s="159" t="s">
        <v>1</v>
      </c>
      <c r="F590" s="160" t="s">
        <v>481</v>
      </c>
      <c r="H590" s="161">
        <v>51.037999999999997</v>
      </c>
      <c r="I590" s="162"/>
      <c r="L590" s="158"/>
      <c r="M590" s="163"/>
      <c r="T590" s="164"/>
      <c r="AT590" s="159" t="s">
        <v>179</v>
      </c>
      <c r="AU590" s="159" t="s">
        <v>89</v>
      </c>
      <c r="AV590" s="13" t="s">
        <v>89</v>
      </c>
      <c r="AW590" s="13" t="s">
        <v>36</v>
      </c>
      <c r="AX590" s="13" t="s">
        <v>80</v>
      </c>
      <c r="AY590" s="159" t="s">
        <v>171</v>
      </c>
    </row>
    <row r="591" spans="2:65" s="14" customFormat="1">
      <c r="B591" s="165"/>
      <c r="D591" s="152" t="s">
        <v>179</v>
      </c>
      <c r="E591" s="166" t="s">
        <v>1</v>
      </c>
      <c r="F591" s="167" t="s">
        <v>183</v>
      </c>
      <c r="H591" s="168">
        <v>106.377</v>
      </c>
      <c r="I591" s="169"/>
      <c r="L591" s="165"/>
      <c r="M591" s="170"/>
      <c r="T591" s="171"/>
      <c r="AT591" s="166" t="s">
        <v>179</v>
      </c>
      <c r="AU591" s="166" t="s">
        <v>89</v>
      </c>
      <c r="AV591" s="14" t="s">
        <v>177</v>
      </c>
      <c r="AW591" s="14" t="s">
        <v>36</v>
      </c>
      <c r="AX591" s="14" t="s">
        <v>87</v>
      </c>
      <c r="AY591" s="166" t="s">
        <v>171</v>
      </c>
    </row>
    <row r="592" spans="2:65" s="1" customFormat="1" ht="24.15" customHeight="1">
      <c r="B592" s="32"/>
      <c r="C592" s="137" t="s">
        <v>482</v>
      </c>
      <c r="D592" s="137" t="s">
        <v>173</v>
      </c>
      <c r="E592" s="138" t="s">
        <v>483</v>
      </c>
      <c r="F592" s="139" t="s">
        <v>484</v>
      </c>
      <c r="G592" s="140" t="s">
        <v>176</v>
      </c>
      <c r="H592" s="141">
        <v>106.377</v>
      </c>
      <c r="I592" s="142"/>
      <c r="J592" s="143">
        <f>ROUND(I592*H592,2)</f>
        <v>0</v>
      </c>
      <c r="K592" s="144"/>
      <c r="L592" s="32"/>
      <c r="M592" s="145" t="s">
        <v>1</v>
      </c>
      <c r="N592" s="146" t="s">
        <v>45</v>
      </c>
      <c r="P592" s="147">
        <f>O592*H592</f>
        <v>0</v>
      </c>
      <c r="Q592" s="147">
        <v>0</v>
      </c>
      <c r="R592" s="147">
        <f>Q592*H592</f>
        <v>0</v>
      </c>
      <c r="S592" s="147">
        <v>0</v>
      </c>
      <c r="T592" s="148">
        <f>S592*H592</f>
        <v>0</v>
      </c>
      <c r="AR592" s="149" t="s">
        <v>177</v>
      </c>
      <c r="AT592" s="149" t="s">
        <v>173</v>
      </c>
      <c r="AU592" s="149" t="s">
        <v>89</v>
      </c>
      <c r="AY592" s="17" t="s">
        <v>171</v>
      </c>
      <c r="BE592" s="150">
        <f>IF(N592="základní",J592,0)</f>
        <v>0</v>
      </c>
      <c r="BF592" s="150">
        <f>IF(N592="snížená",J592,0)</f>
        <v>0</v>
      </c>
      <c r="BG592" s="150">
        <f>IF(N592="zákl. přenesená",J592,0)</f>
        <v>0</v>
      </c>
      <c r="BH592" s="150">
        <f>IF(N592="sníž. přenesená",J592,0)</f>
        <v>0</v>
      </c>
      <c r="BI592" s="150">
        <f>IF(N592="nulová",J592,0)</f>
        <v>0</v>
      </c>
      <c r="BJ592" s="17" t="s">
        <v>87</v>
      </c>
      <c r="BK592" s="150">
        <f>ROUND(I592*H592,2)</f>
        <v>0</v>
      </c>
      <c r="BL592" s="17" t="s">
        <v>177</v>
      </c>
      <c r="BM592" s="149" t="s">
        <v>485</v>
      </c>
    </row>
    <row r="593" spans="2:65" s="13" customFormat="1">
      <c r="B593" s="158"/>
      <c r="D593" s="152" t="s">
        <v>179</v>
      </c>
      <c r="E593" s="159" t="s">
        <v>1</v>
      </c>
      <c r="F593" s="160" t="s">
        <v>486</v>
      </c>
      <c r="H593" s="161">
        <v>106.377</v>
      </c>
      <c r="I593" s="162"/>
      <c r="L593" s="158"/>
      <c r="M593" s="163"/>
      <c r="T593" s="164"/>
      <c r="AT593" s="159" t="s">
        <v>179</v>
      </c>
      <c r="AU593" s="159" t="s">
        <v>89</v>
      </c>
      <c r="AV593" s="13" t="s">
        <v>89</v>
      </c>
      <c r="AW593" s="13" t="s">
        <v>36</v>
      </c>
      <c r="AX593" s="13" t="s">
        <v>87</v>
      </c>
      <c r="AY593" s="159" t="s">
        <v>171</v>
      </c>
    </row>
    <row r="594" spans="2:65" s="1" customFormat="1" ht="24.15" customHeight="1">
      <c r="B594" s="32"/>
      <c r="C594" s="137" t="s">
        <v>487</v>
      </c>
      <c r="D594" s="137" t="s">
        <v>173</v>
      </c>
      <c r="E594" s="138" t="s">
        <v>488</v>
      </c>
      <c r="F594" s="139" t="s">
        <v>489</v>
      </c>
      <c r="G594" s="140" t="s">
        <v>176</v>
      </c>
      <c r="H594" s="141">
        <v>815.053</v>
      </c>
      <c r="I594" s="142"/>
      <c r="J594" s="143">
        <f>ROUND(I594*H594,2)</f>
        <v>0</v>
      </c>
      <c r="K594" s="144"/>
      <c r="L594" s="32"/>
      <c r="M594" s="145" t="s">
        <v>1</v>
      </c>
      <c r="N594" s="146" t="s">
        <v>45</v>
      </c>
      <c r="P594" s="147">
        <f>O594*H594</f>
        <v>0</v>
      </c>
      <c r="Q594" s="147">
        <v>2.0100000000000001E-3</v>
      </c>
      <c r="R594" s="147">
        <f>Q594*H594</f>
        <v>1.63825653</v>
      </c>
      <c r="S594" s="147">
        <v>0</v>
      </c>
      <c r="T594" s="148">
        <f>S594*H594</f>
        <v>0</v>
      </c>
      <c r="AR594" s="149" t="s">
        <v>177</v>
      </c>
      <c r="AT594" s="149" t="s">
        <v>173</v>
      </c>
      <c r="AU594" s="149" t="s">
        <v>89</v>
      </c>
      <c r="AY594" s="17" t="s">
        <v>171</v>
      </c>
      <c r="BE594" s="150">
        <f>IF(N594="základní",J594,0)</f>
        <v>0</v>
      </c>
      <c r="BF594" s="150">
        <f>IF(N594="snížená",J594,0)</f>
        <v>0</v>
      </c>
      <c r="BG594" s="150">
        <f>IF(N594="zákl. přenesená",J594,0)</f>
        <v>0</v>
      </c>
      <c r="BH594" s="150">
        <f>IF(N594="sníž. přenesená",J594,0)</f>
        <v>0</v>
      </c>
      <c r="BI594" s="150">
        <f>IF(N594="nulová",J594,0)</f>
        <v>0</v>
      </c>
      <c r="BJ594" s="17" t="s">
        <v>87</v>
      </c>
      <c r="BK594" s="150">
        <f>ROUND(I594*H594,2)</f>
        <v>0</v>
      </c>
      <c r="BL594" s="17" t="s">
        <v>177</v>
      </c>
      <c r="BM594" s="149" t="s">
        <v>490</v>
      </c>
    </row>
    <row r="595" spans="2:65" s="12" customFormat="1">
      <c r="B595" s="151"/>
      <c r="D595" s="152" t="s">
        <v>179</v>
      </c>
      <c r="E595" s="153" t="s">
        <v>1</v>
      </c>
      <c r="F595" s="154" t="s">
        <v>345</v>
      </c>
      <c r="H595" s="153" t="s">
        <v>1</v>
      </c>
      <c r="I595" s="155"/>
      <c r="L595" s="151"/>
      <c r="M595" s="156"/>
      <c r="T595" s="157"/>
      <c r="AT595" s="153" t="s">
        <v>179</v>
      </c>
      <c r="AU595" s="153" t="s">
        <v>89</v>
      </c>
      <c r="AV595" s="12" t="s">
        <v>87</v>
      </c>
      <c r="AW595" s="12" t="s">
        <v>36</v>
      </c>
      <c r="AX595" s="12" t="s">
        <v>80</v>
      </c>
      <c r="AY595" s="153" t="s">
        <v>171</v>
      </c>
    </row>
    <row r="596" spans="2:65" s="13" customFormat="1">
      <c r="B596" s="158"/>
      <c r="D596" s="152" t="s">
        <v>179</v>
      </c>
      <c r="E596" s="159" t="s">
        <v>1</v>
      </c>
      <c r="F596" s="160" t="s">
        <v>491</v>
      </c>
      <c r="H596" s="161">
        <v>168.02699999999999</v>
      </c>
      <c r="I596" s="162"/>
      <c r="L596" s="158"/>
      <c r="M596" s="163"/>
      <c r="T596" s="164"/>
      <c r="AT596" s="159" t="s">
        <v>179</v>
      </c>
      <c r="AU596" s="159" t="s">
        <v>89</v>
      </c>
      <c r="AV596" s="13" t="s">
        <v>89</v>
      </c>
      <c r="AW596" s="13" t="s">
        <v>36</v>
      </c>
      <c r="AX596" s="13" t="s">
        <v>80</v>
      </c>
      <c r="AY596" s="159" t="s">
        <v>171</v>
      </c>
    </row>
    <row r="597" spans="2:65" s="13" customFormat="1">
      <c r="B597" s="158"/>
      <c r="D597" s="152" t="s">
        <v>179</v>
      </c>
      <c r="E597" s="159" t="s">
        <v>1</v>
      </c>
      <c r="F597" s="160" t="s">
        <v>492</v>
      </c>
      <c r="H597" s="161">
        <v>179.86199999999999</v>
      </c>
      <c r="I597" s="162"/>
      <c r="L597" s="158"/>
      <c r="M597" s="163"/>
      <c r="T597" s="164"/>
      <c r="AT597" s="159" t="s">
        <v>179</v>
      </c>
      <c r="AU597" s="159" t="s">
        <v>89</v>
      </c>
      <c r="AV597" s="13" t="s">
        <v>89</v>
      </c>
      <c r="AW597" s="13" t="s">
        <v>36</v>
      </c>
      <c r="AX597" s="13" t="s">
        <v>80</v>
      </c>
      <c r="AY597" s="159" t="s">
        <v>171</v>
      </c>
    </row>
    <row r="598" spans="2:65" s="13" customFormat="1">
      <c r="B598" s="158"/>
      <c r="D598" s="152" t="s">
        <v>179</v>
      </c>
      <c r="E598" s="159" t="s">
        <v>1</v>
      </c>
      <c r="F598" s="160" t="s">
        <v>493</v>
      </c>
      <c r="H598" s="161">
        <v>43.243000000000002</v>
      </c>
      <c r="I598" s="162"/>
      <c r="L598" s="158"/>
      <c r="M598" s="163"/>
      <c r="T598" s="164"/>
      <c r="AT598" s="159" t="s">
        <v>179</v>
      </c>
      <c r="AU598" s="159" t="s">
        <v>89</v>
      </c>
      <c r="AV598" s="13" t="s">
        <v>89</v>
      </c>
      <c r="AW598" s="13" t="s">
        <v>36</v>
      </c>
      <c r="AX598" s="13" t="s">
        <v>80</v>
      </c>
      <c r="AY598" s="159" t="s">
        <v>171</v>
      </c>
    </row>
    <row r="599" spans="2:65" s="12" customFormat="1">
      <c r="B599" s="151"/>
      <c r="D599" s="152" t="s">
        <v>179</v>
      </c>
      <c r="E599" s="153" t="s">
        <v>1</v>
      </c>
      <c r="F599" s="154" t="s">
        <v>349</v>
      </c>
      <c r="H599" s="153" t="s">
        <v>1</v>
      </c>
      <c r="I599" s="155"/>
      <c r="L599" s="151"/>
      <c r="M599" s="156"/>
      <c r="T599" s="157"/>
      <c r="AT599" s="153" t="s">
        <v>179</v>
      </c>
      <c r="AU599" s="153" t="s">
        <v>89</v>
      </c>
      <c r="AV599" s="12" t="s">
        <v>87</v>
      </c>
      <c r="AW599" s="12" t="s">
        <v>36</v>
      </c>
      <c r="AX599" s="12" t="s">
        <v>80</v>
      </c>
      <c r="AY599" s="153" t="s">
        <v>171</v>
      </c>
    </row>
    <row r="600" spans="2:65" s="13" customFormat="1">
      <c r="B600" s="158"/>
      <c r="D600" s="152" t="s">
        <v>179</v>
      </c>
      <c r="E600" s="159" t="s">
        <v>1</v>
      </c>
      <c r="F600" s="160" t="s">
        <v>494</v>
      </c>
      <c r="H600" s="161">
        <v>5.9009999999999998</v>
      </c>
      <c r="I600" s="162"/>
      <c r="L600" s="158"/>
      <c r="M600" s="163"/>
      <c r="T600" s="164"/>
      <c r="AT600" s="159" t="s">
        <v>179</v>
      </c>
      <c r="AU600" s="159" t="s">
        <v>89</v>
      </c>
      <c r="AV600" s="13" t="s">
        <v>89</v>
      </c>
      <c r="AW600" s="13" t="s">
        <v>36</v>
      </c>
      <c r="AX600" s="13" t="s">
        <v>80</v>
      </c>
      <c r="AY600" s="159" t="s">
        <v>171</v>
      </c>
    </row>
    <row r="601" spans="2:65" s="13" customFormat="1">
      <c r="B601" s="158"/>
      <c r="D601" s="152" t="s">
        <v>179</v>
      </c>
      <c r="E601" s="159" t="s">
        <v>1</v>
      </c>
      <c r="F601" s="160" t="s">
        <v>495</v>
      </c>
      <c r="H601" s="161">
        <v>7.75</v>
      </c>
      <c r="I601" s="162"/>
      <c r="L601" s="158"/>
      <c r="M601" s="163"/>
      <c r="T601" s="164"/>
      <c r="AT601" s="159" t="s">
        <v>179</v>
      </c>
      <c r="AU601" s="159" t="s">
        <v>89</v>
      </c>
      <c r="AV601" s="13" t="s">
        <v>89</v>
      </c>
      <c r="AW601" s="13" t="s">
        <v>36</v>
      </c>
      <c r="AX601" s="13" t="s">
        <v>80</v>
      </c>
      <c r="AY601" s="159" t="s">
        <v>171</v>
      </c>
    </row>
    <row r="602" spans="2:65" s="12" customFormat="1">
      <c r="B602" s="151"/>
      <c r="D602" s="152" t="s">
        <v>179</v>
      </c>
      <c r="E602" s="153" t="s">
        <v>1</v>
      </c>
      <c r="F602" s="154" t="s">
        <v>352</v>
      </c>
      <c r="H602" s="153" t="s">
        <v>1</v>
      </c>
      <c r="I602" s="155"/>
      <c r="L602" s="151"/>
      <c r="M602" s="156"/>
      <c r="T602" s="157"/>
      <c r="AT602" s="153" t="s">
        <v>179</v>
      </c>
      <c r="AU602" s="153" t="s">
        <v>89</v>
      </c>
      <c r="AV602" s="12" t="s">
        <v>87</v>
      </c>
      <c r="AW602" s="12" t="s">
        <v>36</v>
      </c>
      <c r="AX602" s="12" t="s">
        <v>80</v>
      </c>
      <c r="AY602" s="153" t="s">
        <v>171</v>
      </c>
    </row>
    <row r="603" spans="2:65" s="13" customFormat="1">
      <c r="B603" s="158"/>
      <c r="D603" s="152" t="s">
        <v>179</v>
      </c>
      <c r="E603" s="159" t="s">
        <v>1</v>
      </c>
      <c r="F603" s="160" t="s">
        <v>496</v>
      </c>
      <c r="H603" s="161">
        <v>3.2</v>
      </c>
      <c r="I603" s="162"/>
      <c r="L603" s="158"/>
      <c r="M603" s="163"/>
      <c r="T603" s="164"/>
      <c r="AT603" s="159" t="s">
        <v>179</v>
      </c>
      <c r="AU603" s="159" t="s">
        <v>89</v>
      </c>
      <c r="AV603" s="13" t="s">
        <v>89</v>
      </c>
      <c r="AW603" s="13" t="s">
        <v>36</v>
      </c>
      <c r="AX603" s="13" t="s">
        <v>80</v>
      </c>
      <c r="AY603" s="159" t="s">
        <v>171</v>
      </c>
    </row>
    <row r="604" spans="2:65" s="13" customFormat="1">
      <c r="B604" s="158"/>
      <c r="D604" s="152" t="s">
        <v>179</v>
      </c>
      <c r="E604" s="159" t="s">
        <v>1</v>
      </c>
      <c r="F604" s="160" t="s">
        <v>497</v>
      </c>
      <c r="H604" s="161">
        <v>4.76</v>
      </c>
      <c r="I604" s="162"/>
      <c r="L604" s="158"/>
      <c r="M604" s="163"/>
      <c r="T604" s="164"/>
      <c r="AT604" s="159" t="s">
        <v>179</v>
      </c>
      <c r="AU604" s="159" t="s">
        <v>89</v>
      </c>
      <c r="AV604" s="13" t="s">
        <v>89</v>
      </c>
      <c r="AW604" s="13" t="s">
        <v>36</v>
      </c>
      <c r="AX604" s="13" t="s">
        <v>80</v>
      </c>
      <c r="AY604" s="159" t="s">
        <v>171</v>
      </c>
    </row>
    <row r="605" spans="2:65" s="12" customFormat="1">
      <c r="B605" s="151"/>
      <c r="D605" s="152" t="s">
        <v>179</v>
      </c>
      <c r="E605" s="153" t="s">
        <v>1</v>
      </c>
      <c r="F605" s="154" t="s">
        <v>254</v>
      </c>
      <c r="H605" s="153" t="s">
        <v>1</v>
      </c>
      <c r="I605" s="155"/>
      <c r="L605" s="151"/>
      <c r="M605" s="156"/>
      <c r="T605" s="157"/>
      <c r="AT605" s="153" t="s">
        <v>179</v>
      </c>
      <c r="AU605" s="153" t="s">
        <v>89</v>
      </c>
      <c r="AV605" s="12" t="s">
        <v>87</v>
      </c>
      <c r="AW605" s="12" t="s">
        <v>36</v>
      </c>
      <c r="AX605" s="12" t="s">
        <v>80</v>
      </c>
      <c r="AY605" s="153" t="s">
        <v>171</v>
      </c>
    </row>
    <row r="606" spans="2:65" s="13" customFormat="1">
      <c r="B606" s="158"/>
      <c r="D606" s="152" t="s">
        <v>179</v>
      </c>
      <c r="E606" s="159" t="s">
        <v>1</v>
      </c>
      <c r="F606" s="160" t="s">
        <v>498</v>
      </c>
      <c r="H606" s="161">
        <v>16.777000000000001</v>
      </c>
      <c r="I606" s="162"/>
      <c r="L606" s="158"/>
      <c r="M606" s="163"/>
      <c r="T606" s="164"/>
      <c r="AT606" s="159" t="s">
        <v>179</v>
      </c>
      <c r="AU606" s="159" t="s">
        <v>89</v>
      </c>
      <c r="AV606" s="13" t="s">
        <v>89</v>
      </c>
      <c r="AW606" s="13" t="s">
        <v>36</v>
      </c>
      <c r="AX606" s="13" t="s">
        <v>80</v>
      </c>
      <c r="AY606" s="159" t="s">
        <v>171</v>
      </c>
    </row>
    <row r="607" spans="2:65" s="13" customFormat="1">
      <c r="B607" s="158"/>
      <c r="D607" s="152" t="s">
        <v>179</v>
      </c>
      <c r="E607" s="159" t="s">
        <v>1</v>
      </c>
      <c r="F607" s="160" t="s">
        <v>499</v>
      </c>
      <c r="H607" s="161">
        <v>45.814999999999998</v>
      </c>
      <c r="I607" s="162"/>
      <c r="L607" s="158"/>
      <c r="M607" s="163"/>
      <c r="T607" s="164"/>
      <c r="AT607" s="159" t="s">
        <v>179</v>
      </c>
      <c r="AU607" s="159" t="s">
        <v>89</v>
      </c>
      <c r="AV607" s="13" t="s">
        <v>89</v>
      </c>
      <c r="AW607" s="13" t="s">
        <v>36</v>
      </c>
      <c r="AX607" s="13" t="s">
        <v>80</v>
      </c>
      <c r="AY607" s="159" t="s">
        <v>171</v>
      </c>
    </row>
    <row r="608" spans="2:65" s="12" customFormat="1">
      <c r="B608" s="151"/>
      <c r="D608" s="152" t="s">
        <v>179</v>
      </c>
      <c r="E608" s="153" t="s">
        <v>1</v>
      </c>
      <c r="F608" s="154" t="s">
        <v>267</v>
      </c>
      <c r="H608" s="153" t="s">
        <v>1</v>
      </c>
      <c r="I608" s="155"/>
      <c r="L608" s="151"/>
      <c r="M608" s="156"/>
      <c r="T608" s="157"/>
      <c r="AT608" s="153" t="s">
        <v>179</v>
      </c>
      <c r="AU608" s="153" t="s">
        <v>89</v>
      </c>
      <c r="AV608" s="12" t="s">
        <v>87</v>
      </c>
      <c r="AW608" s="12" t="s">
        <v>36</v>
      </c>
      <c r="AX608" s="12" t="s">
        <v>80</v>
      </c>
      <c r="AY608" s="153" t="s">
        <v>171</v>
      </c>
    </row>
    <row r="609" spans="2:51" s="13" customFormat="1">
      <c r="B609" s="158"/>
      <c r="D609" s="152" t="s">
        <v>179</v>
      </c>
      <c r="E609" s="159" t="s">
        <v>1</v>
      </c>
      <c r="F609" s="160" t="s">
        <v>500</v>
      </c>
      <c r="H609" s="161">
        <v>29.78</v>
      </c>
      <c r="I609" s="162"/>
      <c r="L609" s="158"/>
      <c r="M609" s="163"/>
      <c r="T609" s="164"/>
      <c r="AT609" s="159" t="s">
        <v>179</v>
      </c>
      <c r="AU609" s="159" t="s">
        <v>89</v>
      </c>
      <c r="AV609" s="13" t="s">
        <v>89</v>
      </c>
      <c r="AW609" s="13" t="s">
        <v>36</v>
      </c>
      <c r="AX609" s="13" t="s">
        <v>80</v>
      </c>
      <c r="AY609" s="159" t="s">
        <v>171</v>
      </c>
    </row>
    <row r="610" spans="2:51" s="12" customFormat="1">
      <c r="B610" s="151"/>
      <c r="D610" s="152" t="s">
        <v>179</v>
      </c>
      <c r="E610" s="153" t="s">
        <v>1</v>
      </c>
      <c r="F610" s="154" t="s">
        <v>374</v>
      </c>
      <c r="H610" s="153" t="s">
        <v>1</v>
      </c>
      <c r="I610" s="155"/>
      <c r="L610" s="151"/>
      <c r="M610" s="156"/>
      <c r="T610" s="157"/>
      <c r="AT610" s="153" t="s">
        <v>179</v>
      </c>
      <c r="AU610" s="153" t="s">
        <v>89</v>
      </c>
      <c r="AV610" s="12" t="s">
        <v>87</v>
      </c>
      <c r="AW610" s="12" t="s">
        <v>36</v>
      </c>
      <c r="AX610" s="12" t="s">
        <v>80</v>
      </c>
      <c r="AY610" s="153" t="s">
        <v>171</v>
      </c>
    </row>
    <row r="611" spans="2:51" s="13" customFormat="1">
      <c r="B611" s="158"/>
      <c r="D611" s="152" t="s">
        <v>179</v>
      </c>
      <c r="E611" s="159" t="s">
        <v>1</v>
      </c>
      <c r="F611" s="160" t="s">
        <v>501</v>
      </c>
      <c r="H611" s="161">
        <v>38.002000000000002</v>
      </c>
      <c r="I611" s="162"/>
      <c r="L611" s="158"/>
      <c r="M611" s="163"/>
      <c r="T611" s="164"/>
      <c r="AT611" s="159" t="s">
        <v>179</v>
      </c>
      <c r="AU611" s="159" t="s">
        <v>89</v>
      </c>
      <c r="AV611" s="13" t="s">
        <v>89</v>
      </c>
      <c r="AW611" s="13" t="s">
        <v>36</v>
      </c>
      <c r="AX611" s="13" t="s">
        <v>80</v>
      </c>
      <c r="AY611" s="159" t="s">
        <v>171</v>
      </c>
    </row>
    <row r="612" spans="2:51" s="12" customFormat="1">
      <c r="B612" s="151"/>
      <c r="D612" s="152" t="s">
        <v>179</v>
      </c>
      <c r="E612" s="153" t="s">
        <v>1</v>
      </c>
      <c r="F612" s="154" t="s">
        <v>256</v>
      </c>
      <c r="H612" s="153" t="s">
        <v>1</v>
      </c>
      <c r="I612" s="155"/>
      <c r="L612" s="151"/>
      <c r="M612" s="156"/>
      <c r="T612" s="157"/>
      <c r="AT612" s="153" t="s">
        <v>179</v>
      </c>
      <c r="AU612" s="153" t="s">
        <v>89</v>
      </c>
      <c r="AV612" s="12" t="s">
        <v>87</v>
      </c>
      <c r="AW612" s="12" t="s">
        <v>36</v>
      </c>
      <c r="AX612" s="12" t="s">
        <v>80</v>
      </c>
      <c r="AY612" s="153" t="s">
        <v>171</v>
      </c>
    </row>
    <row r="613" spans="2:51" s="13" customFormat="1">
      <c r="B613" s="158"/>
      <c r="D613" s="152" t="s">
        <v>179</v>
      </c>
      <c r="E613" s="159" t="s">
        <v>1</v>
      </c>
      <c r="F613" s="160" t="s">
        <v>502</v>
      </c>
      <c r="H613" s="161">
        <v>20.927</v>
      </c>
      <c r="I613" s="162"/>
      <c r="L613" s="158"/>
      <c r="M613" s="163"/>
      <c r="T613" s="164"/>
      <c r="AT613" s="159" t="s">
        <v>179</v>
      </c>
      <c r="AU613" s="159" t="s">
        <v>89</v>
      </c>
      <c r="AV613" s="13" t="s">
        <v>89</v>
      </c>
      <c r="AW613" s="13" t="s">
        <v>36</v>
      </c>
      <c r="AX613" s="13" t="s">
        <v>80</v>
      </c>
      <c r="AY613" s="159" t="s">
        <v>171</v>
      </c>
    </row>
    <row r="614" spans="2:51" s="13" customFormat="1">
      <c r="B614" s="158"/>
      <c r="D614" s="152" t="s">
        <v>179</v>
      </c>
      <c r="E614" s="159" t="s">
        <v>1</v>
      </c>
      <c r="F614" s="160" t="s">
        <v>503</v>
      </c>
      <c r="H614" s="161">
        <v>58.036999999999999</v>
      </c>
      <c r="I614" s="162"/>
      <c r="L614" s="158"/>
      <c r="M614" s="163"/>
      <c r="T614" s="164"/>
      <c r="AT614" s="159" t="s">
        <v>179</v>
      </c>
      <c r="AU614" s="159" t="s">
        <v>89</v>
      </c>
      <c r="AV614" s="13" t="s">
        <v>89</v>
      </c>
      <c r="AW614" s="13" t="s">
        <v>36</v>
      </c>
      <c r="AX614" s="13" t="s">
        <v>80</v>
      </c>
      <c r="AY614" s="159" t="s">
        <v>171</v>
      </c>
    </row>
    <row r="615" spans="2:51" s="13" customFormat="1">
      <c r="B615" s="158"/>
      <c r="D615" s="152" t="s">
        <v>179</v>
      </c>
      <c r="E615" s="159" t="s">
        <v>1</v>
      </c>
      <c r="F615" s="160" t="s">
        <v>504</v>
      </c>
      <c r="H615" s="161">
        <v>26.530999999999999</v>
      </c>
      <c r="I615" s="162"/>
      <c r="L615" s="158"/>
      <c r="M615" s="163"/>
      <c r="T615" s="164"/>
      <c r="AT615" s="159" t="s">
        <v>179</v>
      </c>
      <c r="AU615" s="159" t="s">
        <v>89</v>
      </c>
      <c r="AV615" s="13" t="s">
        <v>89</v>
      </c>
      <c r="AW615" s="13" t="s">
        <v>36</v>
      </c>
      <c r="AX615" s="13" t="s">
        <v>80</v>
      </c>
      <c r="AY615" s="159" t="s">
        <v>171</v>
      </c>
    </row>
    <row r="616" spans="2:51" s="12" customFormat="1">
      <c r="B616" s="151"/>
      <c r="D616" s="152" t="s">
        <v>179</v>
      </c>
      <c r="E616" s="153" t="s">
        <v>1</v>
      </c>
      <c r="F616" s="154" t="s">
        <v>349</v>
      </c>
      <c r="H616" s="153" t="s">
        <v>1</v>
      </c>
      <c r="I616" s="155"/>
      <c r="L616" s="151"/>
      <c r="M616" s="156"/>
      <c r="T616" s="157"/>
      <c r="AT616" s="153" t="s">
        <v>179</v>
      </c>
      <c r="AU616" s="153" t="s">
        <v>89</v>
      </c>
      <c r="AV616" s="12" t="s">
        <v>87</v>
      </c>
      <c r="AW616" s="12" t="s">
        <v>36</v>
      </c>
      <c r="AX616" s="12" t="s">
        <v>80</v>
      </c>
      <c r="AY616" s="153" t="s">
        <v>171</v>
      </c>
    </row>
    <row r="617" spans="2:51" s="13" customFormat="1">
      <c r="B617" s="158"/>
      <c r="D617" s="152" t="s">
        <v>179</v>
      </c>
      <c r="E617" s="159" t="s">
        <v>1</v>
      </c>
      <c r="F617" s="160" t="s">
        <v>505</v>
      </c>
      <c r="H617" s="161">
        <v>4.5</v>
      </c>
      <c r="I617" s="162"/>
      <c r="L617" s="158"/>
      <c r="M617" s="163"/>
      <c r="T617" s="164"/>
      <c r="AT617" s="159" t="s">
        <v>179</v>
      </c>
      <c r="AU617" s="159" t="s">
        <v>89</v>
      </c>
      <c r="AV617" s="13" t="s">
        <v>89</v>
      </c>
      <c r="AW617" s="13" t="s">
        <v>36</v>
      </c>
      <c r="AX617" s="13" t="s">
        <v>80</v>
      </c>
      <c r="AY617" s="159" t="s">
        <v>171</v>
      </c>
    </row>
    <row r="618" spans="2:51" s="13" customFormat="1">
      <c r="B618" s="158"/>
      <c r="D618" s="152" t="s">
        <v>179</v>
      </c>
      <c r="E618" s="159" t="s">
        <v>1</v>
      </c>
      <c r="F618" s="160" t="s">
        <v>506</v>
      </c>
      <c r="H618" s="161">
        <v>6.08</v>
      </c>
      <c r="I618" s="162"/>
      <c r="L618" s="158"/>
      <c r="M618" s="163"/>
      <c r="T618" s="164"/>
      <c r="AT618" s="159" t="s">
        <v>179</v>
      </c>
      <c r="AU618" s="159" t="s">
        <v>89</v>
      </c>
      <c r="AV618" s="13" t="s">
        <v>89</v>
      </c>
      <c r="AW618" s="13" t="s">
        <v>36</v>
      </c>
      <c r="AX618" s="13" t="s">
        <v>80</v>
      </c>
      <c r="AY618" s="159" t="s">
        <v>171</v>
      </c>
    </row>
    <row r="619" spans="2:51" s="12" customFormat="1">
      <c r="B619" s="151"/>
      <c r="D619" s="152" t="s">
        <v>179</v>
      </c>
      <c r="E619" s="153" t="s">
        <v>1</v>
      </c>
      <c r="F619" s="154" t="s">
        <v>352</v>
      </c>
      <c r="H619" s="153" t="s">
        <v>1</v>
      </c>
      <c r="I619" s="155"/>
      <c r="L619" s="151"/>
      <c r="M619" s="156"/>
      <c r="T619" s="157"/>
      <c r="AT619" s="153" t="s">
        <v>179</v>
      </c>
      <c r="AU619" s="153" t="s">
        <v>89</v>
      </c>
      <c r="AV619" s="12" t="s">
        <v>87</v>
      </c>
      <c r="AW619" s="12" t="s">
        <v>36</v>
      </c>
      <c r="AX619" s="12" t="s">
        <v>80</v>
      </c>
      <c r="AY619" s="153" t="s">
        <v>171</v>
      </c>
    </row>
    <row r="620" spans="2:51" s="13" customFormat="1">
      <c r="B620" s="158"/>
      <c r="D620" s="152" t="s">
        <v>179</v>
      </c>
      <c r="E620" s="159" t="s">
        <v>1</v>
      </c>
      <c r="F620" s="160" t="s">
        <v>507</v>
      </c>
      <c r="H620" s="161">
        <v>2.5</v>
      </c>
      <c r="I620" s="162"/>
      <c r="L620" s="158"/>
      <c r="M620" s="163"/>
      <c r="T620" s="164"/>
      <c r="AT620" s="159" t="s">
        <v>179</v>
      </c>
      <c r="AU620" s="159" t="s">
        <v>89</v>
      </c>
      <c r="AV620" s="13" t="s">
        <v>89</v>
      </c>
      <c r="AW620" s="13" t="s">
        <v>36</v>
      </c>
      <c r="AX620" s="13" t="s">
        <v>80</v>
      </c>
      <c r="AY620" s="159" t="s">
        <v>171</v>
      </c>
    </row>
    <row r="621" spans="2:51" s="13" customFormat="1">
      <c r="B621" s="158"/>
      <c r="D621" s="152" t="s">
        <v>179</v>
      </c>
      <c r="E621" s="159" t="s">
        <v>1</v>
      </c>
      <c r="F621" s="160" t="s">
        <v>508</v>
      </c>
      <c r="H621" s="161">
        <v>2.75</v>
      </c>
      <c r="I621" s="162"/>
      <c r="L621" s="158"/>
      <c r="M621" s="163"/>
      <c r="T621" s="164"/>
      <c r="AT621" s="159" t="s">
        <v>179</v>
      </c>
      <c r="AU621" s="159" t="s">
        <v>89</v>
      </c>
      <c r="AV621" s="13" t="s">
        <v>89</v>
      </c>
      <c r="AW621" s="13" t="s">
        <v>36</v>
      </c>
      <c r="AX621" s="13" t="s">
        <v>80</v>
      </c>
      <c r="AY621" s="159" t="s">
        <v>171</v>
      </c>
    </row>
    <row r="622" spans="2:51" s="12" customFormat="1">
      <c r="B622" s="151"/>
      <c r="D622" s="152" t="s">
        <v>179</v>
      </c>
      <c r="E622" s="153" t="s">
        <v>1</v>
      </c>
      <c r="F622" s="154" t="s">
        <v>393</v>
      </c>
      <c r="H622" s="153" t="s">
        <v>1</v>
      </c>
      <c r="I622" s="155"/>
      <c r="L622" s="151"/>
      <c r="M622" s="156"/>
      <c r="T622" s="157"/>
      <c r="AT622" s="153" t="s">
        <v>179</v>
      </c>
      <c r="AU622" s="153" t="s">
        <v>89</v>
      </c>
      <c r="AV622" s="12" t="s">
        <v>87</v>
      </c>
      <c r="AW622" s="12" t="s">
        <v>36</v>
      </c>
      <c r="AX622" s="12" t="s">
        <v>80</v>
      </c>
      <c r="AY622" s="153" t="s">
        <v>171</v>
      </c>
    </row>
    <row r="623" spans="2:51" s="13" customFormat="1">
      <c r="B623" s="158"/>
      <c r="D623" s="152" t="s">
        <v>179</v>
      </c>
      <c r="E623" s="159" t="s">
        <v>1</v>
      </c>
      <c r="F623" s="160" t="s">
        <v>509</v>
      </c>
      <c r="H623" s="161">
        <v>11.029</v>
      </c>
      <c r="I623" s="162"/>
      <c r="L623" s="158"/>
      <c r="M623" s="163"/>
      <c r="T623" s="164"/>
      <c r="AT623" s="159" t="s">
        <v>179</v>
      </c>
      <c r="AU623" s="159" t="s">
        <v>89</v>
      </c>
      <c r="AV623" s="13" t="s">
        <v>89</v>
      </c>
      <c r="AW623" s="13" t="s">
        <v>36</v>
      </c>
      <c r="AX623" s="13" t="s">
        <v>80</v>
      </c>
      <c r="AY623" s="159" t="s">
        <v>171</v>
      </c>
    </row>
    <row r="624" spans="2:51" s="12" customFormat="1">
      <c r="B624" s="151"/>
      <c r="D624" s="152" t="s">
        <v>179</v>
      </c>
      <c r="E624" s="153" t="s">
        <v>1</v>
      </c>
      <c r="F624" s="154" t="s">
        <v>349</v>
      </c>
      <c r="H624" s="153" t="s">
        <v>1</v>
      </c>
      <c r="I624" s="155"/>
      <c r="L624" s="151"/>
      <c r="M624" s="156"/>
      <c r="T624" s="157"/>
      <c r="AT624" s="153" t="s">
        <v>179</v>
      </c>
      <c r="AU624" s="153" t="s">
        <v>89</v>
      </c>
      <c r="AV624" s="12" t="s">
        <v>87</v>
      </c>
      <c r="AW624" s="12" t="s">
        <v>36</v>
      </c>
      <c r="AX624" s="12" t="s">
        <v>80</v>
      </c>
      <c r="AY624" s="153" t="s">
        <v>171</v>
      </c>
    </row>
    <row r="625" spans="2:51" s="13" customFormat="1">
      <c r="B625" s="158"/>
      <c r="D625" s="152" t="s">
        <v>179</v>
      </c>
      <c r="E625" s="159" t="s">
        <v>1</v>
      </c>
      <c r="F625" s="160" t="s">
        <v>510</v>
      </c>
      <c r="H625" s="161">
        <v>10.08</v>
      </c>
      <c r="I625" s="162"/>
      <c r="L625" s="158"/>
      <c r="M625" s="163"/>
      <c r="T625" s="164"/>
      <c r="AT625" s="159" t="s">
        <v>179</v>
      </c>
      <c r="AU625" s="159" t="s">
        <v>89</v>
      </c>
      <c r="AV625" s="13" t="s">
        <v>89</v>
      </c>
      <c r="AW625" s="13" t="s">
        <v>36</v>
      </c>
      <c r="AX625" s="13" t="s">
        <v>80</v>
      </c>
      <c r="AY625" s="159" t="s">
        <v>171</v>
      </c>
    </row>
    <row r="626" spans="2:51" s="12" customFormat="1">
      <c r="B626" s="151"/>
      <c r="D626" s="152" t="s">
        <v>179</v>
      </c>
      <c r="E626" s="153" t="s">
        <v>1</v>
      </c>
      <c r="F626" s="154" t="s">
        <v>352</v>
      </c>
      <c r="H626" s="153" t="s">
        <v>1</v>
      </c>
      <c r="I626" s="155"/>
      <c r="L626" s="151"/>
      <c r="M626" s="156"/>
      <c r="T626" s="157"/>
      <c r="AT626" s="153" t="s">
        <v>179</v>
      </c>
      <c r="AU626" s="153" t="s">
        <v>89</v>
      </c>
      <c r="AV626" s="12" t="s">
        <v>87</v>
      </c>
      <c r="AW626" s="12" t="s">
        <v>36</v>
      </c>
      <c r="AX626" s="12" t="s">
        <v>80</v>
      </c>
      <c r="AY626" s="153" t="s">
        <v>171</v>
      </c>
    </row>
    <row r="627" spans="2:51" s="13" customFormat="1">
      <c r="B627" s="158"/>
      <c r="D627" s="152" t="s">
        <v>179</v>
      </c>
      <c r="E627" s="159" t="s">
        <v>1</v>
      </c>
      <c r="F627" s="160" t="s">
        <v>511</v>
      </c>
      <c r="H627" s="161">
        <v>3.78</v>
      </c>
      <c r="I627" s="162"/>
      <c r="L627" s="158"/>
      <c r="M627" s="163"/>
      <c r="T627" s="164"/>
      <c r="AT627" s="159" t="s">
        <v>179</v>
      </c>
      <c r="AU627" s="159" t="s">
        <v>89</v>
      </c>
      <c r="AV627" s="13" t="s">
        <v>89</v>
      </c>
      <c r="AW627" s="13" t="s">
        <v>36</v>
      </c>
      <c r="AX627" s="13" t="s">
        <v>80</v>
      </c>
      <c r="AY627" s="159" t="s">
        <v>171</v>
      </c>
    </row>
    <row r="628" spans="2:51" s="12" customFormat="1">
      <c r="B628" s="151"/>
      <c r="D628" s="152" t="s">
        <v>179</v>
      </c>
      <c r="E628" s="153" t="s">
        <v>1</v>
      </c>
      <c r="F628" s="154" t="s">
        <v>272</v>
      </c>
      <c r="H628" s="153" t="s">
        <v>1</v>
      </c>
      <c r="I628" s="155"/>
      <c r="L628" s="151"/>
      <c r="M628" s="156"/>
      <c r="T628" s="157"/>
      <c r="AT628" s="153" t="s">
        <v>179</v>
      </c>
      <c r="AU628" s="153" t="s">
        <v>89</v>
      </c>
      <c r="AV628" s="12" t="s">
        <v>87</v>
      </c>
      <c r="AW628" s="12" t="s">
        <v>36</v>
      </c>
      <c r="AX628" s="12" t="s">
        <v>80</v>
      </c>
      <c r="AY628" s="153" t="s">
        <v>171</v>
      </c>
    </row>
    <row r="629" spans="2:51" s="13" customFormat="1">
      <c r="B629" s="158"/>
      <c r="D629" s="152" t="s">
        <v>179</v>
      </c>
      <c r="E629" s="159" t="s">
        <v>1</v>
      </c>
      <c r="F629" s="160" t="s">
        <v>512</v>
      </c>
      <c r="H629" s="161">
        <v>40.200000000000003</v>
      </c>
      <c r="I629" s="162"/>
      <c r="L629" s="158"/>
      <c r="M629" s="163"/>
      <c r="T629" s="164"/>
      <c r="AT629" s="159" t="s">
        <v>179</v>
      </c>
      <c r="AU629" s="159" t="s">
        <v>89</v>
      </c>
      <c r="AV629" s="13" t="s">
        <v>89</v>
      </c>
      <c r="AW629" s="13" t="s">
        <v>36</v>
      </c>
      <c r="AX629" s="13" t="s">
        <v>80</v>
      </c>
      <c r="AY629" s="159" t="s">
        <v>171</v>
      </c>
    </row>
    <row r="630" spans="2:51" s="12" customFormat="1">
      <c r="B630" s="151"/>
      <c r="D630" s="152" t="s">
        <v>179</v>
      </c>
      <c r="E630" s="153" t="s">
        <v>1</v>
      </c>
      <c r="F630" s="154" t="s">
        <v>349</v>
      </c>
      <c r="H630" s="153" t="s">
        <v>1</v>
      </c>
      <c r="I630" s="155"/>
      <c r="L630" s="151"/>
      <c r="M630" s="156"/>
      <c r="T630" s="157"/>
      <c r="AT630" s="153" t="s">
        <v>179</v>
      </c>
      <c r="AU630" s="153" t="s">
        <v>89</v>
      </c>
      <c r="AV630" s="12" t="s">
        <v>87</v>
      </c>
      <c r="AW630" s="12" t="s">
        <v>36</v>
      </c>
      <c r="AX630" s="12" t="s">
        <v>80</v>
      </c>
      <c r="AY630" s="153" t="s">
        <v>171</v>
      </c>
    </row>
    <row r="631" spans="2:51" s="13" customFormat="1" ht="20.399999999999999">
      <c r="B631" s="158"/>
      <c r="D631" s="152" t="s">
        <v>179</v>
      </c>
      <c r="E631" s="159" t="s">
        <v>1</v>
      </c>
      <c r="F631" s="160" t="s">
        <v>513</v>
      </c>
      <c r="H631" s="161">
        <v>9.11</v>
      </c>
      <c r="I631" s="162"/>
      <c r="L631" s="158"/>
      <c r="M631" s="163"/>
      <c r="T631" s="164"/>
      <c r="AT631" s="159" t="s">
        <v>179</v>
      </c>
      <c r="AU631" s="159" t="s">
        <v>89</v>
      </c>
      <c r="AV631" s="13" t="s">
        <v>89</v>
      </c>
      <c r="AW631" s="13" t="s">
        <v>36</v>
      </c>
      <c r="AX631" s="13" t="s">
        <v>80</v>
      </c>
      <c r="AY631" s="159" t="s">
        <v>171</v>
      </c>
    </row>
    <row r="632" spans="2:51" s="12" customFormat="1">
      <c r="B632" s="151"/>
      <c r="D632" s="152" t="s">
        <v>179</v>
      </c>
      <c r="E632" s="153" t="s">
        <v>1</v>
      </c>
      <c r="F632" s="154" t="s">
        <v>352</v>
      </c>
      <c r="H632" s="153" t="s">
        <v>1</v>
      </c>
      <c r="I632" s="155"/>
      <c r="L632" s="151"/>
      <c r="M632" s="156"/>
      <c r="T632" s="157"/>
      <c r="AT632" s="153" t="s">
        <v>179</v>
      </c>
      <c r="AU632" s="153" t="s">
        <v>89</v>
      </c>
      <c r="AV632" s="12" t="s">
        <v>87</v>
      </c>
      <c r="AW632" s="12" t="s">
        <v>36</v>
      </c>
      <c r="AX632" s="12" t="s">
        <v>80</v>
      </c>
      <c r="AY632" s="153" t="s">
        <v>171</v>
      </c>
    </row>
    <row r="633" spans="2:51" s="13" customFormat="1">
      <c r="B633" s="158"/>
      <c r="D633" s="152" t="s">
        <v>179</v>
      </c>
      <c r="E633" s="159" t="s">
        <v>1</v>
      </c>
      <c r="F633" s="160" t="s">
        <v>514</v>
      </c>
      <c r="H633" s="161">
        <v>7.56</v>
      </c>
      <c r="I633" s="162"/>
      <c r="L633" s="158"/>
      <c r="M633" s="163"/>
      <c r="T633" s="164"/>
      <c r="AT633" s="159" t="s">
        <v>179</v>
      </c>
      <c r="AU633" s="159" t="s">
        <v>89</v>
      </c>
      <c r="AV633" s="13" t="s">
        <v>89</v>
      </c>
      <c r="AW633" s="13" t="s">
        <v>36</v>
      </c>
      <c r="AX633" s="13" t="s">
        <v>80</v>
      </c>
      <c r="AY633" s="159" t="s">
        <v>171</v>
      </c>
    </row>
    <row r="634" spans="2:51" s="12" customFormat="1">
      <c r="B634" s="151"/>
      <c r="D634" s="152" t="s">
        <v>179</v>
      </c>
      <c r="E634" s="153" t="s">
        <v>1</v>
      </c>
      <c r="F634" s="154" t="s">
        <v>411</v>
      </c>
      <c r="H634" s="153" t="s">
        <v>1</v>
      </c>
      <c r="I634" s="155"/>
      <c r="L634" s="151"/>
      <c r="M634" s="156"/>
      <c r="T634" s="157"/>
      <c r="AT634" s="153" t="s">
        <v>179</v>
      </c>
      <c r="AU634" s="153" t="s">
        <v>89</v>
      </c>
      <c r="AV634" s="12" t="s">
        <v>87</v>
      </c>
      <c r="AW634" s="12" t="s">
        <v>36</v>
      </c>
      <c r="AX634" s="12" t="s">
        <v>80</v>
      </c>
      <c r="AY634" s="153" t="s">
        <v>171</v>
      </c>
    </row>
    <row r="635" spans="2:51" s="13" customFormat="1" ht="20.399999999999999">
      <c r="B635" s="158"/>
      <c r="D635" s="152" t="s">
        <v>179</v>
      </c>
      <c r="E635" s="159" t="s">
        <v>1</v>
      </c>
      <c r="F635" s="160" t="s">
        <v>515</v>
      </c>
      <c r="H635" s="161">
        <v>34.447000000000003</v>
      </c>
      <c r="I635" s="162"/>
      <c r="L635" s="158"/>
      <c r="M635" s="163"/>
      <c r="T635" s="164"/>
      <c r="AT635" s="159" t="s">
        <v>179</v>
      </c>
      <c r="AU635" s="159" t="s">
        <v>89</v>
      </c>
      <c r="AV635" s="13" t="s">
        <v>89</v>
      </c>
      <c r="AW635" s="13" t="s">
        <v>36</v>
      </c>
      <c r="AX635" s="13" t="s">
        <v>80</v>
      </c>
      <c r="AY635" s="159" t="s">
        <v>171</v>
      </c>
    </row>
    <row r="636" spans="2:51" s="12" customFormat="1">
      <c r="B636" s="151"/>
      <c r="D636" s="152" t="s">
        <v>179</v>
      </c>
      <c r="E636" s="153" t="s">
        <v>1</v>
      </c>
      <c r="F636" s="154" t="s">
        <v>259</v>
      </c>
      <c r="H636" s="153" t="s">
        <v>1</v>
      </c>
      <c r="I636" s="155"/>
      <c r="L636" s="151"/>
      <c r="M636" s="156"/>
      <c r="T636" s="157"/>
      <c r="AT636" s="153" t="s">
        <v>179</v>
      </c>
      <c r="AU636" s="153" t="s">
        <v>89</v>
      </c>
      <c r="AV636" s="12" t="s">
        <v>87</v>
      </c>
      <c r="AW636" s="12" t="s">
        <v>36</v>
      </c>
      <c r="AX636" s="12" t="s">
        <v>80</v>
      </c>
      <c r="AY636" s="153" t="s">
        <v>171</v>
      </c>
    </row>
    <row r="637" spans="2:51" s="13" customFormat="1" ht="20.399999999999999">
      <c r="B637" s="158"/>
      <c r="D637" s="152" t="s">
        <v>179</v>
      </c>
      <c r="E637" s="159" t="s">
        <v>1</v>
      </c>
      <c r="F637" s="160" t="s">
        <v>516</v>
      </c>
      <c r="H637" s="161">
        <v>26.927</v>
      </c>
      <c r="I637" s="162"/>
      <c r="L637" s="158"/>
      <c r="M637" s="163"/>
      <c r="T637" s="164"/>
      <c r="AT637" s="159" t="s">
        <v>179</v>
      </c>
      <c r="AU637" s="159" t="s">
        <v>89</v>
      </c>
      <c r="AV637" s="13" t="s">
        <v>89</v>
      </c>
      <c r="AW637" s="13" t="s">
        <v>36</v>
      </c>
      <c r="AX637" s="13" t="s">
        <v>80</v>
      </c>
      <c r="AY637" s="159" t="s">
        <v>171</v>
      </c>
    </row>
    <row r="638" spans="2:51" s="12" customFormat="1">
      <c r="B638" s="151"/>
      <c r="D638" s="152" t="s">
        <v>179</v>
      </c>
      <c r="E638" s="153" t="s">
        <v>1</v>
      </c>
      <c r="F638" s="154" t="s">
        <v>349</v>
      </c>
      <c r="H638" s="153" t="s">
        <v>1</v>
      </c>
      <c r="I638" s="155"/>
      <c r="L638" s="151"/>
      <c r="M638" s="156"/>
      <c r="T638" s="157"/>
      <c r="AT638" s="153" t="s">
        <v>179</v>
      </c>
      <c r="AU638" s="153" t="s">
        <v>89</v>
      </c>
      <c r="AV638" s="12" t="s">
        <v>87</v>
      </c>
      <c r="AW638" s="12" t="s">
        <v>36</v>
      </c>
      <c r="AX638" s="12" t="s">
        <v>80</v>
      </c>
      <c r="AY638" s="153" t="s">
        <v>171</v>
      </c>
    </row>
    <row r="639" spans="2:51" s="13" customFormat="1">
      <c r="B639" s="158"/>
      <c r="D639" s="152" t="s">
        <v>179</v>
      </c>
      <c r="E639" s="159" t="s">
        <v>1</v>
      </c>
      <c r="F639" s="160" t="s">
        <v>517</v>
      </c>
      <c r="H639" s="161">
        <v>3.9780000000000002</v>
      </c>
      <c r="I639" s="162"/>
      <c r="L639" s="158"/>
      <c r="M639" s="163"/>
      <c r="T639" s="164"/>
      <c r="AT639" s="159" t="s">
        <v>179</v>
      </c>
      <c r="AU639" s="159" t="s">
        <v>89</v>
      </c>
      <c r="AV639" s="13" t="s">
        <v>89</v>
      </c>
      <c r="AW639" s="13" t="s">
        <v>36</v>
      </c>
      <c r="AX639" s="13" t="s">
        <v>80</v>
      </c>
      <c r="AY639" s="159" t="s">
        <v>171</v>
      </c>
    </row>
    <row r="640" spans="2:51" s="12" customFormat="1">
      <c r="B640" s="151"/>
      <c r="D640" s="152" t="s">
        <v>179</v>
      </c>
      <c r="E640" s="153" t="s">
        <v>1</v>
      </c>
      <c r="F640" s="154" t="s">
        <v>352</v>
      </c>
      <c r="H640" s="153" t="s">
        <v>1</v>
      </c>
      <c r="I640" s="155"/>
      <c r="L640" s="151"/>
      <c r="M640" s="156"/>
      <c r="T640" s="157"/>
      <c r="AT640" s="153" t="s">
        <v>179</v>
      </c>
      <c r="AU640" s="153" t="s">
        <v>89</v>
      </c>
      <c r="AV640" s="12" t="s">
        <v>87</v>
      </c>
      <c r="AW640" s="12" t="s">
        <v>36</v>
      </c>
      <c r="AX640" s="12" t="s">
        <v>80</v>
      </c>
      <c r="AY640" s="153" t="s">
        <v>171</v>
      </c>
    </row>
    <row r="641" spans="2:65" s="13" customFormat="1">
      <c r="B641" s="158"/>
      <c r="D641" s="152" t="s">
        <v>179</v>
      </c>
      <c r="E641" s="159" t="s">
        <v>1</v>
      </c>
      <c r="F641" s="160" t="s">
        <v>518</v>
      </c>
      <c r="H641" s="161">
        <v>3.5</v>
      </c>
      <c r="I641" s="162"/>
      <c r="L641" s="158"/>
      <c r="M641" s="163"/>
      <c r="T641" s="164"/>
      <c r="AT641" s="159" t="s">
        <v>179</v>
      </c>
      <c r="AU641" s="159" t="s">
        <v>89</v>
      </c>
      <c r="AV641" s="13" t="s">
        <v>89</v>
      </c>
      <c r="AW641" s="13" t="s">
        <v>36</v>
      </c>
      <c r="AX641" s="13" t="s">
        <v>80</v>
      </c>
      <c r="AY641" s="159" t="s">
        <v>171</v>
      </c>
    </row>
    <row r="642" spans="2:65" s="14" customFormat="1">
      <c r="B642" s="165"/>
      <c r="D642" s="152" t="s">
        <v>179</v>
      </c>
      <c r="E642" s="166" t="s">
        <v>1</v>
      </c>
      <c r="F642" s="167" t="s">
        <v>183</v>
      </c>
      <c r="H642" s="168">
        <v>815.053</v>
      </c>
      <c r="I642" s="169"/>
      <c r="L642" s="165"/>
      <c r="M642" s="170"/>
      <c r="T642" s="171"/>
      <c r="AT642" s="166" t="s">
        <v>179</v>
      </c>
      <c r="AU642" s="166" t="s">
        <v>89</v>
      </c>
      <c r="AV642" s="14" t="s">
        <v>177</v>
      </c>
      <c r="AW642" s="14" t="s">
        <v>36</v>
      </c>
      <c r="AX642" s="14" t="s">
        <v>87</v>
      </c>
      <c r="AY642" s="166" t="s">
        <v>171</v>
      </c>
    </row>
    <row r="643" spans="2:65" s="1" customFormat="1" ht="24.15" customHeight="1">
      <c r="B643" s="32"/>
      <c r="C643" s="137" t="s">
        <v>519</v>
      </c>
      <c r="D643" s="137" t="s">
        <v>173</v>
      </c>
      <c r="E643" s="138" t="s">
        <v>520</v>
      </c>
      <c r="F643" s="139" t="s">
        <v>521</v>
      </c>
      <c r="G643" s="140" t="s">
        <v>176</v>
      </c>
      <c r="H643" s="141">
        <v>815.053</v>
      </c>
      <c r="I643" s="142"/>
      <c r="J643" s="143">
        <f>ROUND(I643*H643,2)</f>
        <v>0</v>
      </c>
      <c r="K643" s="144"/>
      <c r="L643" s="32"/>
      <c r="M643" s="145" t="s">
        <v>1</v>
      </c>
      <c r="N643" s="146" t="s">
        <v>45</v>
      </c>
      <c r="P643" s="147">
        <f>O643*H643</f>
        <v>0</v>
      </c>
      <c r="Q643" s="147">
        <v>0</v>
      </c>
      <c r="R643" s="147">
        <f>Q643*H643</f>
        <v>0</v>
      </c>
      <c r="S643" s="147">
        <v>0</v>
      </c>
      <c r="T643" s="148">
        <f>S643*H643</f>
        <v>0</v>
      </c>
      <c r="AR643" s="149" t="s">
        <v>177</v>
      </c>
      <c r="AT643" s="149" t="s">
        <v>173</v>
      </c>
      <c r="AU643" s="149" t="s">
        <v>89</v>
      </c>
      <c r="AY643" s="17" t="s">
        <v>171</v>
      </c>
      <c r="BE643" s="150">
        <f>IF(N643="základní",J643,0)</f>
        <v>0</v>
      </c>
      <c r="BF643" s="150">
        <f>IF(N643="snížená",J643,0)</f>
        <v>0</v>
      </c>
      <c r="BG643" s="150">
        <f>IF(N643="zákl. přenesená",J643,0)</f>
        <v>0</v>
      </c>
      <c r="BH643" s="150">
        <f>IF(N643="sníž. přenesená",J643,0)</f>
        <v>0</v>
      </c>
      <c r="BI643" s="150">
        <f>IF(N643="nulová",J643,0)</f>
        <v>0</v>
      </c>
      <c r="BJ643" s="17" t="s">
        <v>87</v>
      </c>
      <c r="BK643" s="150">
        <f>ROUND(I643*H643,2)</f>
        <v>0</v>
      </c>
      <c r="BL643" s="17" t="s">
        <v>177</v>
      </c>
      <c r="BM643" s="149" t="s">
        <v>522</v>
      </c>
    </row>
    <row r="644" spans="2:65" s="13" customFormat="1">
      <c r="B644" s="158"/>
      <c r="D644" s="152" t="s">
        <v>179</v>
      </c>
      <c r="E644" s="159" t="s">
        <v>1</v>
      </c>
      <c r="F644" s="160" t="s">
        <v>523</v>
      </c>
      <c r="H644" s="161">
        <v>815.053</v>
      </c>
      <c r="I644" s="162"/>
      <c r="L644" s="158"/>
      <c r="M644" s="163"/>
      <c r="T644" s="164"/>
      <c r="AT644" s="159" t="s">
        <v>179</v>
      </c>
      <c r="AU644" s="159" t="s">
        <v>89</v>
      </c>
      <c r="AV644" s="13" t="s">
        <v>89</v>
      </c>
      <c r="AW644" s="13" t="s">
        <v>36</v>
      </c>
      <c r="AX644" s="13" t="s">
        <v>87</v>
      </c>
      <c r="AY644" s="159" t="s">
        <v>171</v>
      </c>
    </row>
    <row r="645" spans="2:65" s="1" customFormat="1" ht="24.15" customHeight="1">
      <c r="B645" s="32"/>
      <c r="C645" s="137" t="s">
        <v>524</v>
      </c>
      <c r="D645" s="137" t="s">
        <v>173</v>
      </c>
      <c r="E645" s="138" t="s">
        <v>525</v>
      </c>
      <c r="F645" s="139" t="s">
        <v>526</v>
      </c>
      <c r="G645" s="140" t="s">
        <v>190</v>
      </c>
      <c r="H645" s="141">
        <v>3</v>
      </c>
      <c r="I645" s="142"/>
      <c r="J645" s="143">
        <f>ROUND(I645*H645,2)</f>
        <v>0</v>
      </c>
      <c r="K645" s="144"/>
      <c r="L645" s="32"/>
      <c r="M645" s="145" t="s">
        <v>1</v>
      </c>
      <c r="N645" s="146" t="s">
        <v>45</v>
      </c>
      <c r="P645" s="147">
        <f>O645*H645</f>
        <v>0</v>
      </c>
      <c r="Q645" s="147">
        <v>0</v>
      </c>
      <c r="R645" s="147">
        <f>Q645*H645</f>
        <v>0</v>
      </c>
      <c r="S645" s="147">
        <v>0</v>
      </c>
      <c r="T645" s="148">
        <f>S645*H645</f>
        <v>0</v>
      </c>
      <c r="AR645" s="149" t="s">
        <v>177</v>
      </c>
      <c r="AT645" s="149" t="s">
        <v>173</v>
      </c>
      <c r="AU645" s="149" t="s">
        <v>89</v>
      </c>
      <c r="AY645" s="17" t="s">
        <v>171</v>
      </c>
      <c r="BE645" s="150">
        <f>IF(N645="základní",J645,0)</f>
        <v>0</v>
      </c>
      <c r="BF645" s="150">
        <f>IF(N645="snížená",J645,0)</f>
        <v>0</v>
      </c>
      <c r="BG645" s="150">
        <f>IF(N645="zákl. přenesená",J645,0)</f>
        <v>0</v>
      </c>
      <c r="BH645" s="150">
        <f>IF(N645="sníž. přenesená",J645,0)</f>
        <v>0</v>
      </c>
      <c r="BI645" s="150">
        <f>IF(N645="nulová",J645,0)</f>
        <v>0</v>
      </c>
      <c r="BJ645" s="17" t="s">
        <v>87</v>
      </c>
      <c r="BK645" s="150">
        <f>ROUND(I645*H645,2)</f>
        <v>0</v>
      </c>
      <c r="BL645" s="17" t="s">
        <v>177</v>
      </c>
      <c r="BM645" s="149" t="s">
        <v>527</v>
      </c>
    </row>
    <row r="646" spans="2:65" s="12" customFormat="1">
      <c r="B646" s="151"/>
      <c r="D646" s="152" t="s">
        <v>179</v>
      </c>
      <c r="E646" s="153" t="s">
        <v>1</v>
      </c>
      <c r="F646" s="154" t="s">
        <v>180</v>
      </c>
      <c r="H646" s="153" t="s">
        <v>1</v>
      </c>
      <c r="I646" s="155"/>
      <c r="L646" s="151"/>
      <c r="M646" s="156"/>
      <c r="T646" s="157"/>
      <c r="AT646" s="153" t="s">
        <v>179</v>
      </c>
      <c r="AU646" s="153" t="s">
        <v>89</v>
      </c>
      <c r="AV646" s="12" t="s">
        <v>87</v>
      </c>
      <c r="AW646" s="12" t="s">
        <v>36</v>
      </c>
      <c r="AX646" s="12" t="s">
        <v>80</v>
      </c>
      <c r="AY646" s="153" t="s">
        <v>171</v>
      </c>
    </row>
    <row r="647" spans="2:65" s="12" customFormat="1">
      <c r="B647" s="151"/>
      <c r="D647" s="152" t="s">
        <v>179</v>
      </c>
      <c r="E647" s="153" t="s">
        <v>1</v>
      </c>
      <c r="F647" s="154" t="s">
        <v>192</v>
      </c>
      <c r="H647" s="153" t="s">
        <v>1</v>
      </c>
      <c r="I647" s="155"/>
      <c r="L647" s="151"/>
      <c r="M647" s="156"/>
      <c r="T647" s="157"/>
      <c r="AT647" s="153" t="s">
        <v>179</v>
      </c>
      <c r="AU647" s="153" t="s">
        <v>89</v>
      </c>
      <c r="AV647" s="12" t="s">
        <v>87</v>
      </c>
      <c r="AW647" s="12" t="s">
        <v>36</v>
      </c>
      <c r="AX647" s="12" t="s">
        <v>80</v>
      </c>
      <c r="AY647" s="153" t="s">
        <v>171</v>
      </c>
    </row>
    <row r="648" spans="2:65" s="12" customFormat="1">
      <c r="B648" s="151"/>
      <c r="D648" s="152" t="s">
        <v>179</v>
      </c>
      <c r="E648" s="153" t="s">
        <v>1</v>
      </c>
      <c r="F648" s="154" t="s">
        <v>193</v>
      </c>
      <c r="H648" s="153" t="s">
        <v>1</v>
      </c>
      <c r="I648" s="155"/>
      <c r="L648" s="151"/>
      <c r="M648" s="156"/>
      <c r="T648" s="157"/>
      <c r="AT648" s="153" t="s">
        <v>179</v>
      </c>
      <c r="AU648" s="153" t="s">
        <v>89</v>
      </c>
      <c r="AV648" s="12" t="s">
        <v>87</v>
      </c>
      <c r="AW648" s="12" t="s">
        <v>36</v>
      </c>
      <c r="AX648" s="12" t="s">
        <v>80</v>
      </c>
      <c r="AY648" s="153" t="s">
        <v>171</v>
      </c>
    </row>
    <row r="649" spans="2:65" s="13" customFormat="1">
      <c r="B649" s="158"/>
      <c r="D649" s="152" t="s">
        <v>179</v>
      </c>
      <c r="E649" s="159" t="s">
        <v>1</v>
      </c>
      <c r="F649" s="160" t="s">
        <v>194</v>
      </c>
      <c r="H649" s="161">
        <v>1</v>
      </c>
      <c r="I649" s="162"/>
      <c r="L649" s="158"/>
      <c r="M649" s="163"/>
      <c r="T649" s="164"/>
      <c r="AT649" s="159" t="s">
        <v>179</v>
      </c>
      <c r="AU649" s="159" t="s">
        <v>89</v>
      </c>
      <c r="AV649" s="13" t="s">
        <v>89</v>
      </c>
      <c r="AW649" s="13" t="s">
        <v>36</v>
      </c>
      <c r="AX649" s="13" t="s">
        <v>80</v>
      </c>
      <c r="AY649" s="159" t="s">
        <v>171</v>
      </c>
    </row>
    <row r="650" spans="2:65" s="12" customFormat="1">
      <c r="B650" s="151"/>
      <c r="D650" s="152" t="s">
        <v>179</v>
      </c>
      <c r="E650" s="153" t="s">
        <v>1</v>
      </c>
      <c r="F650" s="154" t="s">
        <v>195</v>
      </c>
      <c r="H650" s="153" t="s">
        <v>1</v>
      </c>
      <c r="I650" s="155"/>
      <c r="L650" s="151"/>
      <c r="M650" s="156"/>
      <c r="T650" s="157"/>
      <c r="AT650" s="153" t="s">
        <v>179</v>
      </c>
      <c r="AU650" s="153" t="s">
        <v>89</v>
      </c>
      <c r="AV650" s="12" t="s">
        <v>87</v>
      </c>
      <c r="AW650" s="12" t="s">
        <v>36</v>
      </c>
      <c r="AX650" s="12" t="s">
        <v>80</v>
      </c>
      <c r="AY650" s="153" t="s">
        <v>171</v>
      </c>
    </row>
    <row r="651" spans="2:65" s="13" customFormat="1">
      <c r="B651" s="158"/>
      <c r="D651" s="152" t="s">
        <v>179</v>
      </c>
      <c r="E651" s="159" t="s">
        <v>1</v>
      </c>
      <c r="F651" s="160" t="s">
        <v>196</v>
      </c>
      <c r="H651" s="161">
        <v>1</v>
      </c>
      <c r="I651" s="162"/>
      <c r="L651" s="158"/>
      <c r="M651" s="163"/>
      <c r="T651" s="164"/>
      <c r="AT651" s="159" t="s">
        <v>179</v>
      </c>
      <c r="AU651" s="159" t="s">
        <v>89</v>
      </c>
      <c r="AV651" s="13" t="s">
        <v>89</v>
      </c>
      <c r="AW651" s="13" t="s">
        <v>36</v>
      </c>
      <c r="AX651" s="13" t="s">
        <v>80</v>
      </c>
      <c r="AY651" s="159" t="s">
        <v>171</v>
      </c>
    </row>
    <row r="652" spans="2:65" s="13" customFormat="1">
      <c r="B652" s="158"/>
      <c r="D652" s="152" t="s">
        <v>179</v>
      </c>
      <c r="E652" s="159" t="s">
        <v>1</v>
      </c>
      <c r="F652" s="160" t="s">
        <v>197</v>
      </c>
      <c r="H652" s="161">
        <v>1</v>
      </c>
      <c r="I652" s="162"/>
      <c r="L652" s="158"/>
      <c r="M652" s="163"/>
      <c r="T652" s="164"/>
      <c r="AT652" s="159" t="s">
        <v>179</v>
      </c>
      <c r="AU652" s="159" t="s">
        <v>89</v>
      </c>
      <c r="AV652" s="13" t="s">
        <v>89</v>
      </c>
      <c r="AW652" s="13" t="s">
        <v>36</v>
      </c>
      <c r="AX652" s="13" t="s">
        <v>80</v>
      </c>
      <c r="AY652" s="159" t="s">
        <v>171</v>
      </c>
    </row>
    <row r="653" spans="2:65" s="14" customFormat="1">
      <c r="B653" s="165"/>
      <c r="D653" s="152" t="s">
        <v>179</v>
      </c>
      <c r="E653" s="166" t="s">
        <v>1</v>
      </c>
      <c r="F653" s="167" t="s">
        <v>183</v>
      </c>
      <c r="H653" s="168">
        <v>3</v>
      </c>
      <c r="I653" s="169"/>
      <c r="L653" s="165"/>
      <c r="M653" s="170"/>
      <c r="T653" s="171"/>
      <c r="AT653" s="166" t="s">
        <v>179</v>
      </c>
      <c r="AU653" s="166" t="s">
        <v>89</v>
      </c>
      <c r="AV653" s="14" t="s">
        <v>177</v>
      </c>
      <c r="AW653" s="14" t="s">
        <v>36</v>
      </c>
      <c r="AX653" s="14" t="s">
        <v>87</v>
      </c>
      <c r="AY653" s="166" t="s">
        <v>171</v>
      </c>
    </row>
    <row r="654" spans="2:65" s="1" customFormat="1" ht="24.15" customHeight="1">
      <c r="B654" s="32"/>
      <c r="C654" s="137" t="s">
        <v>528</v>
      </c>
      <c r="D654" s="137" t="s">
        <v>173</v>
      </c>
      <c r="E654" s="138" t="s">
        <v>529</v>
      </c>
      <c r="F654" s="139" t="s">
        <v>530</v>
      </c>
      <c r="G654" s="140" t="s">
        <v>190</v>
      </c>
      <c r="H654" s="141">
        <v>3</v>
      </c>
      <c r="I654" s="142"/>
      <c r="J654" s="143">
        <f>ROUND(I654*H654,2)</f>
        <v>0</v>
      </c>
      <c r="K654" s="144"/>
      <c r="L654" s="32"/>
      <c r="M654" s="145" t="s">
        <v>1</v>
      </c>
      <c r="N654" s="146" t="s">
        <v>45</v>
      </c>
      <c r="P654" s="147">
        <f>O654*H654</f>
        <v>0</v>
      </c>
      <c r="Q654" s="147">
        <v>0</v>
      </c>
      <c r="R654" s="147">
        <f>Q654*H654</f>
        <v>0</v>
      </c>
      <c r="S654" s="147">
        <v>0</v>
      </c>
      <c r="T654" s="148">
        <f>S654*H654</f>
        <v>0</v>
      </c>
      <c r="AR654" s="149" t="s">
        <v>177</v>
      </c>
      <c r="AT654" s="149" t="s">
        <v>173</v>
      </c>
      <c r="AU654" s="149" t="s">
        <v>89</v>
      </c>
      <c r="AY654" s="17" t="s">
        <v>171</v>
      </c>
      <c r="BE654" s="150">
        <f>IF(N654="základní",J654,0)</f>
        <v>0</v>
      </c>
      <c r="BF654" s="150">
        <f>IF(N654="snížená",J654,0)</f>
        <v>0</v>
      </c>
      <c r="BG654" s="150">
        <f>IF(N654="zákl. přenesená",J654,0)</f>
        <v>0</v>
      </c>
      <c r="BH654" s="150">
        <f>IF(N654="sníž. přenesená",J654,0)</f>
        <v>0</v>
      </c>
      <c r="BI654" s="150">
        <f>IF(N654="nulová",J654,0)</f>
        <v>0</v>
      </c>
      <c r="BJ654" s="17" t="s">
        <v>87</v>
      </c>
      <c r="BK654" s="150">
        <f>ROUND(I654*H654,2)</f>
        <v>0</v>
      </c>
      <c r="BL654" s="17" t="s">
        <v>177</v>
      </c>
      <c r="BM654" s="149" t="s">
        <v>531</v>
      </c>
    </row>
    <row r="655" spans="2:65" s="12" customFormat="1">
      <c r="B655" s="151"/>
      <c r="D655" s="152" t="s">
        <v>179</v>
      </c>
      <c r="E655" s="153" t="s">
        <v>1</v>
      </c>
      <c r="F655" s="154" t="s">
        <v>180</v>
      </c>
      <c r="H655" s="153" t="s">
        <v>1</v>
      </c>
      <c r="I655" s="155"/>
      <c r="L655" s="151"/>
      <c r="M655" s="156"/>
      <c r="T655" s="157"/>
      <c r="AT655" s="153" t="s">
        <v>179</v>
      </c>
      <c r="AU655" s="153" t="s">
        <v>89</v>
      </c>
      <c r="AV655" s="12" t="s">
        <v>87</v>
      </c>
      <c r="AW655" s="12" t="s">
        <v>36</v>
      </c>
      <c r="AX655" s="12" t="s">
        <v>80</v>
      </c>
      <c r="AY655" s="153" t="s">
        <v>171</v>
      </c>
    </row>
    <row r="656" spans="2:65" s="12" customFormat="1">
      <c r="B656" s="151"/>
      <c r="D656" s="152" t="s">
        <v>179</v>
      </c>
      <c r="E656" s="153" t="s">
        <v>1</v>
      </c>
      <c r="F656" s="154" t="s">
        <v>192</v>
      </c>
      <c r="H656" s="153" t="s">
        <v>1</v>
      </c>
      <c r="I656" s="155"/>
      <c r="L656" s="151"/>
      <c r="M656" s="156"/>
      <c r="T656" s="157"/>
      <c r="AT656" s="153" t="s">
        <v>179</v>
      </c>
      <c r="AU656" s="153" t="s">
        <v>89</v>
      </c>
      <c r="AV656" s="12" t="s">
        <v>87</v>
      </c>
      <c r="AW656" s="12" t="s">
        <v>36</v>
      </c>
      <c r="AX656" s="12" t="s">
        <v>80</v>
      </c>
      <c r="AY656" s="153" t="s">
        <v>171</v>
      </c>
    </row>
    <row r="657" spans="2:65" s="12" customFormat="1">
      <c r="B657" s="151"/>
      <c r="D657" s="152" t="s">
        <v>179</v>
      </c>
      <c r="E657" s="153" t="s">
        <v>1</v>
      </c>
      <c r="F657" s="154" t="s">
        <v>193</v>
      </c>
      <c r="H657" s="153" t="s">
        <v>1</v>
      </c>
      <c r="I657" s="155"/>
      <c r="L657" s="151"/>
      <c r="M657" s="156"/>
      <c r="T657" s="157"/>
      <c r="AT657" s="153" t="s">
        <v>179</v>
      </c>
      <c r="AU657" s="153" t="s">
        <v>89</v>
      </c>
      <c r="AV657" s="12" t="s">
        <v>87</v>
      </c>
      <c r="AW657" s="12" t="s">
        <v>36</v>
      </c>
      <c r="AX657" s="12" t="s">
        <v>80</v>
      </c>
      <c r="AY657" s="153" t="s">
        <v>171</v>
      </c>
    </row>
    <row r="658" spans="2:65" s="13" customFormat="1">
      <c r="B658" s="158"/>
      <c r="D658" s="152" t="s">
        <v>179</v>
      </c>
      <c r="E658" s="159" t="s">
        <v>1</v>
      </c>
      <c r="F658" s="160" t="s">
        <v>201</v>
      </c>
      <c r="H658" s="161">
        <v>1</v>
      </c>
      <c r="I658" s="162"/>
      <c r="L658" s="158"/>
      <c r="M658" s="163"/>
      <c r="T658" s="164"/>
      <c r="AT658" s="159" t="s">
        <v>179</v>
      </c>
      <c r="AU658" s="159" t="s">
        <v>89</v>
      </c>
      <c r="AV658" s="13" t="s">
        <v>89</v>
      </c>
      <c r="AW658" s="13" t="s">
        <v>36</v>
      </c>
      <c r="AX658" s="13" t="s">
        <v>80</v>
      </c>
      <c r="AY658" s="159" t="s">
        <v>171</v>
      </c>
    </row>
    <row r="659" spans="2:65" s="13" customFormat="1">
      <c r="B659" s="158"/>
      <c r="D659" s="152" t="s">
        <v>179</v>
      </c>
      <c r="E659" s="159" t="s">
        <v>1</v>
      </c>
      <c r="F659" s="160" t="s">
        <v>202</v>
      </c>
      <c r="H659" s="161">
        <v>1</v>
      </c>
      <c r="I659" s="162"/>
      <c r="L659" s="158"/>
      <c r="M659" s="163"/>
      <c r="T659" s="164"/>
      <c r="AT659" s="159" t="s">
        <v>179</v>
      </c>
      <c r="AU659" s="159" t="s">
        <v>89</v>
      </c>
      <c r="AV659" s="13" t="s">
        <v>89</v>
      </c>
      <c r="AW659" s="13" t="s">
        <v>36</v>
      </c>
      <c r="AX659" s="13" t="s">
        <v>80</v>
      </c>
      <c r="AY659" s="159" t="s">
        <v>171</v>
      </c>
    </row>
    <row r="660" spans="2:65" s="12" customFormat="1">
      <c r="B660" s="151"/>
      <c r="D660" s="152" t="s">
        <v>179</v>
      </c>
      <c r="E660" s="153" t="s">
        <v>1</v>
      </c>
      <c r="F660" s="154" t="s">
        <v>195</v>
      </c>
      <c r="H660" s="153" t="s">
        <v>1</v>
      </c>
      <c r="I660" s="155"/>
      <c r="L660" s="151"/>
      <c r="M660" s="156"/>
      <c r="T660" s="157"/>
      <c r="AT660" s="153" t="s">
        <v>179</v>
      </c>
      <c r="AU660" s="153" t="s">
        <v>89</v>
      </c>
      <c r="AV660" s="12" t="s">
        <v>87</v>
      </c>
      <c r="AW660" s="12" t="s">
        <v>36</v>
      </c>
      <c r="AX660" s="12" t="s">
        <v>80</v>
      </c>
      <c r="AY660" s="153" t="s">
        <v>171</v>
      </c>
    </row>
    <row r="661" spans="2:65" s="13" customFormat="1">
      <c r="B661" s="158"/>
      <c r="D661" s="152" t="s">
        <v>179</v>
      </c>
      <c r="E661" s="159" t="s">
        <v>1</v>
      </c>
      <c r="F661" s="160" t="s">
        <v>203</v>
      </c>
      <c r="H661" s="161">
        <v>1</v>
      </c>
      <c r="I661" s="162"/>
      <c r="L661" s="158"/>
      <c r="M661" s="163"/>
      <c r="T661" s="164"/>
      <c r="AT661" s="159" t="s">
        <v>179</v>
      </c>
      <c r="AU661" s="159" t="s">
        <v>89</v>
      </c>
      <c r="AV661" s="13" t="s">
        <v>89</v>
      </c>
      <c r="AW661" s="13" t="s">
        <v>36</v>
      </c>
      <c r="AX661" s="13" t="s">
        <v>80</v>
      </c>
      <c r="AY661" s="159" t="s">
        <v>171</v>
      </c>
    </row>
    <row r="662" spans="2:65" s="14" customFormat="1">
      <c r="B662" s="165"/>
      <c r="D662" s="152" t="s">
        <v>179</v>
      </c>
      <c r="E662" s="166" t="s">
        <v>1</v>
      </c>
      <c r="F662" s="167" t="s">
        <v>183</v>
      </c>
      <c r="H662" s="168">
        <v>3</v>
      </c>
      <c r="I662" s="169"/>
      <c r="L662" s="165"/>
      <c r="M662" s="170"/>
      <c r="T662" s="171"/>
      <c r="AT662" s="166" t="s">
        <v>179</v>
      </c>
      <c r="AU662" s="166" t="s">
        <v>89</v>
      </c>
      <c r="AV662" s="14" t="s">
        <v>177</v>
      </c>
      <c r="AW662" s="14" t="s">
        <v>36</v>
      </c>
      <c r="AX662" s="14" t="s">
        <v>87</v>
      </c>
      <c r="AY662" s="166" t="s">
        <v>171</v>
      </c>
    </row>
    <row r="663" spans="2:65" s="1" customFormat="1" ht="24.15" customHeight="1">
      <c r="B663" s="32"/>
      <c r="C663" s="137" t="s">
        <v>532</v>
      </c>
      <c r="D663" s="137" t="s">
        <v>173</v>
      </c>
      <c r="E663" s="138" t="s">
        <v>533</v>
      </c>
      <c r="F663" s="139" t="s">
        <v>534</v>
      </c>
      <c r="G663" s="140" t="s">
        <v>190</v>
      </c>
      <c r="H663" s="141">
        <v>2</v>
      </c>
      <c r="I663" s="142"/>
      <c r="J663" s="143">
        <f>ROUND(I663*H663,2)</f>
        <v>0</v>
      </c>
      <c r="K663" s="144"/>
      <c r="L663" s="32"/>
      <c r="M663" s="145" t="s">
        <v>1</v>
      </c>
      <c r="N663" s="146" t="s">
        <v>45</v>
      </c>
      <c r="P663" s="147">
        <f>O663*H663</f>
        <v>0</v>
      </c>
      <c r="Q663" s="147">
        <v>0</v>
      </c>
      <c r="R663" s="147">
        <f>Q663*H663</f>
        <v>0</v>
      </c>
      <c r="S663" s="147">
        <v>0</v>
      </c>
      <c r="T663" s="148">
        <f>S663*H663</f>
        <v>0</v>
      </c>
      <c r="AR663" s="149" t="s">
        <v>177</v>
      </c>
      <c r="AT663" s="149" t="s">
        <v>173</v>
      </c>
      <c r="AU663" s="149" t="s">
        <v>89</v>
      </c>
      <c r="AY663" s="17" t="s">
        <v>171</v>
      </c>
      <c r="BE663" s="150">
        <f>IF(N663="základní",J663,0)</f>
        <v>0</v>
      </c>
      <c r="BF663" s="150">
        <f>IF(N663="snížená",J663,0)</f>
        <v>0</v>
      </c>
      <c r="BG663" s="150">
        <f>IF(N663="zákl. přenesená",J663,0)</f>
        <v>0</v>
      </c>
      <c r="BH663" s="150">
        <f>IF(N663="sníž. přenesená",J663,0)</f>
        <v>0</v>
      </c>
      <c r="BI663" s="150">
        <f>IF(N663="nulová",J663,0)</f>
        <v>0</v>
      </c>
      <c r="BJ663" s="17" t="s">
        <v>87</v>
      </c>
      <c r="BK663" s="150">
        <f>ROUND(I663*H663,2)</f>
        <v>0</v>
      </c>
      <c r="BL663" s="17" t="s">
        <v>177</v>
      </c>
      <c r="BM663" s="149" t="s">
        <v>535</v>
      </c>
    </row>
    <row r="664" spans="2:65" s="12" customFormat="1">
      <c r="B664" s="151"/>
      <c r="D664" s="152" t="s">
        <v>179</v>
      </c>
      <c r="E664" s="153" t="s">
        <v>1</v>
      </c>
      <c r="F664" s="154" t="s">
        <v>180</v>
      </c>
      <c r="H664" s="153" t="s">
        <v>1</v>
      </c>
      <c r="I664" s="155"/>
      <c r="L664" s="151"/>
      <c r="M664" s="156"/>
      <c r="T664" s="157"/>
      <c r="AT664" s="153" t="s">
        <v>179</v>
      </c>
      <c r="AU664" s="153" t="s">
        <v>89</v>
      </c>
      <c r="AV664" s="12" t="s">
        <v>87</v>
      </c>
      <c r="AW664" s="12" t="s">
        <v>36</v>
      </c>
      <c r="AX664" s="12" t="s">
        <v>80</v>
      </c>
      <c r="AY664" s="153" t="s">
        <v>171</v>
      </c>
    </row>
    <row r="665" spans="2:65" s="12" customFormat="1">
      <c r="B665" s="151"/>
      <c r="D665" s="152" t="s">
        <v>179</v>
      </c>
      <c r="E665" s="153" t="s">
        <v>1</v>
      </c>
      <c r="F665" s="154" t="s">
        <v>192</v>
      </c>
      <c r="H665" s="153" t="s">
        <v>1</v>
      </c>
      <c r="I665" s="155"/>
      <c r="L665" s="151"/>
      <c r="M665" s="156"/>
      <c r="T665" s="157"/>
      <c r="AT665" s="153" t="s">
        <v>179</v>
      </c>
      <c r="AU665" s="153" t="s">
        <v>89</v>
      </c>
      <c r="AV665" s="12" t="s">
        <v>87</v>
      </c>
      <c r="AW665" s="12" t="s">
        <v>36</v>
      </c>
      <c r="AX665" s="12" t="s">
        <v>80</v>
      </c>
      <c r="AY665" s="153" t="s">
        <v>171</v>
      </c>
    </row>
    <row r="666" spans="2:65" s="12" customFormat="1">
      <c r="B666" s="151"/>
      <c r="D666" s="152" t="s">
        <v>179</v>
      </c>
      <c r="E666" s="153" t="s">
        <v>1</v>
      </c>
      <c r="F666" s="154" t="s">
        <v>193</v>
      </c>
      <c r="H666" s="153" t="s">
        <v>1</v>
      </c>
      <c r="I666" s="155"/>
      <c r="L666" s="151"/>
      <c r="M666" s="156"/>
      <c r="T666" s="157"/>
      <c r="AT666" s="153" t="s">
        <v>179</v>
      </c>
      <c r="AU666" s="153" t="s">
        <v>89</v>
      </c>
      <c r="AV666" s="12" t="s">
        <v>87</v>
      </c>
      <c r="AW666" s="12" t="s">
        <v>36</v>
      </c>
      <c r="AX666" s="12" t="s">
        <v>80</v>
      </c>
      <c r="AY666" s="153" t="s">
        <v>171</v>
      </c>
    </row>
    <row r="667" spans="2:65" s="13" customFormat="1">
      <c r="B667" s="158"/>
      <c r="D667" s="152" t="s">
        <v>179</v>
      </c>
      <c r="E667" s="159" t="s">
        <v>1</v>
      </c>
      <c r="F667" s="160" t="s">
        <v>208</v>
      </c>
      <c r="H667" s="161">
        <v>1</v>
      </c>
      <c r="I667" s="162"/>
      <c r="L667" s="158"/>
      <c r="M667" s="163"/>
      <c r="T667" s="164"/>
      <c r="AT667" s="159" t="s">
        <v>179</v>
      </c>
      <c r="AU667" s="159" t="s">
        <v>89</v>
      </c>
      <c r="AV667" s="13" t="s">
        <v>89</v>
      </c>
      <c r="AW667" s="13" t="s">
        <v>36</v>
      </c>
      <c r="AX667" s="13" t="s">
        <v>80</v>
      </c>
      <c r="AY667" s="159" t="s">
        <v>171</v>
      </c>
    </row>
    <row r="668" spans="2:65" s="12" customFormat="1">
      <c r="B668" s="151"/>
      <c r="D668" s="152" t="s">
        <v>179</v>
      </c>
      <c r="E668" s="153" t="s">
        <v>1</v>
      </c>
      <c r="F668" s="154" t="s">
        <v>195</v>
      </c>
      <c r="H668" s="153" t="s">
        <v>1</v>
      </c>
      <c r="I668" s="155"/>
      <c r="L668" s="151"/>
      <c r="M668" s="156"/>
      <c r="T668" s="157"/>
      <c r="AT668" s="153" t="s">
        <v>179</v>
      </c>
      <c r="AU668" s="153" t="s">
        <v>89</v>
      </c>
      <c r="AV668" s="12" t="s">
        <v>87</v>
      </c>
      <c r="AW668" s="12" t="s">
        <v>36</v>
      </c>
      <c r="AX668" s="12" t="s">
        <v>80</v>
      </c>
      <c r="AY668" s="153" t="s">
        <v>171</v>
      </c>
    </row>
    <row r="669" spans="2:65" s="13" customFormat="1">
      <c r="B669" s="158"/>
      <c r="D669" s="152" t="s">
        <v>179</v>
      </c>
      <c r="E669" s="159" t="s">
        <v>1</v>
      </c>
      <c r="F669" s="160" t="s">
        <v>209</v>
      </c>
      <c r="H669" s="161">
        <v>1</v>
      </c>
      <c r="I669" s="162"/>
      <c r="L669" s="158"/>
      <c r="M669" s="163"/>
      <c r="T669" s="164"/>
      <c r="AT669" s="159" t="s">
        <v>179</v>
      </c>
      <c r="AU669" s="159" t="s">
        <v>89</v>
      </c>
      <c r="AV669" s="13" t="s">
        <v>89</v>
      </c>
      <c r="AW669" s="13" t="s">
        <v>36</v>
      </c>
      <c r="AX669" s="13" t="s">
        <v>80</v>
      </c>
      <c r="AY669" s="159" t="s">
        <v>171</v>
      </c>
    </row>
    <row r="670" spans="2:65" s="14" customFormat="1">
      <c r="B670" s="165"/>
      <c r="D670" s="152" t="s">
        <v>179</v>
      </c>
      <c r="E670" s="166" t="s">
        <v>1</v>
      </c>
      <c r="F670" s="167" t="s">
        <v>183</v>
      </c>
      <c r="H670" s="168">
        <v>2</v>
      </c>
      <c r="I670" s="169"/>
      <c r="L670" s="165"/>
      <c r="M670" s="170"/>
      <c r="T670" s="171"/>
      <c r="AT670" s="166" t="s">
        <v>179</v>
      </c>
      <c r="AU670" s="166" t="s">
        <v>89</v>
      </c>
      <c r="AV670" s="14" t="s">
        <v>177</v>
      </c>
      <c r="AW670" s="14" t="s">
        <v>36</v>
      </c>
      <c r="AX670" s="14" t="s">
        <v>87</v>
      </c>
      <c r="AY670" s="166" t="s">
        <v>171</v>
      </c>
    </row>
    <row r="671" spans="2:65" s="1" customFormat="1" ht="24.15" customHeight="1">
      <c r="B671" s="32"/>
      <c r="C671" s="137" t="s">
        <v>536</v>
      </c>
      <c r="D671" s="137" t="s">
        <v>173</v>
      </c>
      <c r="E671" s="138" t="s">
        <v>537</v>
      </c>
      <c r="F671" s="139" t="s">
        <v>538</v>
      </c>
      <c r="G671" s="140" t="s">
        <v>190</v>
      </c>
      <c r="H671" s="141">
        <v>5</v>
      </c>
      <c r="I671" s="142"/>
      <c r="J671" s="143">
        <f>ROUND(I671*H671,2)</f>
        <v>0</v>
      </c>
      <c r="K671" s="144"/>
      <c r="L671" s="32"/>
      <c r="M671" s="145" t="s">
        <v>1</v>
      </c>
      <c r="N671" s="146" t="s">
        <v>45</v>
      </c>
      <c r="P671" s="147">
        <f>O671*H671</f>
        <v>0</v>
      </c>
      <c r="Q671" s="147">
        <v>0</v>
      </c>
      <c r="R671" s="147">
        <f>Q671*H671</f>
        <v>0</v>
      </c>
      <c r="S671" s="147">
        <v>0</v>
      </c>
      <c r="T671" s="148">
        <f>S671*H671</f>
        <v>0</v>
      </c>
      <c r="AR671" s="149" t="s">
        <v>177</v>
      </c>
      <c r="AT671" s="149" t="s">
        <v>173</v>
      </c>
      <c r="AU671" s="149" t="s">
        <v>89</v>
      </c>
      <c r="AY671" s="17" t="s">
        <v>171</v>
      </c>
      <c r="BE671" s="150">
        <f>IF(N671="základní",J671,0)</f>
        <v>0</v>
      </c>
      <c r="BF671" s="150">
        <f>IF(N671="snížená",J671,0)</f>
        <v>0</v>
      </c>
      <c r="BG671" s="150">
        <f>IF(N671="zákl. přenesená",J671,0)</f>
        <v>0</v>
      </c>
      <c r="BH671" s="150">
        <f>IF(N671="sníž. přenesená",J671,0)</f>
        <v>0</v>
      </c>
      <c r="BI671" s="150">
        <f>IF(N671="nulová",J671,0)</f>
        <v>0</v>
      </c>
      <c r="BJ671" s="17" t="s">
        <v>87</v>
      </c>
      <c r="BK671" s="150">
        <f>ROUND(I671*H671,2)</f>
        <v>0</v>
      </c>
      <c r="BL671" s="17" t="s">
        <v>177</v>
      </c>
      <c r="BM671" s="149" t="s">
        <v>539</v>
      </c>
    </row>
    <row r="672" spans="2:65" s="12" customFormat="1">
      <c r="B672" s="151"/>
      <c r="D672" s="152" t="s">
        <v>179</v>
      </c>
      <c r="E672" s="153" t="s">
        <v>1</v>
      </c>
      <c r="F672" s="154" t="s">
        <v>180</v>
      </c>
      <c r="H672" s="153" t="s">
        <v>1</v>
      </c>
      <c r="I672" s="155"/>
      <c r="L672" s="151"/>
      <c r="M672" s="156"/>
      <c r="T672" s="157"/>
      <c r="AT672" s="153" t="s">
        <v>179</v>
      </c>
      <c r="AU672" s="153" t="s">
        <v>89</v>
      </c>
      <c r="AV672" s="12" t="s">
        <v>87</v>
      </c>
      <c r="AW672" s="12" t="s">
        <v>36</v>
      </c>
      <c r="AX672" s="12" t="s">
        <v>80</v>
      </c>
      <c r="AY672" s="153" t="s">
        <v>171</v>
      </c>
    </row>
    <row r="673" spans="2:65" s="12" customFormat="1">
      <c r="B673" s="151"/>
      <c r="D673" s="152" t="s">
        <v>179</v>
      </c>
      <c r="E673" s="153" t="s">
        <v>1</v>
      </c>
      <c r="F673" s="154" t="s">
        <v>192</v>
      </c>
      <c r="H673" s="153" t="s">
        <v>1</v>
      </c>
      <c r="I673" s="155"/>
      <c r="L673" s="151"/>
      <c r="M673" s="156"/>
      <c r="T673" s="157"/>
      <c r="AT673" s="153" t="s">
        <v>179</v>
      </c>
      <c r="AU673" s="153" t="s">
        <v>89</v>
      </c>
      <c r="AV673" s="12" t="s">
        <v>87</v>
      </c>
      <c r="AW673" s="12" t="s">
        <v>36</v>
      </c>
      <c r="AX673" s="12" t="s">
        <v>80</v>
      </c>
      <c r="AY673" s="153" t="s">
        <v>171</v>
      </c>
    </row>
    <row r="674" spans="2:65" s="12" customFormat="1">
      <c r="B674" s="151"/>
      <c r="D674" s="152" t="s">
        <v>179</v>
      </c>
      <c r="E674" s="153" t="s">
        <v>1</v>
      </c>
      <c r="F674" s="154" t="s">
        <v>193</v>
      </c>
      <c r="H674" s="153" t="s">
        <v>1</v>
      </c>
      <c r="I674" s="155"/>
      <c r="L674" s="151"/>
      <c r="M674" s="156"/>
      <c r="T674" s="157"/>
      <c r="AT674" s="153" t="s">
        <v>179</v>
      </c>
      <c r="AU674" s="153" t="s">
        <v>89</v>
      </c>
      <c r="AV674" s="12" t="s">
        <v>87</v>
      </c>
      <c r="AW674" s="12" t="s">
        <v>36</v>
      </c>
      <c r="AX674" s="12" t="s">
        <v>80</v>
      </c>
      <c r="AY674" s="153" t="s">
        <v>171</v>
      </c>
    </row>
    <row r="675" spans="2:65" s="13" customFormat="1">
      <c r="B675" s="158"/>
      <c r="D675" s="152" t="s">
        <v>179</v>
      </c>
      <c r="E675" s="159" t="s">
        <v>1</v>
      </c>
      <c r="F675" s="160" t="s">
        <v>214</v>
      </c>
      <c r="H675" s="161">
        <v>1</v>
      </c>
      <c r="I675" s="162"/>
      <c r="L675" s="158"/>
      <c r="M675" s="163"/>
      <c r="T675" s="164"/>
      <c r="AT675" s="159" t="s">
        <v>179</v>
      </c>
      <c r="AU675" s="159" t="s">
        <v>89</v>
      </c>
      <c r="AV675" s="13" t="s">
        <v>89</v>
      </c>
      <c r="AW675" s="13" t="s">
        <v>36</v>
      </c>
      <c r="AX675" s="13" t="s">
        <v>80</v>
      </c>
      <c r="AY675" s="159" t="s">
        <v>171</v>
      </c>
    </row>
    <row r="676" spans="2:65" s="13" customFormat="1">
      <c r="B676" s="158"/>
      <c r="D676" s="152" t="s">
        <v>179</v>
      </c>
      <c r="E676" s="159" t="s">
        <v>1</v>
      </c>
      <c r="F676" s="160" t="s">
        <v>215</v>
      </c>
      <c r="H676" s="161">
        <v>1</v>
      </c>
      <c r="I676" s="162"/>
      <c r="L676" s="158"/>
      <c r="M676" s="163"/>
      <c r="T676" s="164"/>
      <c r="AT676" s="159" t="s">
        <v>179</v>
      </c>
      <c r="AU676" s="159" t="s">
        <v>89</v>
      </c>
      <c r="AV676" s="13" t="s">
        <v>89</v>
      </c>
      <c r="AW676" s="13" t="s">
        <v>36</v>
      </c>
      <c r="AX676" s="13" t="s">
        <v>80</v>
      </c>
      <c r="AY676" s="159" t="s">
        <v>171</v>
      </c>
    </row>
    <row r="677" spans="2:65" s="13" customFormat="1">
      <c r="B677" s="158"/>
      <c r="D677" s="152" t="s">
        <v>179</v>
      </c>
      <c r="E677" s="159" t="s">
        <v>1</v>
      </c>
      <c r="F677" s="160" t="s">
        <v>216</v>
      </c>
      <c r="H677" s="161">
        <v>1</v>
      </c>
      <c r="I677" s="162"/>
      <c r="L677" s="158"/>
      <c r="M677" s="163"/>
      <c r="T677" s="164"/>
      <c r="AT677" s="159" t="s">
        <v>179</v>
      </c>
      <c r="AU677" s="159" t="s">
        <v>89</v>
      </c>
      <c r="AV677" s="13" t="s">
        <v>89</v>
      </c>
      <c r="AW677" s="13" t="s">
        <v>36</v>
      </c>
      <c r="AX677" s="13" t="s">
        <v>80</v>
      </c>
      <c r="AY677" s="159" t="s">
        <v>171</v>
      </c>
    </row>
    <row r="678" spans="2:65" s="12" customFormat="1">
      <c r="B678" s="151"/>
      <c r="D678" s="152" t="s">
        <v>179</v>
      </c>
      <c r="E678" s="153" t="s">
        <v>1</v>
      </c>
      <c r="F678" s="154" t="s">
        <v>217</v>
      </c>
      <c r="H678" s="153" t="s">
        <v>1</v>
      </c>
      <c r="I678" s="155"/>
      <c r="L678" s="151"/>
      <c r="M678" s="156"/>
      <c r="T678" s="157"/>
      <c r="AT678" s="153" t="s">
        <v>179</v>
      </c>
      <c r="AU678" s="153" t="s">
        <v>89</v>
      </c>
      <c r="AV678" s="12" t="s">
        <v>87</v>
      </c>
      <c r="AW678" s="12" t="s">
        <v>36</v>
      </c>
      <c r="AX678" s="12" t="s">
        <v>80</v>
      </c>
      <c r="AY678" s="153" t="s">
        <v>171</v>
      </c>
    </row>
    <row r="679" spans="2:65" s="13" customFormat="1">
      <c r="B679" s="158"/>
      <c r="D679" s="152" t="s">
        <v>179</v>
      </c>
      <c r="E679" s="159" t="s">
        <v>1</v>
      </c>
      <c r="F679" s="160" t="s">
        <v>218</v>
      </c>
      <c r="H679" s="161">
        <v>1</v>
      </c>
      <c r="I679" s="162"/>
      <c r="L679" s="158"/>
      <c r="M679" s="163"/>
      <c r="T679" s="164"/>
      <c r="AT679" s="159" t="s">
        <v>179</v>
      </c>
      <c r="AU679" s="159" t="s">
        <v>89</v>
      </c>
      <c r="AV679" s="13" t="s">
        <v>89</v>
      </c>
      <c r="AW679" s="13" t="s">
        <v>36</v>
      </c>
      <c r="AX679" s="13" t="s">
        <v>80</v>
      </c>
      <c r="AY679" s="159" t="s">
        <v>171</v>
      </c>
    </row>
    <row r="680" spans="2:65" s="13" customFormat="1">
      <c r="B680" s="158"/>
      <c r="D680" s="152" t="s">
        <v>179</v>
      </c>
      <c r="E680" s="159" t="s">
        <v>1</v>
      </c>
      <c r="F680" s="160" t="s">
        <v>219</v>
      </c>
      <c r="H680" s="161">
        <v>1</v>
      </c>
      <c r="I680" s="162"/>
      <c r="L680" s="158"/>
      <c r="M680" s="163"/>
      <c r="T680" s="164"/>
      <c r="AT680" s="159" t="s">
        <v>179</v>
      </c>
      <c r="AU680" s="159" t="s">
        <v>89</v>
      </c>
      <c r="AV680" s="13" t="s">
        <v>89</v>
      </c>
      <c r="AW680" s="13" t="s">
        <v>36</v>
      </c>
      <c r="AX680" s="13" t="s">
        <v>80</v>
      </c>
      <c r="AY680" s="159" t="s">
        <v>171</v>
      </c>
    </row>
    <row r="681" spans="2:65" s="14" customFormat="1">
      <c r="B681" s="165"/>
      <c r="D681" s="152" t="s">
        <v>179</v>
      </c>
      <c r="E681" s="166" t="s">
        <v>1</v>
      </c>
      <c r="F681" s="167" t="s">
        <v>183</v>
      </c>
      <c r="H681" s="168">
        <v>5</v>
      </c>
      <c r="I681" s="169"/>
      <c r="L681" s="165"/>
      <c r="M681" s="170"/>
      <c r="T681" s="171"/>
      <c r="AT681" s="166" t="s">
        <v>179</v>
      </c>
      <c r="AU681" s="166" t="s">
        <v>89</v>
      </c>
      <c r="AV681" s="14" t="s">
        <v>177</v>
      </c>
      <c r="AW681" s="14" t="s">
        <v>36</v>
      </c>
      <c r="AX681" s="14" t="s">
        <v>87</v>
      </c>
      <c r="AY681" s="166" t="s">
        <v>171</v>
      </c>
    </row>
    <row r="682" spans="2:65" s="1" customFormat="1" ht="24.15" customHeight="1">
      <c r="B682" s="32"/>
      <c r="C682" s="137" t="s">
        <v>540</v>
      </c>
      <c r="D682" s="137" t="s">
        <v>173</v>
      </c>
      <c r="E682" s="138" t="s">
        <v>541</v>
      </c>
      <c r="F682" s="139" t="s">
        <v>542</v>
      </c>
      <c r="G682" s="140" t="s">
        <v>190</v>
      </c>
      <c r="H682" s="141">
        <v>3</v>
      </c>
      <c r="I682" s="142"/>
      <c r="J682" s="143">
        <f>ROUND(I682*H682,2)</f>
        <v>0</v>
      </c>
      <c r="K682" s="144"/>
      <c r="L682" s="32"/>
      <c r="M682" s="145" t="s">
        <v>1</v>
      </c>
      <c r="N682" s="146" t="s">
        <v>45</v>
      </c>
      <c r="P682" s="147">
        <f>O682*H682</f>
        <v>0</v>
      </c>
      <c r="Q682" s="147">
        <v>0</v>
      </c>
      <c r="R682" s="147">
        <f>Q682*H682</f>
        <v>0</v>
      </c>
      <c r="S682" s="147">
        <v>0</v>
      </c>
      <c r="T682" s="148">
        <f>S682*H682</f>
        <v>0</v>
      </c>
      <c r="AR682" s="149" t="s">
        <v>177</v>
      </c>
      <c r="AT682" s="149" t="s">
        <v>173</v>
      </c>
      <c r="AU682" s="149" t="s">
        <v>89</v>
      </c>
      <c r="AY682" s="17" t="s">
        <v>171</v>
      </c>
      <c r="BE682" s="150">
        <f>IF(N682="základní",J682,0)</f>
        <v>0</v>
      </c>
      <c r="BF682" s="150">
        <f>IF(N682="snížená",J682,0)</f>
        <v>0</v>
      </c>
      <c r="BG682" s="150">
        <f>IF(N682="zákl. přenesená",J682,0)</f>
        <v>0</v>
      </c>
      <c r="BH682" s="150">
        <f>IF(N682="sníž. přenesená",J682,0)</f>
        <v>0</v>
      </c>
      <c r="BI682" s="150">
        <f>IF(N682="nulová",J682,0)</f>
        <v>0</v>
      </c>
      <c r="BJ682" s="17" t="s">
        <v>87</v>
      </c>
      <c r="BK682" s="150">
        <f>ROUND(I682*H682,2)</f>
        <v>0</v>
      </c>
      <c r="BL682" s="17" t="s">
        <v>177</v>
      </c>
      <c r="BM682" s="149" t="s">
        <v>543</v>
      </c>
    </row>
    <row r="683" spans="2:65" s="12" customFormat="1">
      <c r="B683" s="151"/>
      <c r="D683" s="152" t="s">
        <v>179</v>
      </c>
      <c r="E683" s="153" t="s">
        <v>1</v>
      </c>
      <c r="F683" s="154" t="s">
        <v>180</v>
      </c>
      <c r="H683" s="153" t="s">
        <v>1</v>
      </c>
      <c r="I683" s="155"/>
      <c r="L683" s="151"/>
      <c r="M683" s="156"/>
      <c r="T683" s="157"/>
      <c r="AT683" s="153" t="s">
        <v>179</v>
      </c>
      <c r="AU683" s="153" t="s">
        <v>89</v>
      </c>
      <c r="AV683" s="12" t="s">
        <v>87</v>
      </c>
      <c r="AW683" s="12" t="s">
        <v>36</v>
      </c>
      <c r="AX683" s="12" t="s">
        <v>80</v>
      </c>
      <c r="AY683" s="153" t="s">
        <v>171</v>
      </c>
    </row>
    <row r="684" spans="2:65" s="12" customFormat="1">
      <c r="B684" s="151"/>
      <c r="D684" s="152" t="s">
        <v>179</v>
      </c>
      <c r="E684" s="153" t="s">
        <v>1</v>
      </c>
      <c r="F684" s="154" t="s">
        <v>192</v>
      </c>
      <c r="H684" s="153" t="s">
        <v>1</v>
      </c>
      <c r="I684" s="155"/>
      <c r="L684" s="151"/>
      <c r="M684" s="156"/>
      <c r="T684" s="157"/>
      <c r="AT684" s="153" t="s">
        <v>179</v>
      </c>
      <c r="AU684" s="153" t="s">
        <v>89</v>
      </c>
      <c r="AV684" s="12" t="s">
        <v>87</v>
      </c>
      <c r="AW684" s="12" t="s">
        <v>36</v>
      </c>
      <c r="AX684" s="12" t="s">
        <v>80</v>
      </c>
      <c r="AY684" s="153" t="s">
        <v>171</v>
      </c>
    </row>
    <row r="685" spans="2:65" s="12" customFormat="1">
      <c r="B685" s="151"/>
      <c r="D685" s="152" t="s">
        <v>179</v>
      </c>
      <c r="E685" s="153" t="s">
        <v>1</v>
      </c>
      <c r="F685" s="154" t="s">
        <v>193</v>
      </c>
      <c r="H685" s="153" t="s">
        <v>1</v>
      </c>
      <c r="I685" s="155"/>
      <c r="L685" s="151"/>
      <c r="M685" s="156"/>
      <c r="T685" s="157"/>
      <c r="AT685" s="153" t="s">
        <v>179</v>
      </c>
      <c r="AU685" s="153" t="s">
        <v>89</v>
      </c>
      <c r="AV685" s="12" t="s">
        <v>87</v>
      </c>
      <c r="AW685" s="12" t="s">
        <v>36</v>
      </c>
      <c r="AX685" s="12" t="s">
        <v>80</v>
      </c>
      <c r="AY685" s="153" t="s">
        <v>171</v>
      </c>
    </row>
    <row r="686" spans="2:65" s="13" customFormat="1">
      <c r="B686" s="158"/>
      <c r="D686" s="152" t="s">
        <v>179</v>
      </c>
      <c r="E686" s="159" t="s">
        <v>1</v>
      </c>
      <c r="F686" s="160" t="s">
        <v>194</v>
      </c>
      <c r="H686" s="161">
        <v>1</v>
      </c>
      <c r="I686" s="162"/>
      <c r="L686" s="158"/>
      <c r="M686" s="163"/>
      <c r="T686" s="164"/>
      <c r="AT686" s="159" t="s">
        <v>179</v>
      </c>
      <c r="AU686" s="159" t="s">
        <v>89</v>
      </c>
      <c r="AV686" s="13" t="s">
        <v>89</v>
      </c>
      <c r="AW686" s="13" t="s">
        <v>36</v>
      </c>
      <c r="AX686" s="13" t="s">
        <v>80</v>
      </c>
      <c r="AY686" s="159" t="s">
        <v>171</v>
      </c>
    </row>
    <row r="687" spans="2:65" s="12" customFormat="1">
      <c r="B687" s="151"/>
      <c r="D687" s="152" t="s">
        <v>179</v>
      </c>
      <c r="E687" s="153" t="s">
        <v>1</v>
      </c>
      <c r="F687" s="154" t="s">
        <v>195</v>
      </c>
      <c r="H687" s="153" t="s">
        <v>1</v>
      </c>
      <c r="I687" s="155"/>
      <c r="L687" s="151"/>
      <c r="M687" s="156"/>
      <c r="T687" s="157"/>
      <c r="AT687" s="153" t="s">
        <v>179</v>
      </c>
      <c r="AU687" s="153" t="s">
        <v>89</v>
      </c>
      <c r="AV687" s="12" t="s">
        <v>87</v>
      </c>
      <c r="AW687" s="12" t="s">
        <v>36</v>
      </c>
      <c r="AX687" s="12" t="s">
        <v>80</v>
      </c>
      <c r="AY687" s="153" t="s">
        <v>171</v>
      </c>
    </row>
    <row r="688" spans="2:65" s="13" customFormat="1">
      <c r="B688" s="158"/>
      <c r="D688" s="152" t="s">
        <v>179</v>
      </c>
      <c r="E688" s="159" t="s">
        <v>1</v>
      </c>
      <c r="F688" s="160" t="s">
        <v>196</v>
      </c>
      <c r="H688" s="161">
        <v>1</v>
      </c>
      <c r="I688" s="162"/>
      <c r="L688" s="158"/>
      <c r="M688" s="163"/>
      <c r="T688" s="164"/>
      <c r="AT688" s="159" t="s">
        <v>179</v>
      </c>
      <c r="AU688" s="159" t="s">
        <v>89</v>
      </c>
      <c r="AV688" s="13" t="s">
        <v>89</v>
      </c>
      <c r="AW688" s="13" t="s">
        <v>36</v>
      </c>
      <c r="AX688" s="13" t="s">
        <v>80</v>
      </c>
      <c r="AY688" s="159" t="s">
        <v>171</v>
      </c>
    </row>
    <row r="689" spans="2:65" s="13" customFormat="1">
      <c r="B689" s="158"/>
      <c r="D689" s="152" t="s">
        <v>179</v>
      </c>
      <c r="E689" s="159" t="s">
        <v>1</v>
      </c>
      <c r="F689" s="160" t="s">
        <v>197</v>
      </c>
      <c r="H689" s="161">
        <v>1</v>
      </c>
      <c r="I689" s="162"/>
      <c r="L689" s="158"/>
      <c r="M689" s="163"/>
      <c r="T689" s="164"/>
      <c r="AT689" s="159" t="s">
        <v>179</v>
      </c>
      <c r="AU689" s="159" t="s">
        <v>89</v>
      </c>
      <c r="AV689" s="13" t="s">
        <v>89</v>
      </c>
      <c r="AW689" s="13" t="s">
        <v>36</v>
      </c>
      <c r="AX689" s="13" t="s">
        <v>80</v>
      </c>
      <c r="AY689" s="159" t="s">
        <v>171</v>
      </c>
    </row>
    <row r="690" spans="2:65" s="14" customFormat="1">
      <c r="B690" s="165"/>
      <c r="D690" s="152" t="s">
        <v>179</v>
      </c>
      <c r="E690" s="166" t="s">
        <v>1</v>
      </c>
      <c r="F690" s="167" t="s">
        <v>183</v>
      </c>
      <c r="H690" s="168">
        <v>3</v>
      </c>
      <c r="I690" s="169"/>
      <c r="L690" s="165"/>
      <c r="M690" s="170"/>
      <c r="T690" s="171"/>
      <c r="AT690" s="166" t="s">
        <v>179</v>
      </c>
      <c r="AU690" s="166" t="s">
        <v>89</v>
      </c>
      <c r="AV690" s="14" t="s">
        <v>177</v>
      </c>
      <c r="AW690" s="14" t="s">
        <v>36</v>
      </c>
      <c r="AX690" s="14" t="s">
        <v>87</v>
      </c>
      <c r="AY690" s="166" t="s">
        <v>171</v>
      </c>
    </row>
    <row r="691" spans="2:65" s="1" customFormat="1" ht="24.15" customHeight="1">
      <c r="B691" s="32"/>
      <c r="C691" s="137" t="s">
        <v>544</v>
      </c>
      <c r="D691" s="137" t="s">
        <v>173</v>
      </c>
      <c r="E691" s="138" t="s">
        <v>545</v>
      </c>
      <c r="F691" s="139" t="s">
        <v>546</v>
      </c>
      <c r="G691" s="140" t="s">
        <v>190</v>
      </c>
      <c r="H691" s="141">
        <v>3</v>
      </c>
      <c r="I691" s="142"/>
      <c r="J691" s="143">
        <f>ROUND(I691*H691,2)</f>
        <v>0</v>
      </c>
      <c r="K691" s="144"/>
      <c r="L691" s="32"/>
      <c r="M691" s="145" t="s">
        <v>1</v>
      </c>
      <c r="N691" s="146" t="s">
        <v>45</v>
      </c>
      <c r="P691" s="147">
        <f>O691*H691</f>
        <v>0</v>
      </c>
      <c r="Q691" s="147">
        <v>0</v>
      </c>
      <c r="R691" s="147">
        <f>Q691*H691</f>
        <v>0</v>
      </c>
      <c r="S691" s="147">
        <v>0</v>
      </c>
      <c r="T691" s="148">
        <f>S691*H691</f>
        <v>0</v>
      </c>
      <c r="AR691" s="149" t="s">
        <v>177</v>
      </c>
      <c r="AT691" s="149" t="s">
        <v>173</v>
      </c>
      <c r="AU691" s="149" t="s">
        <v>89</v>
      </c>
      <c r="AY691" s="17" t="s">
        <v>171</v>
      </c>
      <c r="BE691" s="150">
        <f>IF(N691="základní",J691,0)</f>
        <v>0</v>
      </c>
      <c r="BF691" s="150">
        <f>IF(N691="snížená",J691,0)</f>
        <v>0</v>
      </c>
      <c r="BG691" s="150">
        <f>IF(N691="zákl. přenesená",J691,0)</f>
        <v>0</v>
      </c>
      <c r="BH691" s="150">
        <f>IF(N691="sníž. přenesená",J691,0)</f>
        <v>0</v>
      </c>
      <c r="BI691" s="150">
        <f>IF(N691="nulová",J691,0)</f>
        <v>0</v>
      </c>
      <c r="BJ691" s="17" t="s">
        <v>87</v>
      </c>
      <c r="BK691" s="150">
        <f>ROUND(I691*H691,2)</f>
        <v>0</v>
      </c>
      <c r="BL691" s="17" t="s">
        <v>177</v>
      </c>
      <c r="BM691" s="149" t="s">
        <v>547</v>
      </c>
    </row>
    <row r="692" spans="2:65" s="12" customFormat="1">
      <c r="B692" s="151"/>
      <c r="D692" s="152" t="s">
        <v>179</v>
      </c>
      <c r="E692" s="153" t="s">
        <v>1</v>
      </c>
      <c r="F692" s="154" t="s">
        <v>180</v>
      </c>
      <c r="H692" s="153" t="s">
        <v>1</v>
      </c>
      <c r="I692" s="155"/>
      <c r="L692" s="151"/>
      <c r="M692" s="156"/>
      <c r="T692" s="157"/>
      <c r="AT692" s="153" t="s">
        <v>179</v>
      </c>
      <c r="AU692" s="153" t="s">
        <v>89</v>
      </c>
      <c r="AV692" s="12" t="s">
        <v>87</v>
      </c>
      <c r="AW692" s="12" t="s">
        <v>36</v>
      </c>
      <c r="AX692" s="12" t="s">
        <v>80</v>
      </c>
      <c r="AY692" s="153" t="s">
        <v>171</v>
      </c>
    </row>
    <row r="693" spans="2:65" s="12" customFormat="1">
      <c r="B693" s="151"/>
      <c r="D693" s="152" t="s">
        <v>179</v>
      </c>
      <c r="E693" s="153" t="s">
        <v>1</v>
      </c>
      <c r="F693" s="154" t="s">
        <v>192</v>
      </c>
      <c r="H693" s="153" t="s">
        <v>1</v>
      </c>
      <c r="I693" s="155"/>
      <c r="L693" s="151"/>
      <c r="M693" s="156"/>
      <c r="T693" s="157"/>
      <c r="AT693" s="153" t="s">
        <v>179</v>
      </c>
      <c r="AU693" s="153" t="s">
        <v>89</v>
      </c>
      <c r="AV693" s="12" t="s">
        <v>87</v>
      </c>
      <c r="AW693" s="12" t="s">
        <v>36</v>
      </c>
      <c r="AX693" s="12" t="s">
        <v>80</v>
      </c>
      <c r="AY693" s="153" t="s">
        <v>171</v>
      </c>
    </row>
    <row r="694" spans="2:65" s="12" customFormat="1">
      <c r="B694" s="151"/>
      <c r="D694" s="152" t="s">
        <v>179</v>
      </c>
      <c r="E694" s="153" t="s">
        <v>1</v>
      </c>
      <c r="F694" s="154" t="s">
        <v>193</v>
      </c>
      <c r="H694" s="153" t="s">
        <v>1</v>
      </c>
      <c r="I694" s="155"/>
      <c r="L694" s="151"/>
      <c r="M694" s="156"/>
      <c r="T694" s="157"/>
      <c r="AT694" s="153" t="s">
        <v>179</v>
      </c>
      <c r="AU694" s="153" t="s">
        <v>89</v>
      </c>
      <c r="AV694" s="12" t="s">
        <v>87</v>
      </c>
      <c r="AW694" s="12" t="s">
        <v>36</v>
      </c>
      <c r="AX694" s="12" t="s">
        <v>80</v>
      </c>
      <c r="AY694" s="153" t="s">
        <v>171</v>
      </c>
    </row>
    <row r="695" spans="2:65" s="13" customFormat="1">
      <c r="B695" s="158"/>
      <c r="D695" s="152" t="s">
        <v>179</v>
      </c>
      <c r="E695" s="159" t="s">
        <v>1</v>
      </c>
      <c r="F695" s="160" t="s">
        <v>201</v>
      </c>
      <c r="H695" s="161">
        <v>1</v>
      </c>
      <c r="I695" s="162"/>
      <c r="L695" s="158"/>
      <c r="M695" s="163"/>
      <c r="T695" s="164"/>
      <c r="AT695" s="159" t="s">
        <v>179</v>
      </c>
      <c r="AU695" s="159" t="s">
        <v>89</v>
      </c>
      <c r="AV695" s="13" t="s">
        <v>89</v>
      </c>
      <c r="AW695" s="13" t="s">
        <v>36</v>
      </c>
      <c r="AX695" s="13" t="s">
        <v>80</v>
      </c>
      <c r="AY695" s="159" t="s">
        <v>171</v>
      </c>
    </row>
    <row r="696" spans="2:65" s="13" customFormat="1">
      <c r="B696" s="158"/>
      <c r="D696" s="152" t="s">
        <v>179</v>
      </c>
      <c r="E696" s="159" t="s">
        <v>1</v>
      </c>
      <c r="F696" s="160" t="s">
        <v>202</v>
      </c>
      <c r="H696" s="161">
        <v>1</v>
      </c>
      <c r="I696" s="162"/>
      <c r="L696" s="158"/>
      <c r="M696" s="163"/>
      <c r="T696" s="164"/>
      <c r="AT696" s="159" t="s">
        <v>179</v>
      </c>
      <c r="AU696" s="159" t="s">
        <v>89</v>
      </c>
      <c r="AV696" s="13" t="s">
        <v>89</v>
      </c>
      <c r="AW696" s="13" t="s">
        <v>36</v>
      </c>
      <c r="AX696" s="13" t="s">
        <v>80</v>
      </c>
      <c r="AY696" s="159" t="s">
        <v>171</v>
      </c>
    </row>
    <row r="697" spans="2:65" s="12" customFormat="1">
      <c r="B697" s="151"/>
      <c r="D697" s="152" t="s">
        <v>179</v>
      </c>
      <c r="E697" s="153" t="s">
        <v>1</v>
      </c>
      <c r="F697" s="154" t="s">
        <v>195</v>
      </c>
      <c r="H697" s="153" t="s">
        <v>1</v>
      </c>
      <c r="I697" s="155"/>
      <c r="L697" s="151"/>
      <c r="M697" s="156"/>
      <c r="T697" s="157"/>
      <c r="AT697" s="153" t="s">
        <v>179</v>
      </c>
      <c r="AU697" s="153" t="s">
        <v>89</v>
      </c>
      <c r="AV697" s="12" t="s">
        <v>87</v>
      </c>
      <c r="AW697" s="12" t="s">
        <v>36</v>
      </c>
      <c r="AX697" s="12" t="s">
        <v>80</v>
      </c>
      <c r="AY697" s="153" t="s">
        <v>171</v>
      </c>
    </row>
    <row r="698" spans="2:65" s="13" customFormat="1">
      <c r="B698" s="158"/>
      <c r="D698" s="152" t="s">
        <v>179</v>
      </c>
      <c r="E698" s="159" t="s">
        <v>1</v>
      </c>
      <c r="F698" s="160" t="s">
        <v>203</v>
      </c>
      <c r="H698" s="161">
        <v>1</v>
      </c>
      <c r="I698" s="162"/>
      <c r="L698" s="158"/>
      <c r="M698" s="163"/>
      <c r="T698" s="164"/>
      <c r="AT698" s="159" t="s">
        <v>179</v>
      </c>
      <c r="AU698" s="159" t="s">
        <v>89</v>
      </c>
      <c r="AV698" s="13" t="s">
        <v>89</v>
      </c>
      <c r="AW698" s="13" t="s">
        <v>36</v>
      </c>
      <c r="AX698" s="13" t="s">
        <v>80</v>
      </c>
      <c r="AY698" s="159" t="s">
        <v>171</v>
      </c>
    </row>
    <row r="699" spans="2:65" s="14" customFormat="1">
      <c r="B699" s="165"/>
      <c r="D699" s="152" t="s">
        <v>179</v>
      </c>
      <c r="E699" s="166" t="s">
        <v>1</v>
      </c>
      <c r="F699" s="167" t="s">
        <v>183</v>
      </c>
      <c r="H699" s="168">
        <v>3</v>
      </c>
      <c r="I699" s="169"/>
      <c r="L699" s="165"/>
      <c r="M699" s="170"/>
      <c r="T699" s="171"/>
      <c r="AT699" s="166" t="s">
        <v>179</v>
      </c>
      <c r="AU699" s="166" t="s">
        <v>89</v>
      </c>
      <c r="AV699" s="14" t="s">
        <v>177</v>
      </c>
      <c r="AW699" s="14" t="s">
        <v>36</v>
      </c>
      <c r="AX699" s="14" t="s">
        <v>87</v>
      </c>
      <c r="AY699" s="166" t="s">
        <v>171</v>
      </c>
    </row>
    <row r="700" spans="2:65" s="1" customFormat="1" ht="24.15" customHeight="1">
      <c r="B700" s="32"/>
      <c r="C700" s="137" t="s">
        <v>548</v>
      </c>
      <c r="D700" s="137" t="s">
        <v>173</v>
      </c>
      <c r="E700" s="138" t="s">
        <v>549</v>
      </c>
      <c r="F700" s="139" t="s">
        <v>550</v>
      </c>
      <c r="G700" s="140" t="s">
        <v>190</v>
      </c>
      <c r="H700" s="141">
        <v>2</v>
      </c>
      <c r="I700" s="142"/>
      <c r="J700" s="143">
        <f>ROUND(I700*H700,2)</f>
        <v>0</v>
      </c>
      <c r="K700" s="144"/>
      <c r="L700" s="32"/>
      <c r="M700" s="145" t="s">
        <v>1</v>
      </c>
      <c r="N700" s="146" t="s">
        <v>45</v>
      </c>
      <c r="P700" s="147">
        <f>O700*H700</f>
        <v>0</v>
      </c>
      <c r="Q700" s="147">
        <v>0</v>
      </c>
      <c r="R700" s="147">
        <f>Q700*H700</f>
        <v>0</v>
      </c>
      <c r="S700" s="147">
        <v>0</v>
      </c>
      <c r="T700" s="148">
        <f>S700*H700</f>
        <v>0</v>
      </c>
      <c r="AR700" s="149" t="s">
        <v>177</v>
      </c>
      <c r="AT700" s="149" t="s">
        <v>173</v>
      </c>
      <c r="AU700" s="149" t="s">
        <v>89</v>
      </c>
      <c r="AY700" s="17" t="s">
        <v>171</v>
      </c>
      <c r="BE700" s="150">
        <f>IF(N700="základní",J700,0)</f>
        <v>0</v>
      </c>
      <c r="BF700" s="150">
        <f>IF(N700="snížená",J700,0)</f>
        <v>0</v>
      </c>
      <c r="BG700" s="150">
        <f>IF(N700="zákl. přenesená",J700,0)</f>
        <v>0</v>
      </c>
      <c r="BH700" s="150">
        <f>IF(N700="sníž. přenesená",J700,0)</f>
        <v>0</v>
      </c>
      <c r="BI700" s="150">
        <f>IF(N700="nulová",J700,0)</f>
        <v>0</v>
      </c>
      <c r="BJ700" s="17" t="s">
        <v>87</v>
      </c>
      <c r="BK700" s="150">
        <f>ROUND(I700*H700,2)</f>
        <v>0</v>
      </c>
      <c r="BL700" s="17" t="s">
        <v>177</v>
      </c>
      <c r="BM700" s="149" t="s">
        <v>551</v>
      </c>
    </row>
    <row r="701" spans="2:65" s="12" customFormat="1">
      <c r="B701" s="151"/>
      <c r="D701" s="152" t="s">
        <v>179</v>
      </c>
      <c r="E701" s="153" t="s">
        <v>1</v>
      </c>
      <c r="F701" s="154" t="s">
        <v>180</v>
      </c>
      <c r="H701" s="153" t="s">
        <v>1</v>
      </c>
      <c r="I701" s="155"/>
      <c r="L701" s="151"/>
      <c r="M701" s="156"/>
      <c r="T701" s="157"/>
      <c r="AT701" s="153" t="s">
        <v>179</v>
      </c>
      <c r="AU701" s="153" t="s">
        <v>89</v>
      </c>
      <c r="AV701" s="12" t="s">
        <v>87</v>
      </c>
      <c r="AW701" s="12" t="s">
        <v>36</v>
      </c>
      <c r="AX701" s="12" t="s">
        <v>80</v>
      </c>
      <c r="AY701" s="153" t="s">
        <v>171</v>
      </c>
    </row>
    <row r="702" spans="2:65" s="12" customFormat="1">
      <c r="B702" s="151"/>
      <c r="D702" s="152" t="s">
        <v>179</v>
      </c>
      <c r="E702" s="153" t="s">
        <v>1</v>
      </c>
      <c r="F702" s="154" t="s">
        <v>192</v>
      </c>
      <c r="H702" s="153" t="s">
        <v>1</v>
      </c>
      <c r="I702" s="155"/>
      <c r="L702" s="151"/>
      <c r="M702" s="156"/>
      <c r="T702" s="157"/>
      <c r="AT702" s="153" t="s">
        <v>179</v>
      </c>
      <c r="AU702" s="153" t="s">
        <v>89</v>
      </c>
      <c r="AV702" s="12" t="s">
        <v>87</v>
      </c>
      <c r="AW702" s="12" t="s">
        <v>36</v>
      </c>
      <c r="AX702" s="12" t="s">
        <v>80</v>
      </c>
      <c r="AY702" s="153" t="s">
        <v>171</v>
      </c>
    </row>
    <row r="703" spans="2:65" s="12" customFormat="1">
      <c r="B703" s="151"/>
      <c r="D703" s="152" t="s">
        <v>179</v>
      </c>
      <c r="E703" s="153" t="s">
        <v>1</v>
      </c>
      <c r="F703" s="154" t="s">
        <v>193</v>
      </c>
      <c r="H703" s="153" t="s">
        <v>1</v>
      </c>
      <c r="I703" s="155"/>
      <c r="L703" s="151"/>
      <c r="M703" s="156"/>
      <c r="T703" s="157"/>
      <c r="AT703" s="153" t="s">
        <v>179</v>
      </c>
      <c r="AU703" s="153" t="s">
        <v>89</v>
      </c>
      <c r="AV703" s="12" t="s">
        <v>87</v>
      </c>
      <c r="AW703" s="12" t="s">
        <v>36</v>
      </c>
      <c r="AX703" s="12" t="s">
        <v>80</v>
      </c>
      <c r="AY703" s="153" t="s">
        <v>171</v>
      </c>
    </row>
    <row r="704" spans="2:65" s="13" customFormat="1">
      <c r="B704" s="158"/>
      <c r="D704" s="152" t="s">
        <v>179</v>
      </c>
      <c r="E704" s="159" t="s">
        <v>1</v>
      </c>
      <c r="F704" s="160" t="s">
        <v>208</v>
      </c>
      <c r="H704" s="161">
        <v>1</v>
      </c>
      <c r="I704" s="162"/>
      <c r="L704" s="158"/>
      <c r="M704" s="163"/>
      <c r="T704" s="164"/>
      <c r="AT704" s="159" t="s">
        <v>179</v>
      </c>
      <c r="AU704" s="159" t="s">
        <v>89</v>
      </c>
      <c r="AV704" s="13" t="s">
        <v>89</v>
      </c>
      <c r="AW704" s="13" t="s">
        <v>36</v>
      </c>
      <c r="AX704" s="13" t="s">
        <v>80</v>
      </c>
      <c r="AY704" s="159" t="s">
        <v>171</v>
      </c>
    </row>
    <row r="705" spans="2:65" s="12" customFormat="1">
      <c r="B705" s="151"/>
      <c r="D705" s="152" t="s">
        <v>179</v>
      </c>
      <c r="E705" s="153" t="s">
        <v>1</v>
      </c>
      <c r="F705" s="154" t="s">
        <v>195</v>
      </c>
      <c r="H705" s="153" t="s">
        <v>1</v>
      </c>
      <c r="I705" s="155"/>
      <c r="L705" s="151"/>
      <c r="M705" s="156"/>
      <c r="T705" s="157"/>
      <c r="AT705" s="153" t="s">
        <v>179</v>
      </c>
      <c r="AU705" s="153" t="s">
        <v>89</v>
      </c>
      <c r="AV705" s="12" t="s">
        <v>87</v>
      </c>
      <c r="AW705" s="12" t="s">
        <v>36</v>
      </c>
      <c r="AX705" s="12" t="s">
        <v>80</v>
      </c>
      <c r="AY705" s="153" t="s">
        <v>171</v>
      </c>
    </row>
    <row r="706" spans="2:65" s="13" customFormat="1">
      <c r="B706" s="158"/>
      <c r="D706" s="152" t="s">
        <v>179</v>
      </c>
      <c r="E706" s="159" t="s">
        <v>1</v>
      </c>
      <c r="F706" s="160" t="s">
        <v>209</v>
      </c>
      <c r="H706" s="161">
        <v>1</v>
      </c>
      <c r="I706" s="162"/>
      <c r="L706" s="158"/>
      <c r="M706" s="163"/>
      <c r="T706" s="164"/>
      <c r="AT706" s="159" t="s">
        <v>179</v>
      </c>
      <c r="AU706" s="159" t="s">
        <v>89</v>
      </c>
      <c r="AV706" s="13" t="s">
        <v>89</v>
      </c>
      <c r="AW706" s="13" t="s">
        <v>36</v>
      </c>
      <c r="AX706" s="13" t="s">
        <v>80</v>
      </c>
      <c r="AY706" s="159" t="s">
        <v>171</v>
      </c>
    </row>
    <row r="707" spans="2:65" s="14" customFormat="1">
      <c r="B707" s="165"/>
      <c r="D707" s="152" t="s">
        <v>179</v>
      </c>
      <c r="E707" s="166" t="s">
        <v>1</v>
      </c>
      <c r="F707" s="167" t="s">
        <v>183</v>
      </c>
      <c r="H707" s="168">
        <v>2</v>
      </c>
      <c r="I707" s="169"/>
      <c r="L707" s="165"/>
      <c r="M707" s="170"/>
      <c r="T707" s="171"/>
      <c r="AT707" s="166" t="s">
        <v>179</v>
      </c>
      <c r="AU707" s="166" t="s">
        <v>89</v>
      </c>
      <c r="AV707" s="14" t="s">
        <v>177</v>
      </c>
      <c r="AW707" s="14" t="s">
        <v>36</v>
      </c>
      <c r="AX707" s="14" t="s">
        <v>87</v>
      </c>
      <c r="AY707" s="166" t="s">
        <v>171</v>
      </c>
    </row>
    <row r="708" spans="2:65" s="1" customFormat="1" ht="24.15" customHeight="1">
      <c r="B708" s="32"/>
      <c r="C708" s="137" t="s">
        <v>552</v>
      </c>
      <c r="D708" s="137" t="s">
        <v>173</v>
      </c>
      <c r="E708" s="138" t="s">
        <v>553</v>
      </c>
      <c r="F708" s="139" t="s">
        <v>554</v>
      </c>
      <c r="G708" s="140" t="s">
        <v>190</v>
      </c>
      <c r="H708" s="141">
        <v>5</v>
      </c>
      <c r="I708" s="142"/>
      <c r="J708" s="143">
        <f>ROUND(I708*H708,2)</f>
        <v>0</v>
      </c>
      <c r="K708" s="144"/>
      <c r="L708" s="32"/>
      <c r="M708" s="145" t="s">
        <v>1</v>
      </c>
      <c r="N708" s="146" t="s">
        <v>45</v>
      </c>
      <c r="P708" s="147">
        <f>O708*H708</f>
        <v>0</v>
      </c>
      <c r="Q708" s="147">
        <v>0</v>
      </c>
      <c r="R708" s="147">
        <f>Q708*H708</f>
        <v>0</v>
      </c>
      <c r="S708" s="147">
        <v>0</v>
      </c>
      <c r="T708" s="148">
        <f>S708*H708</f>
        <v>0</v>
      </c>
      <c r="AR708" s="149" t="s">
        <v>177</v>
      </c>
      <c r="AT708" s="149" t="s">
        <v>173</v>
      </c>
      <c r="AU708" s="149" t="s">
        <v>89</v>
      </c>
      <c r="AY708" s="17" t="s">
        <v>171</v>
      </c>
      <c r="BE708" s="150">
        <f>IF(N708="základní",J708,0)</f>
        <v>0</v>
      </c>
      <c r="BF708" s="150">
        <f>IF(N708="snížená",J708,0)</f>
        <v>0</v>
      </c>
      <c r="BG708" s="150">
        <f>IF(N708="zákl. přenesená",J708,0)</f>
        <v>0</v>
      </c>
      <c r="BH708" s="150">
        <f>IF(N708="sníž. přenesená",J708,0)</f>
        <v>0</v>
      </c>
      <c r="BI708" s="150">
        <f>IF(N708="nulová",J708,0)</f>
        <v>0</v>
      </c>
      <c r="BJ708" s="17" t="s">
        <v>87</v>
      </c>
      <c r="BK708" s="150">
        <f>ROUND(I708*H708,2)</f>
        <v>0</v>
      </c>
      <c r="BL708" s="17" t="s">
        <v>177</v>
      </c>
      <c r="BM708" s="149" t="s">
        <v>555</v>
      </c>
    </row>
    <row r="709" spans="2:65" s="12" customFormat="1">
      <c r="B709" s="151"/>
      <c r="D709" s="152" t="s">
        <v>179</v>
      </c>
      <c r="E709" s="153" t="s">
        <v>1</v>
      </c>
      <c r="F709" s="154" t="s">
        <v>180</v>
      </c>
      <c r="H709" s="153" t="s">
        <v>1</v>
      </c>
      <c r="I709" s="155"/>
      <c r="L709" s="151"/>
      <c r="M709" s="156"/>
      <c r="T709" s="157"/>
      <c r="AT709" s="153" t="s">
        <v>179</v>
      </c>
      <c r="AU709" s="153" t="s">
        <v>89</v>
      </c>
      <c r="AV709" s="12" t="s">
        <v>87</v>
      </c>
      <c r="AW709" s="12" t="s">
        <v>36</v>
      </c>
      <c r="AX709" s="12" t="s">
        <v>80</v>
      </c>
      <c r="AY709" s="153" t="s">
        <v>171</v>
      </c>
    </row>
    <row r="710" spans="2:65" s="12" customFormat="1">
      <c r="B710" s="151"/>
      <c r="D710" s="152" t="s">
        <v>179</v>
      </c>
      <c r="E710" s="153" t="s">
        <v>1</v>
      </c>
      <c r="F710" s="154" t="s">
        <v>192</v>
      </c>
      <c r="H710" s="153" t="s">
        <v>1</v>
      </c>
      <c r="I710" s="155"/>
      <c r="L710" s="151"/>
      <c r="M710" s="156"/>
      <c r="T710" s="157"/>
      <c r="AT710" s="153" t="s">
        <v>179</v>
      </c>
      <c r="AU710" s="153" t="s">
        <v>89</v>
      </c>
      <c r="AV710" s="12" t="s">
        <v>87</v>
      </c>
      <c r="AW710" s="12" t="s">
        <v>36</v>
      </c>
      <c r="AX710" s="12" t="s">
        <v>80</v>
      </c>
      <c r="AY710" s="153" t="s">
        <v>171</v>
      </c>
    </row>
    <row r="711" spans="2:65" s="12" customFormat="1">
      <c r="B711" s="151"/>
      <c r="D711" s="152" t="s">
        <v>179</v>
      </c>
      <c r="E711" s="153" t="s">
        <v>1</v>
      </c>
      <c r="F711" s="154" t="s">
        <v>193</v>
      </c>
      <c r="H711" s="153" t="s">
        <v>1</v>
      </c>
      <c r="I711" s="155"/>
      <c r="L711" s="151"/>
      <c r="M711" s="156"/>
      <c r="T711" s="157"/>
      <c r="AT711" s="153" t="s">
        <v>179</v>
      </c>
      <c r="AU711" s="153" t="s">
        <v>89</v>
      </c>
      <c r="AV711" s="12" t="s">
        <v>87</v>
      </c>
      <c r="AW711" s="12" t="s">
        <v>36</v>
      </c>
      <c r="AX711" s="12" t="s">
        <v>80</v>
      </c>
      <c r="AY711" s="153" t="s">
        <v>171</v>
      </c>
    </row>
    <row r="712" spans="2:65" s="13" customFormat="1">
      <c r="B712" s="158"/>
      <c r="D712" s="152" t="s">
        <v>179</v>
      </c>
      <c r="E712" s="159" t="s">
        <v>1</v>
      </c>
      <c r="F712" s="160" t="s">
        <v>214</v>
      </c>
      <c r="H712" s="161">
        <v>1</v>
      </c>
      <c r="I712" s="162"/>
      <c r="L712" s="158"/>
      <c r="M712" s="163"/>
      <c r="T712" s="164"/>
      <c r="AT712" s="159" t="s">
        <v>179</v>
      </c>
      <c r="AU712" s="159" t="s">
        <v>89</v>
      </c>
      <c r="AV712" s="13" t="s">
        <v>89</v>
      </c>
      <c r="AW712" s="13" t="s">
        <v>36</v>
      </c>
      <c r="AX712" s="13" t="s">
        <v>80</v>
      </c>
      <c r="AY712" s="159" t="s">
        <v>171</v>
      </c>
    </row>
    <row r="713" spans="2:65" s="13" customFormat="1">
      <c r="B713" s="158"/>
      <c r="D713" s="152" t="s">
        <v>179</v>
      </c>
      <c r="E713" s="159" t="s">
        <v>1</v>
      </c>
      <c r="F713" s="160" t="s">
        <v>215</v>
      </c>
      <c r="H713" s="161">
        <v>1</v>
      </c>
      <c r="I713" s="162"/>
      <c r="L713" s="158"/>
      <c r="M713" s="163"/>
      <c r="T713" s="164"/>
      <c r="AT713" s="159" t="s">
        <v>179</v>
      </c>
      <c r="AU713" s="159" t="s">
        <v>89</v>
      </c>
      <c r="AV713" s="13" t="s">
        <v>89</v>
      </c>
      <c r="AW713" s="13" t="s">
        <v>36</v>
      </c>
      <c r="AX713" s="13" t="s">
        <v>80</v>
      </c>
      <c r="AY713" s="159" t="s">
        <v>171</v>
      </c>
    </row>
    <row r="714" spans="2:65" s="13" customFormat="1">
      <c r="B714" s="158"/>
      <c r="D714" s="152" t="s">
        <v>179</v>
      </c>
      <c r="E714" s="159" t="s">
        <v>1</v>
      </c>
      <c r="F714" s="160" t="s">
        <v>216</v>
      </c>
      <c r="H714" s="161">
        <v>1</v>
      </c>
      <c r="I714" s="162"/>
      <c r="L714" s="158"/>
      <c r="M714" s="163"/>
      <c r="T714" s="164"/>
      <c r="AT714" s="159" t="s">
        <v>179</v>
      </c>
      <c r="AU714" s="159" t="s">
        <v>89</v>
      </c>
      <c r="AV714" s="13" t="s">
        <v>89</v>
      </c>
      <c r="AW714" s="13" t="s">
        <v>36</v>
      </c>
      <c r="AX714" s="13" t="s">
        <v>80</v>
      </c>
      <c r="AY714" s="159" t="s">
        <v>171</v>
      </c>
    </row>
    <row r="715" spans="2:65" s="12" customFormat="1">
      <c r="B715" s="151"/>
      <c r="D715" s="152" t="s">
        <v>179</v>
      </c>
      <c r="E715" s="153" t="s">
        <v>1</v>
      </c>
      <c r="F715" s="154" t="s">
        <v>217</v>
      </c>
      <c r="H715" s="153" t="s">
        <v>1</v>
      </c>
      <c r="I715" s="155"/>
      <c r="L715" s="151"/>
      <c r="M715" s="156"/>
      <c r="T715" s="157"/>
      <c r="AT715" s="153" t="s">
        <v>179</v>
      </c>
      <c r="AU715" s="153" t="s">
        <v>89</v>
      </c>
      <c r="AV715" s="12" t="s">
        <v>87</v>
      </c>
      <c r="AW715" s="12" t="s">
        <v>36</v>
      </c>
      <c r="AX715" s="12" t="s">
        <v>80</v>
      </c>
      <c r="AY715" s="153" t="s">
        <v>171</v>
      </c>
    </row>
    <row r="716" spans="2:65" s="13" customFormat="1">
      <c r="B716" s="158"/>
      <c r="D716" s="152" t="s">
        <v>179</v>
      </c>
      <c r="E716" s="159" t="s">
        <v>1</v>
      </c>
      <c r="F716" s="160" t="s">
        <v>218</v>
      </c>
      <c r="H716" s="161">
        <v>1</v>
      </c>
      <c r="I716" s="162"/>
      <c r="L716" s="158"/>
      <c r="M716" s="163"/>
      <c r="T716" s="164"/>
      <c r="AT716" s="159" t="s">
        <v>179</v>
      </c>
      <c r="AU716" s="159" t="s">
        <v>89</v>
      </c>
      <c r="AV716" s="13" t="s">
        <v>89</v>
      </c>
      <c r="AW716" s="13" t="s">
        <v>36</v>
      </c>
      <c r="AX716" s="13" t="s">
        <v>80</v>
      </c>
      <c r="AY716" s="159" t="s">
        <v>171</v>
      </c>
    </row>
    <row r="717" spans="2:65" s="13" customFormat="1">
      <c r="B717" s="158"/>
      <c r="D717" s="152" t="s">
        <v>179</v>
      </c>
      <c r="E717" s="159" t="s">
        <v>1</v>
      </c>
      <c r="F717" s="160" t="s">
        <v>219</v>
      </c>
      <c r="H717" s="161">
        <v>1</v>
      </c>
      <c r="I717" s="162"/>
      <c r="L717" s="158"/>
      <c r="M717" s="163"/>
      <c r="T717" s="164"/>
      <c r="AT717" s="159" t="s">
        <v>179</v>
      </c>
      <c r="AU717" s="159" t="s">
        <v>89</v>
      </c>
      <c r="AV717" s="13" t="s">
        <v>89</v>
      </c>
      <c r="AW717" s="13" t="s">
        <v>36</v>
      </c>
      <c r="AX717" s="13" t="s">
        <v>80</v>
      </c>
      <c r="AY717" s="159" t="s">
        <v>171</v>
      </c>
    </row>
    <row r="718" spans="2:65" s="14" customFormat="1">
      <c r="B718" s="165"/>
      <c r="D718" s="152" t="s">
        <v>179</v>
      </c>
      <c r="E718" s="166" t="s">
        <v>1</v>
      </c>
      <c r="F718" s="167" t="s">
        <v>183</v>
      </c>
      <c r="H718" s="168">
        <v>5</v>
      </c>
      <c r="I718" s="169"/>
      <c r="L718" s="165"/>
      <c r="M718" s="170"/>
      <c r="T718" s="171"/>
      <c r="AT718" s="166" t="s">
        <v>179</v>
      </c>
      <c r="AU718" s="166" t="s">
        <v>89</v>
      </c>
      <c r="AV718" s="14" t="s">
        <v>177</v>
      </c>
      <c r="AW718" s="14" t="s">
        <v>36</v>
      </c>
      <c r="AX718" s="14" t="s">
        <v>87</v>
      </c>
      <c r="AY718" s="166" t="s">
        <v>171</v>
      </c>
    </row>
    <row r="719" spans="2:65" s="1" customFormat="1" ht="24.15" customHeight="1">
      <c r="B719" s="32"/>
      <c r="C719" s="137" t="s">
        <v>556</v>
      </c>
      <c r="D719" s="137" t="s">
        <v>173</v>
      </c>
      <c r="E719" s="138" t="s">
        <v>557</v>
      </c>
      <c r="F719" s="139" t="s">
        <v>558</v>
      </c>
      <c r="G719" s="140" t="s">
        <v>190</v>
      </c>
      <c r="H719" s="141">
        <v>5</v>
      </c>
      <c r="I719" s="142"/>
      <c r="J719" s="143">
        <f>ROUND(I719*H719,2)</f>
        <v>0</v>
      </c>
      <c r="K719" s="144"/>
      <c r="L719" s="32"/>
      <c r="M719" s="145" t="s">
        <v>1</v>
      </c>
      <c r="N719" s="146" t="s">
        <v>45</v>
      </c>
      <c r="P719" s="147">
        <f>O719*H719</f>
        <v>0</v>
      </c>
      <c r="Q719" s="147">
        <v>0</v>
      </c>
      <c r="R719" s="147">
        <f>Q719*H719</f>
        <v>0</v>
      </c>
      <c r="S719" s="147">
        <v>0</v>
      </c>
      <c r="T719" s="148">
        <f>S719*H719</f>
        <v>0</v>
      </c>
      <c r="AR719" s="149" t="s">
        <v>177</v>
      </c>
      <c r="AT719" s="149" t="s">
        <v>173</v>
      </c>
      <c r="AU719" s="149" t="s">
        <v>89</v>
      </c>
      <c r="AY719" s="17" t="s">
        <v>171</v>
      </c>
      <c r="BE719" s="150">
        <f>IF(N719="základní",J719,0)</f>
        <v>0</v>
      </c>
      <c r="BF719" s="150">
        <f>IF(N719="snížená",J719,0)</f>
        <v>0</v>
      </c>
      <c r="BG719" s="150">
        <f>IF(N719="zákl. přenesená",J719,0)</f>
        <v>0</v>
      </c>
      <c r="BH719" s="150">
        <f>IF(N719="sníž. přenesená",J719,0)</f>
        <v>0</v>
      </c>
      <c r="BI719" s="150">
        <f>IF(N719="nulová",J719,0)</f>
        <v>0</v>
      </c>
      <c r="BJ719" s="17" t="s">
        <v>87</v>
      </c>
      <c r="BK719" s="150">
        <f>ROUND(I719*H719,2)</f>
        <v>0</v>
      </c>
      <c r="BL719" s="17" t="s">
        <v>177</v>
      </c>
      <c r="BM719" s="149" t="s">
        <v>559</v>
      </c>
    </row>
    <row r="720" spans="2:65" s="12" customFormat="1">
      <c r="B720" s="151"/>
      <c r="D720" s="152" t="s">
        <v>179</v>
      </c>
      <c r="E720" s="153" t="s">
        <v>1</v>
      </c>
      <c r="F720" s="154" t="s">
        <v>180</v>
      </c>
      <c r="H720" s="153" t="s">
        <v>1</v>
      </c>
      <c r="I720" s="155"/>
      <c r="L720" s="151"/>
      <c r="M720" s="156"/>
      <c r="T720" s="157"/>
      <c r="AT720" s="153" t="s">
        <v>179</v>
      </c>
      <c r="AU720" s="153" t="s">
        <v>89</v>
      </c>
      <c r="AV720" s="12" t="s">
        <v>87</v>
      </c>
      <c r="AW720" s="12" t="s">
        <v>36</v>
      </c>
      <c r="AX720" s="12" t="s">
        <v>80</v>
      </c>
      <c r="AY720" s="153" t="s">
        <v>171</v>
      </c>
    </row>
    <row r="721" spans="2:65" s="12" customFormat="1">
      <c r="B721" s="151"/>
      <c r="D721" s="152" t="s">
        <v>179</v>
      </c>
      <c r="E721" s="153" t="s">
        <v>1</v>
      </c>
      <c r="F721" s="154" t="s">
        <v>192</v>
      </c>
      <c r="H721" s="153" t="s">
        <v>1</v>
      </c>
      <c r="I721" s="155"/>
      <c r="L721" s="151"/>
      <c r="M721" s="156"/>
      <c r="T721" s="157"/>
      <c r="AT721" s="153" t="s">
        <v>179</v>
      </c>
      <c r="AU721" s="153" t="s">
        <v>89</v>
      </c>
      <c r="AV721" s="12" t="s">
        <v>87</v>
      </c>
      <c r="AW721" s="12" t="s">
        <v>36</v>
      </c>
      <c r="AX721" s="12" t="s">
        <v>80</v>
      </c>
      <c r="AY721" s="153" t="s">
        <v>171</v>
      </c>
    </row>
    <row r="722" spans="2:65" s="12" customFormat="1">
      <c r="B722" s="151"/>
      <c r="D722" s="152" t="s">
        <v>179</v>
      </c>
      <c r="E722" s="153" t="s">
        <v>1</v>
      </c>
      <c r="F722" s="154" t="s">
        <v>193</v>
      </c>
      <c r="H722" s="153" t="s">
        <v>1</v>
      </c>
      <c r="I722" s="155"/>
      <c r="L722" s="151"/>
      <c r="M722" s="156"/>
      <c r="T722" s="157"/>
      <c r="AT722" s="153" t="s">
        <v>179</v>
      </c>
      <c r="AU722" s="153" t="s">
        <v>89</v>
      </c>
      <c r="AV722" s="12" t="s">
        <v>87</v>
      </c>
      <c r="AW722" s="12" t="s">
        <v>36</v>
      </c>
      <c r="AX722" s="12" t="s">
        <v>80</v>
      </c>
      <c r="AY722" s="153" t="s">
        <v>171</v>
      </c>
    </row>
    <row r="723" spans="2:65" s="13" customFormat="1">
      <c r="B723" s="158"/>
      <c r="D723" s="152" t="s">
        <v>179</v>
      </c>
      <c r="E723" s="159" t="s">
        <v>1</v>
      </c>
      <c r="F723" s="160" t="s">
        <v>194</v>
      </c>
      <c r="H723" s="161">
        <v>1</v>
      </c>
      <c r="I723" s="162"/>
      <c r="L723" s="158"/>
      <c r="M723" s="163"/>
      <c r="T723" s="164"/>
      <c r="AT723" s="159" t="s">
        <v>179</v>
      </c>
      <c r="AU723" s="159" t="s">
        <v>89</v>
      </c>
      <c r="AV723" s="13" t="s">
        <v>89</v>
      </c>
      <c r="AW723" s="13" t="s">
        <v>36</v>
      </c>
      <c r="AX723" s="13" t="s">
        <v>80</v>
      </c>
      <c r="AY723" s="159" t="s">
        <v>171</v>
      </c>
    </row>
    <row r="724" spans="2:65" s="12" customFormat="1">
      <c r="B724" s="151"/>
      <c r="D724" s="152" t="s">
        <v>179</v>
      </c>
      <c r="E724" s="153" t="s">
        <v>1</v>
      </c>
      <c r="F724" s="154" t="s">
        <v>195</v>
      </c>
      <c r="H724" s="153" t="s">
        <v>1</v>
      </c>
      <c r="I724" s="155"/>
      <c r="L724" s="151"/>
      <c r="M724" s="156"/>
      <c r="T724" s="157"/>
      <c r="AT724" s="153" t="s">
        <v>179</v>
      </c>
      <c r="AU724" s="153" t="s">
        <v>89</v>
      </c>
      <c r="AV724" s="12" t="s">
        <v>87</v>
      </c>
      <c r="AW724" s="12" t="s">
        <v>36</v>
      </c>
      <c r="AX724" s="12" t="s">
        <v>80</v>
      </c>
      <c r="AY724" s="153" t="s">
        <v>171</v>
      </c>
    </row>
    <row r="725" spans="2:65" s="13" customFormat="1">
      <c r="B725" s="158"/>
      <c r="D725" s="152" t="s">
        <v>179</v>
      </c>
      <c r="E725" s="159" t="s">
        <v>1</v>
      </c>
      <c r="F725" s="160" t="s">
        <v>196</v>
      </c>
      <c r="H725" s="161">
        <v>1</v>
      </c>
      <c r="I725" s="162"/>
      <c r="L725" s="158"/>
      <c r="M725" s="163"/>
      <c r="T725" s="164"/>
      <c r="AT725" s="159" t="s">
        <v>179</v>
      </c>
      <c r="AU725" s="159" t="s">
        <v>89</v>
      </c>
      <c r="AV725" s="13" t="s">
        <v>89</v>
      </c>
      <c r="AW725" s="13" t="s">
        <v>36</v>
      </c>
      <c r="AX725" s="13" t="s">
        <v>80</v>
      </c>
      <c r="AY725" s="159" t="s">
        <v>171</v>
      </c>
    </row>
    <row r="726" spans="2:65" s="13" customFormat="1">
      <c r="B726" s="158"/>
      <c r="D726" s="152" t="s">
        <v>179</v>
      </c>
      <c r="E726" s="159" t="s">
        <v>1</v>
      </c>
      <c r="F726" s="160" t="s">
        <v>197</v>
      </c>
      <c r="H726" s="161">
        <v>1</v>
      </c>
      <c r="I726" s="162"/>
      <c r="L726" s="158"/>
      <c r="M726" s="163"/>
      <c r="T726" s="164"/>
      <c r="AT726" s="159" t="s">
        <v>179</v>
      </c>
      <c r="AU726" s="159" t="s">
        <v>89</v>
      </c>
      <c r="AV726" s="13" t="s">
        <v>89</v>
      </c>
      <c r="AW726" s="13" t="s">
        <v>36</v>
      </c>
      <c r="AX726" s="13" t="s">
        <v>80</v>
      </c>
      <c r="AY726" s="159" t="s">
        <v>171</v>
      </c>
    </row>
    <row r="727" spans="2:65" s="15" customFormat="1">
      <c r="B727" s="172"/>
      <c r="D727" s="152" t="s">
        <v>179</v>
      </c>
      <c r="E727" s="173" t="s">
        <v>1</v>
      </c>
      <c r="F727" s="174" t="s">
        <v>224</v>
      </c>
      <c r="H727" s="175">
        <v>3</v>
      </c>
      <c r="I727" s="176"/>
      <c r="L727" s="172"/>
      <c r="M727" s="177"/>
      <c r="T727" s="178"/>
      <c r="AT727" s="173" t="s">
        <v>179</v>
      </c>
      <c r="AU727" s="173" t="s">
        <v>89</v>
      </c>
      <c r="AV727" s="15" t="s">
        <v>96</v>
      </c>
      <c r="AW727" s="15" t="s">
        <v>36</v>
      </c>
      <c r="AX727" s="15" t="s">
        <v>80</v>
      </c>
      <c r="AY727" s="173" t="s">
        <v>171</v>
      </c>
    </row>
    <row r="728" spans="2:65" s="12" customFormat="1">
      <c r="B728" s="151"/>
      <c r="D728" s="152" t="s">
        <v>179</v>
      </c>
      <c r="E728" s="153" t="s">
        <v>1</v>
      </c>
      <c r="F728" s="154" t="s">
        <v>180</v>
      </c>
      <c r="H728" s="153" t="s">
        <v>1</v>
      </c>
      <c r="I728" s="155"/>
      <c r="L728" s="151"/>
      <c r="M728" s="156"/>
      <c r="T728" s="157"/>
      <c r="AT728" s="153" t="s">
        <v>179</v>
      </c>
      <c r="AU728" s="153" t="s">
        <v>89</v>
      </c>
      <c r="AV728" s="12" t="s">
        <v>87</v>
      </c>
      <c r="AW728" s="12" t="s">
        <v>36</v>
      </c>
      <c r="AX728" s="12" t="s">
        <v>80</v>
      </c>
      <c r="AY728" s="153" t="s">
        <v>171</v>
      </c>
    </row>
    <row r="729" spans="2:65" s="12" customFormat="1">
      <c r="B729" s="151"/>
      <c r="D729" s="152" t="s">
        <v>179</v>
      </c>
      <c r="E729" s="153" t="s">
        <v>1</v>
      </c>
      <c r="F729" s="154" t="s">
        <v>192</v>
      </c>
      <c r="H729" s="153" t="s">
        <v>1</v>
      </c>
      <c r="I729" s="155"/>
      <c r="L729" s="151"/>
      <c r="M729" s="156"/>
      <c r="T729" s="157"/>
      <c r="AT729" s="153" t="s">
        <v>179</v>
      </c>
      <c r="AU729" s="153" t="s">
        <v>89</v>
      </c>
      <c r="AV729" s="12" t="s">
        <v>87</v>
      </c>
      <c r="AW729" s="12" t="s">
        <v>36</v>
      </c>
      <c r="AX729" s="12" t="s">
        <v>80</v>
      </c>
      <c r="AY729" s="153" t="s">
        <v>171</v>
      </c>
    </row>
    <row r="730" spans="2:65" s="12" customFormat="1">
      <c r="B730" s="151"/>
      <c r="D730" s="152" t="s">
        <v>179</v>
      </c>
      <c r="E730" s="153" t="s">
        <v>1</v>
      </c>
      <c r="F730" s="154" t="s">
        <v>193</v>
      </c>
      <c r="H730" s="153" t="s">
        <v>1</v>
      </c>
      <c r="I730" s="155"/>
      <c r="L730" s="151"/>
      <c r="M730" s="156"/>
      <c r="T730" s="157"/>
      <c r="AT730" s="153" t="s">
        <v>179</v>
      </c>
      <c r="AU730" s="153" t="s">
        <v>89</v>
      </c>
      <c r="AV730" s="12" t="s">
        <v>87</v>
      </c>
      <c r="AW730" s="12" t="s">
        <v>36</v>
      </c>
      <c r="AX730" s="12" t="s">
        <v>80</v>
      </c>
      <c r="AY730" s="153" t="s">
        <v>171</v>
      </c>
    </row>
    <row r="731" spans="2:65" s="13" customFormat="1">
      <c r="B731" s="158"/>
      <c r="D731" s="152" t="s">
        <v>179</v>
      </c>
      <c r="E731" s="159" t="s">
        <v>1</v>
      </c>
      <c r="F731" s="160" t="s">
        <v>208</v>
      </c>
      <c r="H731" s="161">
        <v>1</v>
      </c>
      <c r="I731" s="162"/>
      <c r="L731" s="158"/>
      <c r="M731" s="163"/>
      <c r="T731" s="164"/>
      <c r="AT731" s="159" t="s">
        <v>179</v>
      </c>
      <c r="AU731" s="159" t="s">
        <v>89</v>
      </c>
      <c r="AV731" s="13" t="s">
        <v>89</v>
      </c>
      <c r="AW731" s="13" t="s">
        <v>36</v>
      </c>
      <c r="AX731" s="13" t="s">
        <v>80</v>
      </c>
      <c r="AY731" s="159" t="s">
        <v>171</v>
      </c>
    </row>
    <row r="732" spans="2:65" s="12" customFormat="1">
      <c r="B732" s="151"/>
      <c r="D732" s="152" t="s">
        <v>179</v>
      </c>
      <c r="E732" s="153" t="s">
        <v>1</v>
      </c>
      <c r="F732" s="154" t="s">
        <v>195</v>
      </c>
      <c r="H732" s="153" t="s">
        <v>1</v>
      </c>
      <c r="I732" s="155"/>
      <c r="L732" s="151"/>
      <c r="M732" s="156"/>
      <c r="T732" s="157"/>
      <c r="AT732" s="153" t="s">
        <v>179</v>
      </c>
      <c r="AU732" s="153" t="s">
        <v>89</v>
      </c>
      <c r="AV732" s="12" t="s">
        <v>87</v>
      </c>
      <c r="AW732" s="12" t="s">
        <v>36</v>
      </c>
      <c r="AX732" s="12" t="s">
        <v>80</v>
      </c>
      <c r="AY732" s="153" t="s">
        <v>171</v>
      </c>
    </row>
    <row r="733" spans="2:65" s="13" customFormat="1">
      <c r="B733" s="158"/>
      <c r="D733" s="152" t="s">
        <v>179</v>
      </c>
      <c r="E733" s="159" t="s">
        <v>1</v>
      </c>
      <c r="F733" s="160" t="s">
        <v>209</v>
      </c>
      <c r="H733" s="161">
        <v>1</v>
      </c>
      <c r="I733" s="162"/>
      <c r="L733" s="158"/>
      <c r="M733" s="163"/>
      <c r="T733" s="164"/>
      <c r="AT733" s="159" t="s">
        <v>179</v>
      </c>
      <c r="AU733" s="159" t="s">
        <v>89</v>
      </c>
      <c r="AV733" s="13" t="s">
        <v>89</v>
      </c>
      <c r="AW733" s="13" t="s">
        <v>36</v>
      </c>
      <c r="AX733" s="13" t="s">
        <v>80</v>
      </c>
      <c r="AY733" s="159" t="s">
        <v>171</v>
      </c>
    </row>
    <row r="734" spans="2:65" s="15" customFormat="1">
      <c r="B734" s="172"/>
      <c r="D734" s="152" t="s">
        <v>179</v>
      </c>
      <c r="E734" s="173" t="s">
        <v>1</v>
      </c>
      <c r="F734" s="174" t="s">
        <v>224</v>
      </c>
      <c r="H734" s="175">
        <v>2</v>
      </c>
      <c r="I734" s="176"/>
      <c r="L734" s="172"/>
      <c r="M734" s="177"/>
      <c r="T734" s="178"/>
      <c r="AT734" s="173" t="s">
        <v>179</v>
      </c>
      <c r="AU734" s="173" t="s">
        <v>89</v>
      </c>
      <c r="AV734" s="15" t="s">
        <v>96</v>
      </c>
      <c r="AW734" s="15" t="s">
        <v>36</v>
      </c>
      <c r="AX734" s="15" t="s">
        <v>80</v>
      </c>
      <c r="AY734" s="173" t="s">
        <v>171</v>
      </c>
    </row>
    <row r="735" spans="2:65" s="14" customFormat="1">
      <c r="B735" s="165"/>
      <c r="D735" s="152" t="s">
        <v>179</v>
      </c>
      <c r="E735" s="166" t="s">
        <v>1</v>
      </c>
      <c r="F735" s="167" t="s">
        <v>183</v>
      </c>
      <c r="H735" s="168">
        <v>5</v>
      </c>
      <c r="I735" s="169"/>
      <c r="L735" s="165"/>
      <c r="M735" s="170"/>
      <c r="T735" s="171"/>
      <c r="AT735" s="166" t="s">
        <v>179</v>
      </c>
      <c r="AU735" s="166" t="s">
        <v>89</v>
      </c>
      <c r="AV735" s="14" t="s">
        <v>177</v>
      </c>
      <c r="AW735" s="14" t="s">
        <v>36</v>
      </c>
      <c r="AX735" s="14" t="s">
        <v>87</v>
      </c>
      <c r="AY735" s="166" t="s">
        <v>171</v>
      </c>
    </row>
    <row r="736" spans="2:65" s="1" customFormat="1" ht="24.15" customHeight="1">
      <c r="B736" s="32"/>
      <c r="C736" s="137" t="s">
        <v>560</v>
      </c>
      <c r="D736" s="137" t="s">
        <v>173</v>
      </c>
      <c r="E736" s="138" t="s">
        <v>561</v>
      </c>
      <c r="F736" s="139" t="s">
        <v>562</v>
      </c>
      <c r="G736" s="140" t="s">
        <v>190</v>
      </c>
      <c r="H736" s="141">
        <v>8</v>
      </c>
      <c r="I736" s="142"/>
      <c r="J736" s="143">
        <f>ROUND(I736*H736,2)</f>
        <v>0</v>
      </c>
      <c r="K736" s="144"/>
      <c r="L736" s="32"/>
      <c r="M736" s="145" t="s">
        <v>1</v>
      </c>
      <c r="N736" s="146" t="s">
        <v>45</v>
      </c>
      <c r="P736" s="147">
        <f>O736*H736</f>
        <v>0</v>
      </c>
      <c r="Q736" s="147">
        <v>0</v>
      </c>
      <c r="R736" s="147">
        <f>Q736*H736</f>
        <v>0</v>
      </c>
      <c r="S736" s="147">
        <v>0</v>
      </c>
      <c r="T736" s="148">
        <f>S736*H736</f>
        <v>0</v>
      </c>
      <c r="AR736" s="149" t="s">
        <v>177</v>
      </c>
      <c r="AT736" s="149" t="s">
        <v>173</v>
      </c>
      <c r="AU736" s="149" t="s">
        <v>89</v>
      </c>
      <c r="AY736" s="17" t="s">
        <v>171</v>
      </c>
      <c r="BE736" s="150">
        <f>IF(N736="základní",J736,0)</f>
        <v>0</v>
      </c>
      <c r="BF736" s="150">
        <f>IF(N736="snížená",J736,0)</f>
        <v>0</v>
      </c>
      <c r="BG736" s="150">
        <f>IF(N736="zákl. přenesená",J736,0)</f>
        <v>0</v>
      </c>
      <c r="BH736" s="150">
        <f>IF(N736="sníž. přenesená",J736,0)</f>
        <v>0</v>
      </c>
      <c r="BI736" s="150">
        <f>IF(N736="nulová",J736,0)</f>
        <v>0</v>
      </c>
      <c r="BJ736" s="17" t="s">
        <v>87</v>
      </c>
      <c r="BK736" s="150">
        <f>ROUND(I736*H736,2)</f>
        <v>0</v>
      </c>
      <c r="BL736" s="17" t="s">
        <v>177</v>
      </c>
      <c r="BM736" s="149" t="s">
        <v>563</v>
      </c>
    </row>
    <row r="737" spans="2:51" s="12" customFormat="1">
      <c r="B737" s="151"/>
      <c r="D737" s="152" t="s">
        <v>179</v>
      </c>
      <c r="E737" s="153" t="s">
        <v>1</v>
      </c>
      <c r="F737" s="154" t="s">
        <v>180</v>
      </c>
      <c r="H737" s="153" t="s">
        <v>1</v>
      </c>
      <c r="I737" s="155"/>
      <c r="L737" s="151"/>
      <c r="M737" s="156"/>
      <c r="T737" s="157"/>
      <c r="AT737" s="153" t="s">
        <v>179</v>
      </c>
      <c r="AU737" s="153" t="s">
        <v>89</v>
      </c>
      <c r="AV737" s="12" t="s">
        <v>87</v>
      </c>
      <c r="AW737" s="12" t="s">
        <v>36</v>
      </c>
      <c r="AX737" s="12" t="s">
        <v>80</v>
      </c>
      <c r="AY737" s="153" t="s">
        <v>171</v>
      </c>
    </row>
    <row r="738" spans="2:51" s="12" customFormat="1">
      <c r="B738" s="151"/>
      <c r="D738" s="152" t="s">
        <v>179</v>
      </c>
      <c r="E738" s="153" t="s">
        <v>1</v>
      </c>
      <c r="F738" s="154" t="s">
        <v>192</v>
      </c>
      <c r="H738" s="153" t="s">
        <v>1</v>
      </c>
      <c r="I738" s="155"/>
      <c r="L738" s="151"/>
      <c r="M738" s="156"/>
      <c r="T738" s="157"/>
      <c r="AT738" s="153" t="s">
        <v>179</v>
      </c>
      <c r="AU738" s="153" t="s">
        <v>89</v>
      </c>
      <c r="AV738" s="12" t="s">
        <v>87</v>
      </c>
      <c r="AW738" s="12" t="s">
        <v>36</v>
      </c>
      <c r="AX738" s="12" t="s">
        <v>80</v>
      </c>
      <c r="AY738" s="153" t="s">
        <v>171</v>
      </c>
    </row>
    <row r="739" spans="2:51" s="12" customFormat="1">
      <c r="B739" s="151"/>
      <c r="D739" s="152" t="s">
        <v>179</v>
      </c>
      <c r="E739" s="153" t="s">
        <v>1</v>
      </c>
      <c r="F739" s="154" t="s">
        <v>193</v>
      </c>
      <c r="H739" s="153" t="s">
        <v>1</v>
      </c>
      <c r="I739" s="155"/>
      <c r="L739" s="151"/>
      <c r="M739" s="156"/>
      <c r="T739" s="157"/>
      <c r="AT739" s="153" t="s">
        <v>179</v>
      </c>
      <c r="AU739" s="153" t="s">
        <v>89</v>
      </c>
      <c r="AV739" s="12" t="s">
        <v>87</v>
      </c>
      <c r="AW739" s="12" t="s">
        <v>36</v>
      </c>
      <c r="AX739" s="12" t="s">
        <v>80</v>
      </c>
      <c r="AY739" s="153" t="s">
        <v>171</v>
      </c>
    </row>
    <row r="740" spans="2:51" s="13" customFormat="1">
      <c r="B740" s="158"/>
      <c r="D740" s="152" t="s">
        <v>179</v>
      </c>
      <c r="E740" s="159" t="s">
        <v>1</v>
      </c>
      <c r="F740" s="160" t="s">
        <v>201</v>
      </c>
      <c r="H740" s="161">
        <v>1</v>
      </c>
      <c r="I740" s="162"/>
      <c r="L740" s="158"/>
      <c r="M740" s="163"/>
      <c r="T740" s="164"/>
      <c r="AT740" s="159" t="s">
        <v>179</v>
      </c>
      <c r="AU740" s="159" t="s">
        <v>89</v>
      </c>
      <c r="AV740" s="13" t="s">
        <v>89</v>
      </c>
      <c r="AW740" s="13" t="s">
        <v>36</v>
      </c>
      <c r="AX740" s="13" t="s">
        <v>80</v>
      </c>
      <c r="AY740" s="159" t="s">
        <v>171</v>
      </c>
    </row>
    <row r="741" spans="2:51" s="13" customFormat="1">
      <c r="B741" s="158"/>
      <c r="D741" s="152" t="s">
        <v>179</v>
      </c>
      <c r="E741" s="159" t="s">
        <v>1</v>
      </c>
      <c r="F741" s="160" t="s">
        <v>202</v>
      </c>
      <c r="H741" s="161">
        <v>1</v>
      </c>
      <c r="I741" s="162"/>
      <c r="L741" s="158"/>
      <c r="M741" s="163"/>
      <c r="T741" s="164"/>
      <c r="AT741" s="159" t="s">
        <v>179</v>
      </c>
      <c r="AU741" s="159" t="s">
        <v>89</v>
      </c>
      <c r="AV741" s="13" t="s">
        <v>89</v>
      </c>
      <c r="AW741" s="13" t="s">
        <v>36</v>
      </c>
      <c r="AX741" s="13" t="s">
        <v>80</v>
      </c>
      <c r="AY741" s="159" t="s">
        <v>171</v>
      </c>
    </row>
    <row r="742" spans="2:51" s="12" customFormat="1">
      <c r="B742" s="151"/>
      <c r="D742" s="152" t="s">
        <v>179</v>
      </c>
      <c r="E742" s="153" t="s">
        <v>1</v>
      </c>
      <c r="F742" s="154" t="s">
        <v>195</v>
      </c>
      <c r="H742" s="153" t="s">
        <v>1</v>
      </c>
      <c r="I742" s="155"/>
      <c r="L742" s="151"/>
      <c r="M742" s="156"/>
      <c r="T742" s="157"/>
      <c r="AT742" s="153" t="s">
        <v>179</v>
      </c>
      <c r="AU742" s="153" t="s">
        <v>89</v>
      </c>
      <c r="AV742" s="12" t="s">
        <v>87</v>
      </c>
      <c r="AW742" s="12" t="s">
        <v>36</v>
      </c>
      <c r="AX742" s="12" t="s">
        <v>80</v>
      </c>
      <c r="AY742" s="153" t="s">
        <v>171</v>
      </c>
    </row>
    <row r="743" spans="2:51" s="13" customFormat="1">
      <c r="B743" s="158"/>
      <c r="D743" s="152" t="s">
        <v>179</v>
      </c>
      <c r="E743" s="159" t="s">
        <v>1</v>
      </c>
      <c r="F743" s="160" t="s">
        <v>203</v>
      </c>
      <c r="H743" s="161">
        <v>1</v>
      </c>
      <c r="I743" s="162"/>
      <c r="L743" s="158"/>
      <c r="M743" s="163"/>
      <c r="T743" s="164"/>
      <c r="AT743" s="159" t="s">
        <v>179</v>
      </c>
      <c r="AU743" s="159" t="s">
        <v>89</v>
      </c>
      <c r="AV743" s="13" t="s">
        <v>89</v>
      </c>
      <c r="AW743" s="13" t="s">
        <v>36</v>
      </c>
      <c r="AX743" s="13" t="s">
        <v>80</v>
      </c>
      <c r="AY743" s="159" t="s">
        <v>171</v>
      </c>
    </row>
    <row r="744" spans="2:51" s="15" customFormat="1">
      <c r="B744" s="172"/>
      <c r="D744" s="152" t="s">
        <v>179</v>
      </c>
      <c r="E744" s="173" t="s">
        <v>1</v>
      </c>
      <c r="F744" s="174" t="s">
        <v>224</v>
      </c>
      <c r="H744" s="175">
        <v>3</v>
      </c>
      <c r="I744" s="176"/>
      <c r="L744" s="172"/>
      <c r="M744" s="177"/>
      <c r="T744" s="178"/>
      <c r="AT744" s="173" t="s">
        <v>179</v>
      </c>
      <c r="AU744" s="173" t="s">
        <v>89</v>
      </c>
      <c r="AV744" s="15" t="s">
        <v>96</v>
      </c>
      <c r="AW744" s="15" t="s">
        <v>36</v>
      </c>
      <c r="AX744" s="15" t="s">
        <v>80</v>
      </c>
      <c r="AY744" s="173" t="s">
        <v>171</v>
      </c>
    </row>
    <row r="745" spans="2:51" s="12" customFormat="1">
      <c r="B745" s="151"/>
      <c r="D745" s="152" t="s">
        <v>179</v>
      </c>
      <c r="E745" s="153" t="s">
        <v>1</v>
      </c>
      <c r="F745" s="154" t="s">
        <v>180</v>
      </c>
      <c r="H745" s="153" t="s">
        <v>1</v>
      </c>
      <c r="I745" s="155"/>
      <c r="L745" s="151"/>
      <c r="M745" s="156"/>
      <c r="T745" s="157"/>
      <c r="AT745" s="153" t="s">
        <v>179</v>
      </c>
      <c r="AU745" s="153" t="s">
        <v>89</v>
      </c>
      <c r="AV745" s="12" t="s">
        <v>87</v>
      </c>
      <c r="AW745" s="12" t="s">
        <v>36</v>
      </c>
      <c r="AX745" s="12" t="s">
        <v>80</v>
      </c>
      <c r="AY745" s="153" t="s">
        <v>171</v>
      </c>
    </row>
    <row r="746" spans="2:51" s="12" customFormat="1">
      <c r="B746" s="151"/>
      <c r="D746" s="152" t="s">
        <v>179</v>
      </c>
      <c r="E746" s="153" t="s">
        <v>1</v>
      </c>
      <c r="F746" s="154" t="s">
        <v>192</v>
      </c>
      <c r="H746" s="153" t="s">
        <v>1</v>
      </c>
      <c r="I746" s="155"/>
      <c r="L746" s="151"/>
      <c r="M746" s="156"/>
      <c r="T746" s="157"/>
      <c r="AT746" s="153" t="s">
        <v>179</v>
      </c>
      <c r="AU746" s="153" t="s">
        <v>89</v>
      </c>
      <c r="AV746" s="12" t="s">
        <v>87</v>
      </c>
      <c r="AW746" s="12" t="s">
        <v>36</v>
      </c>
      <c r="AX746" s="12" t="s">
        <v>80</v>
      </c>
      <c r="AY746" s="153" t="s">
        <v>171</v>
      </c>
    </row>
    <row r="747" spans="2:51" s="12" customFormat="1">
      <c r="B747" s="151"/>
      <c r="D747" s="152" t="s">
        <v>179</v>
      </c>
      <c r="E747" s="153" t="s">
        <v>1</v>
      </c>
      <c r="F747" s="154" t="s">
        <v>193</v>
      </c>
      <c r="H747" s="153" t="s">
        <v>1</v>
      </c>
      <c r="I747" s="155"/>
      <c r="L747" s="151"/>
      <c r="M747" s="156"/>
      <c r="T747" s="157"/>
      <c r="AT747" s="153" t="s">
        <v>179</v>
      </c>
      <c r="AU747" s="153" t="s">
        <v>89</v>
      </c>
      <c r="AV747" s="12" t="s">
        <v>87</v>
      </c>
      <c r="AW747" s="12" t="s">
        <v>36</v>
      </c>
      <c r="AX747" s="12" t="s">
        <v>80</v>
      </c>
      <c r="AY747" s="153" t="s">
        <v>171</v>
      </c>
    </row>
    <row r="748" spans="2:51" s="13" customFormat="1">
      <c r="B748" s="158"/>
      <c r="D748" s="152" t="s">
        <v>179</v>
      </c>
      <c r="E748" s="159" t="s">
        <v>1</v>
      </c>
      <c r="F748" s="160" t="s">
        <v>214</v>
      </c>
      <c r="H748" s="161">
        <v>1</v>
      </c>
      <c r="I748" s="162"/>
      <c r="L748" s="158"/>
      <c r="M748" s="163"/>
      <c r="T748" s="164"/>
      <c r="AT748" s="159" t="s">
        <v>179</v>
      </c>
      <c r="AU748" s="159" t="s">
        <v>89</v>
      </c>
      <c r="AV748" s="13" t="s">
        <v>89</v>
      </c>
      <c r="AW748" s="13" t="s">
        <v>36</v>
      </c>
      <c r="AX748" s="13" t="s">
        <v>80</v>
      </c>
      <c r="AY748" s="159" t="s">
        <v>171</v>
      </c>
    </row>
    <row r="749" spans="2:51" s="13" customFormat="1">
      <c r="B749" s="158"/>
      <c r="D749" s="152" t="s">
        <v>179</v>
      </c>
      <c r="E749" s="159" t="s">
        <v>1</v>
      </c>
      <c r="F749" s="160" t="s">
        <v>215</v>
      </c>
      <c r="H749" s="161">
        <v>1</v>
      </c>
      <c r="I749" s="162"/>
      <c r="L749" s="158"/>
      <c r="M749" s="163"/>
      <c r="T749" s="164"/>
      <c r="AT749" s="159" t="s">
        <v>179</v>
      </c>
      <c r="AU749" s="159" t="s">
        <v>89</v>
      </c>
      <c r="AV749" s="13" t="s">
        <v>89</v>
      </c>
      <c r="AW749" s="13" t="s">
        <v>36</v>
      </c>
      <c r="AX749" s="13" t="s">
        <v>80</v>
      </c>
      <c r="AY749" s="159" t="s">
        <v>171</v>
      </c>
    </row>
    <row r="750" spans="2:51" s="13" customFormat="1">
      <c r="B750" s="158"/>
      <c r="D750" s="152" t="s">
        <v>179</v>
      </c>
      <c r="E750" s="159" t="s">
        <v>1</v>
      </c>
      <c r="F750" s="160" t="s">
        <v>216</v>
      </c>
      <c r="H750" s="161">
        <v>1</v>
      </c>
      <c r="I750" s="162"/>
      <c r="L750" s="158"/>
      <c r="M750" s="163"/>
      <c r="T750" s="164"/>
      <c r="AT750" s="159" t="s">
        <v>179</v>
      </c>
      <c r="AU750" s="159" t="s">
        <v>89</v>
      </c>
      <c r="AV750" s="13" t="s">
        <v>89</v>
      </c>
      <c r="AW750" s="13" t="s">
        <v>36</v>
      </c>
      <c r="AX750" s="13" t="s">
        <v>80</v>
      </c>
      <c r="AY750" s="159" t="s">
        <v>171</v>
      </c>
    </row>
    <row r="751" spans="2:51" s="12" customFormat="1">
      <c r="B751" s="151"/>
      <c r="D751" s="152" t="s">
        <v>179</v>
      </c>
      <c r="E751" s="153" t="s">
        <v>1</v>
      </c>
      <c r="F751" s="154" t="s">
        <v>217</v>
      </c>
      <c r="H751" s="153" t="s">
        <v>1</v>
      </c>
      <c r="I751" s="155"/>
      <c r="L751" s="151"/>
      <c r="M751" s="156"/>
      <c r="T751" s="157"/>
      <c r="AT751" s="153" t="s">
        <v>179</v>
      </c>
      <c r="AU751" s="153" t="s">
        <v>89</v>
      </c>
      <c r="AV751" s="12" t="s">
        <v>87</v>
      </c>
      <c r="AW751" s="12" t="s">
        <v>36</v>
      </c>
      <c r="AX751" s="12" t="s">
        <v>80</v>
      </c>
      <c r="AY751" s="153" t="s">
        <v>171</v>
      </c>
    </row>
    <row r="752" spans="2:51" s="13" customFormat="1">
      <c r="B752" s="158"/>
      <c r="D752" s="152" t="s">
        <v>179</v>
      </c>
      <c r="E752" s="159" t="s">
        <v>1</v>
      </c>
      <c r="F752" s="160" t="s">
        <v>218</v>
      </c>
      <c r="H752" s="161">
        <v>1</v>
      </c>
      <c r="I752" s="162"/>
      <c r="L752" s="158"/>
      <c r="M752" s="163"/>
      <c r="T752" s="164"/>
      <c r="AT752" s="159" t="s">
        <v>179</v>
      </c>
      <c r="AU752" s="159" t="s">
        <v>89</v>
      </c>
      <c r="AV752" s="13" t="s">
        <v>89</v>
      </c>
      <c r="AW752" s="13" t="s">
        <v>36</v>
      </c>
      <c r="AX752" s="13" t="s">
        <v>80</v>
      </c>
      <c r="AY752" s="159" t="s">
        <v>171</v>
      </c>
    </row>
    <row r="753" spans="2:65" s="13" customFormat="1">
      <c r="B753" s="158"/>
      <c r="D753" s="152" t="s">
        <v>179</v>
      </c>
      <c r="E753" s="159" t="s">
        <v>1</v>
      </c>
      <c r="F753" s="160" t="s">
        <v>219</v>
      </c>
      <c r="H753" s="161">
        <v>1</v>
      </c>
      <c r="I753" s="162"/>
      <c r="L753" s="158"/>
      <c r="M753" s="163"/>
      <c r="T753" s="164"/>
      <c r="AT753" s="159" t="s">
        <v>179</v>
      </c>
      <c r="AU753" s="159" t="s">
        <v>89</v>
      </c>
      <c r="AV753" s="13" t="s">
        <v>89</v>
      </c>
      <c r="AW753" s="13" t="s">
        <v>36</v>
      </c>
      <c r="AX753" s="13" t="s">
        <v>80</v>
      </c>
      <c r="AY753" s="159" t="s">
        <v>171</v>
      </c>
    </row>
    <row r="754" spans="2:65" s="15" customFormat="1">
      <c r="B754" s="172"/>
      <c r="D754" s="152" t="s">
        <v>179</v>
      </c>
      <c r="E754" s="173" t="s">
        <v>1</v>
      </c>
      <c r="F754" s="174" t="s">
        <v>224</v>
      </c>
      <c r="H754" s="175">
        <v>5</v>
      </c>
      <c r="I754" s="176"/>
      <c r="L754" s="172"/>
      <c r="M754" s="177"/>
      <c r="T754" s="178"/>
      <c r="AT754" s="173" t="s">
        <v>179</v>
      </c>
      <c r="AU754" s="173" t="s">
        <v>89</v>
      </c>
      <c r="AV754" s="15" t="s">
        <v>96</v>
      </c>
      <c r="AW754" s="15" t="s">
        <v>36</v>
      </c>
      <c r="AX754" s="15" t="s">
        <v>80</v>
      </c>
      <c r="AY754" s="173" t="s">
        <v>171</v>
      </c>
    </row>
    <row r="755" spans="2:65" s="14" customFormat="1">
      <c r="B755" s="165"/>
      <c r="D755" s="152" t="s">
        <v>179</v>
      </c>
      <c r="E755" s="166" t="s">
        <v>1</v>
      </c>
      <c r="F755" s="167" t="s">
        <v>183</v>
      </c>
      <c r="H755" s="168">
        <v>8</v>
      </c>
      <c r="I755" s="169"/>
      <c r="L755" s="165"/>
      <c r="M755" s="170"/>
      <c r="T755" s="171"/>
      <c r="AT755" s="166" t="s">
        <v>179</v>
      </c>
      <c r="AU755" s="166" t="s">
        <v>89</v>
      </c>
      <c r="AV755" s="14" t="s">
        <v>177</v>
      </c>
      <c r="AW755" s="14" t="s">
        <v>36</v>
      </c>
      <c r="AX755" s="14" t="s">
        <v>87</v>
      </c>
      <c r="AY755" s="166" t="s">
        <v>171</v>
      </c>
    </row>
    <row r="756" spans="2:65" s="1" customFormat="1" ht="24.15" customHeight="1">
      <c r="B756" s="32"/>
      <c r="C756" s="137" t="s">
        <v>564</v>
      </c>
      <c r="D756" s="137" t="s">
        <v>173</v>
      </c>
      <c r="E756" s="138" t="s">
        <v>565</v>
      </c>
      <c r="F756" s="139" t="s">
        <v>566</v>
      </c>
      <c r="G756" s="140" t="s">
        <v>176</v>
      </c>
      <c r="H756" s="141">
        <v>394</v>
      </c>
      <c r="I756" s="142"/>
      <c r="J756" s="143">
        <f>ROUND(I756*H756,2)</f>
        <v>0</v>
      </c>
      <c r="K756" s="144"/>
      <c r="L756" s="32"/>
      <c r="M756" s="145" t="s">
        <v>1</v>
      </c>
      <c r="N756" s="146" t="s">
        <v>45</v>
      </c>
      <c r="P756" s="147">
        <f>O756*H756</f>
        <v>0</v>
      </c>
      <c r="Q756" s="147">
        <v>0</v>
      </c>
      <c r="R756" s="147">
        <f>Q756*H756</f>
        <v>0</v>
      </c>
      <c r="S756" s="147">
        <v>0</v>
      </c>
      <c r="T756" s="148">
        <f>S756*H756</f>
        <v>0</v>
      </c>
      <c r="AR756" s="149" t="s">
        <v>177</v>
      </c>
      <c r="AT756" s="149" t="s">
        <v>173</v>
      </c>
      <c r="AU756" s="149" t="s">
        <v>89</v>
      </c>
      <c r="AY756" s="17" t="s">
        <v>171</v>
      </c>
      <c r="BE756" s="150">
        <f>IF(N756="základní",J756,0)</f>
        <v>0</v>
      </c>
      <c r="BF756" s="150">
        <f>IF(N756="snížená",J756,0)</f>
        <v>0</v>
      </c>
      <c r="BG756" s="150">
        <f>IF(N756="zákl. přenesená",J756,0)</f>
        <v>0</v>
      </c>
      <c r="BH756" s="150">
        <f>IF(N756="sníž. přenesená",J756,0)</f>
        <v>0</v>
      </c>
      <c r="BI756" s="150">
        <f>IF(N756="nulová",J756,0)</f>
        <v>0</v>
      </c>
      <c r="BJ756" s="17" t="s">
        <v>87</v>
      </c>
      <c r="BK756" s="150">
        <f>ROUND(I756*H756,2)</f>
        <v>0</v>
      </c>
      <c r="BL756" s="17" t="s">
        <v>177</v>
      </c>
      <c r="BM756" s="149" t="s">
        <v>567</v>
      </c>
    </row>
    <row r="757" spans="2:65" s="13" customFormat="1">
      <c r="B757" s="158"/>
      <c r="D757" s="152" t="s">
        <v>179</v>
      </c>
      <c r="E757" s="159" t="s">
        <v>1</v>
      </c>
      <c r="F757" s="160" t="s">
        <v>182</v>
      </c>
      <c r="H757" s="161">
        <v>88</v>
      </c>
      <c r="I757" s="162"/>
      <c r="L757" s="158"/>
      <c r="M757" s="163"/>
      <c r="T757" s="164"/>
      <c r="AT757" s="159" t="s">
        <v>179</v>
      </c>
      <c r="AU757" s="159" t="s">
        <v>89</v>
      </c>
      <c r="AV757" s="13" t="s">
        <v>89</v>
      </c>
      <c r="AW757" s="13" t="s">
        <v>36</v>
      </c>
      <c r="AX757" s="13" t="s">
        <v>80</v>
      </c>
      <c r="AY757" s="159" t="s">
        <v>171</v>
      </c>
    </row>
    <row r="758" spans="2:65" s="13" customFormat="1" ht="20.399999999999999">
      <c r="B758" s="158"/>
      <c r="D758" s="152" t="s">
        <v>179</v>
      </c>
      <c r="E758" s="159" t="s">
        <v>1</v>
      </c>
      <c r="F758" s="160" t="s">
        <v>187</v>
      </c>
      <c r="H758" s="161">
        <v>306</v>
      </c>
      <c r="I758" s="162"/>
      <c r="L758" s="158"/>
      <c r="M758" s="163"/>
      <c r="T758" s="164"/>
      <c r="AT758" s="159" t="s">
        <v>179</v>
      </c>
      <c r="AU758" s="159" t="s">
        <v>89</v>
      </c>
      <c r="AV758" s="13" t="s">
        <v>89</v>
      </c>
      <c r="AW758" s="13" t="s">
        <v>36</v>
      </c>
      <c r="AX758" s="13" t="s">
        <v>80</v>
      </c>
      <c r="AY758" s="159" t="s">
        <v>171</v>
      </c>
    </row>
    <row r="759" spans="2:65" s="14" customFormat="1">
      <c r="B759" s="165"/>
      <c r="D759" s="152" t="s">
        <v>179</v>
      </c>
      <c r="E759" s="166" t="s">
        <v>1</v>
      </c>
      <c r="F759" s="167" t="s">
        <v>183</v>
      </c>
      <c r="H759" s="168">
        <v>394</v>
      </c>
      <c r="I759" s="169"/>
      <c r="L759" s="165"/>
      <c r="M759" s="170"/>
      <c r="T759" s="171"/>
      <c r="AT759" s="166" t="s">
        <v>179</v>
      </c>
      <c r="AU759" s="166" t="s">
        <v>89</v>
      </c>
      <c r="AV759" s="14" t="s">
        <v>177</v>
      </c>
      <c r="AW759" s="14" t="s">
        <v>36</v>
      </c>
      <c r="AX759" s="14" t="s">
        <v>87</v>
      </c>
      <c r="AY759" s="166" t="s">
        <v>171</v>
      </c>
    </row>
    <row r="760" spans="2:65" s="1" customFormat="1" ht="33" customHeight="1">
      <c r="B760" s="32"/>
      <c r="C760" s="137" t="s">
        <v>568</v>
      </c>
      <c r="D760" s="137" t="s">
        <v>173</v>
      </c>
      <c r="E760" s="138" t="s">
        <v>569</v>
      </c>
      <c r="F760" s="139" t="s">
        <v>570</v>
      </c>
      <c r="G760" s="140" t="s">
        <v>190</v>
      </c>
      <c r="H760" s="141">
        <v>36</v>
      </c>
      <c r="I760" s="142"/>
      <c r="J760" s="143">
        <f>ROUND(I760*H760,2)</f>
        <v>0</v>
      </c>
      <c r="K760" s="144"/>
      <c r="L760" s="32"/>
      <c r="M760" s="145" t="s">
        <v>1</v>
      </c>
      <c r="N760" s="146" t="s">
        <v>45</v>
      </c>
      <c r="P760" s="147">
        <f>O760*H760</f>
        <v>0</v>
      </c>
      <c r="Q760" s="147">
        <v>0</v>
      </c>
      <c r="R760" s="147">
        <f>Q760*H760</f>
        <v>0</v>
      </c>
      <c r="S760" s="147">
        <v>0</v>
      </c>
      <c r="T760" s="148">
        <f>S760*H760</f>
        <v>0</v>
      </c>
      <c r="AR760" s="149" t="s">
        <v>177</v>
      </c>
      <c r="AT760" s="149" t="s">
        <v>173</v>
      </c>
      <c r="AU760" s="149" t="s">
        <v>89</v>
      </c>
      <c r="AY760" s="17" t="s">
        <v>171</v>
      </c>
      <c r="BE760" s="150">
        <f>IF(N760="základní",J760,0)</f>
        <v>0</v>
      </c>
      <c r="BF760" s="150">
        <f>IF(N760="snížená",J760,0)</f>
        <v>0</v>
      </c>
      <c r="BG760" s="150">
        <f>IF(N760="zákl. přenesená",J760,0)</f>
        <v>0</v>
      </c>
      <c r="BH760" s="150">
        <f>IF(N760="sníž. přenesená",J760,0)</f>
        <v>0</v>
      </c>
      <c r="BI760" s="150">
        <f>IF(N760="nulová",J760,0)</f>
        <v>0</v>
      </c>
      <c r="BJ760" s="17" t="s">
        <v>87</v>
      </c>
      <c r="BK760" s="150">
        <f>ROUND(I760*H760,2)</f>
        <v>0</v>
      </c>
      <c r="BL760" s="17" t="s">
        <v>177</v>
      </c>
      <c r="BM760" s="149" t="s">
        <v>571</v>
      </c>
    </row>
    <row r="761" spans="2:65" s="12" customFormat="1">
      <c r="B761" s="151"/>
      <c r="D761" s="152" t="s">
        <v>179</v>
      </c>
      <c r="E761" s="153" t="s">
        <v>1</v>
      </c>
      <c r="F761" s="154" t="s">
        <v>572</v>
      </c>
      <c r="H761" s="153" t="s">
        <v>1</v>
      </c>
      <c r="I761" s="155"/>
      <c r="L761" s="151"/>
      <c r="M761" s="156"/>
      <c r="T761" s="157"/>
      <c r="AT761" s="153" t="s">
        <v>179</v>
      </c>
      <c r="AU761" s="153" t="s">
        <v>89</v>
      </c>
      <c r="AV761" s="12" t="s">
        <v>87</v>
      </c>
      <c r="AW761" s="12" t="s">
        <v>36</v>
      </c>
      <c r="AX761" s="12" t="s">
        <v>80</v>
      </c>
      <c r="AY761" s="153" t="s">
        <v>171</v>
      </c>
    </row>
    <row r="762" spans="2:65" s="12" customFormat="1">
      <c r="B762" s="151"/>
      <c r="D762" s="152" t="s">
        <v>179</v>
      </c>
      <c r="E762" s="153" t="s">
        <v>1</v>
      </c>
      <c r="F762" s="154" t="s">
        <v>180</v>
      </c>
      <c r="H762" s="153" t="s">
        <v>1</v>
      </c>
      <c r="I762" s="155"/>
      <c r="L762" s="151"/>
      <c r="M762" s="156"/>
      <c r="T762" s="157"/>
      <c r="AT762" s="153" t="s">
        <v>179</v>
      </c>
      <c r="AU762" s="153" t="s">
        <v>89</v>
      </c>
      <c r="AV762" s="12" t="s">
        <v>87</v>
      </c>
      <c r="AW762" s="12" t="s">
        <v>36</v>
      </c>
      <c r="AX762" s="12" t="s">
        <v>80</v>
      </c>
      <c r="AY762" s="153" t="s">
        <v>171</v>
      </c>
    </row>
    <row r="763" spans="2:65" s="12" customFormat="1">
      <c r="B763" s="151"/>
      <c r="D763" s="152" t="s">
        <v>179</v>
      </c>
      <c r="E763" s="153" t="s">
        <v>1</v>
      </c>
      <c r="F763" s="154" t="s">
        <v>192</v>
      </c>
      <c r="H763" s="153" t="s">
        <v>1</v>
      </c>
      <c r="I763" s="155"/>
      <c r="L763" s="151"/>
      <c r="M763" s="156"/>
      <c r="T763" s="157"/>
      <c r="AT763" s="153" t="s">
        <v>179</v>
      </c>
      <c r="AU763" s="153" t="s">
        <v>89</v>
      </c>
      <c r="AV763" s="12" t="s">
        <v>87</v>
      </c>
      <c r="AW763" s="12" t="s">
        <v>36</v>
      </c>
      <c r="AX763" s="12" t="s">
        <v>80</v>
      </c>
      <c r="AY763" s="153" t="s">
        <v>171</v>
      </c>
    </row>
    <row r="764" spans="2:65" s="12" customFormat="1">
      <c r="B764" s="151"/>
      <c r="D764" s="152" t="s">
        <v>179</v>
      </c>
      <c r="E764" s="153" t="s">
        <v>1</v>
      </c>
      <c r="F764" s="154" t="s">
        <v>193</v>
      </c>
      <c r="H764" s="153" t="s">
        <v>1</v>
      </c>
      <c r="I764" s="155"/>
      <c r="L764" s="151"/>
      <c r="M764" s="156"/>
      <c r="T764" s="157"/>
      <c r="AT764" s="153" t="s">
        <v>179</v>
      </c>
      <c r="AU764" s="153" t="s">
        <v>89</v>
      </c>
      <c r="AV764" s="12" t="s">
        <v>87</v>
      </c>
      <c r="AW764" s="12" t="s">
        <v>36</v>
      </c>
      <c r="AX764" s="12" t="s">
        <v>80</v>
      </c>
      <c r="AY764" s="153" t="s">
        <v>171</v>
      </c>
    </row>
    <row r="765" spans="2:65" s="13" customFormat="1">
      <c r="B765" s="158"/>
      <c r="D765" s="152" t="s">
        <v>179</v>
      </c>
      <c r="E765" s="159" t="s">
        <v>1</v>
      </c>
      <c r="F765" s="160" t="s">
        <v>573</v>
      </c>
      <c r="H765" s="161">
        <v>12</v>
      </c>
      <c r="I765" s="162"/>
      <c r="L765" s="158"/>
      <c r="M765" s="163"/>
      <c r="T765" s="164"/>
      <c r="AT765" s="159" t="s">
        <v>179</v>
      </c>
      <c r="AU765" s="159" t="s">
        <v>89</v>
      </c>
      <c r="AV765" s="13" t="s">
        <v>89</v>
      </c>
      <c r="AW765" s="13" t="s">
        <v>36</v>
      </c>
      <c r="AX765" s="13" t="s">
        <v>80</v>
      </c>
      <c r="AY765" s="159" t="s">
        <v>171</v>
      </c>
    </row>
    <row r="766" spans="2:65" s="12" customFormat="1">
      <c r="B766" s="151"/>
      <c r="D766" s="152" t="s">
        <v>179</v>
      </c>
      <c r="E766" s="153" t="s">
        <v>1</v>
      </c>
      <c r="F766" s="154" t="s">
        <v>195</v>
      </c>
      <c r="H766" s="153" t="s">
        <v>1</v>
      </c>
      <c r="I766" s="155"/>
      <c r="L766" s="151"/>
      <c r="M766" s="156"/>
      <c r="T766" s="157"/>
      <c r="AT766" s="153" t="s">
        <v>179</v>
      </c>
      <c r="AU766" s="153" t="s">
        <v>89</v>
      </c>
      <c r="AV766" s="12" t="s">
        <v>87</v>
      </c>
      <c r="AW766" s="12" t="s">
        <v>36</v>
      </c>
      <c r="AX766" s="12" t="s">
        <v>80</v>
      </c>
      <c r="AY766" s="153" t="s">
        <v>171</v>
      </c>
    </row>
    <row r="767" spans="2:65" s="13" customFormat="1" ht="20.399999999999999">
      <c r="B767" s="158"/>
      <c r="D767" s="152" t="s">
        <v>179</v>
      </c>
      <c r="E767" s="159" t="s">
        <v>1</v>
      </c>
      <c r="F767" s="160" t="s">
        <v>574</v>
      </c>
      <c r="H767" s="161">
        <v>12</v>
      </c>
      <c r="I767" s="162"/>
      <c r="L767" s="158"/>
      <c r="M767" s="163"/>
      <c r="T767" s="164"/>
      <c r="AT767" s="159" t="s">
        <v>179</v>
      </c>
      <c r="AU767" s="159" t="s">
        <v>89</v>
      </c>
      <c r="AV767" s="13" t="s">
        <v>89</v>
      </c>
      <c r="AW767" s="13" t="s">
        <v>36</v>
      </c>
      <c r="AX767" s="13" t="s">
        <v>80</v>
      </c>
      <c r="AY767" s="159" t="s">
        <v>171</v>
      </c>
    </row>
    <row r="768" spans="2:65" s="13" customFormat="1" ht="20.399999999999999">
      <c r="B768" s="158"/>
      <c r="D768" s="152" t="s">
        <v>179</v>
      </c>
      <c r="E768" s="159" t="s">
        <v>1</v>
      </c>
      <c r="F768" s="160" t="s">
        <v>575</v>
      </c>
      <c r="H768" s="161">
        <v>12</v>
      </c>
      <c r="I768" s="162"/>
      <c r="L768" s="158"/>
      <c r="M768" s="163"/>
      <c r="T768" s="164"/>
      <c r="AT768" s="159" t="s">
        <v>179</v>
      </c>
      <c r="AU768" s="159" t="s">
        <v>89</v>
      </c>
      <c r="AV768" s="13" t="s">
        <v>89</v>
      </c>
      <c r="AW768" s="13" t="s">
        <v>36</v>
      </c>
      <c r="AX768" s="13" t="s">
        <v>80</v>
      </c>
      <c r="AY768" s="159" t="s">
        <v>171</v>
      </c>
    </row>
    <row r="769" spans="2:65" s="14" customFormat="1">
      <c r="B769" s="165"/>
      <c r="D769" s="152" t="s">
        <v>179</v>
      </c>
      <c r="E769" s="166" t="s">
        <v>1</v>
      </c>
      <c r="F769" s="167" t="s">
        <v>183</v>
      </c>
      <c r="H769" s="168">
        <v>36</v>
      </c>
      <c r="I769" s="169"/>
      <c r="L769" s="165"/>
      <c r="M769" s="170"/>
      <c r="T769" s="171"/>
      <c r="AT769" s="166" t="s">
        <v>179</v>
      </c>
      <c r="AU769" s="166" t="s">
        <v>89</v>
      </c>
      <c r="AV769" s="14" t="s">
        <v>177</v>
      </c>
      <c r="AW769" s="14" t="s">
        <v>36</v>
      </c>
      <c r="AX769" s="14" t="s">
        <v>87</v>
      </c>
      <c r="AY769" s="166" t="s">
        <v>171</v>
      </c>
    </row>
    <row r="770" spans="2:65" s="1" customFormat="1" ht="33" customHeight="1">
      <c r="B770" s="32"/>
      <c r="C770" s="137" t="s">
        <v>576</v>
      </c>
      <c r="D770" s="137" t="s">
        <v>173</v>
      </c>
      <c r="E770" s="138" t="s">
        <v>577</v>
      </c>
      <c r="F770" s="139" t="s">
        <v>578</v>
      </c>
      <c r="G770" s="140" t="s">
        <v>190</v>
      </c>
      <c r="H770" s="141">
        <v>36</v>
      </c>
      <c r="I770" s="142"/>
      <c r="J770" s="143">
        <f>ROUND(I770*H770,2)</f>
        <v>0</v>
      </c>
      <c r="K770" s="144"/>
      <c r="L770" s="32"/>
      <c r="M770" s="145" t="s">
        <v>1</v>
      </c>
      <c r="N770" s="146" t="s">
        <v>45</v>
      </c>
      <c r="P770" s="147">
        <f>O770*H770</f>
        <v>0</v>
      </c>
      <c r="Q770" s="147">
        <v>0</v>
      </c>
      <c r="R770" s="147">
        <f>Q770*H770</f>
        <v>0</v>
      </c>
      <c r="S770" s="147">
        <v>0</v>
      </c>
      <c r="T770" s="148">
        <f>S770*H770</f>
        <v>0</v>
      </c>
      <c r="AR770" s="149" t="s">
        <v>177</v>
      </c>
      <c r="AT770" s="149" t="s">
        <v>173</v>
      </c>
      <c r="AU770" s="149" t="s">
        <v>89</v>
      </c>
      <c r="AY770" s="17" t="s">
        <v>171</v>
      </c>
      <c r="BE770" s="150">
        <f>IF(N770="základní",J770,0)</f>
        <v>0</v>
      </c>
      <c r="BF770" s="150">
        <f>IF(N770="snížená",J770,0)</f>
        <v>0</v>
      </c>
      <c r="BG770" s="150">
        <f>IF(N770="zákl. přenesená",J770,0)</f>
        <v>0</v>
      </c>
      <c r="BH770" s="150">
        <f>IF(N770="sníž. přenesená",J770,0)</f>
        <v>0</v>
      </c>
      <c r="BI770" s="150">
        <f>IF(N770="nulová",J770,0)</f>
        <v>0</v>
      </c>
      <c r="BJ770" s="17" t="s">
        <v>87</v>
      </c>
      <c r="BK770" s="150">
        <f>ROUND(I770*H770,2)</f>
        <v>0</v>
      </c>
      <c r="BL770" s="17" t="s">
        <v>177</v>
      </c>
      <c r="BM770" s="149" t="s">
        <v>579</v>
      </c>
    </row>
    <row r="771" spans="2:65" s="12" customFormat="1">
      <c r="B771" s="151"/>
      <c r="D771" s="152" t="s">
        <v>179</v>
      </c>
      <c r="E771" s="153" t="s">
        <v>1</v>
      </c>
      <c r="F771" s="154" t="s">
        <v>572</v>
      </c>
      <c r="H771" s="153" t="s">
        <v>1</v>
      </c>
      <c r="I771" s="155"/>
      <c r="L771" s="151"/>
      <c r="M771" s="156"/>
      <c r="T771" s="157"/>
      <c r="AT771" s="153" t="s">
        <v>179</v>
      </c>
      <c r="AU771" s="153" t="s">
        <v>89</v>
      </c>
      <c r="AV771" s="12" t="s">
        <v>87</v>
      </c>
      <c r="AW771" s="12" t="s">
        <v>36</v>
      </c>
      <c r="AX771" s="12" t="s">
        <v>80</v>
      </c>
      <c r="AY771" s="153" t="s">
        <v>171</v>
      </c>
    </row>
    <row r="772" spans="2:65" s="12" customFormat="1">
      <c r="B772" s="151"/>
      <c r="D772" s="152" t="s">
        <v>179</v>
      </c>
      <c r="E772" s="153" t="s">
        <v>1</v>
      </c>
      <c r="F772" s="154" t="s">
        <v>180</v>
      </c>
      <c r="H772" s="153" t="s">
        <v>1</v>
      </c>
      <c r="I772" s="155"/>
      <c r="L772" s="151"/>
      <c r="M772" s="156"/>
      <c r="T772" s="157"/>
      <c r="AT772" s="153" t="s">
        <v>179</v>
      </c>
      <c r="AU772" s="153" t="s">
        <v>89</v>
      </c>
      <c r="AV772" s="12" t="s">
        <v>87</v>
      </c>
      <c r="AW772" s="12" t="s">
        <v>36</v>
      </c>
      <c r="AX772" s="12" t="s">
        <v>80</v>
      </c>
      <c r="AY772" s="153" t="s">
        <v>171</v>
      </c>
    </row>
    <row r="773" spans="2:65" s="12" customFormat="1">
      <c r="B773" s="151"/>
      <c r="D773" s="152" t="s">
        <v>179</v>
      </c>
      <c r="E773" s="153" t="s">
        <v>1</v>
      </c>
      <c r="F773" s="154" t="s">
        <v>192</v>
      </c>
      <c r="H773" s="153" t="s">
        <v>1</v>
      </c>
      <c r="I773" s="155"/>
      <c r="L773" s="151"/>
      <c r="M773" s="156"/>
      <c r="T773" s="157"/>
      <c r="AT773" s="153" t="s">
        <v>179</v>
      </c>
      <c r="AU773" s="153" t="s">
        <v>89</v>
      </c>
      <c r="AV773" s="12" t="s">
        <v>87</v>
      </c>
      <c r="AW773" s="12" t="s">
        <v>36</v>
      </c>
      <c r="AX773" s="12" t="s">
        <v>80</v>
      </c>
      <c r="AY773" s="153" t="s">
        <v>171</v>
      </c>
    </row>
    <row r="774" spans="2:65" s="12" customFormat="1">
      <c r="B774" s="151"/>
      <c r="D774" s="152" t="s">
        <v>179</v>
      </c>
      <c r="E774" s="153" t="s">
        <v>1</v>
      </c>
      <c r="F774" s="154" t="s">
        <v>193</v>
      </c>
      <c r="H774" s="153" t="s">
        <v>1</v>
      </c>
      <c r="I774" s="155"/>
      <c r="L774" s="151"/>
      <c r="M774" s="156"/>
      <c r="T774" s="157"/>
      <c r="AT774" s="153" t="s">
        <v>179</v>
      </c>
      <c r="AU774" s="153" t="s">
        <v>89</v>
      </c>
      <c r="AV774" s="12" t="s">
        <v>87</v>
      </c>
      <c r="AW774" s="12" t="s">
        <v>36</v>
      </c>
      <c r="AX774" s="12" t="s">
        <v>80</v>
      </c>
      <c r="AY774" s="153" t="s">
        <v>171</v>
      </c>
    </row>
    <row r="775" spans="2:65" s="13" customFormat="1">
      <c r="B775" s="158"/>
      <c r="D775" s="152" t="s">
        <v>179</v>
      </c>
      <c r="E775" s="159" t="s">
        <v>1</v>
      </c>
      <c r="F775" s="160" t="s">
        <v>580</v>
      </c>
      <c r="H775" s="161">
        <v>12</v>
      </c>
      <c r="I775" s="162"/>
      <c r="L775" s="158"/>
      <c r="M775" s="163"/>
      <c r="T775" s="164"/>
      <c r="AT775" s="159" t="s">
        <v>179</v>
      </c>
      <c r="AU775" s="159" t="s">
        <v>89</v>
      </c>
      <c r="AV775" s="13" t="s">
        <v>89</v>
      </c>
      <c r="AW775" s="13" t="s">
        <v>36</v>
      </c>
      <c r="AX775" s="13" t="s">
        <v>80</v>
      </c>
      <c r="AY775" s="159" t="s">
        <v>171</v>
      </c>
    </row>
    <row r="776" spans="2:65" s="13" customFormat="1">
      <c r="B776" s="158"/>
      <c r="D776" s="152" t="s">
        <v>179</v>
      </c>
      <c r="E776" s="159" t="s">
        <v>1</v>
      </c>
      <c r="F776" s="160" t="s">
        <v>581</v>
      </c>
      <c r="H776" s="161">
        <v>12</v>
      </c>
      <c r="I776" s="162"/>
      <c r="L776" s="158"/>
      <c r="M776" s="163"/>
      <c r="T776" s="164"/>
      <c r="AT776" s="159" t="s">
        <v>179</v>
      </c>
      <c r="AU776" s="159" t="s">
        <v>89</v>
      </c>
      <c r="AV776" s="13" t="s">
        <v>89</v>
      </c>
      <c r="AW776" s="13" t="s">
        <v>36</v>
      </c>
      <c r="AX776" s="13" t="s">
        <v>80</v>
      </c>
      <c r="AY776" s="159" t="s">
        <v>171</v>
      </c>
    </row>
    <row r="777" spans="2:65" s="12" customFormat="1">
      <c r="B777" s="151"/>
      <c r="D777" s="152" t="s">
        <v>179</v>
      </c>
      <c r="E777" s="153" t="s">
        <v>1</v>
      </c>
      <c r="F777" s="154" t="s">
        <v>195</v>
      </c>
      <c r="H777" s="153" t="s">
        <v>1</v>
      </c>
      <c r="I777" s="155"/>
      <c r="L777" s="151"/>
      <c r="M777" s="156"/>
      <c r="T777" s="157"/>
      <c r="AT777" s="153" t="s">
        <v>179</v>
      </c>
      <c r="AU777" s="153" t="s">
        <v>89</v>
      </c>
      <c r="AV777" s="12" t="s">
        <v>87</v>
      </c>
      <c r="AW777" s="12" t="s">
        <v>36</v>
      </c>
      <c r="AX777" s="12" t="s">
        <v>80</v>
      </c>
      <c r="AY777" s="153" t="s">
        <v>171</v>
      </c>
    </row>
    <row r="778" spans="2:65" s="13" customFormat="1" ht="20.399999999999999">
      <c r="B778" s="158"/>
      <c r="D778" s="152" t="s">
        <v>179</v>
      </c>
      <c r="E778" s="159" t="s">
        <v>1</v>
      </c>
      <c r="F778" s="160" t="s">
        <v>582</v>
      </c>
      <c r="H778" s="161">
        <v>12</v>
      </c>
      <c r="I778" s="162"/>
      <c r="L778" s="158"/>
      <c r="M778" s="163"/>
      <c r="T778" s="164"/>
      <c r="AT778" s="159" t="s">
        <v>179</v>
      </c>
      <c r="AU778" s="159" t="s">
        <v>89</v>
      </c>
      <c r="AV778" s="13" t="s">
        <v>89</v>
      </c>
      <c r="AW778" s="13" t="s">
        <v>36</v>
      </c>
      <c r="AX778" s="13" t="s">
        <v>80</v>
      </c>
      <c r="AY778" s="159" t="s">
        <v>171</v>
      </c>
    </row>
    <row r="779" spans="2:65" s="14" customFormat="1">
      <c r="B779" s="165"/>
      <c r="D779" s="152" t="s">
        <v>179</v>
      </c>
      <c r="E779" s="166" t="s">
        <v>1</v>
      </c>
      <c r="F779" s="167" t="s">
        <v>183</v>
      </c>
      <c r="H779" s="168">
        <v>36</v>
      </c>
      <c r="I779" s="169"/>
      <c r="L779" s="165"/>
      <c r="M779" s="170"/>
      <c r="T779" s="171"/>
      <c r="AT779" s="166" t="s">
        <v>179</v>
      </c>
      <c r="AU779" s="166" t="s">
        <v>89</v>
      </c>
      <c r="AV779" s="14" t="s">
        <v>177</v>
      </c>
      <c r="AW779" s="14" t="s">
        <v>36</v>
      </c>
      <c r="AX779" s="14" t="s">
        <v>87</v>
      </c>
      <c r="AY779" s="166" t="s">
        <v>171</v>
      </c>
    </row>
    <row r="780" spans="2:65" s="1" customFormat="1" ht="33" customHeight="1">
      <c r="B780" s="32"/>
      <c r="C780" s="137" t="s">
        <v>583</v>
      </c>
      <c r="D780" s="137" t="s">
        <v>173</v>
      </c>
      <c r="E780" s="138" t="s">
        <v>584</v>
      </c>
      <c r="F780" s="139" t="s">
        <v>585</v>
      </c>
      <c r="G780" s="140" t="s">
        <v>190</v>
      </c>
      <c r="H780" s="141">
        <v>24</v>
      </c>
      <c r="I780" s="142"/>
      <c r="J780" s="143">
        <f>ROUND(I780*H780,2)</f>
        <v>0</v>
      </c>
      <c r="K780" s="144"/>
      <c r="L780" s="32"/>
      <c r="M780" s="145" t="s">
        <v>1</v>
      </c>
      <c r="N780" s="146" t="s">
        <v>45</v>
      </c>
      <c r="P780" s="147">
        <f>O780*H780</f>
        <v>0</v>
      </c>
      <c r="Q780" s="147">
        <v>0</v>
      </c>
      <c r="R780" s="147">
        <f>Q780*H780</f>
        <v>0</v>
      </c>
      <c r="S780" s="147">
        <v>0</v>
      </c>
      <c r="T780" s="148">
        <f>S780*H780</f>
        <v>0</v>
      </c>
      <c r="AR780" s="149" t="s">
        <v>177</v>
      </c>
      <c r="AT780" s="149" t="s">
        <v>173</v>
      </c>
      <c r="AU780" s="149" t="s">
        <v>89</v>
      </c>
      <c r="AY780" s="17" t="s">
        <v>171</v>
      </c>
      <c r="BE780" s="150">
        <f>IF(N780="základní",J780,0)</f>
        <v>0</v>
      </c>
      <c r="BF780" s="150">
        <f>IF(N780="snížená",J780,0)</f>
        <v>0</v>
      </c>
      <c r="BG780" s="150">
        <f>IF(N780="zákl. přenesená",J780,0)</f>
        <v>0</v>
      </c>
      <c r="BH780" s="150">
        <f>IF(N780="sníž. přenesená",J780,0)</f>
        <v>0</v>
      </c>
      <c r="BI780" s="150">
        <f>IF(N780="nulová",J780,0)</f>
        <v>0</v>
      </c>
      <c r="BJ780" s="17" t="s">
        <v>87</v>
      </c>
      <c r="BK780" s="150">
        <f>ROUND(I780*H780,2)</f>
        <v>0</v>
      </c>
      <c r="BL780" s="17" t="s">
        <v>177</v>
      </c>
      <c r="BM780" s="149" t="s">
        <v>586</v>
      </c>
    </row>
    <row r="781" spans="2:65" s="12" customFormat="1">
      <c r="B781" s="151"/>
      <c r="D781" s="152" t="s">
        <v>179</v>
      </c>
      <c r="E781" s="153" t="s">
        <v>1</v>
      </c>
      <c r="F781" s="154" t="s">
        <v>572</v>
      </c>
      <c r="H781" s="153" t="s">
        <v>1</v>
      </c>
      <c r="I781" s="155"/>
      <c r="L781" s="151"/>
      <c r="M781" s="156"/>
      <c r="T781" s="157"/>
      <c r="AT781" s="153" t="s">
        <v>179</v>
      </c>
      <c r="AU781" s="153" t="s">
        <v>89</v>
      </c>
      <c r="AV781" s="12" t="s">
        <v>87</v>
      </c>
      <c r="AW781" s="12" t="s">
        <v>36</v>
      </c>
      <c r="AX781" s="12" t="s">
        <v>80</v>
      </c>
      <c r="AY781" s="153" t="s">
        <v>171</v>
      </c>
    </row>
    <row r="782" spans="2:65" s="12" customFormat="1">
      <c r="B782" s="151"/>
      <c r="D782" s="152" t="s">
        <v>179</v>
      </c>
      <c r="E782" s="153" t="s">
        <v>1</v>
      </c>
      <c r="F782" s="154" t="s">
        <v>180</v>
      </c>
      <c r="H782" s="153" t="s">
        <v>1</v>
      </c>
      <c r="I782" s="155"/>
      <c r="L782" s="151"/>
      <c r="M782" s="156"/>
      <c r="T782" s="157"/>
      <c r="AT782" s="153" t="s">
        <v>179</v>
      </c>
      <c r="AU782" s="153" t="s">
        <v>89</v>
      </c>
      <c r="AV782" s="12" t="s">
        <v>87</v>
      </c>
      <c r="AW782" s="12" t="s">
        <v>36</v>
      </c>
      <c r="AX782" s="12" t="s">
        <v>80</v>
      </c>
      <c r="AY782" s="153" t="s">
        <v>171</v>
      </c>
    </row>
    <row r="783" spans="2:65" s="12" customFormat="1">
      <c r="B783" s="151"/>
      <c r="D783" s="152" t="s">
        <v>179</v>
      </c>
      <c r="E783" s="153" t="s">
        <v>1</v>
      </c>
      <c r="F783" s="154" t="s">
        <v>192</v>
      </c>
      <c r="H783" s="153" t="s">
        <v>1</v>
      </c>
      <c r="I783" s="155"/>
      <c r="L783" s="151"/>
      <c r="M783" s="156"/>
      <c r="T783" s="157"/>
      <c r="AT783" s="153" t="s">
        <v>179</v>
      </c>
      <c r="AU783" s="153" t="s">
        <v>89</v>
      </c>
      <c r="AV783" s="12" t="s">
        <v>87</v>
      </c>
      <c r="AW783" s="12" t="s">
        <v>36</v>
      </c>
      <c r="AX783" s="12" t="s">
        <v>80</v>
      </c>
      <c r="AY783" s="153" t="s">
        <v>171</v>
      </c>
    </row>
    <row r="784" spans="2:65" s="12" customFormat="1">
      <c r="B784" s="151"/>
      <c r="D784" s="152" t="s">
        <v>179</v>
      </c>
      <c r="E784" s="153" t="s">
        <v>1</v>
      </c>
      <c r="F784" s="154" t="s">
        <v>193</v>
      </c>
      <c r="H784" s="153" t="s">
        <v>1</v>
      </c>
      <c r="I784" s="155"/>
      <c r="L784" s="151"/>
      <c r="M784" s="156"/>
      <c r="T784" s="157"/>
      <c r="AT784" s="153" t="s">
        <v>179</v>
      </c>
      <c r="AU784" s="153" t="s">
        <v>89</v>
      </c>
      <c r="AV784" s="12" t="s">
        <v>87</v>
      </c>
      <c r="AW784" s="12" t="s">
        <v>36</v>
      </c>
      <c r="AX784" s="12" t="s">
        <v>80</v>
      </c>
      <c r="AY784" s="153" t="s">
        <v>171</v>
      </c>
    </row>
    <row r="785" spans="2:65" s="13" customFormat="1" ht="20.399999999999999">
      <c r="B785" s="158"/>
      <c r="D785" s="152" t="s">
        <v>179</v>
      </c>
      <c r="E785" s="159" t="s">
        <v>1</v>
      </c>
      <c r="F785" s="160" t="s">
        <v>587</v>
      </c>
      <c r="H785" s="161">
        <v>12</v>
      </c>
      <c r="I785" s="162"/>
      <c r="L785" s="158"/>
      <c r="M785" s="163"/>
      <c r="T785" s="164"/>
      <c r="AT785" s="159" t="s">
        <v>179</v>
      </c>
      <c r="AU785" s="159" t="s">
        <v>89</v>
      </c>
      <c r="AV785" s="13" t="s">
        <v>89</v>
      </c>
      <c r="AW785" s="13" t="s">
        <v>36</v>
      </c>
      <c r="AX785" s="13" t="s">
        <v>80</v>
      </c>
      <c r="AY785" s="159" t="s">
        <v>171</v>
      </c>
    </row>
    <row r="786" spans="2:65" s="12" customFormat="1">
      <c r="B786" s="151"/>
      <c r="D786" s="152" t="s">
        <v>179</v>
      </c>
      <c r="E786" s="153" t="s">
        <v>1</v>
      </c>
      <c r="F786" s="154" t="s">
        <v>195</v>
      </c>
      <c r="H786" s="153" t="s">
        <v>1</v>
      </c>
      <c r="I786" s="155"/>
      <c r="L786" s="151"/>
      <c r="M786" s="156"/>
      <c r="T786" s="157"/>
      <c r="AT786" s="153" t="s">
        <v>179</v>
      </c>
      <c r="AU786" s="153" t="s">
        <v>89</v>
      </c>
      <c r="AV786" s="12" t="s">
        <v>87</v>
      </c>
      <c r="AW786" s="12" t="s">
        <v>36</v>
      </c>
      <c r="AX786" s="12" t="s">
        <v>80</v>
      </c>
      <c r="AY786" s="153" t="s">
        <v>171</v>
      </c>
    </row>
    <row r="787" spans="2:65" s="13" customFormat="1" ht="20.399999999999999">
      <c r="B787" s="158"/>
      <c r="D787" s="152" t="s">
        <v>179</v>
      </c>
      <c r="E787" s="159" t="s">
        <v>1</v>
      </c>
      <c r="F787" s="160" t="s">
        <v>588</v>
      </c>
      <c r="H787" s="161">
        <v>12</v>
      </c>
      <c r="I787" s="162"/>
      <c r="L787" s="158"/>
      <c r="M787" s="163"/>
      <c r="T787" s="164"/>
      <c r="AT787" s="159" t="s">
        <v>179</v>
      </c>
      <c r="AU787" s="159" t="s">
        <v>89</v>
      </c>
      <c r="AV787" s="13" t="s">
        <v>89</v>
      </c>
      <c r="AW787" s="13" t="s">
        <v>36</v>
      </c>
      <c r="AX787" s="13" t="s">
        <v>80</v>
      </c>
      <c r="AY787" s="159" t="s">
        <v>171</v>
      </c>
    </row>
    <row r="788" spans="2:65" s="14" customFormat="1">
      <c r="B788" s="165"/>
      <c r="D788" s="152" t="s">
        <v>179</v>
      </c>
      <c r="E788" s="166" t="s">
        <v>1</v>
      </c>
      <c r="F788" s="167" t="s">
        <v>183</v>
      </c>
      <c r="H788" s="168">
        <v>24</v>
      </c>
      <c r="I788" s="169"/>
      <c r="L788" s="165"/>
      <c r="M788" s="170"/>
      <c r="T788" s="171"/>
      <c r="AT788" s="166" t="s">
        <v>179</v>
      </c>
      <c r="AU788" s="166" t="s">
        <v>89</v>
      </c>
      <c r="AV788" s="14" t="s">
        <v>177</v>
      </c>
      <c r="AW788" s="14" t="s">
        <v>36</v>
      </c>
      <c r="AX788" s="14" t="s">
        <v>87</v>
      </c>
      <c r="AY788" s="166" t="s">
        <v>171</v>
      </c>
    </row>
    <row r="789" spans="2:65" s="1" customFormat="1" ht="33" customHeight="1">
      <c r="B789" s="32"/>
      <c r="C789" s="137" t="s">
        <v>589</v>
      </c>
      <c r="D789" s="137" t="s">
        <v>173</v>
      </c>
      <c r="E789" s="138" t="s">
        <v>590</v>
      </c>
      <c r="F789" s="139" t="s">
        <v>591</v>
      </c>
      <c r="G789" s="140" t="s">
        <v>190</v>
      </c>
      <c r="H789" s="141">
        <v>60</v>
      </c>
      <c r="I789" s="142"/>
      <c r="J789" s="143">
        <f>ROUND(I789*H789,2)</f>
        <v>0</v>
      </c>
      <c r="K789" s="144"/>
      <c r="L789" s="32"/>
      <c r="M789" s="145" t="s">
        <v>1</v>
      </c>
      <c r="N789" s="146" t="s">
        <v>45</v>
      </c>
      <c r="P789" s="147">
        <f>O789*H789</f>
        <v>0</v>
      </c>
      <c r="Q789" s="147">
        <v>0</v>
      </c>
      <c r="R789" s="147">
        <f>Q789*H789</f>
        <v>0</v>
      </c>
      <c r="S789" s="147">
        <v>0</v>
      </c>
      <c r="T789" s="148">
        <f>S789*H789</f>
        <v>0</v>
      </c>
      <c r="AR789" s="149" t="s">
        <v>177</v>
      </c>
      <c r="AT789" s="149" t="s">
        <v>173</v>
      </c>
      <c r="AU789" s="149" t="s">
        <v>89</v>
      </c>
      <c r="AY789" s="17" t="s">
        <v>171</v>
      </c>
      <c r="BE789" s="150">
        <f>IF(N789="základní",J789,0)</f>
        <v>0</v>
      </c>
      <c r="BF789" s="150">
        <f>IF(N789="snížená",J789,0)</f>
        <v>0</v>
      </c>
      <c r="BG789" s="150">
        <f>IF(N789="zákl. přenesená",J789,0)</f>
        <v>0</v>
      </c>
      <c r="BH789" s="150">
        <f>IF(N789="sníž. přenesená",J789,0)</f>
        <v>0</v>
      </c>
      <c r="BI789" s="150">
        <f>IF(N789="nulová",J789,0)</f>
        <v>0</v>
      </c>
      <c r="BJ789" s="17" t="s">
        <v>87</v>
      </c>
      <c r="BK789" s="150">
        <f>ROUND(I789*H789,2)</f>
        <v>0</v>
      </c>
      <c r="BL789" s="17" t="s">
        <v>177</v>
      </c>
      <c r="BM789" s="149" t="s">
        <v>592</v>
      </c>
    </row>
    <row r="790" spans="2:65" s="12" customFormat="1">
      <c r="B790" s="151"/>
      <c r="D790" s="152" t="s">
        <v>179</v>
      </c>
      <c r="E790" s="153" t="s">
        <v>1</v>
      </c>
      <c r="F790" s="154" t="s">
        <v>572</v>
      </c>
      <c r="H790" s="153" t="s">
        <v>1</v>
      </c>
      <c r="I790" s="155"/>
      <c r="L790" s="151"/>
      <c r="M790" s="156"/>
      <c r="T790" s="157"/>
      <c r="AT790" s="153" t="s">
        <v>179</v>
      </c>
      <c r="AU790" s="153" t="s">
        <v>89</v>
      </c>
      <c r="AV790" s="12" t="s">
        <v>87</v>
      </c>
      <c r="AW790" s="12" t="s">
        <v>36</v>
      </c>
      <c r="AX790" s="12" t="s">
        <v>80</v>
      </c>
      <c r="AY790" s="153" t="s">
        <v>171</v>
      </c>
    </row>
    <row r="791" spans="2:65" s="12" customFormat="1">
      <c r="B791" s="151"/>
      <c r="D791" s="152" t="s">
        <v>179</v>
      </c>
      <c r="E791" s="153" t="s">
        <v>1</v>
      </c>
      <c r="F791" s="154" t="s">
        <v>180</v>
      </c>
      <c r="H791" s="153" t="s">
        <v>1</v>
      </c>
      <c r="I791" s="155"/>
      <c r="L791" s="151"/>
      <c r="M791" s="156"/>
      <c r="T791" s="157"/>
      <c r="AT791" s="153" t="s">
        <v>179</v>
      </c>
      <c r="AU791" s="153" t="s">
        <v>89</v>
      </c>
      <c r="AV791" s="12" t="s">
        <v>87</v>
      </c>
      <c r="AW791" s="12" t="s">
        <v>36</v>
      </c>
      <c r="AX791" s="12" t="s">
        <v>80</v>
      </c>
      <c r="AY791" s="153" t="s">
        <v>171</v>
      </c>
    </row>
    <row r="792" spans="2:65" s="12" customFormat="1">
      <c r="B792" s="151"/>
      <c r="D792" s="152" t="s">
        <v>179</v>
      </c>
      <c r="E792" s="153" t="s">
        <v>1</v>
      </c>
      <c r="F792" s="154" t="s">
        <v>192</v>
      </c>
      <c r="H792" s="153" t="s">
        <v>1</v>
      </c>
      <c r="I792" s="155"/>
      <c r="L792" s="151"/>
      <c r="M792" s="156"/>
      <c r="T792" s="157"/>
      <c r="AT792" s="153" t="s">
        <v>179</v>
      </c>
      <c r="AU792" s="153" t="s">
        <v>89</v>
      </c>
      <c r="AV792" s="12" t="s">
        <v>87</v>
      </c>
      <c r="AW792" s="12" t="s">
        <v>36</v>
      </c>
      <c r="AX792" s="12" t="s">
        <v>80</v>
      </c>
      <c r="AY792" s="153" t="s">
        <v>171</v>
      </c>
    </row>
    <row r="793" spans="2:65" s="12" customFormat="1">
      <c r="B793" s="151"/>
      <c r="D793" s="152" t="s">
        <v>179</v>
      </c>
      <c r="E793" s="153" t="s">
        <v>1</v>
      </c>
      <c r="F793" s="154" t="s">
        <v>193</v>
      </c>
      <c r="H793" s="153" t="s">
        <v>1</v>
      </c>
      <c r="I793" s="155"/>
      <c r="L793" s="151"/>
      <c r="M793" s="156"/>
      <c r="T793" s="157"/>
      <c r="AT793" s="153" t="s">
        <v>179</v>
      </c>
      <c r="AU793" s="153" t="s">
        <v>89</v>
      </c>
      <c r="AV793" s="12" t="s">
        <v>87</v>
      </c>
      <c r="AW793" s="12" t="s">
        <v>36</v>
      </c>
      <c r="AX793" s="12" t="s">
        <v>80</v>
      </c>
      <c r="AY793" s="153" t="s">
        <v>171</v>
      </c>
    </row>
    <row r="794" spans="2:65" s="13" customFormat="1">
      <c r="B794" s="158"/>
      <c r="D794" s="152" t="s">
        <v>179</v>
      </c>
      <c r="E794" s="159" t="s">
        <v>1</v>
      </c>
      <c r="F794" s="160" t="s">
        <v>593</v>
      </c>
      <c r="H794" s="161">
        <v>12</v>
      </c>
      <c r="I794" s="162"/>
      <c r="L794" s="158"/>
      <c r="M794" s="163"/>
      <c r="T794" s="164"/>
      <c r="AT794" s="159" t="s">
        <v>179</v>
      </c>
      <c r="AU794" s="159" t="s">
        <v>89</v>
      </c>
      <c r="AV794" s="13" t="s">
        <v>89</v>
      </c>
      <c r="AW794" s="13" t="s">
        <v>36</v>
      </c>
      <c r="AX794" s="13" t="s">
        <v>80</v>
      </c>
      <c r="AY794" s="159" t="s">
        <v>171</v>
      </c>
    </row>
    <row r="795" spans="2:65" s="13" customFormat="1" ht="20.399999999999999">
      <c r="B795" s="158"/>
      <c r="D795" s="152" t="s">
        <v>179</v>
      </c>
      <c r="E795" s="159" t="s">
        <v>1</v>
      </c>
      <c r="F795" s="160" t="s">
        <v>594</v>
      </c>
      <c r="H795" s="161">
        <v>12</v>
      </c>
      <c r="I795" s="162"/>
      <c r="L795" s="158"/>
      <c r="M795" s="163"/>
      <c r="T795" s="164"/>
      <c r="AT795" s="159" t="s">
        <v>179</v>
      </c>
      <c r="AU795" s="159" t="s">
        <v>89</v>
      </c>
      <c r="AV795" s="13" t="s">
        <v>89</v>
      </c>
      <c r="AW795" s="13" t="s">
        <v>36</v>
      </c>
      <c r="AX795" s="13" t="s">
        <v>80</v>
      </c>
      <c r="AY795" s="159" t="s">
        <v>171</v>
      </c>
    </row>
    <row r="796" spans="2:65" s="13" customFormat="1" ht="20.399999999999999">
      <c r="B796" s="158"/>
      <c r="D796" s="152" t="s">
        <v>179</v>
      </c>
      <c r="E796" s="159" t="s">
        <v>1</v>
      </c>
      <c r="F796" s="160" t="s">
        <v>595</v>
      </c>
      <c r="H796" s="161">
        <v>12</v>
      </c>
      <c r="I796" s="162"/>
      <c r="L796" s="158"/>
      <c r="M796" s="163"/>
      <c r="T796" s="164"/>
      <c r="AT796" s="159" t="s">
        <v>179</v>
      </c>
      <c r="AU796" s="159" t="s">
        <v>89</v>
      </c>
      <c r="AV796" s="13" t="s">
        <v>89</v>
      </c>
      <c r="AW796" s="13" t="s">
        <v>36</v>
      </c>
      <c r="AX796" s="13" t="s">
        <v>80</v>
      </c>
      <c r="AY796" s="159" t="s">
        <v>171</v>
      </c>
    </row>
    <row r="797" spans="2:65" s="12" customFormat="1">
      <c r="B797" s="151"/>
      <c r="D797" s="152" t="s">
        <v>179</v>
      </c>
      <c r="E797" s="153" t="s">
        <v>1</v>
      </c>
      <c r="F797" s="154" t="s">
        <v>217</v>
      </c>
      <c r="H797" s="153" t="s">
        <v>1</v>
      </c>
      <c r="I797" s="155"/>
      <c r="L797" s="151"/>
      <c r="M797" s="156"/>
      <c r="T797" s="157"/>
      <c r="AT797" s="153" t="s">
        <v>179</v>
      </c>
      <c r="AU797" s="153" t="s">
        <v>89</v>
      </c>
      <c r="AV797" s="12" t="s">
        <v>87</v>
      </c>
      <c r="AW797" s="12" t="s">
        <v>36</v>
      </c>
      <c r="AX797" s="12" t="s">
        <v>80</v>
      </c>
      <c r="AY797" s="153" t="s">
        <v>171</v>
      </c>
    </row>
    <row r="798" spans="2:65" s="13" customFormat="1" ht="20.399999999999999">
      <c r="B798" s="158"/>
      <c r="D798" s="152" t="s">
        <v>179</v>
      </c>
      <c r="E798" s="159" t="s">
        <v>1</v>
      </c>
      <c r="F798" s="160" t="s">
        <v>596</v>
      </c>
      <c r="H798" s="161">
        <v>12</v>
      </c>
      <c r="I798" s="162"/>
      <c r="L798" s="158"/>
      <c r="M798" s="163"/>
      <c r="T798" s="164"/>
      <c r="AT798" s="159" t="s">
        <v>179</v>
      </c>
      <c r="AU798" s="159" t="s">
        <v>89</v>
      </c>
      <c r="AV798" s="13" t="s">
        <v>89</v>
      </c>
      <c r="AW798" s="13" t="s">
        <v>36</v>
      </c>
      <c r="AX798" s="13" t="s">
        <v>80</v>
      </c>
      <c r="AY798" s="159" t="s">
        <v>171</v>
      </c>
    </row>
    <row r="799" spans="2:65" s="13" customFormat="1" ht="20.399999999999999">
      <c r="B799" s="158"/>
      <c r="D799" s="152" t="s">
        <v>179</v>
      </c>
      <c r="E799" s="159" t="s">
        <v>1</v>
      </c>
      <c r="F799" s="160" t="s">
        <v>597</v>
      </c>
      <c r="H799" s="161">
        <v>12</v>
      </c>
      <c r="I799" s="162"/>
      <c r="L799" s="158"/>
      <c r="M799" s="163"/>
      <c r="T799" s="164"/>
      <c r="AT799" s="159" t="s">
        <v>179</v>
      </c>
      <c r="AU799" s="159" t="s">
        <v>89</v>
      </c>
      <c r="AV799" s="13" t="s">
        <v>89</v>
      </c>
      <c r="AW799" s="13" t="s">
        <v>36</v>
      </c>
      <c r="AX799" s="13" t="s">
        <v>80</v>
      </c>
      <c r="AY799" s="159" t="s">
        <v>171</v>
      </c>
    </row>
    <row r="800" spans="2:65" s="14" customFormat="1">
      <c r="B800" s="165"/>
      <c r="D800" s="152" t="s">
        <v>179</v>
      </c>
      <c r="E800" s="166" t="s">
        <v>1</v>
      </c>
      <c r="F800" s="167" t="s">
        <v>183</v>
      </c>
      <c r="H800" s="168">
        <v>60</v>
      </c>
      <c r="I800" s="169"/>
      <c r="L800" s="165"/>
      <c r="M800" s="170"/>
      <c r="T800" s="171"/>
      <c r="AT800" s="166" t="s">
        <v>179</v>
      </c>
      <c r="AU800" s="166" t="s">
        <v>89</v>
      </c>
      <c r="AV800" s="14" t="s">
        <v>177</v>
      </c>
      <c r="AW800" s="14" t="s">
        <v>36</v>
      </c>
      <c r="AX800" s="14" t="s">
        <v>87</v>
      </c>
      <c r="AY800" s="166" t="s">
        <v>171</v>
      </c>
    </row>
    <row r="801" spans="2:65" s="1" customFormat="1" ht="33" customHeight="1">
      <c r="B801" s="32"/>
      <c r="C801" s="137" t="s">
        <v>598</v>
      </c>
      <c r="D801" s="137" t="s">
        <v>173</v>
      </c>
      <c r="E801" s="138" t="s">
        <v>599</v>
      </c>
      <c r="F801" s="139" t="s">
        <v>600</v>
      </c>
      <c r="G801" s="140" t="s">
        <v>190</v>
      </c>
      <c r="H801" s="141">
        <v>36</v>
      </c>
      <c r="I801" s="142"/>
      <c r="J801" s="143">
        <f>ROUND(I801*H801,2)</f>
        <v>0</v>
      </c>
      <c r="K801" s="144"/>
      <c r="L801" s="32"/>
      <c r="M801" s="145" t="s">
        <v>1</v>
      </c>
      <c r="N801" s="146" t="s">
        <v>45</v>
      </c>
      <c r="P801" s="147">
        <f>O801*H801</f>
        <v>0</v>
      </c>
      <c r="Q801" s="147">
        <v>0</v>
      </c>
      <c r="R801" s="147">
        <f>Q801*H801</f>
        <v>0</v>
      </c>
      <c r="S801" s="147">
        <v>0</v>
      </c>
      <c r="T801" s="148">
        <f>S801*H801</f>
        <v>0</v>
      </c>
      <c r="AR801" s="149" t="s">
        <v>177</v>
      </c>
      <c r="AT801" s="149" t="s">
        <v>173</v>
      </c>
      <c r="AU801" s="149" t="s">
        <v>89</v>
      </c>
      <c r="AY801" s="17" t="s">
        <v>171</v>
      </c>
      <c r="BE801" s="150">
        <f>IF(N801="základní",J801,0)</f>
        <v>0</v>
      </c>
      <c r="BF801" s="150">
        <f>IF(N801="snížená",J801,0)</f>
        <v>0</v>
      </c>
      <c r="BG801" s="150">
        <f>IF(N801="zákl. přenesená",J801,0)</f>
        <v>0</v>
      </c>
      <c r="BH801" s="150">
        <f>IF(N801="sníž. přenesená",J801,0)</f>
        <v>0</v>
      </c>
      <c r="BI801" s="150">
        <f>IF(N801="nulová",J801,0)</f>
        <v>0</v>
      </c>
      <c r="BJ801" s="17" t="s">
        <v>87</v>
      </c>
      <c r="BK801" s="150">
        <f>ROUND(I801*H801,2)</f>
        <v>0</v>
      </c>
      <c r="BL801" s="17" t="s">
        <v>177</v>
      </c>
      <c r="BM801" s="149" t="s">
        <v>601</v>
      </c>
    </row>
    <row r="802" spans="2:65" s="12" customFormat="1">
      <c r="B802" s="151"/>
      <c r="D802" s="152" t="s">
        <v>179</v>
      </c>
      <c r="E802" s="153" t="s">
        <v>1</v>
      </c>
      <c r="F802" s="154" t="s">
        <v>572</v>
      </c>
      <c r="H802" s="153" t="s">
        <v>1</v>
      </c>
      <c r="I802" s="155"/>
      <c r="L802" s="151"/>
      <c r="M802" s="156"/>
      <c r="T802" s="157"/>
      <c r="AT802" s="153" t="s">
        <v>179</v>
      </c>
      <c r="AU802" s="153" t="s">
        <v>89</v>
      </c>
      <c r="AV802" s="12" t="s">
        <v>87</v>
      </c>
      <c r="AW802" s="12" t="s">
        <v>36</v>
      </c>
      <c r="AX802" s="12" t="s">
        <v>80</v>
      </c>
      <c r="AY802" s="153" t="s">
        <v>171</v>
      </c>
    </row>
    <row r="803" spans="2:65" s="12" customFormat="1">
      <c r="B803" s="151"/>
      <c r="D803" s="152" t="s">
        <v>179</v>
      </c>
      <c r="E803" s="153" t="s">
        <v>1</v>
      </c>
      <c r="F803" s="154" t="s">
        <v>180</v>
      </c>
      <c r="H803" s="153" t="s">
        <v>1</v>
      </c>
      <c r="I803" s="155"/>
      <c r="L803" s="151"/>
      <c r="M803" s="156"/>
      <c r="T803" s="157"/>
      <c r="AT803" s="153" t="s">
        <v>179</v>
      </c>
      <c r="AU803" s="153" t="s">
        <v>89</v>
      </c>
      <c r="AV803" s="12" t="s">
        <v>87</v>
      </c>
      <c r="AW803" s="12" t="s">
        <v>36</v>
      </c>
      <c r="AX803" s="12" t="s">
        <v>80</v>
      </c>
      <c r="AY803" s="153" t="s">
        <v>171</v>
      </c>
    </row>
    <row r="804" spans="2:65" s="12" customFormat="1">
      <c r="B804" s="151"/>
      <c r="D804" s="152" t="s">
        <v>179</v>
      </c>
      <c r="E804" s="153" t="s">
        <v>1</v>
      </c>
      <c r="F804" s="154" t="s">
        <v>192</v>
      </c>
      <c r="H804" s="153" t="s">
        <v>1</v>
      </c>
      <c r="I804" s="155"/>
      <c r="L804" s="151"/>
      <c r="M804" s="156"/>
      <c r="T804" s="157"/>
      <c r="AT804" s="153" t="s">
        <v>179</v>
      </c>
      <c r="AU804" s="153" t="s">
        <v>89</v>
      </c>
      <c r="AV804" s="12" t="s">
        <v>87</v>
      </c>
      <c r="AW804" s="12" t="s">
        <v>36</v>
      </c>
      <c r="AX804" s="12" t="s">
        <v>80</v>
      </c>
      <c r="AY804" s="153" t="s">
        <v>171</v>
      </c>
    </row>
    <row r="805" spans="2:65" s="12" customFormat="1">
      <c r="B805" s="151"/>
      <c r="D805" s="152" t="s">
        <v>179</v>
      </c>
      <c r="E805" s="153" t="s">
        <v>1</v>
      </c>
      <c r="F805" s="154" t="s">
        <v>193</v>
      </c>
      <c r="H805" s="153" t="s">
        <v>1</v>
      </c>
      <c r="I805" s="155"/>
      <c r="L805" s="151"/>
      <c r="M805" s="156"/>
      <c r="T805" s="157"/>
      <c r="AT805" s="153" t="s">
        <v>179</v>
      </c>
      <c r="AU805" s="153" t="s">
        <v>89</v>
      </c>
      <c r="AV805" s="12" t="s">
        <v>87</v>
      </c>
      <c r="AW805" s="12" t="s">
        <v>36</v>
      </c>
      <c r="AX805" s="12" t="s">
        <v>80</v>
      </c>
      <c r="AY805" s="153" t="s">
        <v>171</v>
      </c>
    </row>
    <row r="806" spans="2:65" s="13" customFormat="1">
      <c r="B806" s="158"/>
      <c r="D806" s="152" t="s">
        <v>179</v>
      </c>
      <c r="E806" s="159" t="s">
        <v>1</v>
      </c>
      <c r="F806" s="160" t="s">
        <v>573</v>
      </c>
      <c r="H806" s="161">
        <v>12</v>
      </c>
      <c r="I806" s="162"/>
      <c r="L806" s="158"/>
      <c r="M806" s="163"/>
      <c r="T806" s="164"/>
      <c r="AT806" s="159" t="s">
        <v>179</v>
      </c>
      <c r="AU806" s="159" t="s">
        <v>89</v>
      </c>
      <c r="AV806" s="13" t="s">
        <v>89</v>
      </c>
      <c r="AW806" s="13" t="s">
        <v>36</v>
      </c>
      <c r="AX806" s="13" t="s">
        <v>80</v>
      </c>
      <c r="AY806" s="159" t="s">
        <v>171</v>
      </c>
    </row>
    <row r="807" spans="2:65" s="12" customFormat="1">
      <c r="B807" s="151"/>
      <c r="D807" s="152" t="s">
        <v>179</v>
      </c>
      <c r="E807" s="153" t="s">
        <v>1</v>
      </c>
      <c r="F807" s="154" t="s">
        <v>195</v>
      </c>
      <c r="H807" s="153" t="s">
        <v>1</v>
      </c>
      <c r="I807" s="155"/>
      <c r="L807" s="151"/>
      <c r="M807" s="156"/>
      <c r="T807" s="157"/>
      <c r="AT807" s="153" t="s">
        <v>179</v>
      </c>
      <c r="AU807" s="153" t="s">
        <v>89</v>
      </c>
      <c r="AV807" s="12" t="s">
        <v>87</v>
      </c>
      <c r="AW807" s="12" t="s">
        <v>36</v>
      </c>
      <c r="AX807" s="12" t="s">
        <v>80</v>
      </c>
      <c r="AY807" s="153" t="s">
        <v>171</v>
      </c>
    </row>
    <row r="808" spans="2:65" s="13" customFormat="1" ht="20.399999999999999">
      <c r="B808" s="158"/>
      <c r="D808" s="152" t="s">
        <v>179</v>
      </c>
      <c r="E808" s="159" t="s">
        <v>1</v>
      </c>
      <c r="F808" s="160" t="s">
        <v>574</v>
      </c>
      <c r="H808" s="161">
        <v>12</v>
      </c>
      <c r="I808" s="162"/>
      <c r="L808" s="158"/>
      <c r="M808" s="163"/>
      <c r="T808" s="164"/>
      <c r="AT808" s="159" t="s">
        <v>179</v>
      </c>
      <c r="AU808" s="159" t="s">
        <v>89</v>
      </c>
      <c r="AV808" s="13" t="s">
        <v>89</v>
      </c>
      <c r="AW808" s="13" t="s">
        <v>36</v>
      </c>
      <c r="AX808" s="13" t="s">
        <v>80</v>
      </c>
      <c r="AY808" s="159" t="s">
        <v>171</v>
      </c>
    </row>
    <row r="809" spans="2:65" s="13" customFormat="1" ht="20.399999999999999">
      <c r="B809" s="158"/>
      <c r="D809" s="152" t="s">
        <v>179</v>
      </c>
      <c r="E809" s="159" t="s">
        <v>1</v>
      </c>
      <c r="F809" s="160" t="s">
        <v>575</v>
      </c>
      <c r="H809" s="161">
        <v>12</v>
      </c>
      <c r="I809" s="162"/>
      <c r="L809" s="158"/>
      <c r="M809" s="163"/>
      <c r="T809" s="164"/>
      <c r="AT809" s="159" t="s">
        <v>179</v>
      </c>
      <c r="AU809" s="159" t="s">
        <v>89</v>
      </c>
      <c r="AV809" s="13" t="s">
        <v>89</v>
      </c>
      <c r="AW809" s="13" t="s">
        <v>36</v>
      </c>
      <c r="AX809" s="13" t="s">
        <v>80</v>
      </c>
      <c r="AY809" s="159" t="s">
        <v>171</v>
      </c>
    </row>
    <row r="810" spans="2:65" s="14" customFormat="1">
      <c r="B810" s="165"/>
      <c r="D810" s="152" t="s">
        <v>179</v>
      </c>
      <c r="E810" s="166" t="s">
        <v>1</v>
      </c>
      <c r="F810" s="167" t="s">
        <v>183</v>
      </c>
      <c r="H810" s="168">
        <v>36</v>
      </c>
      <c r="I810" s="169"/>
      <c r="L810" s="165"/>
      <c r="M810" s="170"/>
      <c r="T810" s="171"/>
      <c r="AT810" s="166" t="s">
        <v>179</v>
      </c>
      <c r="AU810" s="166" t="s">
        <v>89</v>
      </c>
      <c r="AV810" s="14" t="s">
        <v>177</v>
      </c>
      <c r="AW810" s="14" t="s">
        <v>36</v>
      </c>
      <c r="AX810" s="14" t="s">
        <v>87</v>
      </c>
      <c r="AY810" s="166" t="s">
        <v>171</v>
      </c>
    </row>
    <row r="811" spans="2:65" s="1" customFormat="1" ht="33" customHeight="1">
      <c r="B811" s="32"/>
      <c r="C811" s="137" t="s">
        <v>602</v>
      </c>
      <c r="D811" s="137" t="s">
        <v>173</v>
      </c>
      <c r="E811" s="138" t="s">
        <v>603</v>
      </c>
      <c r="F811" s="139" t="s">
        <v>604</v>
      </c>
      <c r="G811" s="140" t="s">
        <v>190</v>
      </c>
      <c r="H811" s="141">
        <v>36</v>
      </c>
      <c r="I811" s="142"/>
      <c r="J811" s="143">
        <f>ROUND(I811*H811,2)</f>
        <v>0</v>
      </c>
      <c r="K811" s="144"/>
      <c r="L811" s="32"/>
      <c r="M811" s="145" t="s">
        <v>1</v>
      </c>
      <c r="N811" s="146" t="s">
        <v>45</v>
      </c>
      <c r="P811" s="147">
        <f>O811*H811</f>
        <v>0</v>
      </c>
      <c r="Q811" s="147">
        <v>0</v>
      </c>
      <c r="R811" s="147">
        <f>Q811*H811</f>
        <v>0</v>
      </c>
      <c r="S811" s="147">
        <v>0</v>
      </c>
      <c r="T811" s="148">
        <f>S811*H811</f>
        <v>0</v>
      </c>
      <c r="AR811" s="149" t="s">
        <v>177</v>
      </c>
      <c r="AT811" s="149" t="s">
        <v>173</v>
      </c>
      <c r="AU811" s="149" t="s">
        <v>89</v>
      </c>
      <c r="AY811" s="17" t="s">
        <v>171</v>
      </c>
      <c r="BE811" s="150">
        <f>IF(N811="základní",J811,0)</f>
        <v>0</v>
      </c>
      <c r="BF811" s="150">
        <f>IF(N811="snížená",J811,0)</f>
        <v>0</v>
      </c>
      <c r="BG811" s="150">
        <f>IF(N811="zákl. přenesená",J811,0)</f>
        <v>0</v>
      </c>
      <c r="BH811" s="150">
        <f>IF(N811="sníž. přenesená",J811,0)</f>
        <v>0</v>
      </c>
      <c r="BI811" s="150">
        <f>IF(N811="nulová",J811,0)</f>
        <v>0</v>
      </c>
      <c r="BJ811" s="17" t="s">
        <v>87</v>
      </c>
      <c r="BK811" s="150">
        <f>ROUND(I811*H811,2)</f>
        <v>0</v>
      </c>
      <c r="BL811" s="17" t="s">
        <v>177</v>
      </c>
      <c r="BM811" s="149" t="s">
        <v>605</v>
      </c>
    </row>
    <row r="812" spans="2:65" s="12" customFormat="1">
      <c r="B812" s="151"/>
      <c r="D812" s="152" t="s">
        <v>179</v>
      </c>
      <c r="E812" s="153" t="s">
        <v>1</v>
      </c>
      <c r="F812" s="154" t="s">
        <v>572</v>
      </c>
      <c r="H812" s="153" t="s">
        <v>1</v>
      </c>
      <c r="I812" s="155"/>
      <c r="L812" s="151"/>
      <c r="M812" s="156"/>
      <c r="T812" s="157"/>
      <c r="AT812" s="153" t="s">
        <v>179</v>
      </c>
      <c r="AU812" s="153" t="s">
        <v>89</v>
      </c>
      <c r="AV812" s="12" t="s">
        <v>87</v>
      </c>
      <c r="AW812" s="12" t="s">
        <v>36</v>
      </c>
      <c r="AX812" s="12" t="s">
        <v>80</v>
      </c>
      <c r="AY812" s="153" t="s">
        <v>171</v>
      </c>
    </row>
    <row r="813" spans="2:65" s="12" customFormat="1">
      <c r="B813" s="151"/>
      <c r="D813" s="152" t="s">
        <v>179</v>
      </c>
      <c r="E813" s="153" t="s">
        <v>1</v>
      </c>
      <c r="F813" s="154" t="s">
        <v>180</v>
      </c>
      <c r="H813" s="153" t="s">
        <v>1</v>
      </c>
      <c r="I813" s="155"/>
      <c r="L813" s="151"/>
      <c r="M813" s="156"/>
      <c r="T813" s="157"/>
      <c r="AT813" s="153" t="s">
        <v>179</v>
      </c>
      <c r="AU813" s="153" t="s">
        <v>89</v>
      </c>
      <c r="AV813" s="12" t="s">
        <v>87</v>
      </c>
      <c r="AW813" s="12" t="s">
        <v>36</v>
      </c>
      <c r="AX813" s="12" t="s">
        <v>80</v>
      </c>
      <c r="AY813" s="153" t="s">
        <v>171</v>
      </c>
    </row>
    <row r="814" spans="2:65" s="12" customFormat="1">
      <c r="B814" s="151"/>
      <c r="D814" s="152" t="s">
        <v>179</v>
      </c>
      <c r="E814" s="153" t="s">
        <v>1</v>
      </c>
      <c r="F814" s="154" t="s">
        <v>192</v>
      </c>
      <c r="H814" s="153" t="s">
        <v>1</v>
      </c>
      <c r="I814" s="155"/>
      <c r="L814" s="151"/>
      <c r="M814" s="156"/>
      <c r="T814" s="157"/>
      <c r="AT814" s="153" t="s">
        <v>179</v>
      </c>
      <c r="AU814" s="153" t="s">
        <v>89</v>
      </c>
      <c r="AV814" s="12" t="s">
        <v>87</v>
      </c>
      <c r="AW814" s="12" t="s">
        <v>36</v>
      </c>
      <c r="AX814" s="12" t="s">
        <v>80</v>
      </c>
      <c r="AY814" s="153" t="s">
        <v>171</v>
      </c>
    </row>
    <row r="815" spans="2:65" s="12" customFormat="1">
      <c r="B815" s="151"/>
      <c r="D815" s="152" t="s">
        <v>179</v>
      </c>
      <c r="E815" s="153" t="s">
        <v>1</v>
      </c>
      <c r="F815" s="154" t="s">
        <v>193</v>
      </c>
      <c r="H815" s="153" t="s">
        <v>1</v>
      </c>
      <c r="I815" s="155"/>
      <c r="L815" s="151"/>
      <c r="M815" s="156"/>
      <c r="T815" s="157"/>
      <c r="AT815" s="153" t="s">
        <v>179</v>
      </c>
      <c r="AU815" s="153" t="s">
        <v>89</v>
      </c>
      <c r="AV815" s="12" t="s">
        <v>87</v>
      </c>
      <c r="AW815" s="12" t="s">
        <v>36</v>
      </c>
      <c r="AX815" s="12" t="s">
        <v>80</v>
      </c>
      <c r="AY815" s="153" t="s">
        <v>171</v>
      </c>
    </row>
    <row r="816" spans="2:65" s="13" customFormat="1">
      <c r="B816" s="158"/>
      <c r="D816" s="152" t="s">
        <v>179</v>
      </c>
      <c r="E816" s="159" t="s">
        <v>1</v>
      </c>
      <c r="F816" s="160" t="s">
        <v>580</v>
      </c>
      <c r="H816" s="161">
        <v>12</v>
      </c>
      <c r="I816" s="162"/>
      <c r="L816" s="158"/>
      <c r="M816" s="163"/>
      <c r="T816" s="164"/>
      <c r="AT816" s="159" t="s">
        <v>179</v>
      </c>
      <c r="AU816" s="159" t="s">
        <v>89</v>
      </c>
      <c r="AV816" s="13" t="s">
        <v>89</v>
      </c>
      <c r="AW816" s="13" t="s">
        <v>36</v>
      </c>
      <c r="AX816" s="13" t="s">
        <v>80</v>
      </c>
      <c r="AY816" s="159" t="s">
        <v>171</v>
      </c>
    </row>
    <row r="817" spans="2:65" s="13" customFormat="1">
      <c r="B817" s="158"/>
      <c r="D817" s="152" t="s">
        <v>179</v>
      </c>
      <c r="E817" s="159" t="s">
        <v>1</v>
      </c>
      <c r="F817" s="160" t="s">
        <v>581</v>
      </c>
      <c r="H817" s="161">
        <v>12</v>
      </c>
      <c r="I817" s="162"/>
      <c r="L817" s="158"/>
      <c r="M817" s="163"/>
      <c r="T817" s="164"/>
      <c r="AT817" s="159" t="s">
        <v>179</v>
      </c>
      <c r="AU817" s="159" t="s">
        <v>89</v>
      </c>
      <c r="AV817" s="13" t="s">
        <v>89</v>
      </c>
      <c r="AW817" s="13" t="s">
        <v>36</v>
      </c>
      <c r="AX817" s="13" t="s">
        <v>80</v>
      </c>
      <c r="AY817" s="159" t="s">
        <v>171</v>
      </c>
    </row>
    <row r="818" spans="2:65" s="12" customFormat="1">
      <c r="B818" s="151"/>
      <c r="D818" s="152" t="s">
        <v>179</v>
      </c>
      <c r="E818" s="153" t="s">
        <v>1</v>
      </c>
      <c r="F818" s="154" t="s">
        <v>195</v>
      </c>
      <c r="H818" s="153" t="s">
        <v>1</v>
      </c>
      <c r="I818" s="155"/>
      <c r="L818" s="151"/>
      <c r="M818" s="156"/>
      <c r="T818" s="157"/>
      <c r="AT818" s="153" t="s">
        <v>179</v>
      </c>
      <c r="AU818" s="153" t="s">
        <v>89</v>
      </c>
      <c r="AV818" s="12" t="s">
        <v>87</v>
      </c>
      <c r="AW818" s="12" t="s">
        <v>36</v>
      </c>
      <c r="AX818" s="12" t="s">
        <v>80</v>
      </c>
      <c r="AY818" s="153" t="s">
        <v>171</v>
      </c>
    </row>
    <row r="819" spans="2:65" s="13" customFormat="1" ht="20.399999999999999">
      <c r="B819" s="158"/>
      <c r="D819" s="152" t="s">
        <v>179</v>
      </c>
      <c r="E819" s="159" t="s">
        <v>1</v>
      </c>
      <c r="F819" s="160" t="s">
        <v>582</v>
      </c>
      <c r="H819" s="161">
        <v>12</v>
      </c>
      <c r="I819" s="162"/>
      <c r="L819" s="158"/>
      <c r="M819" s="163"/>
      <c r="T819" s="164"/>
      <c r="AT819" s="159" t="s">
        <v>179</v>
      </c>
      <c r="AU819" s="159" t="s">
        <v>89</v>
      </c>
      <c r="AV819" s="13" t="s">
        <v>89</v>
      </c>
      <c r="AW819" s="13" t="s">
        <v>36</v>
      </c>
      <c r="AX819" s="13" t="s">
        <v>80</v>
      </c>
      <c r="AY819" s="159" t="s">
        <v>171</v>
      </c>
    </row>
    <row r="820" spans="2:65" s="14" customFormat="1">
      <c r="B820" s="165"/>
      <c r="D820" s="152" t="s">
        <v>179</v>
      </c>
      <c r="E820" s="166" t="s">
        <v>1</v>
      </c>
      <c r="F820" s="167" t="s">
        <v>183</v>
      </c>
      <c r="H820" s="168">
        <v>36</v>
      </c>
      <c r="I820" s="169"/>
      <c r="L820" s="165"/>
      <c r="M820" s="170"/>
      <c r="T820" s="171"/>
      <c r="AT820" s="166" t="s">
        <v>179</v>
      </c>
      <c r="AU820" s="166" t="s">
        <v>89</v>
      </c>
      <c r="AV820" s="14" t="s">
        <v>177</v>
      </c>
      <c r="AW820" s="14" t="s">
        <v>36</v>
      </c>
      <c r="AX820" s="14" t="s">
        <v>87</v>
      </c>
      <c r="AY820" s="166" t="s">
        <v>171</v>
      </c>
    </row>
    <row r="821" spans="2:65" s="1" customFormat="1" ht="33" customHeight="1">
      <c r="B821" s="32"/>
      <c r="C821" s="137" t="s">
        <v>606</v>
      </c>
      <c r="D821" s="137" t="s">
        <v>173</v>
      </c>
      <c r="E821" s="138" t="s">
        <v>607</v>
      </c>
      <c r="F821" s="139" t="s">
        <v>608</v>
      </c>
      <c r="G821" s="140" t="s">
        <v>190</v>
      </c>
      <c r="H821" s="141">
        <v>24</v>
      </c>
      <c r="I821" s="142"/>
      <c r="J821" s="143">
        <f>ROUND(I821*H821,2)</f>
        <v>0</v>
      </c>
      <c r="K821" s="144"/>
      <c r="L821" s="32"/>
      <c r="M821" s="145" t="s">
        <v>1</v>
      </c>
      <c r="N821" s="146" t="s">
        <v>45</v>
      </c>
      <c r="P821" s="147">
        <f>O821*H821</f>
        <v>0</v>
      </c>
      <c r="Q821" s="147">
        <v>0</v>
      </c>
      <c r="R821" s="147">
        <f>Q821*H821</f>
        <v>0</v>
      </c>
      <c r="S821" s="147">
        <v>0</v>
      </c>
      <c r="T821" s="148">
        <f>S821*H821</f>
        <v>0</v>
      </c>
      <c r="AR821" s="149" t="s">
        <v>177</v>
      </c>
      <c r="AT821" s="149" t="s">
        <v>173</v>
      </c>
      <c r="AU821" s="149" t="s">
        <v>89</v>
      </c>
      <c r="AY821" s="17" t="s">
        <v>171</v>
      </c>
      <c r="BE821" s="150">
        <f>IF(N821="základní",J821,0)</f>
        <v>0</v>
      </c>
      <c r="BF821" s="150">
        <f>IF(N821="snížená",J821,0)</f>
        <v>0</v>
      </c>
      <c r="BG821" s="150">
        <f>IF(N821="zákl. přenesená",J821,0)</f>
        <v>0</v>
      </c>
      <c r="BH821" s="150">
        <f>IF(N821="sníž. přenesená",J821,0)</f>
        <v>0</v>
      </c>
      <c r="BI821" s="150">
        <f>IF(N821="nulová",J821,0)</f>
        <v>0</v>
      </c>
      <c r="BJ821" s="17" t="s">
        <v>87</v>
      </c>
      <c r="BK821" s="150">
        <f>ROUND(I821*H821,2)</f>
        <v>0</v>
      </c>
      <c r="BL821" s="17" t="s">
        <v>177</v>
      </c>
      <c r="BM821" s="149" t="s">
        <v>609</v>
      </c>
    </row>
    <row r="822" spans="2:65" s="12" customFormat="1">
      <c r="B822" s="151"/>
      <c r="D822" s="152" t="s">
        <v>179</v>
      </c>
      <c r="E822" s="153" t="s">
        <v>1</v>
      </c>
      <c r="F822" s="154" t="s">
        <v>572</v>
      </c>
      <c r="H822" s="153" t="s">
        <v>1</v>
      </c>
      <c r="I822" s="155"/>
      <c r="L822" s="151"/>
      <c r="M822" s="156"/>
      <c r="T822" s="157"/>
      <c r="AT822" s="153" t="s">
        <v>179</v>
      </c>
      <c r="AU822" s="153" t="s">
        <v>89</v>
      </c>
      <c r="AV822" s="12" t="s">
        <v>87</v>
      </c>
      <c r="AW822" s="12" t="s">
        <v>36</v>
      </c>
      <c r="AX822" s="12" t="s">
        <v>80</v>
      </c>
      <c r="AY822" s="153" t="s">
        <v>171</v>
      </c>
    </row>
    <row r="823" spans="2:65" s="12" customFormat="1">
      <c r="B823" s="151"/>
      <c r="D823" s="152" t="s">
        <v>179</v>
      </c>
      <c r="E823" s="153" t="s">
        <v>1</v>
      </c>
      <c r="F823" s="154" t="s">
        <v>180</v>
      </c>
      <c r="H823" s="153" t="s">
        <v>1</v>
      </c>
      <c r="I823" s="155"/>
      <c r="L823" s="151"/>
      <c r="M823" s="156"/>
      <c r="T823" s="157"/>
      <c r="AT823" s="153" t="s">
        <v>179</v>
      </c>
      <c r="AU823" s="153" t="s">
        <v>89</v>
      </c>
      <c r="AV823" s="12" t="s">
        <v>87</v>
      </c>
      <c r="AW823" s="12" t="s">
        <v>36</v>
      </c>
      <c r="AX823" s="12" t="s">
        <v>80</v>
      </c>
      <c r="AY823" s="153" t="s">
        <v>171</v>
      </c>
    </row>
    <row r="824" spans="2:65" s="12" customFormat="1">
      <c r="B824" s="151"/>
      <c r="D824" s="152" t="s">
        <v>179</v>
      </c>
      <c r="E824" s="153" t="s">
        <v>1</v>
      </c>
      <c r="F824" s="154" t="s">
        <v>192</v>
      </c>
      <c r="H824" s="153" t="s">
        <v>1</v>
      </c>
      <c r="I824" s="155"/>
      <c r="L824" s="151"/>
      <c r="M824" s="156"/>
      <c r="T824" s="157"/>
      <c r="AT824" s="153" t="s">
        <v>179</v>
      </c>
      <c r="AU824" s="153" t="s">
        <v>89</v>
      </c>
      <c r="AV824" s="12" t="s">
        <v>87</v>
      </c>
      <c r="AW824" s="12" t="s">
        <v>36</v>
      </c>
      <c r="AX824" s="12" t="s">
        <v>80</v>
      </c>
      <c r="AY824" s="153" t="s">
        <v>171</v>
      </c>
    </row>
    <row r="825" spans="2:65" s="12" customFormat="1">
      <c r="B825" s="151"/>
      <c r="D825" s="152" t="s">
        <v>179</v>
      </c>
      <c r="E825" s="153" t="s">
        <v>1</v>
      </c>
      <c r="F825" s="154" t="s">
        <v>193</v>
      </c>
      <c r="H825" s="153" t="s">
        <v>1</v>
      </c>
      <c r="I825" s="155"/>
      <c r="L825" s="151"/>
      <c r="M825" s="156"/>
      <c r="T825" s="157"/>
      <c r="AT825" s="153" t="s">
        <v>179</v>
      </c>
      <c r="AU825" s="153" t="s">
        <v>89</v>
      </c>
      <c r="AV825" s="12" t="s">
        <v>87</v>
      </c>
      <c r="AW825" s="12" t="s">
        <v>36</v>
      </c>
      <c r="AX825" s="12" t="s">
        <v>80</v>
      </c>
      <c r="AY825" s="153" t="s">
        <v>171</v>
      </c>
    </row>
    <row r="826" spans="2:65" s="13" customFormat="1" ht="20.399999999999999">
      <c r="B826" s="158"/>
      <c r="D826" s="152" t="s">
        <v>179</v>
      </c>
      <c r="E826" s="159" t="s">
        <v>1</v>
      </c>
      <c r="F826" s="160" t="s">
        <v>587</v>
      </c>
      <c r="H826" s="161">
        <v>12</v>
      </c>
      <c r="I826" s="162"/>
      <c r="L826" s="158"/>
      <c r="M826" s="163"/>
      <c r="T826" s="164"/>
      <c r="AT826" s="159" t="s">
        <v>179</v>
      </c>
      <c r="AU826" s="159" t="s">
        <v>89</v>
      </c>
      <c r="AV826" s="13" t="s">
        <v>89</v>
      </c>
      <c r="AW826" s="13" t="s">
        <v>36</v>
      </c>
      <c r="AX826" s="13" t="s">
        <v>80</v>
      </c>
      <c r="AY826" s="159" t="s">
        <v>171</v>
      </c>
    </row>
    <row r="827" spans="2:65" s="12" customFormat="1">
      <c r="B827" s="151"/>
      <c r="D827" s="152" t="s">
        <v>179</v>
      </c>
      <c r="E827" s="153" t="s">
        <v>1</v>
      </c>
      <c r="F827" s="154" t="s">
        <v>195</v>
      </c>
      <c r="H827" s="153" t="s">
        <v>1</v>
      </c>
      <c r="I827" s="155"/>
      <c r="L827" s="151"/>
      <c r="M827" s="156"/>
      <c r="T827" s="157"/>
      <c r="AT827" s="153" t="s">
        <v>179</v>
      </c>
      <c r="AU827" s="153" t="s">
        <v>89</v>
      </c>
      <c r="AV827" s="12" t="s">
        <v>87</v>
      </c>
      <c r="AW827" s="12" t="s">
        <v>36</v>
      </c>
      <c r="AX827" s="12" t="s">
        <v>80</v>
      </c>
      <c r="AY827" s="153" t="s">
        <v>171</v>
      </c>
    </row>
    <row r="828" spans="2:65" s="13" customFormat="1" ht="20.399999999999999">
      <c r="B828" s="158"/>
      <c r="D828" s="152" t="s">
        <v>179</v>
      </c>
      <c r="E828" s="159" t="s">
        <v>1</v>
      </c>
      <c r="F828" s="160" t="s">
        <v>588</v>
      </c>
      <c r="H828" s="161">
        <v>12</v>
      </c>
      <c r="I828" s="162"/>
      <c r="L828" s="158"/>
      <c r="M828" s="163"/>
      <c r="T828" s="164"/>
      <c r="AT828" s="159" t="s">
        <v>179</v>
      </c>
      <c r="AU828" s="159" t="s">
        <v>89</v>
      </c>
      <c r="AV828" s="13" t="s">
        <v>89</v>
      </c>
      <c r="AW828" s="13" t="s">
        <v>36</v>
      </c>
      <c r="AX828" s="13" t="s">
        <v>80</v>
      </c>
      <c r="AY828" s="159" t="s">
        <v>171</v>
      </c>
    </row>
    <row r="829" spans="2:65" s="14" customFormat="1">
      <c r="B829" s="165"/>
      <c r="D829" s="152" t="s">
        <v>179</v>
      </c>
      <c r="E829" s="166" t="s">
        <v>1</v>
      </c>
      <c r="F829" s="167" t="s">
        <v>183</v>
      </c>
      <c r="H829" s="168">
        <v>24</v>
      </c>
      <c r="I829" s="169"/>
      <c r="L829" s="165"/>
      <c r="M829" s="170"/>
      <c r="T829" s="171"/>
      <c r="AT829" s="166" t="s">
        <v>179</v>
      </c>
      <c r="AU829" s="166" t="s">
        <v>89</v>
      </c>
      <c r="AV829" s="14" t="s">
        <v>177</v>
      </c>
      <c r="AW829" s="14" t="s">
        <v>36</v>
      </c>
      <c r="AX829" s="14" t="s">
        <v>87</v>
      </c>
      <c r="AY829" s="166" t="s">
        <v>171</v>
      </c>
    </row>
    <row r="830" spans="2:65" s="1" customFormat="1" ht="33" customHeight="1">
      <c r="B830" s="32"/>
      <c r="C830" s="137" t="s">
        <v>610</v>
      </c>
      <c r="D830" s="137" t="s">
        <v>173</v>
      </c>
      <c r="E830" s="138" t="s">
        <v>611</v>
      </c>
      <c r="F830" s="139" t="s">
        <v>612</v>
      </c>
      <c r="G830" s="140" t="s">
        <v>190</v>
      </c>
      <c r="H830" s="141">
        <v>60</v>
      </c>
      <c r="I830" s="142"/>
      <c r="J830" s="143">
        <f>ROUND(I830*H830,2)</f>
        <v>0</v>
      </c>
      <c r="K830" s="144"/>
      <c r="L830" s="32"/>
      <c r="M830" s="145" t="s">
        <v>1</v>
      </c>
      <c r="N830" s="146" t="s">
        <v>45</v>
      </c>
      <c r="P830" s="147">
        <f>O830*H830</f>
        <v>0</v>
      </c>
      <c r="Q830" s="147">
        <v>0</v>
      </c>
      <c r="R830" s="147">
        <f>Q830*H830</f>
        <v>0</v>
      </c>
      <c r="S830" s="147">
        <v>0</v>
      </c>
      <c r="T830" s="148">
        <f>S830*H830</f>
        <v>0</v>
      </c>
      <c r="AR830" s="149" t="s">
        <v>177</v>
      </c>
      <c r="AT830" s="149" t="s">
        <v>173</v>
      </c>
      <c r="AU830" s="149" t="s">
        <v>89</v>
      </c>
      <c r="AY830" s="17" t="s">
        <v>171</v>
      </c>
      <c r="BE830" s="150">
        <f>IF(N830="základní",J830,0)</f>
        <v>0</v>
      </c>
      <c r="BF830" s="150">
        <f>IF(N830="snížená",J830,0)</f>
        <v>0</v>
      </c>
      <c r="BG830" s="150">
        <f>IF(N830="zákl. přenesená",J830,0)</f>
        <v>0</v>
      </c>
      <c r="BH830" s="150">
        <f>IF(N830="sníž. přenesená",J830,0)</f>
        <v>0</v>
      </c>
      <c r="BI830" s="150">
        <f>IF(N830="nulová",J830,0)</f>
        <v>0</v>
      </c>
      <c r="BJ830" s="17" t="s">
        <v>87</v>
      </c>
      <c r="BK830" s="150">
        <f>ROUND(I830*H830,2)</f>
        <v>0</v>
      </c>
      <c r="BL830" s="17" t="s">
        <v>177</v>
      </c>
      <c r="BM830" s="149" t="s">
        <v>613</v>
      </c>
    </row>
    <row r="831" spans="2:65" s="12" customFormat="1">
      <c r="B831" s="151"/>
      <c r="D831" s="152" t="s">
        <v>179</v>
      </c>
      <c r="E831" s="153" t="s">
        <v>1</v>
      </c>
      <c r="F831" s="154" t="s">
        <v>572</v>
      </c>
      <c r="H831" s="153" t="s">
        <v>1</v>
      </c>
      <c r="I831" s="155"/>
      <c r="L831" s="151"/>
      <c r="M831" s="156"/>
      <c r="T831" s="157"/>
      <c r="AT831" s="153" t="s">
        <v>179</v>
      </c>
      <c r="AU831" s="153" t="s">
        <v>89</v>
      </c>
      <c r="AV831" s="12" t="s">
        <v>87</v>
      </c>
      <c r="AW831" s="12" t="s">
        <v>36</v>
      </c>
      <c r="AX831" s="12" t="s">
        <v>80</v>
      </c>
      <c r="AY831" s="153" t="s">
        <v>171</v>
      </c>
    </row>
    <row r="832" spans="2:65" s="12" customFormat="1">
      <c r="B832" s="151"/>
      <c r="D832" s="152" t="s">
        <v>179</v>
      </c>
      <c r="E832" s="153" t="s">
        <v>1</v>
      </c>
      <c r="F832" s="154" t="s">
        <v>180</v>
      </c>
      <c r="H832" s="153" t="s">
        <v>1</v>
      </c>
      <c r="I832" s="155"/>
      <c r="L832" s="151"/>
      <c r="M832" s="156"/>
      <c r="T832" s="157"/>
      <c r="AT832" s="153" t="s">
        <v>179</v>
      </c>
      <c r="AU832" s="153" t="s">
        <v>89</v>
      </c>
      <c r="AV832" s="12" t="s">
        <v>87</v>
      </c>
      <c r="AW832" s="12" t="s">
        <v>36</v>
      </c>
      <c r="AX832" s="12" t="s">
        <v>80</v>
      </c>
      <c r="AY832" s="153" t="s">
        <v>171</v>
      </c>
    </row>
    <row r="833" spans="2:65" s="12" customFormat="1">
      <c r="B833" s="151"/>
      <c r="D833" s="152" t="s">
        <v>179</v>
      </c>
      <c r="E833" s="153" t="s">
        <v>1</v>
      </c>
      <c r="F833" s="154" t="s">
        <v>192</v>
      </c>
      <c r="H833" s="153" t="s">
        <v>1</v>
      </c>
      <c r="I833" s="155"/>
      <c r="L833" s="151"/>
      <c r="M833" s="156"/>
      <c r="T833" s="157"/>
      <c r="AT833" s="153" t="s">
        <v>179</v>
      </c>
      <c r="AU833" s="153" t="s">
        <v>89</v>
      </c>
      <c r="AV833" s="12" t="s">
        <v>87</v>
      </c>
      <c r="AW833" s="12" t="s">
        <v>36</v>
      </c>
      <c r="AX833" s="12" t="s">
        <v>80</v>
      </c>
      <c r="AY833" s="153" t="s">
        <v>171</v>
      </c>
    </row>
    <row r="834" spans="2:65" s="12" customFormat="1">
      <c r="B834" s="151"/>
      <c r="D834" s="152" t="s">
        <v>179</v>
      </c>
      <c r="E834" s="153" t="s">
        <v>1</v>
      </c>
      <c r="F834" s="154" t="s">
        <v>193</v>
      </c>
      <c r="H834" s="153" t="s">
        <v>1</v>
      </c>
      <c r="I834" s="155"/>
      <c r="L834" s="151"/>
      <c r="M834" s="156"/>
      <c r="T834" s="157"/>
      <c r="AT834" s="153" t="s">
        <v>179</v>
      </c>
      <c r="AU834" s="153" t="s">
        <v>89</v>
      </c>
      <c r="AV834" s="12" t="s">
        <v>87</v>
      </c>
      <c r="AW834" s="12" t="s">
        <v>36</v>
      </c>
      <c r="AX834" s="12" t="s">
        <v>80</v>
      </c>
      <c r="AY834" s="153" t="s">
        <v>171</v>
      </c>
    </row>
    <row r="835" spans="2:65" s="13" customFormat="1">
      <c r="B835" s="158"/>
      <c r="D835" s="152" t="s">
        <v>179</v>
      </c>
      <c r="E835" s="159" t="s">
        <v>1</v>
      </c>
      <c r="F835" s="160" t="s">
        <v>593</v>
      </c>
      <c r="H835" s="161">
        <v>12</v>
      </c>
      <c r="I835" s="162"/>
      <c r="L835" s="158"/>
      <c r="M835" s="163"/>
      <c r="T835" s="164"/>
      <c r="AT835" s="159" t="s">
        <v>179</v>
      </c>
      <c r="AU835" s="159" t="s">
        <v>89</v>
      </c>
      <c r="AV835" s="13" t="s">
        <v>89</v>
      </c>
      <c r="AW835" s="13" t="s">
        <v>36</v>
      </c>
      <c r="AX835" s="13" t="s">
        <v>80</v>
      </c>
      <c r="AY835" s="159" t="s">
        <v>171</v>
      </c>
    </row>
    <row r="836" spans="2:65" s="13" customFormat="1" ht="20.399999999999999">
      <c r="B836" s="158"/>
      <c r="D836" s="152" t="s">
        <v>179</v>
      </c>
      <c r="E836" s="159" t="s">
        <v>1</v>
      </c>
      <c r="F836" s="160" t="s">
        <v>594</v>
      </c>
      <c r="H836" s="161">
        <v>12</v>
      </c>
      <c r="I836" s="162"/>
      <c r="L836" s="158"/>
      <c r="M836" s="163"/>
      <c r="T836" s="164"/>
      <c r="AT836" s="159" t="s">
        <v>179</v>
      </c>
      <c r="AU836" s="159" t="s">
        <v>89</v>
      </c>
      <c r="AV836" s="13" t="s">
        <v>89</v>
      </c>
      <c r="AW836" s="13" t="s">
        <v>36</v>
      </c>
      <c r="AX836" s="13" t="s">
        <v>80</v>
      </c>
      <c r="AY836" s="159" t="s">
        <v>171</v>
      </c>
    </row>
    <row r="837" spans="2:65" s="13" customFormat="1" ht="20.399999999999999">
      <c r="B837" s="158"/>
      <c r="D837" s="152" t="s">
        <v>179</v>
      </c>
      <c r="E837" s="159" t="s">
        <v>1</v>
      </c>
      <c r="F837" s="160" t="s">
        <v>595</v>
      </c>
      <c r="H837" s="161">
        <v>12</v>
      </c>
      <c r="I837" s="162"/>
      <c r="L837" s="158"/>
      <c r="M837" s="163"/>
      <c r="T837" s="164"/>
      <c r="AT837" s="159" t="s">
        <v>179</v>
      </c>
      <c r="AU837" s="159" t="s">
        <v>89</v>
      </c>
      <c r="AV837" s="13" t="s">
        <v>89</v>
      </c>
      <c r="AW837" s="13" t="s">
        <v>36</v>
      </c>
      <c r="AX837" s="13" t="s">
        <v>80</v>
      </c>
      <c r="AY837" s="159" t="s">
        <v>171</v>
      </c>
    </row>
    <row r="838" spans="2:65" s="12" customFormat="1">
      <c r="B838" s="151"/>
      <c r="D838" s="152" t="s">
        <v>179</v>
      </c>
      <c r="E838" s="153" t="s">
        <v>1</v>
      </c>
      <c r="F838" s="154" t="s">
        <v>217</v>
      </c>
      <c r="H838" s="153" t="s">
        <v>1</v>
      </c>
      <c r="I838" s="155"/>
      <c r="L838" s="151"/>
      <c r="M838" s="156"/>
      <c r="T838" s="157"/>
      <c r="AT838" s="153" t="s">
        <v>179</v>
      </c>
      <c r="AU838" s="153" t="s">
        <v>89</v>
      </c>
      <c r="AV838" s="12" t="s">
        <v>87</v>
      </c>
      <c r="AW838" s="12" t="s">
        <v>36</v>
      </c>
      <c r="AX838" s="12" t="s">
        <v>80</v>
      </c>
      <c r="AY838" s="153" t="s">
        <v>171</v>
      </c>
    </row>
    <row r="839" spans="2:65" s="13" customFormat="1" ht="20.399999999999999">
      <c r="B839" s="158"/>
      <c r="D839" s="152" t="s">
        <v>179</v>
      </c>
      <c r="E839" s="159" t="s">
        <v>1</v>
      </c>
      <c r="F839" s="160" t="s">
        <v>596</v>
      </c>
      <c r="H839" s="161">
        <v>12</v>
      </c>
      <c r="I839" s="162"/>
      <c r="L839" s="158"/>
      <c r="M839" s="163"/>
      <c r="T839" s="164"/>
      <c r="AT839" s="159" t="s">
        <v>179</v>
      </c>
      <c r="AU839" s="159" t="s">
        <v>89</v>
      </c>
      <c r="AV839" s="13" t="s">
        <v>89</v>
      </c>
      <c r="AW839" s="13" t="s">
        <v>36</v>
      </c>
      <c r="AX839" s="13" t="s">
        <v>80</v>
      </c>
      <c r="AY839" s="159" t="s">
        <v>171</v>
      </c>
    </row>
    <row r="840" spans="2:65" s="13" customFormat="1" ht="20.399999999999999">
      <c r="B840" s="158"/>
      <c r="D840" s="152" t="s">
        <v>179</v>
      </c>
      <c r="E840" s="159" t="s">
        <v>1</v>
      </c>
      <c r="F840" s="160" t="s">
        <v>597</v>
      </c>
      <c r="H840" s="161">
        <v>12</v>
      </c>
      <c r="I840" s="162"/>
      <c r="L840" s="158"/>
      <c r="M840" s="163"/>
      <c r="T840" s="164"/>
      <c r="AT840" s="159" t="s">
        <v>179</v>
      </c>
      <c r="AU840" s="159" t="s">
        <v>89</v>
      </c>
      <c r="AV840" s="13" t="s">
        <v>89</v>
      </c>
      <c r="AW840" s="13" t="s">
        <v>36</v>
      </c>
      <c r="AX840" s="13" t="s">
        <v>80</v>
      </c>
      <c r="AY840" s="159" t="s">
        <v>171</v>
      </c>
    </row>
    <row r="841" spans="2:65" s="14" customFormat="1">
      <c r="B841" s="165"/>
      <c r="D841" s="152" t="s">
        <v>179</v>
      </c>
      <c r="E841" s="166" t="s">
        <v>1</v>
      </c>
      <c r="F841" s="167" t="s">
        <v>183</v>
      </c>
      <c r="H841" s="168">
        <v>60</v>
      </c>
      <c r="I841" s="169"/>
      <c r="L841" s="165"/>
      <c r="M841" s="170"/>
      <c r="T841" s="171"/>
      <c r="AT841" s="166" t="s">
        <v>179</v>
      </c>
      <c r="AU841" s="166" t="s">
        <v>89</v>
      </c>
      <c r="AV841" s="14" t="s">
        <v>177</v>
      </c>
      <c r="AW841" s="14" t="s">
        <v>36</v>
      </c>
      <c r="AX841" s="14" t="s">
        <v>87</v>
      </c>
      <c r="AY841" s="166" t="s">
        <v>171</v>
      </c>
    </row>
    <row r="842" spans="2:65" s="1" customFormat="1" ht="24.15" customHeight="1">
      <c r="B842" s="32"/>
      <c r="C842" s="137" t="s">
        <v>614</v>
      </c>
      <c r="D842" s="137" t="s">
        <v>173</v>
      </c>
      <c r="E842" s="138" t="s">
        <v>615</v>
      </c>
      <c r="F842" s="139" t="s">
        <v>616</v>
      </c>
      <c r="G842" s="140" t="s">
        <v>190</v>
      </c>
      <c r="H842" s="141">
        <v>60</v>
      </c>
      <c r="I842" s="142"/>
      <c r="J842" s="143">
        <f>ROUND(I842*H842,2)</f>
        <v>0</v>
      </c>
      <c r="K842" s="144"/>
      <c r="L842" s="32"/>
      <c r="M842" s="145" t="s">
        <v>1</v>
      </c>
      <c r="N842" s="146" t="s">
        <v>45</v>
      </c>
      <c r="P842" s="147">
        <f>O842*H842</f>
        <v>0</v>
      </c>
      <c r="Q842" s="147">
        <v>0</v>
      </c>
      <c r="R842" s="147">
        <f>Q842*H842</f>
        <v>0</v>
      </c>
      <c r="S842" s="147">
        <v>0</v>
      </c>
      <c r="T842" s="148">
        <f>S842*H842</f>
        <v>0</v>
      </c>
      <c r="AR842" s="149" t="s">
        <v>177</v>
      </c>
      <c r="AT842" s="149" t="s">
        <v>173</v>
      </c>
      <c r="AU842" s="149" t="s">
        <v>89</v>
      </c>
      <c r="AY842" s="17" t="s">
        <v>171</v>
      </c>
      <c r="BE842" s="150">
        <f>IF(N842="základní",J842,0)</f>
        <v>0</v>
      </c>
      <c r="BF842" s="150">
        <f>IF(N842="snížená",J842,0)</f>
        <v>0</v>
      </c>
      <c r="BG842" s="150">
        <f>IF(N842="zákl. přenesená",J842,0)</f>
        <v>0</v>
      </c>
      <c r="BH842" s="150">
        <f>IF(N842="sníž. přenesená",J842,0)</f>
        <v>0</v>
      </c>
      <c r="BI842" s="150">
        <f>IF(N842="nulová",J842,0)</f>
        <v>0</v>
      </c>
      <c r="BJ842" s="17" t="s">
        <v>87</v>
      </c>
      <c r="BK842" s="150">
        <f>ROUND(I842*H842,2)</f>
        <v>0</v>
      </c>
      <c r="BL842" s="17" t="s">
        <v>177</v>
      </c>
      <c r="BM842" s="149" t="s">
        <v>617</v>
      </c>
    </row>
    <row r="843" spans="2:65" s="12" customFormat="1">
      <c r="B843" s="151"/>
      <c r="D843" s="152" t="s">
        <v>179</v>
      </c>
      <c r="E843" s="153" t="s">
        <v>1</v>
      </c>
      <c r="F843" s="154" t="s">
        <v>572</v>
      </c>
      <c r="H843" s="153" t="s">
        <v>1</v>
      </c>
      <c r="I843" s="155"/>
      <c r="L843" s="151"/>
      <c r="M843" s="156"/>
      <c r="T843" s="157"/>
      <c r="AT843" s="153" t="s">
        <v>179</v>
      </c>
      <c r="AU843" s="153" t="s">
        <v>89</v>
      </c>
      <c r="AV843" s="12" t="s">
        <v>87</v>
      </c>
      <c r="AW843" s="12" t="s">
        <v>36</v>
      </c>
      <c r="AX843" s="12" t="s">
        <v>80</v>
      </c>
      <c r="AY843" s="153" t="s">
        <v>171</v>
      </c>
    </row>
    <row r="844" spans="2:65" s="12" customFormat="1">
      <c r="B844" s="151"/>
      <c r="D844" s="152" t="s">
        <v>179</v>
      </c>
      <c r="E844" s="153" t="s">
        <v>1</v>
      </c>
      <c r="F844" s="154" t="s">
        <v>180</v>
      </c>
      <c r="H844" s="153" t="s">
        <v>1</v>
      </c>
      <c r="I844" s="155"/>
      <c r="L844" s="151"/>
      <c r="M844" s="156"/>
      <c r="T844" s="157"/>
      <c r="AT844" s="153" t="s">
        <v>179</v>
      </c>
      <c r="AU844" s="153" t="s">
        <v>89</v>
      </c>
      <c r="AV844" s="12" t="s">
        <v>87</v>
      </c>
      <c r="AW844" s="12" t="s">
        <v>36</v>
      </c>
      <c r="AX844" s="12" t="s">
        <v>80</v>
      </c>
      <c r="AY844" s="153" t="s">
        <v>171</v>
      </c>
    </row>
    <row r="845" spans="2:65" s="12" customFormat="1">
      <c r="B845" s="151"/>
      <c r="D845" s="152" t="s">
        <v>179</v>
      </c>
      <c r="E845" s="153" t="s">
        <v>1</v>
      </c>
      <c r="F845" s="154" t="s">
        <v>192</v>
      </c>
      <c r="H845" s="153" t="s">
        <v>1</v>
      </c>
      <c r="I845" s="155"/>
      <c r="L845" s="151"/>
      <c r="M845" s="156"/>
      <c r="T845" s="157"/>
      <c r="AT845" s="153" t="s">
        <v>179</v>
      </c>
      <c r="AU845" s="153" t="s">
        <v>89</v>
      </c>
      <c r="AV845" s="12" t="s">
        <v>87</v>
      </c>
      <c r="AW845" s="12" t="s">
        <v>36</v>
      </c>
      <c r="AX845" s="12" t="s">
        <v>80</v>
      </c>
      <c r="AY845" s="153" t="s">
        <v>171</v>
      </c>
    </row>
    <row r="846" spans="2:65" s="12" customFormat="1">
      <c r="B846" s="151"/>
      <c r="D846" s="152" t="s">
        <v>179</v>
      </c>
      <c r="E846" s="153" t="s">
        <v>1</v>
      </c>
      <c r="F846" s="154" t="s">
        <v>193</v>
      </c>
      <c r="H846" s="153" t="s">
        <v>1</v>
      </c>
      <c r="I846" s="155"/>
      <c r="L846" s="151"/>
      <c r="M846" s="156"/>
      <c r="T846" s="157"/>
      <c r="AT846" s="153" t="s">
        <v>179</v>
      </c>
      <c r="AU846" s="153" t="s">
        <v>89</v>
      </c>
      <c r="AV846" s="12" t="s">
        <v>87</v>
      </c>
      <c r="AW846" s="12" t="s">
        <v>36</v>
      </c>
      <c r="AX846" s="12" t="s">
        <v>80</v>
      </c>
      <c r="AY846" s="153" t="s">
        <v>171</v>
      </c>
    </row>
    <row r="847" spans="2:65" s="13" customFormat="1">
      <c r="B847" s="158"/>
      <c r="D847" s="152" t="s">
        <v>179</v>
      </c>
      <c r="E847" s="159" t="s">
        <v>1</v>
      </c>
      <c r="F847" s="160" t="s">
        <v>573</v>
      </c>
      <c r="H847" s="161">
        <v>12</v>
      </c>
      <c r="I847" s="162"/>
      <c r="L847" s="158"/>
      <c r="M847" s="163"/>
      <c r="T847" s="164"/>
      <c r="AT847" s="159" t="s">
        <v>179</v>
      </c>
      <c r="AU847" s="159" t="s">
        <v>89</v>
      </c>
      <c r="AV847" s="13" t="s">
        <v>89</v>
      </c>
      <c r="AW847" s="13" t="s">
        <v>36</v>
      </c>
      <c r="AX847" s="13" t="s">
        <v>80</v>
      </c>
      <c r="AY847" s="159" t="s">
        <v>171</v>
      </c>
    </row>
    <row r="848" spans="2:65" s="12" customFormat="1">
      <c r="B848" s="151"/>
      <c r="D848" s="152" t="s">
        <v>179</v>
      </c>
      <c r="E848" s="153" t="s">
        <v>1</v>
      </c>
      <c r="F848" s="154" t="s">
        <v>195</v>
      </c>
      <c r="H848" s="153" t="s">
        <v>1</v>
      </c>
      <c r="I848" s="155"/>
      <c r="L848" s="151"/>
      <c r="M848" s="156"/>
      <c r="T848" s="157"/>
      <c r="AT848" s="153" t="s">
        <v>179</v>
      </c>
      <c r="AU848" s="153" t="s">
        <v>89</v>
      </c>
      <c r="AV848" s="12" t="s">
        <v>87</v>
      </c>
      <c r="AW848" s="12" t="s">
        <v>36</v>
      </c>
      <c r="AX848" s="12" t="s">
        <v>80</v>
      </c>
      <c r="AY848" s="153" t="s">
        <v>171</v>
      </c>
    </row>
    <row r="849" spans="2:65" s="13" customFormat="1" ht="20.399999999999999">
      <c r="B849" s="158"/>
      <c r="D849" s="152" t="s">
        <v>179</v>
      </c>
      <c r="E849" s="159" t="s">
        <v>1</v>
      </c>
      <c r="F849" s="160" t="s">
        <v>574</v>
      </c>
      <c r="H849" s="161">
        <v>12</v>
      </c>
      <c r="I849" s="162"/>
      <c r="L849" s="158"/>
      <c r="M849" s="163"/>
      <c r="T849" s="164"/>
      <c r="AT849" s="159" t="s">
        <v>179</v>
      </c>
      <c r="AU849" s="159" t="s">
        <v>89</v>
      </c>
      <c r="AV849" s="13" t="s">
        <v>89</v>
      </c>
      <c r="AW849" s="13" t="s">
        <v>36</v>
      </c>
      <c r="AX849" s="13" t="s">
        <v>80</v>
      </c>
      <c r="AY849" s="159" t="s">
        <v>171</v>
      </c>
    </row>
    <row r="850" spans="2:65" s="13" customFormat="1" ht="20.399999999999999">
      <c r="B850" s="158"/>
      <c r="D850" s="152" t="s">
        <v>179</v>
      </c>
      <c r="E850" s="159" t="s">
        <v>1</v>
      </c>
      <c r="F850" s="160" t="s">
        <v>575</v>
      </c>
      <c r="H850" s="161">
        <v>12</v>
      </c>
      <c r="I850" s="162"/>
      <c r="L850" s="158"/>
      <c r="M850" s="163"/>
      <c r="T850" s="164"/>
      <c r="AT850" s="159" t="s">
        <v>179</v>
      </c>
      <c r="AU850" s="159" t="s">
        <v>89</v>
      </c>
      <c r="AV850" s="13" t="s">
        <v>89</v>
      </c>
      <c r="AW850" s="13" t="s">
        <v>36</v>
      </c>
      <c r="AX850" s="13" t="s">
        <v>80</v>
      </c>
      <c r="AY850" s="159" t="s">
        <v>171</v>
      </c>
    </row>
    <row r="851" spans="2:65" s="15" customFormat="1">
      <c r="B851" s="172"/>
      <c r="D851" s="152" t="s">
        <v>179</v>
      </c>
      <c r="E851" s="173" t="s">
        <v>1</v>
      </c>
      <c r="F851" s="174" t="s">
        <v>224</v>
      </c>
      <c r="H851" s="175">
        <v>36</v>
      </c>
      <c r="I851" s="176"/>
      <c r="L851" s="172"/>
      <c r="M851" s="177"/>
      <c r="T851" s="178"/>
      <c r="AT851" s="173" t="s">
        <v>179</v>
      </c>
      <c r="AU851" s="173" t="s">
        <v>89</v>
      </c>
      <c r="AV851" s="15" t="s">
        <v>96</v>
      </c>
      <c r="AW851" s="15" t="s">
        <v>36</v>
      </c>
      <c r="AX851" s="15" t="s">
        <v>80</v>
      </c>
      <c r="AY851" s="173" t="s">
        <v>171</v>
      </c>
    </row>
    <row r="852" spans="2:65" s="12" customFormat="1">
      <c r="B852" s="151"/>
      <c r="D852" s="152" t="s">
        <v>179</v>
      </c>
      <c r="E852" s="153" t="s">
        <v>1</v>
      </c>
      <c r="F852" s="154" t="s">
        <v>180</v>
      </c>
      <c r="H852" s="153" t="s">
        <v>1</v>
      </c>
      <c r="I852" s="155"/>
      <c r="L852" s="151"/>
      <c r="M852" s="156"/>
      <c r="T852" s="157"/>
      <c r="AT852" s="153" t="s">
        <v>179</v>
      </c>
      <c r="AU852" s="153" t="s">
        <v>89</v>
      </c>
      <c r="AV852" s="12" t="s">
        <v>87</v>
      </c>
      <c r="AW852" s="12" t="s">
        <v>36</v>
      </c>
      <c r="AX852" s="12" t="s">
        <v>80</v>
      </c>
      <c r="AY852" s="153" t="s">
        <v>171</v>
      </c>
    </row>
    <row r="853" spans="2:65" s="12" customFormat="1">
      <c r="B853" s="151"/>
      <c r="D853" s="152" t="s">
        <v>179</v>
      </c>
      <c r="E853" s="153" t="s">
        <v>1</v>
      </c>
      <c r="F853" s="154" t="s">
        <v>192</v>
      </c>
      <c r="H853" s="153" t="s">
        <v>1</v>
      </c>
      <c r="I853" s="155"/>
      <c r="L853" s="151"/>
      <c r="M853" s="156"/>
      <c r="T853" s="157"/>
      <c r="AT853" s="153" t="s">
        <v>179</v>
      </c>
      <c r="AU853" s="153" t="s">
        <v>89</v>
      </c>
      <c r="AV853" s="12" t="s">
        <v>87</v>
      </c>
      <c r="AW853" s="12" t="s">
        <v>36</v>
      </c>
      <c r="AX853" s="12" t="s">
        <v>80</v>
      </c>
      <c r="AY853" s="153" t="s">
        <v>171</v>
      </c>
    </row>
    <row r="854" spans="2:65" s="12" customFormat="1">
      <c r="B854" s="151"/>
      <c r="D854" s="152" t="s">
        <v>179</v>
      </c>
      <c r="E854" s="153" t="s">
        <v>1</v>
      </c>
      <c r="F854" s="154" t="s">
        <v>193</v>
      </c>
      <c r="H854" s="153" t="s">
        <v>1</v>
      </c>
      <c r="I854" s="155"/>
      <c r="L854" s="151"/>
      <c r="M854" s="156"/>
      <c r="T854" s="157"/>
      <c r="AT854" s="153" t="s">
        <v>179</v>
      </c>
      <c r="AU854" s="153" t="s">
        <v>89</v>
      </c>
      <c r="AV854" s="12" t="s">
        <v>87</v>
      </c>
      <c r="AW854" s="12" t="s">
        <v>36</v>
      </c>
      <c r="AX854" s="12" t="s">
        <v>80</v>
      </c>
      <c r="AY854" s="153" t="s">
        <v>171</v>
      </c>
    </row>
    <row r="855" spans="2:65" s="13" customFormat="1" ht="20.399999999999999">
      <c r="B855" s="158"/>
      <c r="D855" s="152" t="s">
        <v>179</v>
      </c>
      <c r="E855" s="159" t="s">
        <v>1</v>
      </c>
      <c r="F855" s="160" t="s">
        <v>587</v>
      </c>
      <c r="H855" s="161">
        <v>12</v>
      </c>
      <c r="I855" s="162"/>
      <c r="L855" s="158"/>
      <c r="M855" s="163"/>
      <c r="T855" s="164"/>
      <c r="AT855" s="159" t="s">
        <v>179</v>
      </c>
      <c r="AU855" s="159" t="s">
        <v>89</v>
      </c>
      <c r="AV855" s="13" t="s">
        <v>89</v>
      </c>
      <c r="AW855" s="13" t="s">
        <v>36</v>
      </c>
      <c r="AX855" s="13" t="s">
        <v>80</v>
      </c>
      <c r="AY855" s="159" t="s">
        <v>171</v>
      </c>
    </row>
    <row r="856" spans="2:65" s="12" customFormat="1">
      <c r="B856" s="151"/>
      <c r="D856" s="152" t="s">
        <v>179</v>
      </c>
      <c r="E856" s="153" t="s">
        <v>1</v>
      </c>
      <c r="F856" s="154" t="s">
        <v>195</v>
      </c>
      <c r="H856" s="153" t="s">
        <v>1</v>
      </c>
      <c r="I856" s="155"/>
      <c r="L856" s="151"/>
      <c r="M856" s="156"/>
      <c r="T856" s="157"/>
      <c r="AT856" s="153" t="s">
        <v>179</v>
      </c>
      <c r="AU856" s="153" t="s">
        <v>89</v>
      </c>
      <c r="AV856" s="12" t="s">
        <v>87</v>
      </c>
      <c r="AW856" s="12" t="s">
        <v>36</v>
      </c>
      <c r="AX856" s="12" t="s">
        <v>80</v>
      </c>
      <c r="AY856" s="153" t="s">
        <v>171</v>
      </c>
    </row>
    <row r="857" spans="2:65" s="13" customFormat="1" ht="20.399999999999999">
      <c r="B857" s="158"/>
      <c r="D857" s="152" t="s">
        <v>179</v>
      </c>
      <c r="E857" s="159" t="s">
        <v>1</v>
      </c>
      <c r="F857" s="160" t="s">
        <v>588</v>
      </c>
      <c r="H857" s="161">
        <v>12</v>
      </c>
      <c r="I857" s="162"/>
      <c r="L857" s="158"/>
      <c r="M857" s="163"/>
      <c r="T857" s="164"/>
      <c r="AT857" s="159" t="s">
        <v>179</v>
      </c>
      <c r="AU857" s="159" t="s">
        <v>89</v>
      </c>
      <c r="AV857" s="13" t="s">
        <v>89</v>
      </c>
      <c r="AW857" s="13" t="s">
        <v>36</v>
      </c>
      <c r="AX857" s="13" t="s">
        <v>80</v>
      </c>
      <c r="AY857" s="159" t="s">
        <v>171</v>
      </c>
    </row>
    <row r="858" spans="2:65" s="15" customFormat="1">
      <c r="B858" s="172"/>
      <c r="D858" s="152" t="s">
        <v>179</v>
      </c>
      <c r="E858" s="173" t="s">
        <v>1</v>
      </c>
      <c r="F858" s="174" t="s">
        <v>224</v>
      </c>
      <c r="H858" s="175">
        <v>24</v>
      </c>
      <c r="I858" s="176"/>
      <c r="L858" s="172"/>
      <c r="M858" s="177"/>
      <c r="T858" s="178"/>
      <c r="AT858" s="173" t="s">
        <v>179</v>
      </c>
      <c r="AU858" s="173" t="s">
        <v>89</v>
      </c>
      <c r="AV858" s="15" t="s">
        <v>96</v>
      </c>
      <c r="AW858" s="15" t="s">
        <v>36</v>
      </c>
      <c r="AX858" s="15" t="s">
        <v>80</v>
      </c>
      <c r="AY858" s="173" t="s">
        <v>171</v>
      </c>
    </row>
    <row r="859" spans="2:65" s="14" customFormat="1">
      <c r="B859" s="165"/>
      <c r="D859" s="152" t="s">
        <v>179</v>
      </c>
      <c r="E859" s="166" t="s">
        <v>1</v>
      </c>
      <c r="F859" s="167" t="s">
        <v>183</v>
      </c>
      <c r="H859" s="168">
        <v>60</v>
      </c>
      <c r="I859" s="169"/>
      <c r="L859" s="165"/>
      <c r="M859" s="170"/>
      <c r="T859" s="171"/>
      <c r="AT859" s="166" t="s">
        <v>179</v>
      </c>
      <c r="AU859" s="166" t="s">
        <v>89</v>
      </c>
      <c r="AV859" s="14" t="s">
        <v>177</v>
      </c>
      <c r="AW859" s="14" t="s">
        <v>36</v>
      </c>
      <c r="AX859" s="14" t="s">
        <v>87</v>
      </c>
      <c r="AY859" s="166" t="s">
        <v>171</v>
      </c>
    </row>
    <row r="860" spans="2:65" s="1" customFormat="1" ht="24.15" customHeight="1">
      <c r="B860" s="32"/>
      <c r="C860" s="137" t="s">
        <v>618</v>
      </c>
      <c r="D860" s="137" t="s">
        <v>173</v>
      </c>
      <c r="E860" s="138" t="s">
        <v>619</v>
      </c>
      <c r="F860" s="139" t="s">
        <v>620</v>
      </c>
      <c r="G860" s="140" t="s">
        <v>190</v>
      </c>
      <c r="H860" s="141">
        <v>96</v>
      </c>
      <c r="I860" s="142"/>
      <c r="J860" s="143">
        <f>ROUND(I860*H860,2)</f>
        <v>0</v>
      </c>
      <c r="K860" s="144"/>
      <c r="L860" s="32"/>
      <c r="M860" s="145" t="s">
        <v>1</v>
      </c>
      <c r="N860" s="146" t="s">
        <v>45</v>
      </c>
      <c r="P860" s="147">
        <f>O860*H860</f>
        <v>0</v>
      </c>
      <c r="Q860" s="147">
        <v>0</v>
      </c>
      <c r="R860" s="147">
        <f>Q860*H860</f>
        <v>0</v>
      </c>
      <c r="S860" s="147">
        <v>0</v>
      </c>
      <c r="T860" s="148">
        <f>S860*H860</f>
        <v>0</v>
      </c>
      <c r="AR860" s="149" t="s">
        <v>177</v>
      </c>
      <c r="AT860" s="149" t="s">
        <v>173</v>
      </c>
      <c r="AU860" s="149" t="s">
        <v>89</v>
      </c>
      <c r="AY860" s="17" t="s">
        <v>171</v>
      </c>
      <c r="BE860" s="150">
        <f>IF(N860="základní",J860,0)</f>
        <v>0</v>
      </c>
      <c r="BF860" s="150">
        <f>IF(N860="snížená",J860,0)</f>
        <v>0</v>
      </c>
      <c r="BG860" s="150">
        <f>IF(N860="zákl. přenesená",J860,0)</f>
        <v>0</v>
      </c>
      <c r="BH860" s="150">
        <f>IF(N860="sníž. přenesená",J860,0)</f>
        <v>0</v>
      </c>
      <c r="BI860" s="150">
        <f>IF(N860="nulová",J860,0)</f>
        <v>0</v>
      </c>
      <c r="BJ860" s="17" t="s">
        <v>87</v>
      </c>
      <c r="BK860" s="150">
        <f>ROUND(I860*H860,2)</f>
        <v>0</v>
      </c>
      <c r="BL860" s="17" t="s">
        <v>177</v>
      </c>
      <c r="BM860" s="149" t="s">
        <v>621</v>
      </c>
    </row>
    <row r="861" spans="2:65" s="12" customFormat="1">
      <c r="B861" s="151"/>
      <c r="D861" s="152" t="s">
        <v>179</v>
      </c>
      <c r="E861" s="153" t="s">
        <v>1</v>
      </c>
      <c r="F861" s="154" t="s">
        <v>572</v>
      </c>
      <c r="H861" s="153" t="s">
        <v>1</v>
      </c>
      <c r="I861" s="155"/>
      <c r="L861" s="151"/>
      <c r="M861" s="156"/>
      <c r="T861" s="157"/>
      <c r="AT861" s="153" t="s">
        <v>179</v>
      </c>
      <c r="AU861" s="153" t="s">
        <v>89</v>
      </c>
      <c r="AV861" s="12" t="s">
        <v>87</v>
      </c>
      <c r="AW861" s="12" t="s">
        <v>36</v>
      </c>
      <c r="AX861" s="12" t="s">
        <v>80</v>
      </c>
      <c r="AY861" s="153" t="s">
        <v>171</v>
      </c>
    </row>
    <row r="862" spans="2:65" s="12" customFormat="1">
      <c r="B862" s="151"/>
      <c r="D862" s="152" t="s">
        <v>179</v>
      </c>
      <c r="E862" s="153" t="s">
        <v>1</v>
      </c>
      <c r="F862" s="154" t="s">
        <v>180</v>
      </c>
      <c r="H862" s="153" t="s">
        <v>1</v>
      </c>
      <c r="I862" s="155"/>
      <c r="L862" s="151"/>
      <c r="M862" s="156"/>
      <c r="T862" s="157"/>
      <c r="AT862" s="153" t="s">
        <v>179</v>
      </c>
      <c r="AU862" s="153" t="s">
        <v>89</v>
      </c>
      <c r="AV862" s="12" t="s">
        <v>87</v>
      </c>
      <c r="AW862" s="12" t="s">
        <v>36</v>
      </c>
      <c r="AX862" s="12" t="s">
        <v>80</v>
      </c>
      <c r="AY862" s="153" t="s">
        <v>171</v>
      </c>
    </row>
    <row r="863" spans="2:65" s="12" customFormat="1">
      <c r="B863" s="151"/>
      <c r="D863" s="152" t="s">
        <v>179</v>
      </c>
      <c r="E863" s="153" t="s">
        <v>1</v>
      </c>
      <c r="F863" s="154" t="s">
        <v>192</v>
      </c>
      <c r="H863" s="153" t="s">
        <v>1</v>
      </c>
      <c r="I863" s="155"/>
      <c r="L863" s="151"/>
      <c r="M863" s="156"/>
      <c r="T863" s="157"/>
      <c r="AT863" s="153" t="s">
        <v>179</v>
      </c>
      <c r="AU863" s="153" t="s">
        <v>89</v>
      </c>
      <c r="AV863" s="12" t="s">
        <v>87</v>
      </c>
      <c r="AW863" s="12" t="s">
        <v>36</v>
      </c>
      <c r="AX863" s="12" t="s">
        <v>80</v>
      </c>
      <c r="AY863" s="153" t="s">
        <v>171</v>
      </c>
    </row>
    <row r="864" spans="2:65" s="12" customFormat="1">
      <c r="B864" s="151"/>
      <c r="D864" s="152" t="s">
        <v>179</v>
      </c>
      <c r="E864" s="153" t="s">
        <v>1</v>
      </c>
      <c r="F864" s="154" t="s">
        <v>193</v>
      </c>
      <c r="H864" s="153" t="s">
        <v>1</v>
      </c>
      <c r="I864" s="155"/>
      <c r="L864" s="151"/>
      <c r="M864" s="156"/>
      <c r="T864" s="157"/>
      <c r="AT864" s="153" t="s">
        <v>179</v>
      </c>
      <c r="AU864" s="153" t="s">
        <v>89</v>
      </c>
      <c r="AV864" s="12" t="s">
        <v>87</v>
      </c>
      <c r="AW864" s="12" t="s">
        <v>36</v>
      </c>
      <c r="AX864" s="12" t="s">
        <v>80</v>
      </c>
      <c r="AY864" s="153" t="s">
        <v>171</v>
      </c>
    </row>
    <row r="865" spans="2:51" s="13" customFormat="1">
      <c r="B865" s="158"/>
      <c r="D865" s="152" t="s">
        <v>179</v>
      </c>
      <c r="E865" s="159" t="s">
        <v>1</v>
      </c>
      <c r="F865" s="160" t="s">
        <v>580</v>
      </c>
      <c r="H865" s="161">
        <v>12</v>
      </c>
      <c r="I865" s="162"/>
      <c r="L865" s="158"/>
      <c r="M865" s="163"/>
      <c r="T865" s="164"/>
      <c r="AT865" s="159" t="s">
        <v>179</v>
      </c>
      <c r="AU865" s="159" t="s">
        <v>89</v>
      </c>
      <c r="AV865" s="13" t="s">
        <v>89</v>
      </c>
      <c r="AW865" s="13" t="s">
        <v>36</v>
      </c>
      <c r="AX865" s="13" t="s">
        <v>80</v>
      </c>
      <c r="AY865" s="159" t="s">
        <v>171</v>
      </c>
    </row>
    <row r="866" spans="2:51" s="13" customFormat="1">
      <c r="B866" s="158"/>
      <c r="D866" s="152" t="s">
        <v>179</v>
      </c>
      <c r="E866" s="159" t="s">
        <v>1</v>
      </c>
      <c r="F866" s="160" t="s">
        <v>581</v>
      </c>
      <c r="H866" s="161">
        <v>12</v>
      </c>
      <c r="I866" s="162"/>
      <c r="L866" s="158"/>
      <c r="M866" s="163"/>
      <c r="T866" s="164"/>
      <c r="AT866" s="159" t="s">
        <v>179</v>
      </c>
      <c r="AU866" s="159" t="s">
        <v>89</v>
      </c>
      <c r="AV866" s="13" t="s">
        <v>89</v>
      </c>
      <c r="AW866" s="13" t="s">
        <v>36</v>
      </c>
      <c r="AX866" s="13" t="s">
        <v>80</v>
      </c>
      <c r="AY866" s="159" t="s">
        <v>171</v>
      </c>
    </row>
    <row r="867" spans="2:51" s="12" customFormat="1">
      <c r="B867" s="151"/>
      <c r="D867" s="152" t="s">
        <v>179</v>
      </c>
      <c r="E867" s="153" t="s">
        <v>1</v>
      </c>
      <c r="F867" s="154" t="s">
        <v>195</v>
      </c>
      <c r="H867" s="153" t="s">
        <v>1</v>
      </c>
      <c r="I867" s="155"/>
      <c r="L867" s="151"/>
      <c r="M867" s="156"/>
      <c r="T867" s="157"/>
      <c r="AT867" s="153" t="s">
        <v>179</v>
      </c>
      <c r="AU867" s="153" t="s">
        <v>89</v>
      </c>
      <c r="AV867" s="12" t="s">
        <v>87</v>
      </c>
      <c r="AW867" s="12" t="s">
        <v>36</v>
      </c>
      <c r="AX867" s="12" t="s">
        <v>80</v>
      </c>
      <c r="AY867" s="153" t="s">
        <v>171</v>
      </c>
    </row>
    <row r="868" spans="2:51" s="13" customFormat="1" ht="20.399999999999999">
      <c r="B868" s="158"/>
      <c r="D868" s="152" t="s">
        <v>179</v>
      </c>
      <c r="E868" s="159" t="s">
        <v>1</v>
      </c>
      <c r="F868" s="160" t="s">
        <v>582</v>
      </c>
      <c r="H868" s="161">
        <v>12</v>
      </c>
      <c r="I868" s="162"/>
      <c r="L868" s="158"/>
      <c r="M868" s="163"/>
      <c r="T868" s="164"/>
      <c r="AT868" s="159" t="s">
        <v>179</v>
      </c>
      <c r="AU868" s="159" t="s">
        <v>89</v>
      </c>
      <c r="AV868" s="13" t="s">
        <v>89</v>
      </c>
      <c r="AW868" s="13" t="s">
        <v>36</v>
      </c>
      <c r="AX868" s="13" t="s">
        <v>80</v>
      </c>
      <c r="AY868" s="159" t="s">
        <v>171</v>
      </c>
    </row>
    <row r="869" spans="2:51" s="15" customFormat="1">
      <c r="B869" s="172"/>
      <c r="D869" s="152" t="s">
        <v>179</v>
      </c>
      <c r="E869" s="173" t="s">
        <v>1</v>
      </c>
      <c r="F869" s="174" t="s">
        <v>224</v>
      </c>
      <c r="H869" s="175">
        <v>36</v>
      </c>
      <c r="I869" s="176"/>
      <c r="L869" s="172"/>
      <c r="M869" s="177"/>
      <c r="T869" s="178"/>
      <c r="AT869" s="173" t="s">
        <v>179</v>
      </c>
      <c r="AU869" s="173" t="s">
        <v>89</v>
      </c>
      <c r="AV869" s="15" t="s">
        <v>96</v>
      </c>
      <c r="AW869" s="15" t="s">
        <v>36</v>
      </c>
      <c r="AX869" s="15" t="s">
        <v>80</v>
      </c>
      <c r="AY869" s="173" t="s">
        <v>171</v>
      </c>
    </row>
    <row r="870" spans="2:51" s="12" customFormat="1">
      <c r="B870" s="151"/>
      <c r="D870" s="152" t="s">
        <v>179</v>
      </c>
      <c r="E870" s="153" t="s">
        <v>1</v>
      </c>
      <c r="F870" s="154" t="s">
        <v>180</v>
      </c>
      <c r="H870" s="153" t="s">
        <v>1</v>
      </c>
      <c r="I870" s="155"/>
      <c r="L870" s="151"/>
      <c r="M870" s="156"/>
      <c r="T870" s="157"/>
      <c r="AT870" s="153" t="s">
        <v>179</v>
      </c>
      <c r="AU870" s="153" t="s">
        <v>89</v>
      </c>
      <c r="AV870" s="12" t="s">
        <v>87</v>
      </c>
      <c r="AW870" s="12" t="s">
        <v>36</v>
      </c>
      <c r="AX870" s="12" t="s">
        <v>80</v>
      </c>
      <c r="AY870" s="153" t="s">
        <v>171</v>
      </c>
    </row>
    <row r="871" spans="2:51" s="12" customFormat="1">
      <c r="B871" s="151"/>
      <c r="D871" s="152" t="s">
        <v>179</v>
      </c>
      <c r="E871" s="153" t="s">
        <v>1</v>
      </c>
      <c r="F871" s="154" t="s">
        <v>192</v>
      </c>
      <c r="H871" s="153" t="s">
        <v>1</v>
      </c>
      <c r="I871" s="155"/>
      <c r="L871" s="151"/>
      <c r="M871" s="156"/>
      <c r="T871" s="157"/>
      <c r="AT871" s="153" t="s">
        <v>179</v>
      </c>
      <c r="AU871" s="153" t="s">
        <v>89</v>
      </c>
      <c r="AV871" s="12" t="s">
        <v>87</v>
      </c>
      <c r="AW871" s="12" t="s">
        <v>36</v>
      </c>
      <c r="AX871" s="12" t="s">
        <v>80</v>
      </c>
      <c r="AY871" s="153" t="s">
        <v>171</v>
      </c>
    </row>
    <row r="872" spans="2:51" s="12" customFormat="1">
      <c r="B872" s="151"/>
      <c r="D872" s="152" t="s">
        <v>179</v>
      </c>
      <c r="E872" s="153" t="s">
        <v>1</v>
      </c>
      <c r="F872" s="154" t="s">
        <v>193</v>
      </c>
      <c r="H872" s="153" t="s">
        <v>1</v>
      </c>
      <c r="I872" s="155"/>
      <c r="L872" s="151"/>
      <c r="M872" s="156"/>
      <c r="T872" s="157"/>
      <c r="AT872" s="153" t="s">
        <v>179</v>
      </c>
      <c r="AU872" s="153" t="s">
        <v>89</v>
      </c>
      <c r="AV872" s="12" t="s">
        <v>87</v>
      </c>
      <c r="AW872" s="12" t="s">
        <v>36</v>
      </c>
      <c r="AX872" s="12" t="s">
        <v>80</v>
      </c>
      <c r="AY872" s="153" t="s">
        <v>171</v>
      </c>
    </row>
    <row r="873" spans="2:51" s="13" customFormat="1">
      <c r="B873" s="158"/>
      <c r="D873" s="152" t="s">
        <v>179</v>
      </c>
      <c r="E873" s="159" t="s">
        <v>1</v>
      </c>
      <c r="F873" s="160" t="s">
        <v>593</v>
      </c>
      <c r="H873" s="161">
        <v>12</v>
      </c>
      <c r="I873" s="162"/>
      <c r="L873" s="158"/>
      <c r="M873" s="163"/>
      <c r="T873" s="164"/>
      <c r="AT873" s="159" t="s">
        <v>179</v>
      </c>
      <c r="AU873" s="159" t="s">
        <v>89</v>
      </c>
      <c r="AV873" s="13" t="s">
        <v>89</v>
      </c>
      <c r="AW873" s="13" t="s">
        <v>36</v>
      </c>
      <c r="AX873" s="13" t="s">
        <v>80</v>
      </c>
      <c r="AY873" s="159" t="s">
        <v>171</v>
      </c>
    </row>
    <row r="874" spans="2:51" s="13" customFormat="1" ht="20.399999999999999">
      <c r="B874" s="158"/>
      <c r="D874" s="152" t="s">
        <v>179</v>
      </c>
      <c r="E874" s="159" t="s">
        <v>1</v>
      </c>
      <c r="F874" s="160" t="s">
        <v>594</v>
      </c>
      <c r="H874" s="161">
        <v>12</v>
      </c>
      <c r="I874" s="162"/>
      <c r="L874" s="158"/>
      <c r="M874" s="163"/>
      <c r="T874" s="164"/>
      <c r="AT874" s="159" t="s">
        <v>179</v>
      </c>
      <c r="AU874" s="159" t="s">
        <v>89</v>
      </c>
      <c r="AV874" s="13" t="s">
        <v>89</v>
      </c>
      <c r="AW874" s="13" t="s">
        <v>36</v>
      </c>
      <c r="AX874" s="13" t="s">
        <v>80</v>
      </c>
      <c r="AY874" s="159" t="s">
        <v>171</v>
      </c>
    </row>
    <row r="875" spans="2:51" s="13" customFormat="1" ht="20.399999999999999">
      <c r="B875" s="158"/>
      <c r="D875" s="152" t="s">
        <v>179</v>
      </c>
      <c r="E875" s="159" t="s">
        <v>1</v>
      </c>
      <c r="F875" s="160" t="s">
        <v>595</v>
      </c>
      <c r="H875" s="161">
        <v>12</v>
      </c>
      <c r="I875" s="162"/>
      <c r="L875" s="158"/>
      <c r="M875" s="163"/>
      <c r="T875" s="164"/>
      <c r="AT875" s="159" t="s">
        <v>179</v>
      </c>
      <c r="AU875" s="159" t="s">
        <v>89</v>
      </c>
      <c r="AV875" s="13" t="s">
        <v>89</v>
      </c>
      <c r="AW875" s="13" t="s">
        <v>36</v>
      </c>
      <c r="AX875" s="13" t="s">
        <v>80</v>
      </c>
      <c r="AY875" s="159" t="s">
        <v>171</v>
      </c>
    </row>
    <row r="876" spans="2:51" s="12" customFormat="1">
      <c r="B876" s="151"/>
      <c r="D876" s="152" t="s">
        <v>179</v>
      </c>
      <c r="E876" s="153" t="s">
        <v>1</v>
      </c>
      <c r="F876" s="154" t="s">
        <v>217</v>
      </c>
      <c r="H876" s="153" t="s">
        <v>1</v>
      </c>
      <c r="I876" s="155"/>
      <c r="L876" s="151"/>
      <c r="M876" s="156"/>
      <c r="T876" s="157"/>
      <c r="AT876" s="153" t="s">
        <v>179</v>
      </c>
      <c r="AU876" s="153" t="s">
        <v>89</v>
      </c>
      <c r="AV876" s="12" t="s">
        <v>87</v>
      </c>
      <c r="AW876" s="12" t="s">
        <v>36</v>
      </c>
      <c r="AX876" s="12" t="s">
        <v>80</v>
      </c>
      <c r="AY876" s="153" t="s">
        <v>171</v>
      </c>
    </row>
    <row r="877" spans="2:51" s="13" customFormat="1" ht="20.399999999999999">
      <c r="B877" s="158"/>
      <c r="D877" s="152" t="s">
        <v>179</v>
      </c>
      <c r="E877" s="159" t="s">
        <v>1</v>
      </c>
      <c r="F877" s="160" t="s">
        <v>596</v>
      </c>
      <c r="H877" s="161">
        <v>12</v>
      </c>
      <c r="I877" s="162"/>
      <c r="L877" s="158"/>
      <c r="M877" s="163"/>
      <c r="T877" s="164"/>
      <c r="AT877" s="159" t="s">
        <v>179</v>
      </c>
      <c r="AU877" s="159" t="s">
        <v>89</v>
      </c>
      <c r="AV877" s="13" t="s">
        <v>89</v>
      </c>
      <c r="AW877" s="13" t="s">
        <v>36</v>
      </c>
      <c r="AX877" s="13" t="s">
        <v>80</v>
      </c>
      <c r="AY877" s="159" t="s">
        <v>171</v>
      </c>
    </row>
    <row r="878" spans="2:51" s="13" customFormat="1" ht="20.399999999999999">
      <c r="B878" s="158"/>
      <c r="D878" s="152" t="s">
        <v>179</v>
      </c>
      <c r="E878" s="159" t="s">
        <v>1</v>
      </c>
      <c r="F878" s="160" t="s">
        <v>597</v>
      </c>
      <c r="H878" s="161">
        <v>12</v>
      </c>
      <c r="I878" s="162"/>
      <c r="L878" s="158"/>
      <c r="M878" s="163"/>
      <c r="T878" s="164"/>
      <c r="AT878" s="159" t="s">
        <v>179</v>
      </c>
      <c r="AU878" s="159" t="s">
        <v>89</v>
      </c>
      <c r="AV878" s="13" t="s">
        <v>89</v>
      </c>
      <c r="AW878" s="13" t="s">
        <v>36</v>
      </c>
      <c r="AX878" s="13" t="s">
        <v>80</v>
      </c>
      <c r="AY878" s="159" t="s">
        <v>171</v>
      </c>
    </row>
    <row r="879" spans="2:51" s="15" customFormat="1">
      <c r="B879" s="172"/>
      <c r="D879" s="152" t="s">
        <v>179</v>
      </c>
      <c r="E879" s="173" t="s">
        <v>1</v>
      </c>
      <c r="F879" s="174" t="s">
        <v>224</v>
      </c>
      <c r="H879" s="175">
        <v>60</v>
      </c>
      <c r="I879" s="176"/>
      <c r="L879" s="172"/>
      <c r="M879" s="177"/>
      <c r="T879" s="178"/>
      <c r="AT879" s="173" t="s">
        <v>179</v>
      </c>
      <c r="AU879" s="173" t="s">
        <v>89</v>
      </c>
      <c r="AV879" s="15" t="s">
        <v>96</v>
      </c>
      <c r="AW879" s="15" t="s">
        <v>36</v>
      </c>
      <c r="AX879" s="15" t="s">
        <v>80</v>
      </c>
      <c r="AY879" s="173" t="s">
        <v>171</v>
      </c>
    </row>
    <row r="880" spans="2:51" s="14" customFormat="1">
      <c r="B880" s="165"/>
      <c r="D880" s="152" t="s">
        <v>179</v>
      </c>
      <c r="E880" s="166" t="s">
        <v>1</v>
      </c>
      <c r="F880" s="167" t="s">
        <v>183</v>
      </c>
      <c r="H880" s="168">
        <v>96</v>
      </c>
      <c r="I880" s="169"/>
      <c r="L880" s="165"/>
      <c r="M880" s="170"/>
      <c r="T880" s="171"/>
      <c r="AT880" s="166" t="s">
        <v>179</v>
      </c>
      <c r="AU880" s="166" t="s">
        <v>89</v>
      </c>
      <c r="AV880" s="14" t="s">
        <v>177</v>
      </c>
      <c r="AW880" s="14" t="s">
        <v>36</v>
      </c>
      <c r="AX880" s="14" t="s">
        <v>87</v>
      </c>
      <c r="AY880" s="166" t="s">
        <v>171</v>
      </c>
    </row>
    <row r="881" spans="2:65" s="1" customFormat="1" ht="24.15" customHeight="1">
      <c r="B881" s="32"/>
      <c r="C881" s="137" t="s">
        <v>622</v>
      </c>
      <c r="D881" s="137" t="s">
        <v>173</v>
      </c>
      <c r="E881" s="138" t="s">
        <v>623</v>
      </c>
      <c r="F881" s="139" t="s">
        <v>624</v>
      </c>
      <c r="G881" s="140" t="s">
        <v>176</v>
      </c>
      <c r="H881" s="141">
        <v>3152</v>
      </c>
      <c r="I881" s="142"/>
      <c r="J881" s="143">
        <f>ROUND(I881*H881,2)</f>
        <v>0</v>
      </c>
      <c r="K881" s="144"/>
      <c r="L881" s="32"/>
      <c r="M881" s="145" t="s">
        <v>1</v>
      </c>
      <c r="N881" s="146" t="s">
        <v>45</v>
      </c>
      <c r="P881" s="147">
        <f>O881*H881</f>
        <v>0</v>
      </c>
      <c r="Q881" s="147">
        <v>0</v>
      </c>
      <c r="R881" s="147">
        <f>Q881*H881</f>
        <v>0</v>
      </c>
      <c r="S881" s="147">
        <v>0</v>
      </c>
      <c r="T881" s="148">
        <f>S881*H881</f>
        <v>0</v>
      </c>
      <c r="AR881" s="149" t="s">
        <v>177</v>
      </c>
      <c r="AT881" s="149" t="s">
        <v>173</v>
      </c>
      <c r="AU881" s="149" t="s">
        <v>89</v>
      </c>
      <c r="AY881" s="17" t="s">
        <v>171</v>
      </c>
      <c r="BE881" s="150">
        <f>IF(N881="základní",J881,0)</f>
        <v>0</v>
      </c>
      <c r="BF881" s="150">
        <f>IF(N881="snížená",J881,0)</f>
        <v>0</v>
      </c>
      <c r="BG881" s="150">
        <f>IF(N881="zákl. přenesená",J881,0)</f>
        <v>0</v>
      </c>
      <c r="BH881" s="150">
        <f>IF(N881="sníž. přenesená",J881,0)</f>
        <v>0</v>
      </c>
      <c r="BI881" s="150">
        <f>IF(N881="nulová",J881,0)</f>
        <v>0</v>
      </c>
      <c r="BJ881" s="17" t="s">
        <v>87</v>
      </c>
      <c r="BK881" s="150">
        <f>ROUND(I881*H881,2)</f>
        <v>0</v>
      </c>
      <c r="BL881" s="17" t="s">
        <v>177</v>
      </c>
      <c r="BM881" s="149" t="s">
        <v>625</v>
      </c>
    </row>
    <row r="882" spans="2:65" s="12" customFormat="1">
      <c r="B882" s="151"/>
      <c r="D882" s="152" t="s">
        <v>179</v>
      </c>
      <c r="E882" s="153" t="s">
        <v>1</v>
      </c>
      <c r="F882" s="154" t="s">
        <v>572</v>
      </c>
      <c r="H882" s="153" t="s">
        <v>1</v>
      </c>
      <c r="I882" s="155"/>
      <c r="L882" s="151"/>
      <c r="M882" s="156"/>
      <c r="T882" s="157"/>
      <c r="AT882" s="153" t="s">
        <v>179</v>
      </c>
      <c r="AU882" s="153" t="s">
        <v>89</v>
      </c>
      <c r="AV882" s="12" t="s">
        <v>87</v>
      </c>
      <c r="AW882" s="12" t="s">
        <v>36</v>
      </c>
      <c r="AX882" s="12" t="s">
        <v>80</v>
      </c>
      <c r="AY882" s="153" t="s">
        <v>171</v>
      </c>
    </row>
    <row r="883" spans="2:65" s="13" customFormat="1">
      <c r="B883" s="158"/>
      <c r="D883" s="152" t="s">
        <v>179</v>
      </c>
      <c r="E883" s="159" t="s">
        <v>1</v>
      </c>
      <c r="F883" s="160" t="s">
        <v>626</v>
      </c>
      <c r="H883" s="161">
        <v>3152</v>
      </c>
      <c r="I883" s="162"/>
      <c r="L883" s="158"/>
      <c r="M883" s="163"/>
      <c r="T883" s="164"/>
      <c r="AT883" s="159" t="s">
        <v>179</v>
      </c>
      <c r="AU883" s="159" t="s">
        <v>89</v>
      </c>
      <c r="AV883" s="13" t="s">
        <v>89</v>
      </c>
      <c r="AW883" s="13" t="s">
        <v>36</v>
      </c>
      <c r="AX883" s="13" t="s">
        <v>80</v>
      </c>
      <c r="AY883" s="159" t="s">
        <v>171</v>
      </c>
    </row>
    <row r="884" spans="2:65" s="14" customFormat="1">
      <c r="B884" s="165"/>
      <c r="D884" s="152" t="s">
        <v>179</v>
      </c>
      <c r="E884" s="166" t="s">
        <v>1</v>
      </c>
      <c r="F884" s="167" t="s">
        <v>183</v>
      </c>
      <c r="H884" s="168">
        <v>3152</v>
      </c>
      <c r="I884" s="169"/>
      <c r="L884" s="165"/>
      <c r="M884" s="170"/>
      <c r="T884" s="171"/>
      <c r="AT884" s="166" t="s">
        <v>179</v>
      </c>
      <c r="AU884" s="166" t="s">
        <v>89</v>
      </c>
      <c r="AV884" s="14" t="s">
        <v>177</v>
      </c>
      <c r="AW884" s="14" t="s">
        <v>36</v>
      </c>
      <c r="AX884" s="14" t="s">
        <v>87</v>
      </c>
      <c r="AY884" s="166" t="s">
        <v>171</v>
      </c>
    </row>
    <row r="885" spans="2:65" s="1" customFormat="1" ht="37.950000000000003" customHeight="1">
      <c r="B885" s="32"/>
      <c r="C885" s="137" t="s">
        <v>627</v>
      </c>
      <c r="D885" s="137" t="s">
        <v>173</v>
      </c>
      <c r="E885" s="138" t="s">
        <v>628</v>
      </c>
      <c r="F885" s="139" t="s">
        <v>629</v>
      </c>
      <c r="G885" s="140" t="s">
        <v>280</v>
      </c>
      <c r="H885" s="141">
        <v>487.39600000000002</v>
      </c>
      <c r="I885" s="142"/>
      <c r="J885" s="143">
        <f>ROUND(I885*H885,2)</f>
        <v>0</v>
      </c>
      <c r="K885" s="144"/>
      <c r="L885" s="32"/>
      <c r="M885" s="145" t="s">
        <v>1</v>
      </c>
      <c r="N885" s="146" t="s">
        <v>45</v>
      </c>
      <c r="P885" s="147">
        <f>O885*H885</f>
        <v>0</v>
      </c>
      <c r="Q885" s="147">
        <v>0</v>
      </c>
      <c r="R885" s="147">
        <f>Q885*H885</f>
        <v>0</v>
      </c>
      <c r="S885" s="147">
        <v>0</v>
      </c>
      <c r="T885" s="148">
        <f>S885*H885</f>
        <v>0</v>
      </c>
      <c r="AR885" s="149" t="s">
        <v>177</v>
      </c>
      <c r="AT885" s="149" t="s">
        <v>173</v>
      </c>
      <c r="AU885" s="149" t="s">
        <v>89</v>
      </c>
      <c r="AY885" s="17" t="s">
        <v>171</v>
      </c>
      <c r="BE885" s="150">
        <f>IF(N885="základní",J885,0)</f>
        <v>0</v>
      </c>
      <c r="BF885" s="150">
        <f>IF(N885="snížená",J885,0)</f>
        <v>0</v>
      </c>
      <c r="BG885" s="150">
        <f>IF(N885="zákl. přenesená",J885,0)</f>
        <v>0</v>
      </c>
      <c r="BH885" s="150">
        <f>IF(N885="sníž. přenesená",J885,0)</f>
        <v>0</v>
      </c>
      <c r="BI885" s="150">
        <f>IF(N885="nulová",J885,0)</f>
        <v>0</v>
      </c>
      <c r="BJ885" s="17" t="s">
        <v>87</v>
      </c>
      <c r="BK885" s="150">
        <f>ROUND(I885*H885,2)</f>
        <v>0</v>
      </c>
      <c r="BL885" s="17" t="s">
        <v>177</v>
      </c>
      <c r="BM885" s="149" t="s">
        <v>630</v>
      </c>
    </row>
    <row r="886" spans="2:65" s="12" customFormat="1">
      <c r="B886" s="151"/>
      <c r="D886" s="152" t="s">
        <v>179</v>
      </c>
      <c r="E886" s="153" t="s">
        <v>1</v>
      </c>
      <c r="F886" s="154" t="s">
        <v>631</v>
      </c>
      <c r="H886" s="153" t="s">
        <v>1</v>
      </c>
      <c r="I886" s="155"/>
      <c r="L886" s="151"/>
      <c r="M886" s="156"/>
      <c r="T886" s="157"/>
      <c r="AT886" s="153" t="s">
        <v>179</v>
      </c>
      <c r="AU886" s="153" t="s">
        <v>89</v>
      </c>
      <c r="AV886" s="12" t="s">
        <v>87</v>
      </c>
      <c r="AW886" s="12" t="s">
        <v>36</v>
      </c>
      <c r="AX886" s="12" t="s">
        <v>80</v>
      </c>
      <c r="AY886" s="153" t="s">
        <v>171</v>
      </c>
    </row>
    <row r="887" spans="2:65" s="13" customFormat="1">
      <c r="B887" s="158"/>
      <c r="D887" s="152" t="s">
        <v>179</v>
      </c>
      <c r="E887" s="159" t="s">
        <v>1</v>
      </c>
      <c r="F887" s="160" t="s">
        <v>632</v>
      </c>
      <c r="H887" s="161">
        <v>417.4</v>
      </c>
      <c r="I887" s="162"/>
      <c r="L887" s="158"/>
      <c r="M887" s="163"/>
      <c r="T887" s="164"/>
      <c r="AT887" s="159" t="s">
        <v>179</v>
      </c>
      <c r="AU887" s="159" t="s">
        <v>89</v>
      </c>
      <c r="AV887" s="13" t="s">
        <v>89</v>
      </c>
      <c r="AW887" s="13" t="s">
        <v>36</v>
      </c>
      <c r="AX887" s="13" t="s">
        <v>80</v>
      </c>
      <c r="AY887" s="159" t="s">
        <v>171</v>
      </c>
    </row>
    <row r="888" spans="2:65" s="13" customFormat="1">
      <c r="B888" s="158"/>
      <c r="D888" s="152" t="s">
        <v>179</v>
      </c>
      <c r="E888" s="159" t="s">
        <v>1</v>
      </c>
      <c r="F888" s="160" t="s">
        <v>633</v>
      </c>
      <c r="H888" s="161">
        <v>69.995999999999995</v>
      </c>
      <c r="I888" s="162"/>
      <c r="L888" s="158"/>
      <c r="M888" s="163"/>
      <c r="T888" s="164"/>
      <c r="AT888" s="159" t="s">
        <v>179</v>
      </c>
      <c r="AU888" s="159" t="s">
        <v>89</v>
      </c>
      <c r="AV888" s="13" t="s">
        <v>89</v>
      </c>
      <c r="AW888" s="13" t="s">
        <v>36</v>
      </c>
      <c r="AX888" s="13" t="s">
        <v>80</v>
      </c>
      <c r="AY888" s="159" t="s">
        <v>171</v>
      </c>
    </row>
    <row r="889" spans="2:65" s="15" customFormat="1">
      <c r="B889" s="172"/>
      <c r="D889" s="152" t="s">
        <v>179</v>
      </c>
      <c r="E889" s="173" t="s">
        <v>1</v>
      </c>
      <c r="F889" s="174" t="s">
        <v>224</v>
      </c>
      <c r="H889" s="175">
        <v>487.39600000000002</v>
      </c>
      <c r="I889" s="176"/>
      <c r="L889" s="172"/>
      <c r="M889" s="177"/>
      <c r="T889" s="178"/>
      <c r="AT889" s="173" t="s">
        <v>179</v>
      </c>
      <c r="AU889" s="173" t="s">
        <v>89</v>
      </c>
      <c r="AV889" s="15" t="s">
        <v>96</v>
      </c>
      <c r="AW889" s="15" t="s">
        <v>36</v>
      </c>
      <c r="AX889" s="15" t="s">
        <v>80</v>
      </c>
      <c r="AY889" s="173" t="s">
        <v>171</v>
      </c>
    </row>
    <row r="890" spans="2:65" s="14" customFormat="1">
      <c r="B890" s="165"/>
      <c r="D890" s="152" t="s">
        <v>179</v>
      </c>
      <c r="E890" s="166" t="s">
        <v>1</v>
      </c>
      <c r="F890" s="167" t="s">
        <v>183</v>
      </c>
      <c r="H890" s="168">
        <v>487.39600000000002</v>
      </c>
      <c r="I890" s="169"/>
      <c r="L890" s="165"/>
      <c r="M890" s="170"/>
      <c r="T890" s="171"/>
      <c r="AT890" s="166" t="s">
        <v>179</v>
      </c>
      <c r="AU890" s="166" t="s">
        <v>89</v>
      </c>
      <c r="AV890" s="14" t="s">
        <v>177</v>
      </c>
      <c r="AW890" s="14" t="s">
        <v>36</v>
      </c>
      <c r="AX890" s="14" t="s">
        <v>87</v>
      </c>
      <c r="AY890" s="166" t="s">
        <v>171</v>
      </c>
    </row>
    <row r="891" spans="2:65" s="1" customFormat="1" ht="37.950000000000003" customHeight="1">
      <c r="B891" s="32"/>
      <c r="C891" s="137" t="s">
        <v>634</v>
      </c>
      <c r="D891" s="137" t="s">
        <v>173</v>
      </c>
      <c r="E891" s="138" t="s">
        <v>635</v>
      </c>
      <c r="F891" s="139" t="s">
        <v>636</v>
      </c>
      <c r="G891" s="140" t="s">
        <v>280</v>
      </c>
      <c r="H891" s="141">
        <v>592.16999999999996</v>
      </c>
      <c r="I891" s="142"/>
      <c r="J891" s="143">
        <f>ROUND(I891*H891,2)</f>
        <v>0</v>
      </c>
      <c r="K891" s="144"/>
      <c r="L891" s="32"/>
      <c r="M891" s="145" t="s">
        <v>1</v>
      </c>
      <c r="N891" s="146" t="s">
        <v>45</v>
      </c>
      <c r="P891" s="147">
        <f>O891*H891</f>
        <v>0</v>
      </c>
      <c r="Q891" s="147">
        <v>0</v>
      </c>
      <c r="R891" s="147">
        <f>Q891*H891</f>
        <v>0</v>
      </c>
      <c r="S891" s="147">
        <v>0</v>
      </c>
      <c r="T891" s="148">
        <f>S891*H891</f>
        <v>0</v>
      </c>
      <c r="AR891" s="149" t="s">
        <v>177</v>
      </c>
      <c r="AT891" s="149" t="s">
        <v>173</v>
      </c>
      <c r="AU891" s="149" t="s">
        <v>89</v>
      </c>
      <c r="AY891" s="17" t="s">
        <v>171</v>
      </c>
      <c r="BE891" s="150">
        <f>IF(N891="základní",J891,0)</f>
        <v>0</v>
      </c>
      <c r="BF891" s="150">
        <f>IF(N891="snížená",J891,0)</f>
        <v>0</v>
      </c>
      <c r="BG891" s="150">
        <f>IF(N891="zákl. přenesená",J891,0)</f>
        <v>0</v>
      </c>
      <c r="BH891" s="150">
        <f>IF(N891="sníž. přenesená",J891,0)</f>
        <v>0</v>
      </c>
      <c r="BI891" s="150">
        <f>IF(N891="nulová",J891,0)</f>
        <v>0</v>
      </c>
      <c r="BJ891" s="17" t="s">
        <v>87</v>
      </c>
      <c r="BK891" s="150">
        <f>ROUND(I891*H891,2)</f>
        <v>0</v>
      </c>
      <c r="BL891" s="17" t="s">
        <v>177</v>
      </c>
      <c r="BM891" s="149" t="s">
        <v>637</v>
      </c>
    </row>
    <row r="892" spans="2:65" s="12" customFormat="1">
      <c r="B892" s="151"/>
      <c r="D892" s="152" t="s">
        <v>179</v>
      </c>
      <c r="E892" s="153" t="s">
        <v>1</v>
      </c>
      <c r="F892" s="154" t="s">
        <v>631</v>
      </c>
      <c r="H892" s="153" t="s">
        <v>1</v>
      </c>
      <c r="I892" s="155"/>
      <c r="L892" s="151"/>
      <c r="M892" s="156"/>
      <c r="T892" s="157"/>
      <c r="AT892" s="153" t="s">
        <v>179</v>
      </c>
      <c r="AU892" s="153" t="s">
        <v>89</v>
      </c>
      <c r="AV892" s="12" t="s">
        <v>87</v>
      </c>
      <c r="AW892" s="12" t="s">
        <v>36</v>
      </c>
      <c r="AX892" s="12" t="s">
        <v>80</v>
      </c>
      <c r="AY892" s="153" t="s">
        <v>171</v>
      </c>
    </row>
    <row r="893" spans="2:65" s="13" customFormat="1">
      <c r="B893" s="158"/>
      <c r="D893" s="152" t="s">
        <v>179</v>
      </c>
      <c r="E893" s="159" t="s">
        <v>1</v>
      </c>
      <c r="F893" s="160" t="s">
        <v>638</v>
      </c>
      <c r="H893" s="161">
        <v>592.16999999999996</v>
      </c>
      <c r="I893" s="162"/>
      <c r="L893" s="158"/>
      <c r="M893" s="163"/>
      <c r="T893" s="164"/>
      <c r="AT893" s="159" t="s">
        <v>179</v>
      </c>
      <c r="AU893" s="159" t="s">
        <v>89</v>
      </c>
      <c r="AV893" s="13" t="s">
        <v>89</v>
      </c>
      <c r="AW893" s="13" t="s">
        <v>36</v>
      </c>
      <c r="AX893" s="13" t="s">
        <v>80</v>
      </c>
      <c r="AY893" s="159" t="s">
        <v>171</v>
      </c>
    </row>
    <row r="894" spans="2:65" s="14" customFormat="1">
      <c r="B894" s="165"/>
      <c r="D894" s="152" t="s">
        <v>179</v>
      </c>
      <c r="E894" s="166" t="s">
        <v>1</v>
      </c>
      <c r="F894" s="167" t="s">
        <v>183</v>
      </c>
      <c r="H894" s="168">
        <v>592.16999999999996</v>
      </c>
      <c r="I894" s="169"/>
      <c r="L894" s="165"/>
      <c r="M894" s="170"/>
      <c r="T894" s="171"/>
      <c r="AT894" s="166" t="s">
        <v>179</v>
      </c>
      <c r="AU894" s="166" t="s">
        <v>89</v>
      </c>
      <c r="AV894" s="14" t="s">
        <v>177</v>
      </c>
      <c r="AW894" s="14" t="s">
        <v>36</v>
      </c>
      <c r="AX894" s="14" t="s">
        <v>87</v>
      </c>
      <c r="AY894" s="166" t="s">
        <v>171</v>
      </c>
    </row>
    <row r="895" spans="2:65" s="1" customFormat="1" ht="37.950000000000003" customHeight="1">
      <c r="B895" s="32"/>
      <c r="C895" s="137" t="s">
        <v>639</v>
      </c>
      <c r="D895" s="137" t="s">
        <v>173</v>
      </c>
      <c r="E895" s="138" t="s">
        <v>640</v>
      </c>
      <c r="F895" s="139" t="s">
        <v>641</v>
      </c>
      <c r="G895" s="140" t="s">
        <v>280</v>
      </c>
      <c r="H895" s="141">
        <v>404.49799999999999</v>
      </c>
      <c r="I895" s="142"/>
      <c r="J895" s="143">
        <f>ROUND(I895*H895,2)</f>
        <v>0</v>
      </c>
      <c r="K895" s="144"/>
      <c r="L895" s="32"/>
      <c r="M895" s="145" t="s">
        <v>1</v>
      </c>
      <c r="N895" s="146" t="s">
        <v>45</v>
      </c>
      <c r="P895" s="147">
        <f>O895*H895</f>
        <v>0</v>
      </c>
      <c r="Q895" s="147">
        <v>0</v>
      </c>
      <c r="R895" s="147">
        <f>Q895*H895</f>
        <v>0</v>
      </c>
      <c r="S895" s="147">
        <v>0</v>
      </c>
      <c r="T895" s="148">
        <f>S895*H895</f>
        <v>0</v>
      </c>
      <c r="AR895" s="149" t="s">
        <v>177</v>
      </c>
      <c r="AT895" s="149" t="s">
        <v>173</v>
      </c>
      <c r="AU895" s="149" t="s">
        <v>89</v>
      </c>
      <c r="AY895" s="17" t="s">
        <v>171</v>
      </c>
      <c r="BE895" s="150">
        <f>IF(N895="základní",J895,0)</f>
        <v>0</v>
      </c>
      <c r="BF895" s="150">
        <f>IF(N895="snížená",J895,0)</f>
        <v>0</v>
      </c>
      <c r="BG895" s="150">
        <f>IF(N895="zákl. přenesená",J895,0)</f>
        <v>0</v>
      </c>
      <c r="BH895" s="150">
        <f>IF(N895="sníž. přenesená",J895,0)</f>
        <v>0</v>
      </c>
      <c r="BI895" s="150">
        <f>IF(N895="nulová",J895,0)</f>
        <v>0</v>
      </c>
      <c r="BJ895" s="17" t="s">
        <v>87</v>
      </c>
      <c r="BK895" s="150">
        <f>ROUND(I895*H895,2)</f>
        <v>0</v>
      </c>
      <c r="BL895" s="17" t="s">
        <v>177</v>
      </c>
      <c r="BM895" s="149" t="s">
        <v>642</v>
      </c>
    </row>
    <row r="896" spans="2:65" s="12" customFormat="1">
      <c r="B896" s="151"/>
      <c r="D896" s="152" t="s">
        <v>179</v>
      </c>
      <c r="E896" s="153" t="s">
        <v>1</v>
      </c>
      <c r="F896" s="154" t="s">
        <v>643</v>
      </c>
      <c r="H896" s="153" t="s">
        <v>1</v>
      </c>
      <c r="I896" s="155"/>
      <c r="L896" s="151"/>
      <c r="M896" s="156"/>
      <c r="T896" s="157"/>
      <c r="AT896" s="153" t="s">
        <v>179</v>
      </c>
      <c r="AU896" s="153" t="s">
        <v>89</v>
      </c>
      <c r="AV896" s="12" t="s">
        <v>87</v>
      </c>
      <c r="AW896" s="12" t="s">
        <v>36</v>
      </c>
      <c r="AX896" s="12" t="s">
        <v>80</v>
      </c>
      <c r="AY896" s="153" t="s">
        <v>171</v>
      </c>
    </row>
    <row r="897" spans="2:65" s="13" customFormat="1">
      <c r="B897" s="158"/>
      <c r="D897" s="152" t="s">
        <v>179</v>
      </c>
      <c r="E897" s="159" t="s">
        <v>1</v>
      </c>
      <c r="F897" s="160" t="s">
        <v>644</v>
      </c>
      <c r="H897" s="161">
        <v>404.49799999999999</v>
      </c>
      <c r="I897" s="162"/>
      <c r="L897" s="158"/>
      <c r="M897" s="163"/>
      <c r="T897" s="164"/>
      <c r="AT897" s="159" t="s">
        <v>179</v>
      </c>
      <c r="AU897" s="159" t="s">
        <v>89</v>
      </c>
      <c r="AV897" s="13" t="s">
        <v>89</v>
      </c>
      <c r="AW897" s="13" t="s">
        <v>36</v>
      </c>
      <c r="AX897" s="13" t="s">
        <v>80</v>
      </c>
      <c r="AY897" s="159" t="s">
        <v>171</v>
      </c>
    </row>
    <row r="898" spans="2:65" s="14" customFormat="1">
      <c r="B898" s="165"/>
      <c r="D898" s="152" t="s">
        <v>179</v>
      </c>
      <c r="E898" s="166" t="s">
        <v>1</v>
      </c>
      <c r="F898" s="167" t="s">
        <v>183</v>
      </c>
      <c r="H898" s="168">
        <v>404.49799999999999</v>
      </c>
      <c r="I898" s="169"/>
      <c r="L898" s="165"/>
      <c r="M898" s="170"/>
      <c r="T898" s="171"/>
      <c r="AT898" s="166" t="s">
        <v>179</v>
      </c>
      <c r="AU898" s="166" t="s">
        <v>89</v>
      </c>
      <c r="AV898" s="14" t="s">
        <v>177</v>
      </c>
      <c r="AW898" s="14" t="s">
        <v>36</v>
      </c>
      <c r="AX898" s="14" t="s">
        <v>87</v>
      </c>
      <c r="AY898" s="166" t="s">
        <v>171</v>
      </c>
    </row>
    <row r="899" spans="2:65" s="1" customFormat="1" ht="37.950000000000003" customHeight="1">
      <c r="B899" s="32"/>
      <c r="C899" s="137" t="s">
        <v>645</v>
      </c>
      <c r="D899" s="137" t="s">
        <v>173</v>
      </c>
      <c r="E899" s="138" t="s">
        <v>646</v>
      </c>
      <c r="F899" s="139" t="s">
        <v>647</v>
      </c>
      <c r="G899" s="140" t="s">
        <v>280</v>
      </c>
      <c r="H899" s="141">
        <v>1213.4939999999999</v>
      </c>
      <c r="I899" s="142"/>
      <c r="J899" s="143">
        <f>ROUND(I899*H899,2)</f>
        <v>0</v>
      </c>
      <c r="K899" s="144"/>
      <c r="L899" s="32"/>
      <c r="M899" s="145" t="s">
        <v>1</v>
      </c>
      <c r="N899" s="146" t="s">
        <v>45</v>
      </c>
      <c r="P899" s="147">
        <f>O899*H899</f>
        <v>0</v>
      </c>
      <c r="Q899" s="147">
        <v>0</v>
      </c>
      <c r="R899" s="147">
        <f>Q899*H899</f>
        <v>0</v>
      </c>
      <c r="S899" s="147">
        <v>0</v>
      </c>
      <c r="T899" s="148">
        <f>S899*H899</f>
        <v>0</v>
      </c>
      <c r="AR899" s="149" t="s">
        <v>177</v>
      </c>
      <c r="AT899" s="149" t="s">
        <v>173</v>
      </c>
      <c r="AU899" s="149" t="s">
        <v>89</v>
      </c>
      <c r="AY899" s="17" t="s">
        <v>171</v>
      </c>
      <c r="BE899" s="150">
        <f>IF(N899="základní",J899,0)</f>
        <v>0</v>
      </c>
      <c r="BF899" s="150">
        <f>IF(N899="snížená",J899,0)</f>
        <v>0</v>
      </c>
      <c r="BG899" s="150">
        <f>IF(N899="zákl. přenesená",J899,0)</f>
        <v>0</v>
      </c>
      <c r="BH899" s="150">
        <f>IF(N899="sníž. přenesená",J899,0)</f>
        <v>0</v>
      </c>
      <c r="BI899" s="150">
        <f>IF(N899="nulová",J899,0)</f>
        <v>0</v>
      </c>
      <c r="BJ899" s="17" t="s">
        <v>87</v>
      </c>
      <c r="BK899" s="150">
        <f>ROUND(I899*H899,2)</f>
        <v>0</v>
      </c>
      <c r="BL899" s="17" t="s">
        <v>177</v>
      </c>
      <c r="BM899" s="149" t="s">
        <v>648</v>
      </c>
    </row>
    <row r="900" spans="2:65" s="12" customFormat="1">
      <c r="B900" s="151"/>
      <c r="D900" s="152" t="s">
        <v>179</v>
      </c>
      <c r="E900" s="153" t="s">
        <v>1</v>
      </c>
      <c r="F900" s="154" t="s">
        <v>643</v>
      </c>
      <c r="H900" s="153" t="s">
        <v>1</v>
      </c>
      <c r="I900" s="155"/>
      <c r="L900" s="151"/>
      <c r="M900" s="156"/>
      <c r="T900" s="157"/>
      <c r="AT900" s="153" t="s">
        <v>179</v>
      </c>
      <c r="AU900" s="153" t="s">
        <v>89</v>
      </c>
      <c r="AV900" s="12" t="s">
        <v>87</v>
      </c>
      <c r="AW900" s="12" t="s">
        <v>36</v>
      </c>
      <c r="AX900" s="12" t="s">
        <v>80</v>
      </c>
      <c r="AY900" s="153" t="s">
        <v>171</v>
      </c>
    </row>
    <row r="901" spans="2:65" s="13" customFormat="1">
      <c r="B901" s="158"/>
      <c r="D901" s="152" t="s">
        <v>179</v>
      </c>
      <c r="E901" s="159" t="s">
        <v>1</v>
      </c>
      <c r="F901" s="160" t="s">
        <v>649</v>
      </c>
      <c r="H901" s="161">
        <v>1213.4939999999999</v>
      </c>
      <c r="I901" s="162"/>
      <c r="L901" s="158"/>
      <c r="M901" s="163"/>
      <c r="T901" s="164"/>
      <c r="AT901" s="159" t="s">
        <v>179</v>
      </c>
      <c r="AU901" s="159" t="s">
        <v>89</v>
      </c>
      <c r="AV901" s="13" t="s">
        <v>89</v>
      </c>
      <c r="AW901" s="13" t="s">
        <v>36</v>
      </c>
      <c r="AX901" s="13" t="s">
        <v>80</v>
      </c>
      <c r="AY901" s="159" t="s">
        <v>171</v>
      </c>
    </row>
    <row r="902" spans="2:65" s="14" customFormat="1">
      <c r="B902" s="165"/>
      <c r="D902" s="152" t="s">
        <v>179</v>
      </c>
      <c r="E902" s="166" t="s">
        <v>1</v>
      </c>
      <c r="F902" s="167" t="s">
        <v>183</v>
      </c>
      <c r="H902" s="168">
        <v>1213.4939999999999</v>
      </c>
      <c r="I902" s="169"/>
      <c r="L902" s="165"/>
      <c r="M902" s="170"/>
      <c r="T902" s="171"/>
      <c r="AT902" s="166" t="s">
        <v>179</v>
      </c>
      <c r="AU902" s="166" t="s">
        <v>89</v>
      </c>
      <c r="AV902" s="14" t="s">
        <v>177</v>
      </c>
      <c r="AW902" s="14" t="s">
        <v>36</v>
      </c>
      <c r="AX902" s="14" t="s">
        <v>87</v>
      </c>
      <c r="AY902" s="166" t="s">
        <v>171</v>
      </c>
    </row>
    <row r="903" spans="2:65" s="1" customFormat="1" ht="37.950000000000003" customHeight="1">
      <c r="B903" s="32"/>
      <c r="C903" s="137" t="s">
        <v>650</v>
      </c>
      <c r="D903" s="137" t="s">
        <v>173</v>
      </c>
      <c r="E903" s="138" t="s">
        <v>651</v>
      </c>
      <c r="F903" s="139" t="s">
        <v>652</v>
      </c>
      <c r="G903" s="140" t="s">
        <v>280</v>
      </c>
      <c r="H903" s="141">
        <v>45.487000000000002</v>
      </c>
      <c r="I903" s="142"/>
      <c r="J903" s="143">
        <f>ROUND(I903*H903,2)</f>
        <v>0</v>
      </c>
      <c r="K903" s="144"/>
      <c r="L903" s="32"/>
      <c r="M903" s="145" t="s">
        <v>1</v>
      </c>
      <c r="N903" s="146" t="s">
        <v>45</v>
      </c>
      <c r="P903" s="147">
        <f>O903*H903</f>
        <v>0</v>
      </c>
      <c r="Q903" s="147">
        <v>0</v>
      </c>
      <c r="R903" s="147">
        <f>Q903*H903</f>
        <v>0</v>
      </c>
      <c r="S903" s="147">
        <v>0</v>
      </c>
      <c r="T903" s="148">
        <f>S903*H903</f>
        <v>0</v>
      </c>
      <c r="AR903" s="149" t="s">
        <v>177</v>
      </c>
      <c r="AT903" s="149" t="s">
        <v>173</v>
      </c>
      <c r="AU903" s="149" t="s">
        <v>89</v>
      </c>
      <c r="AY903" s="17" t="s">
        <v>171</v>
      </c>
      <c r="BE903" s="150">
        <f>IF(N903="základní",J903,0)</f>
        <v>0</v>
      </c>
      <c r="BF903" s="150">
        <f>IF(N903="snížená",J903,0)</f>
        <v>0</v>
      </c>
      <c r="BG903" s="150">
        <f>IF(N903="zákl. přenesená",J903,0)</f>
        <v>0</v>
      </c>
      <c r="BH903" s="150">
        <f>IF(N903="sníž. přenesená",J903,0)</f>
        <v>0</v>
      </c>
      <c r="BI903" s="150">
        <f>IF(N903="nulová",J903,0)</f>
        <v>0</v>
      </c>
      <c r="BJ903" s="17" t="s">
        <v>87</v>
      </c>
      <c r="BK903" s="150">
        <f>ROUND(I903*H903,2)</f>
        <v>0</v>
      </c>
      <c r="BL903" s="17" t="s">
        <v>177</v>
      </c>
      <c r="BM903" s="149" t="s">
        <v>653</v>
      </c>
    </row>
    <row r="904" spans="2:65" s="12" customFormat="1">
      <c r="B904" s="151"/>
      <c r="D904" s="152" t="s">
        <v>179</v>
      </c>
      <c r="E904" s="153" t="s">
        <v>1</v>
      </c>
      <c r="F904" s="154" t="s">
        <v>643</v>
      </c>
      <c r="H904" s="153" t="s">
        <v>1</v>
      </c>
      <c r="I904" s="155"/>
      <c r="L904" s="151"/>
      <c r="M904" s="156"/>
      <c r="T904" s="157"/>
      <c r="AT904" s="153" t="s">
        <v>179</v>
      </c>
      <c r="AU904" s="153" t="s">
        <v>89</v>
      </c>
      <c r="AV904" s="12" t="s">
        <v>87</v>
      </c>
      <c r="AW904" s="12" t="s">
        <v>36</v>
      </c>
      <c r="AX904" s="12" t="s">
        <v>80</v>
      </c>
      <c r="AY904" s="153" t="s">
        <v>171</v>
      </c>
    </row>
    <row r="905" spans="2:65" s="13" customFormat="1">
      <c r="B905" s="158"/>
      <c r="D905" s="152" t="s">
        <v>179</v>
      </c>
      <c r="E905" s="159" t="s">
        <v>1</v>
      </c>
      <c r="F905" s="160" t="s">
        <v>654</v>
      </c>
      <c r="H905" s="161">
        <v>306.75599999999997</v>
      </c>
      <c r="I905" s="162"/>
      <c r="L905" s="158"/>
      <c r="M905" s="163"/>
      <c r="T905" s="164"/>
      <c r="AT905" s="159" t="s">
        <v>179</v>
      </c>
      <c r="AU905" s="159" t="s">
        <v>89</v>
      </c>
      <c r="AV905" s="13" t="s">
        <v>89</v>
      </c>
      <c r="AW905" s="13" t="s">
        <v>36</v>
      </c>
      <c r="AX905" s="13" t="s">
        <v>80</v>
      </c>
      <c r="AY905" s="159" t="s">
        <v>171</v>
      </c>
    </row>
    <row r="906" spans="2:65" s="13" customFormat="1">
      <c r="B906" s="158"/>
      <c r="D906" s="152" t="s">
        <v>179</v>
      </c>
      <c r="E906" s="159" t="s">
        <v>1</v>
      </c>
      <c r="F906" s="160" t="s">
        <v>655</v>
      </c>
      <c r="H906" s="161">
        <v>-296.08499999999998</v>
      </c>
      <c r="I906" s="162"/>
      <c r="L906" s="158"/>
      <c r="M906" s="163"/>
      <c r="T906" s="164"/>
      <c r="AT906" s="159" t="s">
        <v>179</v>
      </c>
      <c r="AU906" s="159" t="s">
        <v>89</v>
      </c>
      <c r="AV906" s="13" t="s">
        <v>89</v>
      </c>
      <c r="AW906" s="13" t="s">
        <v>36</v>
      </c>
      <c r="AX906" s="13" t="s">
        <v>80</v>
      </c>
      <c r="AY906" s="159" t="s">
        <v>171</v>
      </c>
    </row>
    <row r="907" spans="2:65" s="13" customFormat="1">
      <c r="B907" s="158"/>
      <c r="D907" s="152" t="s">
        <v>179</v>
      </c>
      <c r="E907" s="159" t="s">
        <v>1</v>
      </c>
      <c r="F907" s="160" t="s">
        <v>656</v>
      </c>
      <c r="H907" s="161">
        <v>34.816000000000003</v>
      </c>
      <c r="I907" s="162"/>
      <c r="L907" s="158"/>
      <c r="M907" s="163"/>
      <c r="T907" s="164"/>
      <c r="AT907" s="159" t="s">
        <v>179</v>
      </c>
      <c r="AU907" s="159" t="s">
        <v>89</v>
      </c>
      <c r="AV907" s="13" t="s">
        <v>89</v>
      </c>
      <c r="AW907" s="13" t="s">
        <v>36</v>
      </c>
      <c r="AX907" s="13" t="s">
        <v>80</v>
      </c>
      <c r="AY907" s="159" t="s">
        <v>171</v>
      </c>
    </row>
    <row r="908" spans="2:65" s="14" customFormat="1">
      <c r="B908" s="165"/>
      <c r="D908" s="152" t="s">
        <v>179</v>
      </c>
      <c r="E908" s="166" t="s">
        <v>1</v>
      </c>
      <c r="F908" s="167" t="s">
        <v>183</v>
      </c>
      <c r="H908" s="168">
        <v>45.487000000000002</v>
      </c>
      <c r="I908" s="169"/>
      <c r="L908" s="165"/>
      <c r="M908" s="170"/>
      <c r="T908" s="171"/>
      <c r="AT908" s="166" t="s">
        <v>179</v>
      </c>
      <c r="AU908" s="166" t="s">
        <v>89</v>
      </c>
      <c r="AV908" s="14" t="s">
        <v>177</v>
      </c>
      <c r="AW908" s="14" t="s">
        <v>36</v>
      </c>
      <c r="AX908" s="14" t="s">
        <v>87</v>
      </c>
      <c r="AY908" s="166" t="s">
        <v>171</v>
      </c>
    </row>
    <row r="909" spans="2:65" s="1" customFormat="1" ht="37.950000000000003" customHeight="1">
      <c r="B909" s="32"/>
      <c r="C909" s="137" t="s">
        <v>657</v>
      </c>
      <c r="D909" s="137" t="s">
        <v>173</v>
      </c>
      <c r="E909" s="138" t="s">
        <v>658</v>
      </c>
      <c r="F909" s="139" t="s">
        <v>659</v>
      </c>
      <c r="G909" s="140" t="s">
        <v>280</v>
      </c>
      <c r="H909" s="141">
        <v>136.46100000000001</v>
      </c>
      <c r="I909" s="142"/>
      <c r="J909" s="143">
        <f>ROUND(I909*H909,2)</f>
        <v>0</v>
      </c>
      <c r="K909" s="144"/>
      <c r="L909" s="32"/>
      <c r="M909" s="145" t="s">
        <v>1</v>
      </c>
      <c r="N909" s="146" t="s">
        <v>45</v>
      </c>
      <c r="P909" s="147">
        <f>O909*H909</f>
        <v>0</v>
      </c>
      <c r="Q909" s="147">
        <v>0</v>
      </c>
      <c r="R909" s="147">
        <f>Q909*H909</f>
        <v>0</v>
      </c>
      <c r="S909" s="147">
        <v>0</v>
      </c>
      <c r="T909" s="148">
        <f>S909*H909</f>
        <v>0</v>
      </c>
      <c r="AR909" s="149" t="s">
        <v>177</v>
      </c>
      <c r="AT909" s="149" t="s">
        <v>173</v>
      </c>
      <c r="AU909" s="149" t="s">
        <v>89</v>
      </c>
      <c r="AY909" s="17" t="s">
        <v>171</v>
      </c>
      <c r="BE909" s="150">
        <f>IF(N909="základní",J909,0)</f>
        <v>0</v>
      </c>
      <c r="BF909" s="150">
        <f>IF(N909="snížená",J909,0)</f>
        <v>0</v>
      </c>
      <c r="BG909" s="150">
        <f>IF(N909="zákl. přenesená",J909,0)</f>
        <v>0</v>
      </c>
      <c r="BH909" s="150">
        <f>IF(N909="sníž. přenesená",J909,0)</f>
        <v>0</v>
      </c>
      <c r="BI909" s="150">
        <f>IF(N909="nulová",J909,0)</f>
        <v>0</v>
      </c>
      <c r="BJ909" s="17" t="s">
        <v>87</v>
      </c>
      <c r="BK909" s="150">
        <f>ROUND(I909*H909,2)</f>
        <v>0</v>
      </c>
      <c r="BL909" s="17" t="s">
        <v>177</v>
      </c>
      <c r="BM909" s="149" t="s">
        <v>660</v>
      </c>
    </row>
    <row r="910" spans="2:65" s="12" customFormat="1">
      <c r="B910" s="151"/>
      <c r="D910" s="152" t="s">
        <v>179</v>
      </c>
      <c r="E910" s="153" t="s">
        <v>1</v>
      </c>
      <c r="F910" s="154" t="s">
        <v>643</v>
      </c>
      <c r="H910" s="153" t="s">
        <v>1</v>
      </c>
      <c r="I910" s="155"/>
      <c r="L910" s="151"/>
      <c r="M910" s="156"/>
      <c r="T910" s="157"/>
      <c r="AT910" s="153" t="s">
        <v>179</v>
      </c>
      <c r="AU910" s="153" t="s">
        <v>89</v>
      </c>
      <c r="AV910" s="12" t="s">
        <v>87</v>
      </c>
      <c r="AW910" s="12" t="s">
        <v>36</v>
      </c>
      <c r="AX910" s="12" t="s">
        <v>80</v>
      </c>
      <c r="AY910" s="153" t="s">
        <v>171</v>
      </c>
    </row>
    <row r="911" spans="2:65" s="13" customFormat="1">
      <c r="B911" s="158"/>
      <c r="D911" s="152" t="s">
        <v>179</v>
      </c>
      <c r="E911" s="159" t="s">
        <v>1</v>
      </c>
      <c r="F911" s="160" t="s">
        <v>661</v>
      </c>
      <c r="H911" s="161">
        <v>920.26800000000003</v>
      </c>
      <c r="I911" s="162"/>
      <c r="L911" s="158"/>
      <c r="M911" s="163"/>
      <c r="T911" s="164"/>
      <c r="AT911" s="159" t="s">
        <v>179</v>
      </c>
      <c r="AU911" s="159" t="s">
        <v>89</v>
      </c>
      <c r="AV911" s="13" t="s">
        <v>89</v>
      </c>
      <c r="AW911" s="13" t="s">
        <v>36</v>
      </c>
      <c r="AX911" s="13" t="s">
        <v>80</v>
      </c>
      <c r="AY911" s="159" t="s">
        <v>171</v>
      </c>
    </row>
    <row r="912" spans="2:65" s="13" customFormat="1">
      <c r="B912" s="158"/>
      <c r="D912" s="152" t="s">
        <v>179</v>
      </c>
      <c r="E912" s="159" t="s">
        <v>1</v>
      </c>
      <c r="F912" s="160" t="s">
        <v>662</v>
      </c>
      <c r="H912" s="161">
        <v>-888.255</v>
      </c>
      <c r="I912" s="162"/>
      <c r="L912" s="158"/>
      <c r="M912" s="163"/>
      <c r="T912" s="164"/>
      <c r="AT912" s="159" t="s">
        <v>179</v>
      </c>
      <c r="AU912" s="159" t="s">
        <v>89</v>
      </c>
      <c r="AV912" s="13" t="s">
        <v>89</v>
      </c>
      <c r="AW912" s="13" t="s">
        <v>36</v>
      </c>
      <c r="AX912" s="13" t="s">
        <v>80</v>
      </c>
      <c r="AY912" s="159" t="s">
        <v>171</v>
      </c>
    </row>
    <row r="913" spans="2:65" s="13" customFormat="1">
      <c r="B913" s="158"/>
      <c r="D913" s="152" t="s">
        <v>179</v>
      </c>
      <c r="E913" s="159" t="s">
        <v>1</v>
      </c>
      <c r="F913" s="160" t="s">
        <v>663</v>
      </c>
      <c r="H913" s="161">
        <v>104.44799999999999</v>
      </c>
      <c r="I913" s="162"/>
      <c r="L913" s="158"/>
      <c r="M913" s="163"/>
      <c r="T913" s="164"/>
      <c r="AT913" s="159" t="s">
        <v>179</v>
      </c>
      <c r="AU913" s="159" t="s">
        <v>89</v>
      </c>
      <c r="AV913" s="13" t="s">
        <v>89</v>
      </c>
      <c r="AW913" s="13" t="s">
        <v>36</v>
      </c>
      <c r="AX913" s="13" t="s">
        <v>80</v>
      </c>
      <c r="AY913" s="159" t="s">
        <v>171</v>
      </c>
    </row>
    <row r="914" spans="2:65" s="14" customFormat="1">
      <c r="B914" s="165"/>
      <c r="D914" s="152" t="s">
        <v>179</v>
      </c>
      <c r="E914" s="166" t="s">
        <v>1</v>
      </c>
      <c r="F914" s="167" t="s">
        <v>183</v>
      </c>
      <c r="H914" s="168">
        <v>136.46100000000001</v>
      </c>
      <c r="I914" s="169"/>
      <c r="L914" s="165"/>
      <c r="M914" s="170"/>
      <c r="T914" s="171"/>
      <c r="AT914" s="166" t="s">
        <v>179</v>
      </c>
      <c r="AU914" s="166" t="s">
        <v>89</v>
      </c>
      <c r="AV914" s="14" t="s">
        <v>177</v>
      </c>
      <c r="AW914" s="14" t="s">
        <v>36</v>
      </c>
      <c r="AX914" s="14" t="s">
        <v>87</v>
      </c>
      <c r="AY914" s="166" t="s">
        <v>171</v>
      </c>
    </row>
    <row r="915" spans="2:65" s="1" customFormat="1" ht="37.950000000000003" customHeight="1">
      <c r="B915" s="32"/>
      <c r="C915" s="137" t="s">
        <v>664</v>
      </c>
      <c r="D915" s="137" t="s">
        <v>173</v>
      </c>
      <c r="E915" s="138" t="s">
        <v>665</v>
      </c>
      <c r="F915" s="139" t="s">
        <v>666</v>
      </c>
      <c r="G915" s="140" t="s">
        <v>280</v>
      </c>
      <c r="H915" s="141">
        <v>7.8920000000000003</v>
      </c>
      <c r="I915" s="142"/>
      <c r="J915" s="143">
        <f>ROUND(I915*H915,2)</f>
        <v>0</v>
      </c>
      <c r="K915" s="144"/>
      <c r="L915" s="32"/>
      <c r="M915" s="145" t="s">
        <v>1</v>
      </c>
      <c r="N915" s="146" t="s">
        <v>45</v>
      </c>
      <c r="P915" s="147">
        <f>O915*H915</f>
        <v>0</v>
      </c>
      <c r="Q915" s="147">
        <v>0</v>
      </c>
      <c r="R915" s="147">
        <f>Q915*H915</f>
        <v>0</v>
      </c>
      <c r="S915" s="147">
        <v>0</v>
      </c>
      <c r="T915" s="148">
        <f>S915*H915</f>
        <v>0</v>
      </c>
      <c r="AR915" s="149" t="s">
        <v>177</v>
      </c>
      <c r="AT915" s="149" t="s">
        <v>173</v>
      </c>
      <c r="AU915" s="149" t="s">
        <v>89</v>
      </c>
      <c r="AY915" s="17" t="s">
        <v>171</v>
      </c>
      <c r="BE915" s="150">
        <f>IF(N915="základní",J915,0)</f>
        <v>0</v>
      </c>
      <c r="BF915" s="150">
        <f>IF(N915="snížená",J915,0)</f>
        <v>0</v>
      </c>
      <c r="BG915" s="150">
        <f>IF(N915="zákl. přenesená",J915,0)</f>
        <v>0</v>
      </c>
      <c r="BH915" s="150">
        <f>IF(N915="sníž. přenesená",J915,0)</f>
        <v>0</v>
      </c>
      <c r="BI915" s="150">
        <f>IF(N915="nulová",J915,0)</f>
        <v>0</v>
      </c>
      <c r="BJ915" s="17" t="s">
        <v>87</v>
      </c>
      <c r="BK915" s="150">
        <f>ROUND(I915*H915,2)</f>
        <v>0</v>
      </c>
      <c r="BL915" s="17" t="s">
        <v>177</v>
      </c>
      <c r="BM915" s="149" t="s">
        <v>667</v>
      </c>
    </row>
    <row r="916" spans="2:65" s="12" customFormat="1">
      <c r="B916" s="151"/>
      <c r="D916" s="152" t="s">
        <v>179</v>
      </c>
      <c r="E916" s="153" t="s">
        <v>1</v>
      </c>
      <c r="F916" s="154" t="s">
        <v>643</v>
      </c>
      <c r="H916" s="153" t="s">
        <v>1</v>
      </c>
      <c r="I916" s="155"/>
      <c r="L916" s="151"/>
      <c r="M916" s="156"/>
      <c r="T916" s="157"/>
      <c r="AT916" s="153" t="s">
        <v>179</v>
      </c>
      <c r="AU916" s="153" t="s">
        <v>89</v>
      </c>
      <c r="AV916" s="12" t="s">
        <v>87</v>
      </c>
      <c r="AW916" s="12" t="s">
        <v>36</v>
      </c>
      <c r="AX916" s="12" t="s">
        <v>80</v>
      </c>
      <c r="AY916" s="153" t="s">
        <v>171</v>
      </c>
    </row>
    <row r="917" spans="2:65" s="13" customFormat="1">
      <c r="B917" s="158"/>
      <c r="D917" s="152" t="s">
        <v>179</v>
      </c>
      <c r="E917" s="159" t="s">
        <v>1</v>
      </c>
      <c r="F917" s="160" t="s">
        <v>668</v>
      </c>
      <c r="H917" s="161">
        <v>7.8920000000000003</v>
      </c>
      <c r="I917" s="162"/>
      <c r="L917" s="158"/>
      <c r="M917" s="163"/>
      <c r="T917" s="164"/>
      <c r="AT917" s="159" t="s">
        <v>179</v>
      </c>
      <c r="AU917" s="159" t="s">
        <v>89</v>
      </c>
      <c r="AV917" s="13" t="s">
        <v>89</v>
      </c>
      <c r="AW917" s="13" t="s">
        <v>36</v>
      </c>
      <c r="AX917" s="13" t="s">
        <v>80</v>
      </c>
      <c r="AY917" s="159" t="s">
        <v>171</v>
      </c>
    </row>
    <row r="918" spans="2:65" s="14" customFormat="1">
      <c r="B918" s="165"/>
      <c r="D918" s="152" t="s">
        <v>179</v>
      </c>
      <c r="E918" s="166" t="s">
        <v>1</v>
      </c>
      <c r="F918" s="167" t="s">
        <v>183</v>
      </c>
      <c r="H918" s="168">
        <v>7.8920000000000003</v>
      </c>
      <c r="I918" s="169"/>
      <c r="L918" s="165"/>
      <c r="M918" s="170"/>
      <c r="T918" s="171"/>
      <c r="AT918" s="166" t="s">
        <v>179</v>
      </c>
      <c r="AU918" s="166" t="s">
        <v>89</v>
      </c>
      <c r="AV918" s="14" t="s">
        <v>177</v>
      </c>
      <c r="AW918" s="14" t="s">
        <v>36</v>
      </c>
      <c r="AX918" s="14" t="s">
        <v>87</v>
      </c>
      <c r="AY918" s="166" t="s">
        <v>171</v>
      </c>
    </row>
    <row r="919" spans="2:65" s="1" customFormat="1" ht="37.950000000000003" customHeight="1">
      <c r="B919" s="32"/>
      <c r="C919" s="137" t="s">
        <v>669</v>
      </c>
      <c r="D919" s="137" t="s">
        <v>173</v>
      </c>
      <c r="E919" s="138" t="s">
        <v>670</v>
      </c>
      <c r="F919" s="139" t="s">
        <v>671</v>
      </c>
      <c r="G919" s="140" t="s">
        <v>280</v>
      </c>
      <c r="H919" s="141">
        <v>23.675999999999998</v>
      </c>
      <c r="I919" s="142"/>
      <c r="J919" s="143">
        <f>ROUND(I919*H919,2)</f>
        <v>0</v>
      </c>
      <c r="K919" s="144"/>
      <c r="L919" s="32"/>
      <c r="M919" s="145" t="s">
        <v>1</v>
      </c>
      <c r="N919" s="146" t="s">
        <v>45</v>
      </c>
      <c r="P919" s="147">
        <f>O919*H919</f>
        <v>0</v>
      </c>
      <c r="Q919" s="147">
        <v>0</v>
      </c>
      <c r="R919" s="147">
        <f>Q919*H919</f>
        <v>0</v>
      </c>
      <c r="S919" s="147">
        <v>0</v>
      </c>
      <c r="T919" s="148">
        <f>S919*H919</f>
        <v>0</v>
      </c>
      <c r="AR919" s="149" t="s">
        <v>177</v>
      </c>
      <c r="AT919" s="149" t="s">
        <v>173</v>
      </c>
      <c r="AU919" s="149" t="s">
        <v>89</v>
      </c>
      <c r="AY919" s="17" t="s">
        <v>171</v>
      </c>
      <c r="BE919" s="150">
        <f>IF(N919="základní",J919,0)</f>
        <v>0</v>
      </c>
      <c r="BF919" s="150">
        <f>IF(N919="snížená",J919,0)</f>
        <v>0</v>
      </c>
      <c r="BG919" s="150">
        <f>IF(N919="zákl. přenesená",J919,0)</f>
        <v>0</v>
      </c>
      <c r="BH919" s="150">
        <f>IF(N919="sníž. přenesená",J919,0)</f>
        <v>0</v>
      </c>
      <c r="BI919" s="150">
        <f>IF(N919="nulová",J919,0)</f>
        <v>0</v>
      </c>
      <c r="BJ919" s="17" t="s">
        <v>87</v>
      </c>
      <c r="BK919" s="150">
        <f>ROUND(I919*H919,2)</f>
        <v>0</v>
      </c>
      <c r="BL919" s="17" t="s">
        <v>177</v>
      </c>
      <c r="BM919" s="149" t="s">
        <v>672</v>
      </c>
    </row>
    <row r="920" spans="2:65" s="12" customFormat="1">
      <c r="B920" s="151"/>
      <c r="D920" s="152" t="s">
        <v>179</v>
      </c>
      <c r="E920" s="153" t="s">
        <v>1</v>
      </c>
      <c r="F920" s="154" t="s">
        <v>643</v>
      </c>
      <c r="H920" s="153" t="s">
        <v>1</v>
      </c>
      <c r="I920" s="155"/>
      <c r="L920" s="151"/>
      <c r="M920" s="156"/>
      <c r="T920" s="157"/>
      <c r="AT920" s="153" t="s">
        <v>179</v>
      </c>
      <c r="AU920" s="153" t="s">
        <v>89</v>
      </c>
      <c r="AV920" s="12" t="s">
        <v>87</v>
      </c>
      <c r="AW920" s="12" t="s">
        <v>36</v>
      </c>
      <c r="AX920" s="12" t="s">
        <v>80</v>
      </c>
      <c r="AY920" s="153" t="s">
        <v>171</v>
      </c>
    </row>
    <row r="921" spans="2:65" s="13" customFormat="1">
      <c r="B921" s="158"/>
      <c r="D921" s="152" t="s">
        <v>179</v>
      </c>
      <c r="E921" s="159" t="s">
        <v>1</v>
      </c>
      <c r="F921" s="160" t="s">
        <v>673</v>
      </c>
      <c r="H921" s="161">
        <v>23.675999999999998</v>
      </c>
      <c r="I921" s="162"/>
      <c r="L921" s="158"/>
      <c r="M921" s="163"/>
      <c r="T921" s="164"/>
      <c r="AT921" s="159" t="s">
        <v>179</v>
      </c>
      <c r="AU921" s="159" t="s">
        <v>89</v>
      </c>
      <c r="AV921" s="13" t="s">
        <v>89</v>
      </c>
      <c r="AW921" s="13" t="s">
        <v>36</v>
      </c>
      <c r="AX921" s="13" t="s">
        <v>80</v>
      </c>
      <c r="AY921" s="159" t="s">
        <v>171</v>
      </c>
    </row>
    <row r="922" spans="2:65" s="14" customFormat="1">
      <c r="B922" s="165"/>
      <c r="D922" s="152" t="s">
        <v>179</v>
      </c>
      <c r="E922" s="166" t="s">
        <v>1</v>
      </c>
      <c r="F922" s="167" t="s">
        <v>183</v>
      </c>
      <c r="H922" s="168">
        <v>23.675999999999998</v>
      </c>
      <c r="I922" s="169"/>
      <c r="L922" s="165"/>
      <c r="M922" s="170"/>
      <c r="T922" s="171"/>
      <c r="AT922" s="166" t="s">
        <v>179</v>
      </c>
      <c r="AU922" s="166" t="s">
        <v>89</v>
      </c>
      <c r="AV922" s="14" t="s">
        <v>177</v>
      </c>
      <c r="AW922" s="14" t="s">
        <v>36</v>
      </c>
      <c r="AX922" s="14" t="s">
        <v>87</v>
      </c>
      <c r="AY922" s="166" t="s">
        <v>171</v>
      </c>
    </row>
    <row r="923" spans="2:65" s="1" customFormat="1" ht="24.15" customHeight="1">
      <c r="B923" s="32"/>
      <c r="C923" s="137" t="s">
        <v>674</v>
      </c>
      <c r="D923" s="137" t="s">
        <v>173</v>
      </c>
      <c r="E923" s="138" t="s">
        <v>675</v>
      </c>
      <c r="F923" s="139" t="s">
        <v>676</v>
      </c>
      <c r="G923" s="140" t="s">
        <v>280</v>
      </c>
      <c r="H923" s="141">
        <v>243.69800000000001</v>
      </c>
      <c r="I923" s="142"/>
      <c r="J923" s="143">
        <f>ROUND(I923*H923,2)</f>
        <v>0</v>
      </c>
      <c r="K923" s="144"/>
      <c r="L923" s="32"/>
      <c r="M923" s="145" t="s">
        <v>1</v>
      </c>
      <c r="N923" s="146" t="s">
        <v>45</v>
      </c>
      <c r="P923" s="147">
        <f>O923*H923</f>
        <v>0</v>
      </c>
      <c r="Q923" s="147">
        <v>0</v>
      </c>
      <c r="R923" s="147">
        <f>Q923*H923</f>
        <v>0</v>
      </c>
      <c r="S923" s="147">
        <v>0</v>
      </c>
      <c r="T923" s="148">
        <f>S923*H923</f>
        <v>0</v>
      </c>
      <c r="AR923" s="149" t="s">
        <v>177</v>
      </c>
      <c r="AT923" s="149" t="s">
        <v>173</v>
      </c>
      <c r="AU923" s="149" t="s">
        <v>89</v>
      </c>
      <c r="AY923" s="17" t="s">
        <v>171</v>
      </c>
      <c r="BE923" s="150">
        <f>IF(N923="základní",J923,0)</f>
        <v>0</v>
      </c>
      <c r="BF923" s="150">
        <f>IF(N923="snížená",J923,0)</f>
        <v>0</v>
      </c>
      <c r="BG923" s="150">
        <f>IF(N923="zákl. přenesená",J923,0)</f>
        <v>0</v>
      </c>
      <c r="BH923" s="150">
        <f>IF(N923="sníž. přenesená",J923,0)</f>
        <v>0</v>
      </c>
      <c r="BI923" s="150">
        <f>IF(N923="nulová",J923,0)</f>
        <v>0</v>
      </c>
      <c r="BJ923" s="17" t="s">
        <v>87</v>
      </c>
      <c r="BK923" s="150">
        <f>ROUND(I923*H923,2)</f>
        <v>0</v>
      </c>
      <c r="BL923" s="17" t="s">
        <v>177</v>
      </c>
      <c r="BM923" s="149" t="s">
        <v>677</v>
      </c>
    </row>
    <row r="924" spans="2:65" s="12" customFormat="1">
      <c r="B924" s="151"/>
      <c r="D924" s="152" t="s">
        <v>179</v>
      </c>
      <c r="E924" s="153" t="s">
        <v>1</v>
      </c>
      <c r="F924" s="154" t="s">
        <v>678</v>
      </c>
      <c r="H924" s="153" t="s">
        <v>1</v>
      </c>
      <c r="I924" s="155"/>
      <c r="L924" s="151"/>
      <c r="M924" s="156"/>
      <c r="T924" s="157"/>
      <c r="AT924" s="153" t="s">
        <v>179</v>
      </c>
      <c r="AU924" s="153" t="s">
        <v>89</v>
      </c>
      <c r="AV924" s="12" t="s">
        <v>87</v>
      </c>
      <c r="AW924" s="12" t="s">
        <v>36</v>
      </c>
      <c r="AX924" s="12" t="s">
        <v>80</v>
      </c>
      <c r="AY924" s="153" t="s">
        <v>171</v>
      </c>
    </row>
    <row r="925" spans="2:65" s="13" customFormat="1">
      <c r="B925" s="158"/>
      <c r="D925" s="152" t="s">
        <v>179</v>
      </c>
      <c r="E925" s="159" t="s">
        <v>1</v>
      </c>
      <c r="F925" s="160" t="s">
        <v>679</v>
      </c>
      <c r="H925" s="161">
        <v>208.7</v>
      </c>
      <c r="I925" s="162"/>
      <c r="L925" s="158"/>
      <c r="M925" s="163"/>
      <c r="T925" s="164"/>
      <c r="AT925" s="159" t="s">
        <v>179</v>
      </c>
      <c r="AU925" s="159" t="s">
        <v>89</v>
      </c>
      <c r="AV925" s="13" t="s">
        <v>89</v>
      </c>
      <c r="AW925" s="13" t="s">
        <v>36</v>
      </c>
      <c r="AX925" s="13" t="s">
        <v>80</v>
      </c>
      <c r="AY925" s="159" t="s">
        <v>171</v>
      </c>
    </row>
    <row r="926" spans="2:65" s="13" customFormat="1">
      <c r="B926" s="158"/>
      <c r="D926" s="152" t="s">
        <v>179</v>
      </c>
      <c r="E926" s="159" t="s">
        <v>1</v>
      </c>
      <c r="F926" s="160" t="s">
        <v>680</v>
      </c>
      <c r="H926" s="161">
        <v>34.997999999999998</v>
      </c>
      <c r="I926" s="162"/>
      <c r="L926" s="158"/>
      <c r="M926" s="163"/>
      <c r="T926" s="164"/>
      <c r="AT926" s="159" t="s">
        <v>179</v>
      </c>
      <c r="AU926" s="159" t="s">
        <v>89</v>
      </c>
      <c r="AV926" s="13" t="s">
        <v>89</v>
      </c>
      <c r="AW926" s="13" t="s">
        <v>36</v>
      </c>
      <c r="AX926" s="13" t="s">
        <v>80</v>
      </c>
      <c r="AY926" s="159" t="s">
        <v>171</v>
      </c>
    </row>
    <row r="927" spans="2:65" s="14" customFormat="1">
      <c r="B927" s="165"/>
      <c r="D927" s="152" t="s">
        <v>179</v>
      </c>
      <c r="E927" s="166" t="s">
        <v>1</v>
      </c>
      <c r="F927" s="167" t="s">
        <v>183</v>
      </c>
      <c r="H927" s="168">
        <v>243.69800000000001</v>
      </c>
      <c r="I927" s="169"/>
      <c r="L927" s="165"/>
      <c r="M927" s="170"/>
      <c r="T927" s="171"/>
      <c r="AT927" s="166" t="s">
        <v>179</v>
      </c>
      <c r="AU927" s="166" t="s">
        <v>89</v>
      </c>
      <c r="AV927" s="14" t="s">
        <v>177</v>
      </c>
      <c r="AW927" s="14" t="s">
        <v>36</v>
      </c>
      <c r="AX927" s="14" t="s">
        <v>87</v>
      </c>
      <c r="AY927" s="166" t="s">
        <v>171</v>
      </c>
    </row>
    <row r="928" spans="2:65" s="1" customFormat="1" ht="24.15" customHeight="1">
      <c r="B928" s="32"/>
      <c r="C928" s="137" t="s">
        <v>681</v>
      </c>
      <c r="D928" s="137" t="s">
        <v>173</v>
      </c>
      <c r="E928" s="138" t="s">
        <v>682</v>
      </c>
      <c r="F928" s="139" t="s">
        <v>683</v>
      </c>
      <c r="G928" s="140" t="s">
        <v>280</v>
      </c>
      <c r="H928" s="141">
        <v>296.08499999999998</v>
      </c>
      <c r="I928" s="142"/>
      <c r="J928" s="143">
        <f>ROUND(I928*H928,2)</f>
        <v>0</v>
      </c>
      <c r="K928" s="144"/>
      <c r="L928" s="32"/>
      <c r="M928" s="145" t="s">
        <v>1</v>
      </c>
      <c r="N928" s="146" t="s">
        <v>45</v>
      </c>
      <c r="P928" s="147">
        <f>O928*H928</f>
        <v>0</v>
      </c>
      <c r="Q928" s="147">
        <v>0</v>
      </c>
      <c r="R928" s="147">
        <f>Q928*H928</f>
        <v>0</v>
      </c>
      <c r="S928" s="147">
        <v>0</v>
      </c>
      <c r="T928" s="148">
        <f>S928*H928</f>
        <v>0</v>
      </c>
      <c r="AR928" s="149" t="s">
        <v>177</v>
      </c>
      <c r="AT928" s="149" t="s">
        <v>173</v>
      </c>
      <c r="AU928" s="149" t="s">
        <v>89</v>
      </c>
      <c r="AY928" s="17" t="s">
        <v>171</v>
      </c>
      <c r="BE928" s="150">
        <f>IF(N928="základní",J928,0)</f>
        <v>0</v>
      </c>
      <c r="BF928" s="150">
        <f>IF(N928="snížená",J928,0)</f>
        <v>0</v>
      </c>
      <c r="BG928" s="150">
        <f>IF(N928="zákl. přenesená",J928,0)</f>
        <v>0</v>
      </c>
      <c r="BH928" s="150">
        <f>IF(N928="sníž. přenesená",J928,0)</f>
        <v>0</v>
      </c>
      <c r="BI928" s="150">
        <f>IF(N928="nulová",J928,0)</f>
        <v>0</v>
      </c>
      <c r="BJ928" s="17" t="s">
        <v>87</v>
      </c>
      <c r="BK928" s="150">
        <f>ROUND(I928*H928,2)</f>
        <v>0</v>
      </c>
      <c r="BL928" s="17" t="s">
        <v>177</v>
      </c>
      <c r="BM928" s="149" t="s">
        <v>684</v>
      </c>
    </row>
    <row r="929" spans="2:65" s="12" customFormat="1">
      <c r="B929" s="151"/>
      <c r="D929" s="152" t="s">
        <v>179</v>
      </c>
      <c r="E929" s="153" t="s">
        <v>1</v>
      </c>
      <c r="F929" s="154" t="s">
        <v>678</v>
      </c>
      <c r="H929" s="153" t="s">
        <v>1</v>
      </c>
      <c r="I929" s="155"/>
      <c r="L929" s="151"/>
      <c r="M929" s="156"/>
      <c r="T929" s="157"/>
      <c r="AT929" s="153" t="s">
        <v>179</v>
      </c>
      <c r="AU929" s="153" t="s">
        <v>89</v>
      </c>
      <c r="AV929" s="12" t="s">
        <v>87</v>
      </c>
      <c r="AW929" s="12" t="s">
        <v>36</v>
      </c>
      <c r="AX929" s="12" t="s">
        <v>80</v>
      </c>
      <c r="AY929" s="153" t="s">
        <v>171</v>
      </c>
    </row>
    <row r="930" spans="2:65" s="13" customFormat="1">
      <c r="B930" s="158"/>
      <c r="D930" s="152" t="s">
        <v>179</v>
      </c>
      <c r="E930" s="159" t="s">
        <v>1</v>
      </c>
      <c r="F930" s="160" t="s">
        <v>685</v>
      </c>
      <c r="H930" s="161">
        <v>296.08499999999998</v>
      </c>
      <c r="I930" s="162"/>
      <c r="L930" s="158"/>
      <c r="M930" s="163"/>
      <c r="T930" s="164"/>
      <c r="AT930" s="159" t="s">
        <v>179</v>
      </c>
      <c r="AU930" s="159" t="s">
        <v>89</v>
      </c>
      <c r="AV930" s="13" t="s">
        <v>89</v>
      </c>
      <c r="AW930" s="13" t="s">
        <v>36</v>
      </c>
      <c r="AX930" s="13" t="s">
        <v>80</v>
      </c>
      <c r="AY930" s="159" t="s">
        <v>171</v>
      </c>
    </row>
    <row r="931" spans="2:65" s="14" customFormat="1">
      <c r="B931" s="165"/>
      <c r="D931" s="152" t="s">
        <v>179</v>
      </c>
      <c r="E931" s="166" t="s">
        <v>1</v>
      </c>
      <c r="F931" s="167" t="s">
        <v>183</v>
      </c>
      <c r="H931" s="168">
        <v>296.08499999999998</v>
      </c>
      <c r="I931" s="169"/>
      <c r="L931" s="165"/>
      <c r="M931" s="170"/>
      <c r="T931" s="171"/>
      <c r="AT931" s="166" t="s">
        <v>179</v>
      </c>
      <c r="AU931" s="166" t="s">
        <v>89</v>
      </c>
      <c r="AV931" s="14" t="s">
        <v>177</v>
      </c>
      <c r="AW931" s="14" t="s">
        <v>36</v>
      </c>
      <c r="AX931" s="14" t="s">
        <v>87</v>
      </c>
      <c r="AY931" s="166" t="s">
        <v>171</v>
      </c>
    </row>
    <row r="932" spans="2:65" s="1" customFormat="1" ht="33" customHeight="1">
      <c r="B932" s="32"/>
      <c r="C932" s="137" t="s">
        <v>686</v>
      </c>
      <c r="D932" s="137" t="s">
        <v>173</v>
      </c>
      <c r="E932" s="138" t="s">
        <v>687</v>
      </c>
      <c r="F932" s="139" t="s">
        <v>688</v>
      </c>
      <c r="G932" s="140" t="s">
        <v>689</v>
      </c>
      <c r="H932" s="141">
        <v>732.60400000000004</v>
      </c>
      <c r="I932" s="142"/>
      <c r="J932" s="143">
        <f>ROUND(I932*H932,2)</f>
        <v>0</v>
      </c>
      <c r="K932" s="144"/>
      <c r="L932" s="32"/>
      <c r="M932" s="145" t="s">
        <v>1</v>
      </c>
      <c r="N932" s="146" t="s">
        <v>45</v>
      </c>
      <c r="P932" s="147">
        <f>O932*H932</f>
        <v>0</v>
      </c>
      <c r="Q932" s="147">
        <v>0</v>
      </c>
      <c r="R932" s="147">
        <f>Q932*H932</f>
        <v>0</v>
      </c>
      <c r="S932" s="147">
        <v>0</v>
      </c>
      <c r="T932" s="148">
        <f>S932*H932</f>
        <v>0</v>
      </c>
      <c r="AR932" s="149" t="s">
        <v>177</v>
      </c>
      <c r="AT932" s="149" t="s">
        <v>173</v>
      </c>
      <c r="AU932" s="149" t="s">
        <v>89</v>
      </c>
      <c r="AY932" s="17" t="s">
        <v>171</v>
      </c>
      <c r="BE932" s="150">
        <f>IF(N932="základní",J932,0)</f>
        <v>0</v>
      </c>
      <c r="BF932" s="150">
        <f>IF(N932="snížená",J932,0)</f>
        <v>0</v>
      </c>
      <c r="BG932" s="150">
        <f>IF(N932="zákl. přenesená",J932,0)</f>
        <v>0</v>
      </c>
      <c r="BH932" s="150">
        <f>IF(N932="sníž. přenesená",J932,0)</f>
        <v>0</v>
      </c>
      <c r="BI932" s="150">
        <f>IF(N932="nulová",J932,0)</f>
        <v>0</v>
      </c>
      <c r="BJ932" s="17" t="s">
        <v>87</v>
      </c>
      <c r="BK932" s="150">
        <f>ROUND(I932*H932,2)</f>
        <v>0</v>
      </c>
      <c r="BL932" s="17" t="s">
        <v>177</v>
      </c>
      <c r="BM932" s="149" t="s">
        <v>690</v>
      </c>
    </row>
    <row r="933" spans="2:65" s="12" customFormat="1">
      <c r="B933" s="151"/>
      <c r="D933" s="152" t="s">
        <v>179</v>
      </c>
      <c r="E933" s="153" t="s">
        <v>1</v>
      </c>
      <c r="F933" s="154" t="s">
        <v>691</v>
      </c>
      <c r="H933" s="153" t="s">
        <v>1</v>
      </c>
      <c r="I933" s="155"/>
      <c r="L933" s="151"/>
      <c r="M933" s="156"/>
      <c r="T933" s="157"/>
      <c r="AT933" s="153" t="s">
        <v>179</v>
      </c>
      <c r="AU933" s="153" t="s">
        <v>89</v>
      </c>
      <c r="AV933" s="12" t="s">
        <v>87</v>
      </c>
      <c r="AW933" s="12" t="s">
        <v>36</v>
      </c>
      <c r="AX933" s="12" t="s">
        <v>80</v>
      </c>
      <c r="AY933" s="153" t="s">
        <v>171</v>
      </c>
    </row>
    <row r="934" spans="2:65" s="13" customFormat="1">
      <c r="B934" s="158"/>
      <c r="D934" s="152" t="s">
        <v>179</v>
      </c>
      <c r="E934" s="159" t="s">
        <v>1</v>
      </c>
      <c r="F934" s="160" t="s">
        <v>692</v>
      </c>
      <c r="H934" s="161">
        <v>647.197</v>
      </c>
      <c r="I934" s="162"/>
      <c r="L934" s="158"/>
      <c r="M934" s="163"/>
      <c r="T934" s="164"/>
      <c r="AT934" s="159" t="s">
        <v>179</v>
      </c>
      <c r="AU934" s="159" t="s">
        <v>89</v>
      </c>
      <c r="AV934" s="13" t="s">
        <v>89</v>
      </c>
      <c r="AW934" s="13" t="s">
        <v>36</v>
      </c>
      <c r="AX934" s="13" t="s">
        <v>80</v>
      </c>
      <c r="AY934" s="159" t="s">
        <v>171</v>
      </c>
    </row>
    <row r="935" spans="2:65" s="13" customFormat="1">
      <c r="B935" s="158"/>
      <c r="D935" s="152" t="s">
        <v>179</v>
      </c>
      <c r="E935" s="159" t="s">
        <v>1</v>
      </c>
      <c r="F935" s="160" t="s">
        <v>693</v>
      </c>
      <c r="H935" s="161">
        <v>17.074000000000002</v>
      </c>
      <c r="I935" s="162"/>
      <c r="L935" s="158"/>
      <c r="M935" s="163"/>
      <c r="T935" s="164"/>
      <c r="AT935" s="159" t="s">
        <v>179</v>
      </c>
      <c r="AU935" s="159" t="s">
        <v>89</v>
      </c>
      <c r="AV935" s="13" t="s">
        <v>89</v>
      </c>
      <c r="AW935" s="13" t="s">
        <v>36</v>
      </c>
      <c r="AX935" s="13" t="s">
        <v>80</v>
      </c>
      <c r="AY935" s="159" t="s">
        <v>171</v>
      </c>
    </row>
    <row r="936" spans="2:65" s="13" customFormat="1">
      <c r="B936" s="158"/>
      <c r="D936" s="152" t="s">
        <v>179</v>
      </c>
      <c r="E936" s="159" t="s">
        <v>1</v>
      </c>
      <c r="F936" s="160" t="s">
        <v>694</v>
      </c>
      <c r="H936" s="161">
        <v>55.706000000000003</v>
      </c>
      <c r="I936" s="162"/>
      <c r="L936" s="158"/>
      <c r="M936" s="163"/>
      <c r="T936" s="164"/>
      <c r="AT936" s="159" t="s">
        <v>179</v>
      </c>
      <c r="AU936" s="159" t="s">
        <v>89</v>
      </c>
      <c r="AV936" s="13" t="s">
        <v>89</v>
      </c>
      <c r="AW936" s="13" t="s">
        <v>36</v>
      </c>
      <c r="AX936" s="13" t="s">
        <v>80</v>
      </c>
      <c r="AY936" s="159" t="s">
        <v>171</v>
      </c>
    </row>
    <row r="937" spans="2:65" s="13" customFormat="1">
      <c r="B937" s="158"/>
      <c r="D937" s="152" t="s">
        <v>179</v>
      </c>
      <c r="E937" s="159" t="s">
        <v>1</v>
      </c>
      <c r="F937" s="160" t="s">
        <v>695</v>
      </c>
      <c r="H937" s="161">
        <v>12.627000000000001</v>
      </c>
      <c r="I937" s="162"/>
      <c r="L937" s="158"/>
      <c r="M937" s="163"/>
      <c r="T937" s="164"/>
      <c r="AT937" s="159" t="s">
        <v>179</v>
      </c>
      <c r="AU937" s="159" t="s">
        <v>89</v>
      </c>
      <c r="AV937" s="13" t="s">
        <v>89</v>
      </c>
      <c r="AW937" s="13" t="s">
        <v>36</v>
      </c>
      <c r="AX937" s="13" t="s">
        <v>80</v>
      </c>
      <c r="AY937" s="159" t="s">
        <v>171</v>
      </c>
    </row>
    <row r="938" spans="2:65" s="14" customFormat="1">
      <c r="B938" s="165"/>
      <c r="D938" s="152" t="s">
        <v>179</v>
      </c>
      <c r="E938" s="166" t="s">
        <v>1</v>
      </c>
      <c r="F938" s="167" t="s">
        <v>183</v>
      </c>
      <c r="H938" s="168">
        <v>732.60400000000004</v>
      </c>
      <c r="I938" s="169"/>
      <c r="L938" s="165"/>
      <c r="M938" s="170"/>
      <c r="T938" s="171"/>
      <c r="AT938" s="166" t="s">
        <v>179</v>
      </c>
      <c r="AU938" s="166" t="s">
        <v>89</v>
      </c>
      <c r="AV938" s="14" t="s">
        <v>177</v>
      </c>
      <c r="AW938" s="14" t="s">
        <v>36</v>
      </c>
      <c r="AX938" s="14" t="s">
        <v>87</v>
      </c>
      <c r="AY938" s="166" t="s">
        <v>171</v>
      </c>
    </row>
    <row r="939" spans="2:65" s="1" customFormat="1" ht="16.5" customHeight="1">
      <c r="B939" s="32"/>
      <c r="C939" s="137" t="s">
        <v>696</v>
      </c>
      <c r="D939" s="137" t="s">
        <v>173</v>
      </c>
      <c r="E939" s="138" t="s">
        <v>697</v>
      </c>
      <c r="F939" s="139" t="s">
        <v>698</v>
      </c>
      <c r="G939" s="140" t="s">
        <v>280</v>
      </c>
      <c r="H939" s="141">
        <v>997.66</v>
      </c>
      <c r="I939" s="142"/>
      <c r="J939" s="143">
        <f>ROUND(I939*H939,2)</f>
        <v>0</v>
      </c>
      <c r="K939" s="144"/>
      <c r="L939" s="32"/>
      <c r="M939" s="145" t="s">
        <v>1</v>
      </c>
      <c r="N939" s="146" t="s">
        <v>45</v>
      </c>
      <c r="P939" s="147">
        <f>O939*H939</f>
        <v>0</v>
      </c>
      <c r="Q939" s="147">
        <v>0</v>
      </c>
      <c r="R939" s="147">
        <f>Q939*H939</f>
        <v>0</v>
      </c>
      <c r="S939" s="147">
        <v>0</v>
      </c>
      <c r="T939" s="148">
        <f>S939*H939</f>
        <v>0</v>
      </c>
      <c r="AR939" s="149" t="s">
        <v>177</v>
      </c>
      <c r="AT939" s="149" t="s">
        <v>173</v>
      </c>
      <c r="AU939" s="149" t="s">
        <v>89</v>
      </c>
      <c r="AY939" s="17" t="s">
        <v>171</v>
      </c>
      <c r="BE939" s="150">
        <f>IF(N939="základní",J939,0)</f>
        <v>0</v>
      </c>
      <c r="BF939" s="150">
        <f>IF(N939="snížená",J939,0)</f>
        <v>0</v>
      </c>
      <c r="BG939" s="150">
        <f>IF(N939="zákl. přenesená",J939,0)</f>
        <v>0</v>
      </c>
      <c r="BH939" s="150">
        <f>IF(N939="sníž. přenesená",J939,0)</f>
        <v>0</v>
      </c>
      <c r="BI939" s="150">
        <f>IF(N939="nulová",J939,0)</f>
        <v>0</v>
      </c>
      <c r="BJ939" s="17" t="s">
        <v>87</v>
      </c>
      <c r="BK939" s="150">
        <f>ROUND(I939*H939,2)</f>
        <v>0</v>
      </c>
      <c r="BL939" s="17" t="s">
        <v>177</v>
      </c>
      <c r="BM939" s="149" t="s">
        <v>699</v>
      </c>
    </row>
    <row r="940" spans="2:65" s="12" customFormat="1">
      <c r="B940" s="151"/>
      <c r="D940" s="152" t="s">
        <v>179</v>
      </c>
      <c r="E940" s="153" t="s">
        <v>1</v>
      </c>
      <c r="F940" s="154" t="s">
        <v>700</v>
      </c>
      <c r="H940" s="153" t="s">
        <v>1</v>
      </c>
      <c r="I940" s="155"/>
      <c r="L940" s="151"/>
      <c r="M940" s="156"/>
      <c r="T940" s="157"/>
      <c r="AT940" s="153" t="s">
        <v>179</v>
      </c>
      <c r="AU940" s="153" t="s">
        <v>89</v>
      </c>
      <c r="AV940" s="12" t="s">
        <v>87</v>
      </c>
      <c r="AW940" s="12" t="s">
        <v>36</v>
      </c>
      <c r="AX940" s="12" t="s">
        <v>80</v>
      </c>
      <c r="AY940" s="153" t="s">
        <v>171</v>
      </c>
    </row>
    <row r="941" spans="2:65" s="13" customFormat="1">
      <c r="B941" s="158"/>
      <c r="D941" s="152" t="s">
        <v>179</v>
      </c>
      <c r="E941" s="159" t="s">
        <v>1</v>
      </c>
      <c r="F941" s="160" t="s">
        <v>644</v>
      </c>
      <c r="H941" s="161">
        <v>404.49799999999999</v>
      </c>
      <c r="I941" s="162"/>
      <c r="L941" s="158"/>
      <c r="M941" s="163"/>
      <c r="T941" s="164"/>
      <c r="AT941" s="159" t="s">
        <v>179</v>
      </c>
      <c r="AU941" s="159" t="s">
        <v>89</v>
      </c>
      <c r="AV941" s="13" t="s">
        <v>89</v>
      </c>
      <c r="AW941" s="13" t="s">
        <v>36</v>
      </c>
      <c r="AX941" s="13" t="s">
        <v>80</v>
      </c>
      <c r="AY941" s="159" t="s">
        <v>171</v>
      </c>
    </row>
    <row r="942" spans="2:65" s="13" customFormat="1">
      <c r="B942" s="158"/>
      <c r="D942" s="152" t="s">
        <v>179</v>
      </c>
      <c r="E942" s="159" t="s">
        <v>1</v>
      </c>
      <c r="F942" s="160" t="s">
        <v>701</v>
      </c>
      <c r="H942" s="161">
        <v>10.670999999999999</v>
      </c>
      <c r="I942" s="162"/>
      <c r="L942" s="158"/>
      <c r="M942" s="163"/>
      <c r="T942" s="164"/>
      <c r="AT942" s="159" t="s">
        <v>179</v>
      </c>
      <c r="AU942" s="159" t="s">
        <v>89</v>
      </c>
      <c r="AV942" s="13" t="s">
        <v>89</v>
      </c>
      <c r="AW942" s="13" t="s">
        <v>36</v>
      </c>
      <c r="AX942" s="13" t="s">
        <v>80</v>
      </c>
      <c r="AY942" s="159" t="s">
        <v>171</v>
      </c>
    </row>
    <row r="943" spans="2:65" s="13" customFormat="1">
      <c r="B943" s="158"/>
      <c r="D943" s="152" t="s">
        <v>179</v>
      </c>
      <c r="E943" s="159" t="s">
        <v>1</v>
      </c>
      <c r="F943" s="160" t="s">
        <v>656</v>
      </c>
      <c r="H943" s="161">
        <v>34.816000000000003</v>
      </c>
      <c r="I943" s="162"/>
      <c r="L943" s="158"/>
      <c r="M943" s="163"/>
      <c r="T943" s="164"/>
      <c r="AT943" s="159" t="s">
        <v>179</v>
      </c>
      <c r="AU943" s="159" t="s">
        <v>89</v>
      </c>
      <c r="AV943" s="13" t="s">
        <v>89</v>
      </c>
      <c r="AW943" s="13" t="s">
        <v>36</v>
      </c>
      <c r="AX943" s="13" t="s">
        <v>80</v>
      </c>
      <c r="AY943" s="159" t="s">
        <v>171</v>
      </c>
    </row>
    <row r="944" spans="2:65" s="13" customFormat="1">
      <c r="B944" s="158"/>
      <c r="D944" s="152" t="s">
        <v>179</v>
      </c>
      <c r="E944" s="159" t="s">
        <v>1</v>
      </c>
      <c r="F944" s="160" t="s">
        <v>668</v>
      </c>
      <c r="H944" s="161">
        <v>7.8920000000000003</v>
      </c>
      <c r="I944" s="162"/>
      <c r="L944" s="158"/>
      <c r="M944" s="163"/>
      <c r="T944" s="164"/>
      <c r="AT944" s="159" t="s">
        <v>179</v>
      </c>
      <c r="AU944" s="159" t="s">
        <v>89</v>
      </c>
      <c r="AV944" s="13" t="s">
        <v>89</v>
      </c>
      <c r="AW944" s="13" t="s">
        <v>36</v>
      </c>
      <c r="AX944" s="13" t="s">
        <v>80</v>
      </c>
      <c r="AY944" s="159" t="s">
        <v>171</v>
      </c>
    </row>
    <row r="945" spans="2:65" s="12" customFormat="1">
      <c r="B945" s="151"/>
      <c r="D945" s="152" t="s">
        <v>179</v>
      </c>
      <c r="E945" s="153" t="s">
        <v>1</v>
      </c>
      <c r="F945" s="154" t="s">
        <v>678</v>
      </c>
      <c r="H945" s="153" t="s">
        <v>1</v>
      </c>
      <c r="I945" s="155"/>
      <c r="L945" s="151"/>
      <c r="M945" s="156"/>
      <c r="T945" s="157"/>
      <c r="AT945" s="153" t="s">
        <v>179</v>
      </c>
      <c r="AU945" s="153" t="s">
        <v>89</v>
      </c>
      <c r="AV945" s="12" t="s">
        <v>87</v>
      </c>
      <c r="AW945" s="12" t="s">
        <v>36</v>
      </c>
      <c r="AX945" s="12" t="s">
        <v>80</v>
      </c>
      <c r="AY945" s="153" t="s">
        <v>171</v>
      </c>
    </row>
    <row r="946" spans="2:65" s="13" customFormat="1">
      <c r="B946" s="158"/>
      <c r="D946" s="152" t="s">
        <v>179</v>
      </c>
      <c r="E946" s="159" t="s">
        <v>1</v>
      </c>
      <c r="F946" s="160" t="s">
        <v>702</v>
      </c>
      <c r="H946" s="161">
        <v>208.7</v>
      </c>
      <c r="I946" s="162"/>
      <c r="L946" s="158"/>
      <c r="M946" s="163"/>
      <c r="T946" s="164"/>
      <c r="AT946" s="159" t="s">
        <v>179</v>
      </c>
      <c r="AU946" s="159" t="s">
        <v>89</v>
      </c>
      <c r="AV946" s="13" t="s">
        <v>89</v>
      </c>
      <c r="AW946" s="13" t="s">
        <v>36</v>
      </c>
      <c r="AX946" s="13" t="s">
        <v>80</v>
      </c>
      <c r="AY946" s="159" t="s">
        <v>171</v>
      </c>
    </row>
    <row r="947" spans="2:65" s="13" customFormat="1">
      <c r="B947" s="158"/>
      <c r="D947" s="152" t="s">
        <v>179</v>
      </c>
      <c r="E947" s="159" t="s">
        <v>1</v>
      </c>
      <c r="F947" s="160" t="s">
        <v>680</v>
      </c>
      <c r="H947" s="161">
        <v>34.997999999999998</v>
      </c>
      <c r="I947" s="162"/>
      <c r="L947" s="158"/>
      <c r="M947" s="163"/>
      <c r="T947" s="164"/>
      <c r="AT947" s="159" t="s">
        <v>179</v>
      </c>
      <c r="AU947" s="159" t="s">
        <v>89</v>
      </c>
      <c r="AV947" s="13" t="s">
        <v>89</v>
      </c>
      <c r="AW947" s="13" t="s">
        <v>36</v>
      </c>
      <c r="AX947" s="13" t="s">
        <v>80</v>
      </c>
      <c r="AY947" s="159" t="s">
        <v>171</v>
      </c>
    </row>
    <row r="948" spans="2:65" s="13" customFormat="1">
      <c r="B948" s="158"/>
      <c r="D948" s="152" t="s">
        <v>179</v>
      </c>
      <c r="E948" s="159" t="s">
        <v>1</v>
      </c>
      <c r="F948" s="160" t="s">
        <v>685</v>
      </c>
      <c r="H948" s="161">
        <v>296.08499999999998</v>
      </c>
      <c r="I948" s="162"/>
      <c r="L948" s="158"/>
      <c r="M948" s="163"/>
      <c r="T948" s="164"/>
      <c r="AT948" s="159" t="s">
        <v>179</v>
      </c>
      <c r="AU948" s="159" t="s">
        <v>89</v>
      </c>
      <c r="AV948" s="13" t="s">
        <v>89</v>
      </c>
      <c r="AW948" s="13" t="s">
        <v>36</v>
      </c>
      <c r="AX948" s="13" t="s">
        <v>80</v>
      </c>
      <c r="AY948" s="159" t="s">
        <v>171</v>
      </c>
    </row>
    <row r="949" spans="2:65" s="14" customFormat="1">
      <c r="B949" s="165"/>
      <c r="D949" s="152" t="s">
        <v>179</v>
      </c>
      <c r="E949" s="166" t="s">
        <v>1</v>
      </c>
      <c r="F949" s="167" t="s">
        <v>183</v>
      </c>
      <c r="H949" s="168">
        <v>997.66</v>
      </c>
      <c r="I949" s="169"/>
      <c r="L949" s="165"/>
      <c r="M949" s="170"/>
      <c r="T949" s="171"/>
      <c r="AT949" s="166" t="s">
        <v>179</v>
      </c>
      <c r="AU949" s="166" t="s">
        <v>89</v>
      </c>
      <c r="AV949" s="14" t="s">
        <v>177</v>
      </c>
      <c r="AW949" s="14" t="s">
        <v>36</v>
      </c>
      <c r="AX949" s="14" t="s">
        <v>87</v>
      </c>
      <c r="AY949" s="166" t="s">
        <v>171</v>
      </c>
    </row>
    <row r="950" spans="2:65" s="1" customFormat="1" ht="24.15" customHeight="1">
      <c r="B950" s="32"/>
      <c r="C950" s="137" t="s">
        <v>703</v>
      </c>
      <c r="D950" s="137" t="s">
        <v>173</v>
      </c>
      <c r="E950" s="138" t="s">
        <v>704</v>
      </c>
      <c r="F950" s="139" t="s">
        <v>705</v>
      </c>
      <c r="G950" s="140" t="s">
        <v>280</v>
      </c>
      <c r="H950" s="141">
        <v>373.47</v>
      </c>
      <c r="I950" s="142"/>
      <c r="J950" s="143">
        <f>ROUND(I950*H950,2)</f>
        <v>0</v>
      </c>
      <c r="K950" s="144"/>
      <c r="L950" s="32"/>
      <c r="M950" s="145" t="s">
        <v>1</v>
      </c>
      <c r="N950" s="146" t="s">
        <v>45</v>
      </c>
      <c r="P950" s="147">
        <f>O950*H950</f>
        <v>0</v>
      </c>
      <c r="Q950" s="147">
        <v>0</v>
      </c>
      <c r="R950" s="147">
        <f>Q950*H950</f>
        <v>0</v>
      </c>
      <c r="S950" s="147">
        <v>0</v>
      </c>
      <c r="T950" s="148">
        <f>S950*H950</f>
        <v>0</v>
      </c>
      <c r="AR950" s="149" t="s">
        <v>177</v>
      </c>
      <c r="AT950" s="149" t="s">
        <v>173</v>
      </c>
      <c r="AU950" s="149" t="s">
        <v>89</v>
      </c>
      <c r="AY950" s="17" t="s">
        <v>171</v>
      </c>
      <c r="BE950" s="150">
        <f>IF(N950="základní",J950,0)</f>
        <v>0</v>
      </c>
      <c r="BF950" s="150">
        <f>IF(N950="snížená",J950,0)</f>
        <v>0</v>
      </c>
      <c r="BG950" s="150">
        <f>IF(N950="zákl. přenesená",J950,0)</f>
        <v>0</v>
      </c>
      <c r="BH950" s="150">
        <f>IF(N950="sníž. přenesená",J950,0)</f>
        <v>0</v>
      </c>
      <c r="BI950" s="150">
        <f>IF(N950="nulová",J950,0)</f>
        <v>0</v>
      </c>
      <c r="BJ950" s="17" t="s">
        <v>87</v>
      </c>
      <c r="BK950" s="150">
        <f>ROUND(I950*H950,2)</f>
        <v>0</v>
      </c>
      <c r="BL950" s="17" t="s">
        <v>177</v>
      </c>
      <c r="BM950" s="149" t="s">
        <v>706</v>
      </c>
    </row>
    <row r="951" spans="2:65" s="12" customFormat="1">
      <c r="B951" s="151"/>
      <c r="D951" s="152" t="s">
        <v>179</v>
      </c>
      <c r="E951" s="153" t="s">
        <v>1</v>
      </c>
      <c r="F951" s="154" t="s">
        <v>707</v>
      </c>
      <c r="H951" s="153" t="s">
        <v>1</v>
      </c>
      <c r="I951" s="155"/>
      <c r="L951" s="151"/>
      <c r="M951" s="156"/>
      <c r="T951" s="157"/>
      <c r="AT951" s="153" t="s">
        <v>179</v>
      </c>
      <c r="AU951" s="153" t="s">
        <v>89</v>
      </c>
      <c r="AV951" s="12" t="s">
        <v>87</v>
      </c>
      <c r="AW951" s="12" t="s">
        <v>36</v>
      </c>
      <c r="AX951" s="12" t="s">
        <v>80</v>
      </c>
      <c r="AY951" s="153" t="s">
        <v>171</v>
      </c>
    </row>
    <row r="952" spans="2:65" s="13" customFormat="1">
      <c r="B952" s="158"/>
      <c r="D952" s="152" t="s">
        <v>179</v>
      </c>
      <c r="E952" s="159" t="s">
        <v>1</v>
      </c>
      <c r="F952" s="160" t="s">
        <v>708</v>
      </c>
      <c r="H952" s="161">
        <v>778.56899999999996</v>
      </c>
      <c r="I952" s="162"/>
      <c r="L952" s="158"/>
      <c r="M952" s="163"/>
      <c r="T952" s="164"/>
      <c r="AT952" s="159" t="s">
        <v>179</v>
      </c>
      <c r="AU952" s="159" t="s">
        <v>89</v>
      </c>
      <c r="AV952" s="13" t="s">
        <v>89</v>
      </c>
      <c r="AW952" s="13" t="s">
        <v>36</v>
      </c>
      <c r="AX952" s="13" t="s">
        <v>80</v>
      </c>
      <c r="AY952" s="159" t="s">
        <v>171</v>
      </c>
    </row>
    <row r="953" spans="2:65" s="12" customFormat="1">
      <c r="B953" s="151"/>
      <c r="D953" s="152" t="s">
        <v>179</v>
      </c>
      <c r="E953" s="153" t="s">
        <v>1</v>
      </c>
      <c r="F953" s="154" t="s">
        <v>709</v>
      </c>
      <c r="H953" s="153" t="s">
        <v>1</v>
      </c>
      <c r="I953" s="155"/>
      <c r="L953" s="151"/>
      <c r="M953" s="156"/>
      <c r="T953" s="157"/>
      <c r="AT953" s="153" t="s">
        <v>179</v>
      </c>
      <c r="AU953" s="153" t="s">
        <v>89</v>
      </c>
      <c r="AV953" s="12" t="s">
        <v>87</v>
      </c>
      <c r="AW953" s="12" t="s">
        <v>36</v>
      </c>
      <c r="AX953" s="12" t="s">
        <v>80</v>
      </c>
      <c r="AY953" s="153" t="s">
        <v>171</v>
      </c>
    </row>
    <row r="954" spans="2:65" s="13" customFormat="1" ht="20.399999999999999">
      <c r="B954" s="158"/>
      <c r="D954" s="152" t="s">
        <v>179</v>
      </c>
      <c r="E954" s="159" t="s">
        <v>1</v>
      </c>
      <c r="F954" s="160" t="s">
        <v>710</v>
      </c>
      <c r="H954" s="161">
        <v>32.328000000000003</v>
      </c>
      <c r="I954" s="162"/>
      <c r="L954" s="158"/>
      <c r="M954" s="163"/>
      <c r="T954" s="164"/>
      <c r="AT954" s="159" t="s">
        <v>179</v>
      </c>
      <c r="AU954" s="159" t="s">
        <v>89</v>
      </c>
      <c r="AV954" s="13" t="s">
        <v>89</v>
      </c>
      <c r="AW954" s="13" t="s">
        <v>36</v>
      </c>
      <c r="AX954" s="13" t="s">
        <v>80</v>
      </c>
      <c r="AY954" s="159" t="s">
        <v>171</v>
      </c>
    </row>
    <row r="955" spans="2:65" s="13" customFormat="1">
      <c r="B955" s="158"/>
      <c r="D955" s="152" t="s">
        <v>179</v>
      </c>
      <c r="E955" s="159" t="s">
        <v>1</v>
      </c>
      <c r="F955" s="160" t="s">
        <v>711</v>
      </c>
      <c r="H955" s="161">
        <v>3.6190000000000002</v>
      </c>
      <c r="I955" s="162"/>
      <c r="L955" s="158"/>
      <c r="M955" s="163"/>
      <c r="T955" s="164"/>
      <c r="AT955" s="159" t="s">
        <v>179</v>
      </c>
      <c r="AU955" s="159" t="s">
        <v>89</v>
      </c>
      <c r="AV955" s="13" t="s">
        <v>89</v>
      </c>
      <c r="AW955" s="13" t="s">
        <v>36</v>
      </c>
      <c r="AX955" s="13" t="s">
        <v>80</v>
      </c>
      <c r="AY955" s="159" t="s">
        <v>171</v>
      </c>
    </row>
    <row r="956" spans="2:65" s="13" customFormat="1">
      <c r="B956" s="158"/>
      <c r="D956" s="152" t="s">
        <v>179</v>
      </c>
      <c r="E956" s="159" t="s">
        <v>1</v>
      </c>
      <c r="F956" s="160" t="s">
        <v>712</v>
      </c>
      <c r="H956" s="161">
        <v>4.7859999999999996</v>
      </c>
      <c r="I956" s="162"/>
      <c r="L956" s="158"/>
      <c r="M956" s="163"/>
      <c r="T956" s="164"/>
      <c r="AT956" s="159" t="s">
        <v>179</v>
      </c>
      <c r="AU956" s="159" t="s">
        <v>89</v>
      </c>
      <c r="AV956" s="13" t="s">
        <v>89</v>
      </c>
      <c r="AW956" s="13" t="s">
        <v>36</v>
      </c>
      <c r="AX956" s="13" t="s">
        <v>80</v>
      </c>
      <c r="AY956" s="159" t="s">
        <v>171</v>
      </c>
    </row>
    <row r="957" spans="2:65" s="12" customFormat="1">
      <c r="B957" s="151"/>
      <c r="D957" s="152" t="s">
        <v>179</v>
      </c>
      <c r="E957" s="153" t="s">
        <v>1</v>
      </c>
      <c r="F957" s="154" t="s">
        <v>713</v>
      </c>
      <c r="H957" s="153" t="s">
        <v>1</v>
      </c>
      <c r="I957" s="155"/>
      <c r="L957" s="151"/>
      <c r="M957" s="156"/>
      <c r="T957" s="157"/>
      <c r="AT957" s="153" t="s">
        <v>179</v>
      </c>
      <c r="AU957" s="153" t="s">
        <v>89</v>
      </c>
      <c r="AV957" s="12" t="s">
        <v>87</v>
      </c>
      <c r="AW957" s="12" t="s">
        <v>36</v>
      </c>
      <c r="AX957" s="12" t="s">
        <v>80</v>
      </c>
      <c r="AY957" s="153" t="s">
        <v>171</v>
      </c>
    </row>
    <row r="958" spans="2:65" s="13" customFormat="1" ht="20.399999999999999">
      <c r="B958" s="158"/>
      <c r="D958" s="152" t="s">
        <v>179</v>
      </c>
      <c r="E958" s="159" t="s">
        <v>1</v>
      </c>
      <c r="F958" s="160" t="s">
        <v>714</v>
      </c>
      <c r="H958" s="161">
        <v>6.1079999999999997</v>
      </c>
      <c r="I958" s="162"/>
      <c r="L958" s="158"/>
      <c r="M958" s="163"/>
      <c r="T958" s="164"/>
      <c r="AT958" s="159" t="s">
        <v>179</v>
      </c>
      <c r="AU958" s="159" t="s">
        <v>89</v>
      </c>
      <c r="AV958" s="13" t="s">
        <v>89</v>
      </c>
      <c r="AW958" s="13" t="s">
        <v>36</v>
      </c>
      <c r="AX958" s="13" t="s">
        <v>80</v>
      </c>
      <c r="AY958" s="159" t="s">
        <v>171</v>
      </c>
    </row>
    <row r="959" spans="2:65" s="13" customFormat="1">
      <c r="B959" s="158"/>
      <c r="D959" s="152" t="s">
        <v>179</v>
      </c>
      <c r="E959" s="159" t="s">
        <v>1</v>
      </c>
      <c r="F959" s="160" t="s">
        <v>715</v>
      </c>
      <c r="H959" s="161">
        <v>3.0539999999999998</v>
      </c>
      <c r="I959" s="162"/>
      <c r="L959" s="158"/>
      <c r="M959" s="163"/>
      <c r="T959" s="164"/>
      <c r="AT959" s="159" t="s">
        <v>179</v>
      </c>
      <c r="AU959" s="159" t="s">
        <v>89</v>
      </c>
      <c r="AV959" s="13" t="s">
        <v>89</v>
      </c>
      <c r="AW959" s="13" t="s">
        <v>36</v>
      </c>
      <c r="AX959" s="13" t="s">
        <v>80</v>
      </c>
      <c r="AY959" s="159" t="s">
        <v>171</v>
      </c>
    </row>
    <row r="960" spans="2:65" s="13" customFormat="1">
      <c r="B960" s="158"/>
      <c r="D960" s="152" t="s">
        <v>179</v>
      </c>
      <c r="E960" s="159" t="s">
        <v>1</v>
      </c>
      <c r="F960" s="160" t="s">
        <v>716</v>
      </c>
      <c r="H960" s="161">
        <v>3.0539999999999998</v>
      </c>
      <c r="I960" s="162"/>
      <c r="L960" s="158"/>
      <c r="M960" s="163"/>
      <c r="T960" s="164"/>
      <c r="AT960" s="159" t="s">
        <v>179</v>
      </c>
      <c r="AU960" s="159" t="s">
        <v>89</v>
      </c>
      <c r="AV960" s="13" t="s">
        <v>89</v>
      </c>
      <c r="AW960" s="13" t="s">
        <v>36</v>
      </c>
      <c r="AX960" s="13" t="s">
        <v>80</v>
      </c>
      <c r="AY960" s="159" t="s">
        <v>171</v>
      </c>
    </row>
    <row r="961" spans="2:51" s="15" customFormat="1">
      <c r="B961" s="172"/>
      <c r="D961" s="152" t="s">
        <v>179</v>
      </c>
      <c r="E961" s="173" t="s">
        <v>1</v>
      </c>
      <c r="F961" s="174" t="s">
        <v>224</v>
      </c>
      <c r="H961" s="175">
        <v>831.51800000000003</v>
      </c>
      <c r="I961" s="176"/>
      <c r="L961" s="172"/>
      <c r="M961" s="177"/>
      <c r="T961" s="178"/>
      <c r="AT961" s="173" t="s">
        <v>179</v>
      </c>
      <c r="AU961" s="173" t="s">
        <v>89</v>
      </c>
      <c r="AV961" s="15" t="s">
        <v>96</v>
      </c>
      <c r="AW961" s="15" t="s">
        <v>36</v>
      </c>
      <c r="AX961" s="15" t="s">
        <v>80</v>
      </c>
      <c r="AY961" s="173" t="s">
        <v>171</v>
      </c>
    </row>
    <row r="962" spans="2:51" s="12" customFormat="1">
      <c r="B962" s="151"/>
      <c r="D962" s="152" t="s">
        <v>179</v>
      </c>
      <c r="E962" s="153" t="s">
        <v>1</v>
      </c>
      <c r="F962" s="154" t="s">
        <v>717</v>
      </c>
      <c r="H962" s="153" t="s">
        <v>1</v>
      </c>
      <c r="I962" s="155"/>
      <c r="L962" s="151"/>
      <c r="M962" s="156"/>
      <c r="T962" s="157"/>
      <c r="AT962" s="153" t="s">
        <v>179</v>
      </c>
      <c r="AU962" s="153" t="s">
        <v>89</v>
      </c>
      <c r="AV962" s="12" t="s">
        <v>87</v>
      </c>
      <c r="AW962" s="12" t="s">
        <v>36</v>
      </c>
      <c r="AX962" s="12" t="s">
        <v>80</v>
      </c>
      <c r="AY962" s="153" t="s">
        <v>171</v>
      </c>
    </row>
    <row r="963" spans="2:51" s="13" customFormat="1" ht="20.399999999999999">
      <c r="B963" s="158"/>
      <c r="D963" s="152" t="s">
        <v>179</v>
      </c>
      <c r="E963" s="159" t="s">
        <v>1</v>
      </c>
      <c r="F963" s="160" t="s">
        <v>718</v>
      </c>
      <c r="H963" s="161">
        <v>-24.056000000000001</v>
      </c>
      <c r="I963" s="162"/>
      <c r="L963" s="158"/>
      <c r="M963" s="163"/>
      <c r="T963" s="164"/>
      <c r="AT963" s="159" t="s">
        <v>179</v>
      </c>
      <c r="AU963" s="159" t="s">
        <v>89</v>
      </c>
      <c r="AV963" s="13" t="s">
        <v>89</v>
      </c>
      <c r="AW963" s="13" t="s">
        <v>36</v>
      </c>
      <c r="AX963" s="13" t="s">
        <v>80</v>
      </c>
      <c r="AY963" s="159" t="s">
        <v>171</v>
      </c>
    </row>
    <row r="964" spans="2:51" s="13" customFormat="1">
      <c r="B964" s="158"/>
      <c r="D964" s="152" t="s">
        <v>179</v>
      </c>
      <c r="E964" s="159" t="s">
        <v>1</v>
      </c>
      <c r="F964" s="160" t="s">
        <v>719</v>
      </c>
      <c r="H964" s="161">
        <v>-14.708</v>
      </c>
      <c r="I964" s="162"/>
      <c r="L964" s="158"/>
      <c r="M964" s="163"/>
      <c r="T964" s="164"/>
      <c r="AT964" s="159" t="s">
        <v>179</v>
      </c>
      <c r="AU964" s="159" t="s">
        <v>89</v>
      </c>
      <c r="AV964" s="13" t="s">
        <v>89</v>
      </c>
      <c r="AW964" s="13" t="s">
        <v>36</v>
      </c>
      <c r="AX964" s="13" t="s">
        <v>80</v>
      </c>
      <c r="AY964" s="159" t="s">
        <v>171</v>
      </c>
    </row>
    <row r="965" spans="2:51" s="13" customFormat="1">
      <c r="B965" s="158"/>
      <c r="D965" s="152" t="s">
        <v>179</v>
      </c>
      <c r="E965" s="159" t="s">
        <v>1</v>
      </c>
      <c r="F965" s="160" t="s">
        <v>720</v>
      </c>
      <c r="H965" s="161">
        <v>-0.49399999999999999</v>
      </c>
      <c r="I965" s="162"/>
      <c r="L965" s="158"/>
      <c r="M965" s="163"/>
      <c r="T965" s="164"/>
      <c r="AT965" s="159" t="s">
        <v>179</v>
      </c>
      <c r="AU965" s="159" t="s">
        <v>89</v>
      </c>
      <c r="AV965" s="13" t="s">
        <v>89</v>
      </c>
      <c r="AW965" s="13" t="s">
        <v>36</v>
      </c>
      <c r="AX965" s="13" t="s">
        <v>80</v>
      </c>
      <c r="AY965" s="159" t="s">
        <v>171</v>
      </c>
    </row>
    <row r="966" spans="2:51" s="13" customFormat="1">
      <c r="B966" s="158"/>
      <c r="D966" s="152" t="s">
        <v>179</v>
      </c>
      <c r="E966" s="159" t="s">
        <v>1</v>
      </c>
      <c r="F966" s="160" t="s">
        <v>721</v>
      </c>
      <c r="H966" s="161">
        <v>-0.52900000000000003</v>
      </c>
      <c r="I966" s="162"/>
      <c r="L966" s="158"/>
      <c r="M966" s="163"/>
      <c r="T966" s="164"/>
      <c r="AT966" s="159" t="s">
        <v>179</v>
      </c>
      <c r="AU966" s="159" t="s">
        <v>89</v>
      </c>
      <c r="AV966" s="13" t="s">
        <v>89</v>
      </c>
      <c r="AW966" s="13" t="s">
        <v>36</v>
      </c>
      <c r="AX966" s="13" t="s">
        <v>80</v>
      </c>
      <c r="AY966" s="159" t="s">
        <v>171</v>
      </c>
    </row>
    <row r="967" spans="2:51" s="13" customFormat="1">
      <c r="B967" s="158"/>
      <c r="D967" s="152" t="s">
        <v>179</v>
      </c>
      <c r="E967" s="159" t="s">
        <v>1</v>
      </c>
      <c r="F967" s="160" t="s">
        <v>722</v>
      </c>
      <c r="H967" s="161">
        <v>-4.2329999999999997</v>
      </c>
      <c r="I967" s="162"/>
      <c r="L967" s="158"/>
      <c r="M967" s="163"/>
      <c r="T967" s="164"/>
      <c r="AT967" s="159" t="s">
        <v>179</v>
      </c>
      <c r="AU967" s="159" t="s">
        <v>89</v>
      </c>
      <c r="AV967" s="13" t="s">
        <v>89</v>
      </c>
      <c r="AW967" s="13" t="s">
        <v>36</v>
      </c>
      <c r="AX967" s="13" t="s">
        <v>80</v>
      </c>
      <c r="AY967" s="159" t="s">
        <v>171</v>
      </c>
    </row>
    <row r="968" spans="2:51" s="13" customFormat="1">
      <c r="B968" s="158"/>
      <c r="D968" s="152" t="s">
        <v>179</v>
      </c>
      <c r="E968" s="159" t="s">
        <v>1</v>
      </c>
      <c r="F968" s="160" t="s">
        <v>723</v>
      </c>
      <c r="H968" s="161">
        <v>-9.4E-2</v>
      </c>
      <c r="I968" s="162"/>
      <c r="L968" s="158"/>
      <c r="M968" s="163"/>
      <c r="T968" s="164"/>
      <c r="AT968" s="159" t="s">
        <v>179</v>
      </c>
      <c r="AU968" s="159" t="s">
        <v>89</v>
      </c>
      <c r="AV968" s="13" t="s">
        <v>89</v>
      </c>
      <c r="AW968" s="13" t="s">
        <v>36</v>
      </c>
      <c r="AX968" s="13" t="s">
        <v>80</v>
      </c>
      <c r="AY968" s="159" t="s">
        <v>171</v>
      </c>
    </row>
    <row r="969" spans="2:51" s="13" customFormat="1">
      <c r="B969" s="158"/>
      <c r="D969" s="152" t="s">
        <v>179</v>
      </c>
      <c r="E969" s="159" t="s">
        <v>1</v>
      </c>
      <c r="F969" s="160" t="s">
        <v>724</v>
      </c>
      <c r="H969" s="161">
        <v>-3.016</v>
      </c>
      <c r="I969" s="162"/>
      <c r="L969" s="158"/>
      <c r="M969" s="163"/>
      <c r="T969" s="164"/>
      <c r="AT969" s="159" t="s">
        <v>179</v>
      </c>
      <c r="AU969" s="159" t="s">
        <v>89</v>
      </c>
      <c r="AV969" s="13" t="s">
        <v>89</v>
      </c>
      <c r="AW969" s="13" t="s">
        <v>36</v>
      </c>
      <c r="AX969" s="13" t="s">
        <v>80</v>
      </c>
      <c r="AY969" s="159" t="s">
        <v>171</v>
      </c>
    </row>
    <row r="970" spans="2:51" s="13" customFormat="1">
      <c r="B970" s="158"/>
      <c r="D970" s="152" t="s">
        <v>179</v>
      </c>
      <c r="E970" s="159" t="s">
        <v>1</v>
      </c>
      <c r="F970" s="160" t="s">
        <v>725</v>
      </c>
      <c r="H970" s="161">
        <v>-4.7859999999999996</v>
      </c>
      <c r="I970" s="162"/>
      <c r="L970" s="158"/>
      <c r="M970" s="163"/>
      <c r="T970" s="164"/>
      <c r="AT970" s="159" t="s">
        <v>179</v>
      </c>
      <c r="AU970" s="159" t="s">
        <v>89</v>
      </c>
      <c r="AV970" s="13" t="s">
        <v>89</v>
      </c>
      <c r="AW970" s="13" t="s">
        <v>36</v>
      </c>
      <c r="AX970" s="13" t="s">
        <v>80</v>
      </c>
      <c r="AY970" s="159" t="s">
        <v>171</v>
      </c>
    </row>
    <row r="971" spans="2:51" s="13" customFormat="1">
      <c r="B971" s="158"/>
      <c r="D971" s="152" t="s">
        <v>179</v>
      </c>
      <c r="E971" s="159" t="s">
        <v>1</v>
      </c>
      <c r="F971" s="160" t="s">
        <v>726</v>
      </c>
      <c r="H971" s="161">
        <v>-0.46500000000000002</v>
      </c>
      <c r="I971" s="162"/>
      <c r="L971" s="158"/>
      <c r="M971" s="163"/>
      <c r="T971" s="164"/>
      <c r="AT971" s="159" t="s">
        <v>179</v>
      </c>
      <c r="AU971" s="159" t="s">
        <v>89</v>
      </c>
      <c r="AV971" s="13" t="s">
        <v>89</v>
      </c>
      <c r="AW971" s="13" t="s">
        <v>36</v>
      </c>
      <c r="AX971" s="13" t="s">
        <v>80</v>
      </c>
      <c r="AY971" s="159" t="s">
        <v>171</v>
      </c>
    </row>
    <row r="972" spans="2:51" s="13" customFormat="1">
      <c r="B972" s="158"/>
      <c r="D972" s="152" t="s">
        <v>179</v>
      </c>
      <c r="E972" s="159" t="s">
        <v>1</v>
      </c>
      <c r="F972" s="160" t="s">
        <v>727</v>
      </c>
      <c r="H972" s="161">
        <v>-0.59599999999999997</v>
      </c>
      <c r="I972" s="162"/>
      <c r="L972" s="158"/>
      <c r="M972" s="163"/>
      <c r="T972" s="164"/>
      <c r="AT972" s="159" t="s">
        <v>179</v>
      </c>
      <c r="AU972" s="159" t="s">
        <v>89</v>
      </c>
      <c r="AV972" s="13" t="s">
        <v>89</v>
      </c>
      <c r="AW972" s="13" t="s">
        <v>36</v>
      </c>
      <c r="AX972" s="13" t="s">
        <v>80</v>
      </c>
      <c r="AY972" s="159" t="s">
        <v>171</v>
      </c>
    </row>
    <row r="973" spans="2:51" s="13" customFormat="1" ht="20.399999999999999">
      <c r="B973" s="158"/>
      <c r="D973" s="152" t="s">
        <v>179</v>
      </c>
      <c r="E973" s="159" t="s">
        <v>1</v>
      </c>
      <c r="F973" s="160" t="s">
        <v>728</v>
      </c>
      <c r="H973" s="161">
        <v>-0.47399999999999998</v>
      </c>
      <c r="I973" s="162"/>
      <c r="L973" s="158"/>
      <c r="M973" s="163"/>
      <c r="T973" s="164"/>
      <c r="AT973" s="159" t="s">
        <v>179</v>
      </c>
      <c r="AU973" s="159" t="s">
        <v>89</v>
      </c>
      <c r="AV973" s="13" t="s">
        <v>89</v>
      </c>
      <c r="AW973" s="13" t="s">
        <v>36</v>
      </c>
      <c r="AX973" s="13" t="s">
        <v>80</v>
      </c>
      <c r="AY973" s="159" t="s">
        <v>171</v>
      </c>
    </row>
    <row r="974" spans="2:51" s="15" customFormat="1">
      <c r="B974" s="172"/>
      <c r="D974" s="152" t="s">
        <v>179</v>
      </c>
      <c r="E974" s="173" t="s">
        <v>1</v>
      </c>
      <c r="F974" s="174" t="s">
        <v>224</v>
      </c>
      <c r="H974" s="175">
        <v>-53.451000000000001</v>
      </c>
      <c r="I974" s="176"/>
      <c r="L974" s="172"/>
      <c r="M974" s="177"/>
      <c r="T974" s="178"/>
      <c r="AT974" s="173" t="s">
        <v>179</v>
      </c>
      <c r="AU974" s="173" t="s">
        <v>89</v>
      </c>
      <c r="AV974" s="15" t="s">
        <v>96</v>
      </c>
      <c r="AW974" s="15" t="s">
        <v>36</v>
      </c>
      <c r="AX974" s="15" t="s">
        <v>80</v>
      </c>
      <c r="AY974" s="173" t="s">
        <v>171</v>
      </c>
    </row>
    <row r="975" spans="2:51" s="12" customFormat="1">
      <c r="B975" s="151"/>
      <c r="D975" s="152" t="s">
        <v>179</v>
      </c>
      <c r="E975" s="153" t="s">
        <v>1</v>
      </c>
      <c r="F975" s="154" t="s">
        <v>729</v>
      </c>
      <c r="H975" s="153" t="s">
        <v>1</v>
      </c>
      <c r="I975" s="155"/>
      <c r="L975" s="151"/>
      <c r="M975" s="156"/>
      <c r="T975" s="157"/>
      <c r="AT975" s="153" t="s">
        <v>179</v>
      </c>
      <c r="AU975" s="153" t="s">
        <v>89</v>
      </c>
      <c r="AV975" s="12" t="s">
        <v>87</v>
      </c>
      <c r="AW975" s="12" t="s">
        <v>36</v>
      </c>
      <c r="AX975" s="12" t="s">
        <v>80</v>
      </c>
      <c r="AY975" s="153" t="s">
        <v>171</v>
      </c>
    </row>
    <row r="976" spans="2:51" s="13" customFormat="1">
      <c r="B976" s="158"/>
      <c r="D976" s="152" t="s">
        <v>179</v>
      </c>
      <c r="E976" s="159" t="s">
        <v>1</v>
      </c>
      <c r="F976" s="160" t="s">
        <v>730</v>
      </c>
      <c r="H976" s="161">
        <v>-14.303000000000001</v>
      </c>
      <c r="I976" s="162"/>
      <c r="L976" s="158"/>
      <c r="M976" s="163"/>
      <c r="T976" s="164"/>
      <c r="AT976" s="159" t="s">
        <v>179</v>
      </c>
      <c r="AU976" s="159" t="s">
        <v>89</v>
      </c>
      <c r="AV976" s="13" t="s">
        <v>89</v>
      </c>
      <c r="AW976" s="13" t="s">
        <v>36</v>
      </c>
      <c r="AX976" s="13" t="s">
        <v>80</v>
      </c>
      <c r="AY976" s="159" t="s">
        <v>171</v>
      </c>
    </row>
    <row r="977" spans="2:51" s="13" customFormat="1">
      <c r="B977" s="158"/>
      <c r="D977" s="152" t="s">
        <v>179</v>
      </c>
      <c r="E977" s="159" t="s">
        <v>1</v>
      </c>
      <c r="F977" s="160" t="s">
        <v>731</v>
      </c>
      <c r="H977" s="161">
        <v>-4.0839999999999996</v>
      </c>
      <c r="I977" s="162"/>
      <c r="L977" s="158"/>
      <c r="M977" s="163"/>
      <c r="T977" s="164"/>
      <c r="AT977" s="159" t="s">
        <v>179</v>
      </c>
      <c r="AU977" s="159" t="s">
        <v>89</v>
      </c>
      <c r="AV977" s="13" t="s">
        <v>89</v>
      </c>
      <c r="AW977" s="13" t="s">
        <v>36</v>
      </c>
      <c r="AX977" s="13" t="s">
        <v>80</v>
      </c>
      <c r="AY977" s="159" t="s">
        <v>171</v>
      </c>
    </row>
    <row r="978" spans="2:51" s="13" customFormat="1" ht="20.399999999999999">
      <c r="B978" s="158"/>
      <c r="D978" s="152" t="s">
        <v>179</v>
      </c>
      <c r="E978" s="159" t="s">
        <v>1</v>
      </c>
      <c r="F978" s="160" t="s">
        <v>732</v>
      </c>
      <c r="H978" s="161">
        <v>-14.005000000000001</v>
      </c>
      <c r="I978" s="162"/>
      <c r="L978" s="158"/>
      <c r="M978" s="163"/>
      <c r="T978" s="164"/>
      <c r="AT978" s="159" t="s">
        <v>179</v>
      </c>
      <c r="AU978" s="159" t="s">
        <v>89</v>
      </c>
      <c r="AV978" s="13" t="s">
        <v>89</v>
      </c>
      <c r="AW978" s="13" t="s">
        <v>36</v>
      </c>
      <c r="AX978" s="13" t="s">
        <v>80</v>
      </c>
      <c r="AY978" s="159" t="s">
        <v>171</v>
      </c>
    </row>
    <row r="979" spans="2:51" s="13" customFormat="1">
      <c r="B979" s="158"/>
      <c r="D979" s="152" t="s">
        <v>179</v>
      </c>
      <c r="E979" s="159" t="s">
        <v>1</v>
      </c>
      <c r="F979" s="160" t="s">
        <v>733</v>
      </c>
      <c r="H979" s="161">
        <v>-1.851</v>
      </c>
      <c r="I979" s="162"/>
      <c r="L979" s="158"/>
      <c r="M979" s="163"/>
      <c r="T979" s="164"/>
      <c r="AT979" s="159" t="s">
        <v>179</v>
      </c>
      <c r="AU979" s="159" t="s">
        <v>89</v>
      </c>
      <c r="AV979" s="13" t="s">
        <v>89</v>
      </c>
      <c r="AW979" s="13" t="s">
        <v>36</v>
      </c>
      <c r="AX979" s="13" t="s">
        <v>80</v>
      </c>
      <c r="AY979" s="159" t="s">
        <v>171</v>
      </c>
    </row>
    <row r="980" spans="2:51" s="15" customFormat="1">
      <c r="B980" s="172"/>
      <c r="D980" s="152" t="s">
        <v>179</v>
      </c>
      <c r="E980" s="173" t="s">
        <v>1</v>
      </c>
      <c r="F980" s="174" t="s">
        <v>224</v>
      </c>
      <c r="H980" s="175">
        <v>-34.243000000000002</v>
      </c>
      <c r="I980" s="176"/>
      <c r="L980" s="172"/>
      <c r="M980" s="177"/>
      <c r="T980" s="178"/>
      <c r="AT980" s="173" t="s">
        <v>179</v>
      </c>
      <c r="AU980" s="173" t="s">
        <v>89</v>
      </c>
      <c r="AV980" s="15" t="s">
        <v>96</v>
      </c>
      <c r="AW980" s="15" t="s">
        <v>36</v>
      </c>
      <c r="AX980" s="15" t="s">
        <v>80</v>
      </c>
      <c r="AY980" s="173" t="s">
        <v>171</v>
      </c>
    </row>
    <row r="981" spans="2:51" s="13" customFormat="1">
      <c r="B981" s="158"/>
      <c r="D981" s="152" t="s">
        <v>179</v>
      </c>
      <c r="E981" s="159" t="s">
        <v>1</v>
      </c>
      <c r="F981" s="160" t="s">
        <v>734</v>
      </c>
      <c r="H981" s="161">
        <v>-47.616999999999997</v>
      </c>
      <c r="I981" s="162"/>
      <c r="L981" s="158"/>
      <c r="M981" s="163"/>
      <c r="T981" s="164"/>
      <c r="AT981" s="159" t="s">
        <v>179</v>
      </c>
      <c r="AU981" s="159" t="s">
        <v>89</v>
      </c>
      <c r="AV981" s="13" t="s">
        <v>89</v>
      </c>
      <c r="AW981" s="13" t="s">
        <v>36</v>
      </c>
      <c r="AX981" s="13" t="s">
        <v>80</v>
      </c>
      <c r="AY981" s="159" t="s">
        <v>171</v>
      </c>
    </row>
    <row r="982" spans="2:51" s="13" customFormat="1">
      <c r="B982" s="158"/>
      <c r="D982" s="152" t="s">
        <v>179</v>
      </c>
      <c r="E982" s="159" t="s">
        <v>1</v>
      </c>
      <c r="F982" s="160" t="s">
        <v>735</v>
      </c>
      <c r="H982" s="161">
        <v>-18.808</v>
      </c>
      <c r="I982" s="162"/>
      <c r="L982" s="158"/>
      <c r="M982" s="163"/>
      <c r="T982" s="164"/>
      <c r="AT982" s="159" t="s">
        <v>179</v>
      </c>
      <c r="AU982" s="159" t="s">
        <v>89</v>
      </c>
      <c r="AV982" s="13" t="s">
        <v>89</v>
      </c>
      <c r="AW982" s="13" t="s">
        <v>36</v>
      </c>
      <c r="AX982" s="13" t="s">
        <v>80</v>
      </c>
      <c r="AY982" s="159" t="s">
        <v>171</v>
      </c>
    </row>
    <row r="983" spans="2:51" s="13" customFormat="1">
      <c r="B983" s="158"/>
      <c r="D983" s="152" t="s">
        <v>179</v>
      </c>
      <c r="E983" s="159" t="s">
        <v>1</v>
      </c>
      <c r="F983" s="160" t="s">
        <v>736</v>
      </c>
      <c r="H983" s="161">
        <v>-13.467000000000001</v>
      </c>
      <c r="I983" s="162"/>
      <c r="L983" s="158"/>
      <c r="M983" s="163"/>
      <c r="T983" s="164"/>
      <c r="AT983" s="159" t="s">
        <v>179</v>
      </c>
      <c r="AU983" s="159" t="s">
        <v>89</v>
      </c>
      <c r="AV983" s="13" t="s">
        <v>89</v>
      </c>
      <c r="AW983" s="13" t="s">
        <v>36</v>
      </c>
      <c r="AX983" s="13" t="s">
        <v>80</v>
      </c>
      <c r="AY983" s="159" t="s">
        <v>171</v>
      </c>
    </row>
    <row r="984" spans="2:51" s="13" customFormat="1">
      <c r="B984" s="158"/>
      <c r="D984" s="152" t="s">
        <v>179</v>
      </c>
      <c r="E984" s="159" t="s">
        <v>1</v>
      </c>
      <c r="F984" s="160" t="s">
        <v>737</v>
      </c>
      <c r="H984" s="161">
        <v>-0.25</v>
      </c>
      <c r="I984" s="162"/>
      <c r="L984" s="158"/>
      <c r="M984" s="163"/>
      <c r="T984" s="164"/>
      <c r="AT984" s="159" t="s">
        <v>179</v>
      </c>
      <c r="AU984" s="159" t="s">
        <v>89</v>
      </c>
      <c r="AV984" s="13" t="s">
        <v>89</v>
      </c>
      <c r="AW984" s="13" t="s">
        <v>36</v>
      </c>
      <c r="AX984" s="13" t="s">
        <v>80</v>
      </c>
      <c r="AY984" s="159" t="s">
        <v>171</v>
      </c>
    </row>
    <row r="985" spans="2:51" s="13" customFormat="1">
      <c r="B985" s="158"/>
      <c r="D985" s="152" t="s">
        <v>179</v>
      </c>
      <c r="E985" s="159" t="s">
        <v>1</v>
      </c>
      <c r="F985" s="160" t="s">
        <v>738</v>
      </c>
      <c r="H985" s="161">
        <v>-68.667000000000002</v>
      </c>
      <c r="I985" s="162"/>
      <c r="L985" s="158"/>
      <c r="M985" s="163"/>
      <c r="T985" s="164"/>
      <c r="AT985" s="159" t="s">
        <v>179</v>
      </c>
      <c r="AU985" s="159" t="s">
        <v>89</v>
      </c>
      <c r="AV985" s="13" t="s">
        <v>89</v>
      </c>
      <c r="AW985" s="13" t="s">
        <v>36</v>
      </c>
      <c r="AX985" s="13" t="s">
        <v>80</v>
      </c>
      <c r="AY985" s="159" t="s">
        <v>171</v>
      </c>
    </row>
    <row r="986" spans="2:51" s="13" customFormat="1">
      <c r="B986" s="158"/>
      <c r="D986" s="152" t="s">
        <v>179</v>
      </c>
      <c r="E986" s="159" t="s">
        <v>1</v>
      </c>
      <c r="F986" s="160" t="s">
        <v>739</v>
      </c>
      <c r="H986" s="161">
        <v>-187.93100000000001</v>
      </c>
      <c r="I986" s="162"/>
      <c r="L986" s="158"/>
      <c r="M986" s="163"/>
      <c r="T986" s="164"/>
      <c r="AT986" s="159" t="s">
        <v>179</v>
      </c>
      <c r="AU986" s="159" t="s">
        <v>89</v>
      </c>
      <c r="AV986" s="13" t="s">
        <v>89</v>
      </c>
      <c r="AW986" s="13" t="s">
        <v>36</v>
      </c>
      <c r="AX986" s="13" t="s">
        <v>80</v>
      </c>
      <c r="AY986" s="159" t="s">
        <v>171</v>
      </c>
    </row>
    <row r="987" spans="2:51" s="13" customFormat="1">
      <c r="B987" s="158"/>
      <c r="D987" s="152" t="s">
        <v>179</v>
      </c>
      <c r="E987" s="159" t="s">
        <v>1</v>
      </c>
      <c r="F987" s="160" t="s">
        <v>740</v>
      </c>
      <c r="H987" s="161">
        <v>-8.1069999999999993</v>
      </c>
      <c r="I987" s="162"/>
      <c r="L987" s="158"/>
      <c r="M987" s="163"/>
      <c r="T987" s="164"/>
      <c r="AT987" s="159" t="s">
        <v>179</v>
      </c>
      <c r="AU987" s="159" t="s">
        <v>89</v>
      </c>
      <c r="AV987" s="13" t="s">
        <v>89</v>
      </c>
      <c r="AW987" s="13" t="s">
        <v>36</v>
      </c>
      <c r="AX987" s="13" t="s">
        <v>80</v>
      </c>
      <c r="AY987" s="159" t="s">
        <v>171</v>
      </c>
    </row>
    <row r="988" spans="2:51" s="13" customFormat="1">
      <c r="B988" s="158"/>
      <c r="D988" s="152" t="s">
        <v>179</v>
      </c>
      <c r="E988" s="159" t="s">
        <v>1</v>
      </c>
      <c r="F988" s="160" t="s">
        <v>741</v>
      </c>
      <c r="H988" s="161">
        <v>-25.507000000000001</v>
      </c>
      <c r="I988" s="162"/>
      <c r="L988" s="158"/>
      <c r="M988" s="163"/>
      <c r="T988" s="164"/>
      <c r="AT988" s="159" t="s">
        <v>179</v>
      </c>
      <c r="AU988" s="159" t="s">
        <v>89</v>
      </c>
      <c r="AV988" s="13" t="s">
        <v>89</v>
      </c>
      <c r="AW988" s="13" t="s">
        <v>36</v>
      </c>
      <c r="AX988" s="13" t="s">
        <v>80</v>
      </c>
      <c r="AY988" s="159" t="s">
        <v>171</v>
      </c>
    </row>
    <row r="989" spans="2:51" s="15" customFormat="1">
      <c r="B989" s="172"/>
      <c r="D989" s="152" t="s">
        <v>179</v>
      </c>
      <c r="E989" s="173" t="s">
        <v>1</v>
      </c>
      <c r="F989" s="174" t="s">
        <v>224</v>
      </c>
      <c r="H989" s="175">
        <v>-370.35399999999998</v>
      </c>
      <c r="I989" s="176"/>
      <c r="L989" s="172"/>
      <c r="M989" s="177"/>
      <c r="T989" s="178"/>
      <c r="AT989" s="173" t="s">
        <v>179</v>
      </c>
      <c r="AU989" s="173" t="s">
        <v>89</v>
      </c>
      <c r="AV989" s="15" t="s">
        <v>96</v>
      </c>
      <c r="AW989" s="15" t="s">
        <v>36</v>
      </c>
      <c r="AX989" s="15" t="s">
        <v>80</v>
      </c>
      <c r="AY989" s="173" t="s">
        <v>171</v>
      </c>
    </row>
    <row r="990" spans="2:51" s="14" customFormat="1">
      <c r="B990" s="165"/>
      <c r="D990" s="152" t="s">
        <v>179</v>
      </c>
      <c r="E990" s="166" t="s">
        <v>1</v>
      </c>
      <c r="F990" s="167" t="s">
        <v>183</v>
      </c>
      <c r="H990" s="168">
        <v>373.47</v>
      </c>
      <c r="I990" s="169"/>
      <c r="L990" s="165"/>
      <c r="M990" s="170"/>
      <c r="T990" s="171"/>
      <c r="AT990" s="166" t="s">
        <v>179</v>
      </c>
      <c r="AU990" s="166" t="s">
        <v>89</v>
      </c>
      <c r="AV990" s="14" t="s">
        <v>177</v>
      </c>
      <c r="AW990" s="14" t="s">
        <v>36</v>
      </c>
      <c r="AX990" s="14" t="s">
        <v>87</v>
      </c>
      <c r="AY990" s="166" t="s">
        <v>171</v>
      </c>
    </row>
    <row r="991" spans="2:51" s="12" customFormat="1" ht="20.399999999999999">
      <c r="B991" s="151"/>
      <c r="D991" s="152" t="s">
        <v>179</v>
      </c>
      <c r="E991" s="153" t="s">
        <v>1</v>
      </c>
      <c r="F991" s="154" t="s">
        <v>742</v>
      </c>
      <c r="H991" s="153" t="s">
        <v>1</v>
      </c>
      <c r="I991" s="155"/>
      <c r="L991" s="151"/>
      <c r="M991" s="156"/>
      <c r="T991" s="157"/>
      <c r="AT991" s="153" t="s">
        <v>179</v>
      </c>
      <c r="AU991" s="153" t="s">
        <v>89</v>
      </c>
      <c r="AV991" s="12" t="s">
        <v>87</v>
      </c>
      <c r="AW991" s="12" t="s">
        <v>36</v>
      </c>
      <c r="AX991" s="12" t="s">
        <v>80</v>
      </c>
      <c r="AY991" s="153" t="s">
        <v>171</v>
      </c>
    </row>
    <row r="992" spans="2:51" s="12" customFormat="1">
      <c r="B992" s="151"/>
      <c r="D992" s="152" t="s">
        <v>179</v>
      </c>
      <c r="E992" s="153" t="s">
        <v>1</v>
      </c>
      <c r="F992" s="154" t="s">
        <v>368</v>
      </c>
      <c r="H992" s="153" t="s">
        <v>1</v>
      </c>
      <c r="I992" s="155"/>
      <c r="L992" s="151"/>
      <c r="M992" s="156"/>
      <c r="T992" s="157"/>
      <c r="AT992" s="153" t="s">
        <v>179</v>
      </c>
      <c r="AU992" s="153" t="s">
        <v>89</v>
      </c>
      <c r="AV992" s="12" t="s">
        <v>87</v>
      </c>
      <c r="AW992" s="12" t="s">
        <v>36</v>
      </c>
      <c r="AX992" s="12" t="s">
        <v>80</v>
      </c>
      <c r="AY992" s="153" t="s">
        <v>171</v>
      </c>
    </row>
    <row r="993" spans="2:51" s="13" customFormat="1" ht="20.399999999999999">
      <c r="B993" s="158"/>
      <c r="D993" s="152" t="s">
        <v>179</v>
      </c>
      <c r="E993" s="159" t="s">
        <v>1</v>
      </c>
      <c r="F993" s="160" t="s">
        <v>743</v>
      </c>
      <c r="H993" s="161">
        <v>1.8380000000000001</v>
      </c>
      <c r="I993" s="162"/>
      <c r="L993" s="158"/>
      <c r="M993" s="163"/>
      <c r="T993" s="164"/>
      <c r="AT993" s="159" t="s">
        <v>179</v>
      </c>
      <c r="AU993" s="159" t="s">
        <v>89</v>
      </c>
      <c r="AV993" s="13" t="s">
        <v>89</v>
      </c>
      <c r="AW993" s="13" t="s">
        <v>36</v>
      </c>
      <c r="AX993" s="13" t="s">
        <v>80</v>
      </c>
      <c r="AY993" s="159" t="s">
        <v>171</v>
      </c>
    </row>
    <row r="994" spans="2:51" s="13" customFormat="1">
      <c r="B994" s="158"/>
      <c r="D994" s="152" t="s">
        <v>179</v>
      </c>
      <c r="E994" s="159" t="s">
        <v>1</v>
      </c>
      <c r="F994" s="160" t="s">
        <v>744</v>
      </c>
      <c r="H994" s="161">
        <v>9.2040000000000006</v>
      </c>
      <c r="I994" s="162"/>
      <c r="L994" s="158"/>
      <c r="M994" s="163"/>
      <c r="T994" s="164"/>
      <c r="AT994" s="159" t="s">
        <v>179</v>
      </c>
      <c r="AU994" s="159" t="s">
        <v>89</v>
      </c>
      <c r="AV994" s="13" t="s">
        <v>89</v>
      </c>
      <c r="AW994" s="13" t="s">
        <v>36</v>
      </c>
      <c r="AX994" s="13" t="s">
        <v>80</v>
      </c>
      <c r="AY994" s="159" t="s">
        <v>171</v>
      </c>
    </row>
    <row r="995" spans="2:51" s="13" customFormat="1">
      <c r="B995" s="158"/>
      <c r="D995" s="152" t="s">
        <v>179</v>
      </c>
      <c r="E995" s="159" t="s">
        <v>1</v>
      </c>
      <c r="F995" s="160" t="s">
        <v>745</v>
      </c>
      <c r="H995" s="161">
        <v>19.035</v>
      </c>
      <c r="I995" s="162"/>
      <c r="L995" s="158"/>
      <c r="M995" s="163"/>
      <c r="T995" s="164"/>
      <c r="AT995" s="159" t="s">
        <v>179</v>
      </c>
      <c r="AU995" s="159" t="s">
        <v>89</v>
      </c>
      <c r="AV995" s="13" t="s">
        <v>89</v>
      </c>
      <c r="AW995" s="13" t="s">
        <v>36</v>
      </c>
      <c r="AX995" s="13" t="s">
        <v>80</v>
      </c>
      <c r="AY995" s="159" t="s">
        <v>171</v>
      </c>
    </row>
    <row r="996" spans="2:51" s="13" customFormat="1" ht="30.6">
      <c r="B996" s="158"/>
      <c r="D996" s="152" t="s">
        <v>179</v>
      </c>
      <c r="E996" s="159" t="s">
        <v>1</v>
      </c>
      <c r="F996" s="160" t="s">
        <v>746</v>
      </c>
      <c r="H996" s="161">
        <v>3.1120000000000001</v>
      </c>
      <c r="I996" s="162"/>
      <c r="L996" s="158"/>
      <c r="M996" s="163"/>
      <c r="T996" s="164"/>
      <c r="AT996" s="159" t="s">
        <v>179</v>
      </c>
      <c r="AU996" s="159" t="s">
        <v>89</v>
      </c>
      <c r="AV996" s="13" t="s">
        <v>89</v>
      </c>
      <c r="AW996" s="13" t="s">
        <v>36</v>
      </c>
      <c r="AX996" s="13" t="s">
        <v>80</v>
      </c>
      <c r="AY996" s="159" t="s">
        <v>171</v>
      </c>
    </row>
    <row r="997" spans="2:51" s="13" customFormat="1">
      <c r="B997" s="158"/>
      <c r="D997" s="152" t="s">
        <v>179</v>
      </c>
      <c r="E997" s="159" t="s">
        <v>1</v>
      </c>
      <c r="F997" s="160" t="s">
        <v>747</v>
      </c>
      <c r="H997" s="161">
        <v>6.6120000000000001</v>
      </c>
      <c r="I997" s="162"/>
      <c r="L997" s="158"/>
      <c r="M997" s="163"/>
      <c r="T997" s="164"/>
      <c r="AT997" s="159" t="s">
        <v>179</v>
      </c>
      <c r="AU997" s="159" t="s">
        <v>89</v>
      </c>
      <c r="AV997" s="13" t="s">
        <v>89</v>
      </c>
      <c r="AW997" s="13" t="s">
        <v>36</v>
      </c>
      <c r="AX997" s="13" t="s">
        <v>80</v>
      </c>
      <c r="AY997" s="159" t="s">
        <v>171</v>
      </c>
    </row>
    <row r="998" spans="2:51" s="13" customFormat="1" ht="20.399999999999999">
      <c r="B998" s="158"/>
      <c r="D998" s="152" t="s">
        <v>179</v>
      </c>
      <c r="E998" s="159" t="s">
        <v>1</v>
      </c>
      <c r="F998" s="160" t="s">
        <v>748</v>
      </c>
      <c r="H998" s="161">
        <v>1.756</v>
      </c>
      <c r="I998" s="162"/>
      <c r="L998" s="158"/>
      <c r="M998" s="163"/>
      <c r="T998" s="164"/>
      <c r="AT998" s="159" t="s">
        <v>179</v>
      </c>
      <c r="AU998" s="159" t="s">
        <v>89</v>
      </c>
      <c r="AV998" s="13" t="s">
        <v>89</v>
      </c>
      <c r="AW998" s="13" t="s">
        <v>36</v>
      </c>
      <c r="AX998" s="13" t="s">
        <v>80</v>
      </c>
      <c r="AY998" s="159" t="s">
        <v>171</v>
      </c>
    </row>
    <row r="999" spans="2:51" s="12" customFormat="1">
      <c r="B999" s="151"/>
      <c r="D999" s="152" t="s">
        <v>179</v>
      </c>
      <c r="E999" s="153" t="s">
        <v>1</v>
      </c>
      <c r="F999" s="154" t="s">
        <v>388</v>
      </c>
      <c r="H999" s="153" t="s">
        <v>1</v>
      </c>
      <c r="I999" s="155"/>
      <c r="L999" s="151"/>
      <c r="M999" s="156"/>
      <c r="T999" s="157"/>
      <c r="AT999" s="153" t="s">
        <v>179</v>
      </c>
      <c r="AU999" s="153" t="s">
        <v>89</v>
      </c>
      <c r="AV999" s="12" t="s">
        <v>87</v>
      </c>
      <c r="AW999" s="12" t="s">
        <v>36</v>
      </c>
      <c r="AX999" s="12" t="s">
        <v>80</v>
      </c>
      <c r="AY999" s="153" t="s">
        <v>171</v>
      </c>
    </row>
    <row r="1000" spans="2:51" s="13" customFormat="1">
      <c r="B1000" s="158"/>
      <c r="D1000" s="152" t="s">
        <v>179</v>
      </c>
      <c r="E1000" s="159" t="s">
        <v>1</v>
      </c>
      <c r="F1000" s="160" t="s">
        <v>749</v>
      </c>
      <c r="H1000" s="161">
        <v>13.573</v>
      </c>
      <c r="I1000" s="162"/>
      <c r="L1000" s="158"/>
      <c r="M1000" s="163"/>
      <c r="T1000" s="164"/>
      <c r="AT1000" s="159" t="s">
        <v>179</v>
      </c>
      <c r="AU1000" s="159" t="s">
        <v>89</v>
      </c>
      <c r="AV1000" s="13" t="s">
        <v>89</v>
      </c>
      <c r="AW1000" s="13" t="s">
        <v>36</v>
      </c>
      <c r="AX1000" s="13" t="s">
        <v>80</v>
      </c>
      <c r="AY1000" s="159" t="s">
        <v>171</v>
      </c>
    </row>
    <row r="1001" spans="2:51" s="13" customFormat="1" ht="20.399999999999999">
      <c r="B1001" s="158"/>
      <c r="D1001" s="152" t="s">
        <v>179</v>
      </c>
      <c r="E1001" s="159" t="s">
        <v>1</v>
      </c>
      <c r="F1001" s="160" t="s">
        <v>750</v>
      </c>
      <c r="H1001" s="161">
        <v>1.784</v>
      </c>
      <c r="I1001" s="162"/>
      <c r="L1001" s="158"/>
      <c r="M1001" s="163"/>
      <c r="T1001" s="164"/>
      <c r="AT1001" s="159" t="s">
        <v>179</v>
      </c>
      <c r="AU1001" s="159" t="s">
        <v>89</v>
      </c>
      <c r="AV1001" s="13" t="s">
        <v>89</v>
      </c>
      <c r="AW1001" s="13" t="s">
        <v>36</v>
      </c>
      <c r="AX1001" s="13" t="s">
        <v>80</v>
      </c>
      <c r="AY1001" s="159" t="s">
        <v>171</v>
      </c>
    </row>
    <row r="1002" spans="2:51" s="13" customFormat="1">
      <c r="B1002" s="158"/>
      <c r="D1002" s="152" t="s">
        <v>179</v>
      </c>
      <c r="E1002" s="159" t="s">
        <v>1</v>
      </c>
      <c r="F1002" s="160" t="s">
        <v>751</v>
      </c>
      <c r="H1002" s="161">
        <v>5.3090000000000002</v>
      </c>
      <c r="I1002" s="162"/>
      <c r="L1002" s="158"/>
      <c r="M1002" s="163"/>
      <c r="T1002" s="164"/>
      <c r="AT1002" s="159" t="s">
        <v>179</v>
      </c>
      <c r="AU1002" s="159" t="s">
        <v>89</v>
      </c>
      <c r="AV1002" s="13" t="s">
        <v>89</v>
      </c>
      <c r="AW1002" s="13" t="s">
        <v>36</v>
      </c>
      <c r="AX1002" s="13" t="s">
        <v>80</v>
      </c>
      <c r="AY1002" s="159" t="s">
        <v>171</v>
      </c>
    </row>
    <row r="1003" spans="2:51" s="13" customFormat="1" ht="20.399999999999999">
      <c r="B1003" s="158"/>
      <c r="D1003" s="152" t="s">
        <v>179</v>
      </c>
      <c r="E1003" s="159" t="s">
        <v>1</v>
      </c>
      <c r="F1003" s="160" t="s">
        <v>752</v>
      </c>
      <c r="H1003" s="161">
        <v>3.234</v>
      </c>
      <c r="I1003" s="162"/>
      <c r="L1003" s="158"/>
      <c r="M1003" s="163"/>
      <c r="T1003" s="164"/>
      <c r="AT1003" s="159" t="s">
        <v>179</v>
      </c>
      <c r="AU1003" s="159" t="s">
        <v>89</v>
      </c>
      <c r="AV1003" s="13" t="s">
        <v>89</v>
      </c>
      <c r="AW1003" s="13" t="s">
        <v>36</v>
      </c>
      <c r="AX1003" s="13" t="s">
        <v>80</v>
      </c>
      <c r="AY1003" s="159" t="s">
        <v>171</v>
      </c>
    </row>
    <row r="1004" spans="2:51" s="13" customFormat="1">
      <c r="B1004" s="158"/>
      <c r="D1004" s="152" t="s">
        <v>179</v>
      </c>
      <c r="E1004" s="159" t="s">
        <v>1</v>
      </c>
      <c r="F1004" s="160" t="s">
        <v>753</v>
      </c>
      <c r="H1004" s="161">
        <v>11.928000000000001</v>
      </c>
      <c r="I1004" s="162"/>
      <c r="L1004" s="158"/>
      <c r="M1004" s="163"/>
      <c r="T1004" s="164"/>
      <c r="AT1004" s="159" t="s">
        <v>179</v>
      </c>
      <c r="AU1004" s="159" t="s">
        <v>89</v>
      </c>
      <c r="AV1004" s="13" t="s">
        <v>89</v>
      </c>
      <c r="AW1004" s="13" t="s">
        <v>36</v>
      </c>
      <c r="AX1004" s="13" t="s">
        <v>80</v>
      </c>
      <c r="AY1004" s="159" t="s">
        <v>171</v>
      </c>
    </row>
    <row r="1005" spans="2:51" s="15" customFormat="1">
      <c r="B1005" s="172"/>
      <c r="D1005" s="152" t="s">
        <v>179</v>
      </c>
      <c r="E1005" s="173" t="s">
        <v>1</v>
      </c>
      <c r="F1005" s="174" t="s">
        <v>224</v>
      </c>
      <c r="H1005" s="175">
        <v>77.385000000000005</v>
      </c>
      <c r="I1005" s="176"/>
      <c r="L1005" s="172"/>
      <c r="M1005" s="177"/>
      <c r="T1005" s="178"/>
      <c r="AT1005" s="173" t="s">
        <v>179</v>
      </c>
      <c r="AU1005" s="173" t="s">
        <v>89</v>
      </c>
      <c r="AV1005" s="15" t="s">
        <v>96</v>
      </c>
      <c r="AW1005" s="15" t="s">
        <v>36</v>
      </c>
      <c r="AX1005" s="15" t="s">
        <v>80</v>
      </c>
      <c r="AY1005" s="173" t="s">
        <v>171</v>
      </c>
    </row>
    <row r="1006" spans="2:51" s="13" customFormat="1" ht="20.399999999999999">
      <c r="B1006" s="158"/>
      <c r="D1006" s="152" t="s">
        <v>179</v>
      </c>
      <c r="E1006" s="159" t="s">
        <v>1</v>
      </c>
      <c r="F1006" s="160" t="s">
        <v>754</v>
      </c>
      <c r="H1006" s="161">
        <v>77.385000000000005</v>
      </c>
      <c r="I1006" s="162"/>
      <c r="L1006" s="158"/>
      <c r="M1006" s="163"/>
      <c r="T1006" s="164"/>
      <c r="AT1006" s="159" t="s">
        <v>179</v>
      </c>
      <c r="AU1006" s="159" t="s">
        <v>89</v>
      </c>
      <c r="AV1006" s="13" t="s">
        <v>89</v>
      </c>
      <c r="AW1006" s="13" t="s">
        <v>36</v>
      </c>
      <c r="AX1006" s="13" t="s">
        <v>80</v>
      </c>
      <c r="AY1006" s="159" t="s">
        <v>171</v>
      </c>
    </row>
    <row r="1007" spans="2:51" s="15" customFormat="1">
      <c r="B1007" s="172"/>
      <c r="D1007" s="152" t="s">
        <v>179</v>
      </c>
      <c r="E1007" s="173" t="s">
        <v>1</v>
      </c>
      <c r="F1007" s="174" t="s">
        <v>224</v>
      </c>
      <c r="H1007" s="175">
        <v>77.385000000000005</v>
      </c>
      <c r="I1007" s="176"/>
      <c r="L1007" s="172"/>
      <c r="M1007" s="177"/>
      <c r="T1007" s="178"/>
      <c r="AT1007" s="173" t="s">
        <v>179</v>
      </c>
      <c r="AU1007" s="173" t="s">
        <v>89</v>
      </c>
      <c r="AV1007" s="15" t="s">
        <v>96</v>
      </c>
      <c r="AW1007" s="15" t="s">
        <v>36</v>
      </c>
      <c r="AX1007" s="15" t="s">
        <v>80</v>
      </c>
      <c r="AY1007" s="173" t="s">
        <v>171</v>
      </c>
    </row>
    <row r="1008" spans="2:51" s="13" customFormat="1">
      <c r="B1008" s="158"/>
      <c r="D1008" s="152" t="s">
        <v>179</v>
      </c>
      <c r="E1008" s="159" t="s">
        <v>1</v>
      </c>
      <c r="F1008" s="160" t="s">
        <v>755</v>
      </c>
      <c r="H1008" s="161">
        <v>296.08499999999998</v>
      </c>
      <c r="I1008" s="162"/>
      <c r="L1008" s="158"/>
      <c r="M1008" s="163"/>
      <c r="T1008" s="164"/>
      <c r="AT1008" s="159" t="s">
        <v>179</v>
      </c>
      <c r="AU1008" s="159" t="s">
        <v>89</v>
      </c>
      <c r="AV1008" s="13" t="s">
        <v>89</v>
      </c>
      <c r="AW1008" s="13" t="s">
        <v>36</v>
      </c>
      <c r="AX1008" s="13" t="s">
        <v>80</v>
      </c>
      <c r="AY1008" s="159" t="s">
        <v>171</v>
      </c>
    </row>
    <row r="1009" spans="2:65" s="15" customFormat="1">
      <c r="B1009" s="172"/>
      <c r="D1009" s="152" t="s">
        <v>179</v>
      </c>
      <c r="E1009" s="173" t="s">
        <v>1</v>
      </c>
      <c r="F1009" s="174" t="s">
        <v>224</v>
      </c>
      <c r="H1009" s="175">
        <v>296.08499999999998</v>
      </c>
      <c r="I1009" s="176"/>
      <c r="L1009" s="172"/>
      <c r="M1009" s="177"/>
      <c r="T1009" s="178"/>
      <c r="AT1009" s="173" t="s">
        <v>179</v>
      </c>
      <c r="AU1009" s="173" t="s">
        <v>89</v>
      </c>
      <c r="AV1009" s="15" t="s">
        <v>96</v>
      </c>
      <c r="AW1009" s="15" t="s">
        <v>36</v>
      </c>
      <c r="AX1009" s="15" t="s">
        <v>80</v>
      </c>
      <c r="AY1009" s="173" t="s">
        <v>171</v>
      </c>
    </row>
    <row r="1010" spans="2:65" s="1" customFormat="1" ht="24.15" customHeight="1">
      <c r="B1010" s="32"/>
      <c r="C1010" s="182" t="s">
        <v>756</v>
      </c>
      <c r="D1010" s="182" t="s">
        <v>757</v>
      </c>
      <c r="E1010" s="183" t="s">
        <v>758</v>
      </c>
      <c r="F1010" s="184" t="s">
        <v>759</v>
      </c>
      <c r="G1010" s="185" t="s">
        <v>280</v>
      </c>
      <c r="H1010" s="186">
        <v>85.974999999999994</v>
      </c>
      <c r="I1010" s="187"/>
      <c r="J1010" s="188">
        <f>ROUND(I1010*H1010,2)</f>
        <v>0</v>
      </c>
      <c r="K1010" s="189"/>
      <c r="L1010" s="190"/>
      <c r="M1010" s="191" t="s">
        <v>1</v>
      </c>
      <c r="N1010" s="192" t="s">
        <v>45</v>
      </c>
      <c r="P1010" s="147">
        <f>O1010*H1010</f>
        <v>0</v>
      </c>
      <c r="Q1010" s="147">
        <v>0</v>
      </c>
      <c r="R1010" s="147">
        <f>Q1010*H1010</f>
        <v>0</v>
      </c>
      <c r="S1010" s="147">
        <v>0</v>
      </c>
      <c r="T1010" s="148">
        <f>S1010*H1010</f>
        <v>0</v>
      </c>
      <c r="AR1010" s="149" t="s">
        <v>225</v>
      </c>
      <c r="AT1010" s="149" t="s">
        <v>757</v>
      </c>
      <c r="AU1010" s="149" t="s">
        <v>89</v>
      </c>
      <c r="AY1010" s="17" t="s">
        <v>171</v>
      </c>
      <c r="BE1010" s="150">
        <f>IF(N1010="základní",J1010,0)</f>
        <v>0</v>
      </c>
      <c r="BF1010" s="150">
        <f>IF(N1010="snížená",J1010,0)</f>
        <v>0</v>
      </c>
      <c r="BG1010" s="150">
        <f>IF(N1010="zákl. přenesená",J1010,0)</f>
        <v>0</v>
      </c>
      <c r="BH1010" s="150">
        <f>IF(N1010="sníž. přenesená",J1010,0)</f>
        <v>0</v>
      </c>
      <c r="BI1010" s="150">
        <f>IF(N1010="nulová",J1010,0)</f>
        <v>0</v>
      </c>
      <c r="BJ1010" s="17" t="s">
        <v>87</v>
      </c>
      <c r="BK1010" s="150">
        <f>ROUND(I1010*H1010,2)</f>
        <v>0</v>
      </c>
      <c r="BL1010" s="17" t="s">
        <v>177</v>
      </c>
      <c r="BM1010" s="149" t="s">
        <v>760</v>
      </c>
    </row>
    <row r="1011" spans="2:65" s="13" customFormat="1" ht="20.399999999999999">
      <c r="B1011" s="158"/>
      <c r="D1011" s="152" t="s">
        <v>179</v>
      </c>
      <c r="E1011" s="159" t="s">
        <v>1</v>
      </c>
      <c r="F1011" s="160" t="s">
        <v>754</v>
      </c>
      <c r="H1011" s="161">
        <v>77.385000000000005</v>
      </c>
      <c r="I1011" s="162"/>
      <c r="L1011" s="158"/>
      <c r="M1011" s="163"/>
      <c r="T1011" s="164"/>
      <c r="AT1011" s="159" t="s">
        <v>179</v>
      </c>
      <c r="AU1011" s="159" t="s">
        <v>89</v>
      </c>
      <c r="AV1011" s="13" t="s">
        <v>89</v>
      </c>
      <c r="AW1011" s="13" t="s">
        <v>36</v>
      </c>
      <c r="AX1011" s="13" t="s">
        <v>80</v>
      </c>
      <c r="AY1011" s="159" t="s">
        <v>171</v>
      </c>
    </row>
    <row r="1012" spans="2:65" s="15" customFormat="1">
      <c r="B1012" s="172"/>
      <c r="D1012" s="152" t="s">
        <v>179</v>
      </c>
      <c r="E1012" s="173" t="s">
        <v>1</v>
      </c>
      <c r="F1012" s="174" t="s">
        <v>224</v>
      </c>
      <c r="H1012" s="175">
        <v>77.385000000000005</v>
      </c>
      <c r="I1012" s="176"/>
      <c r="L1012" s="172"/>
      <c r="M1012" s="177"/>
      <c r="T1012" s="178"/>
      <c r="AT1012" s="173" t="s">
        <v>179</v>
      </c>
      <c r="AU1012" s="173" t="s">
        <v>89</v>
      </c>
      <c r="AV1012" s="15" t="s">
        <v>96</v>
      </c>
      <c r="AW1012" s="15" t="s">
        <v>36</v>
      </c>
      <c r="AX1012" s="15" t="s">
        <v>80</v>
      </c>
      <c r="AY1012" s="173" t="s">
        <v>171</v>
      </c>
    </row>
    <row r="1013" spans="2:65" s="13" customFormat="1">
      <c r="B1013" s="158"/>
      <c r="D1013" s="152" t="s">
        <v>179</v>
      </c>
      <c r="E1013" s="159" t="s">
        <v>1</v>
      </c>
      <c r="F1013" s="160" t="s">
        <v>761</v>
      </c>
      <c r="H1013" s="161">
        <v>85.974999999999994</v>
      </c>
      <c r="I1013" s="162"/>
      <c r="L1013" s="158"/>
      <c r="M1013" s="163"/>
      <c r="T1013" s="164"/>
      <c r="AT1013" s="159" t="s">
        <v>179</v>
      </c>
      <c r="AU1013" s="159" t="s">
        <v>89</v>
      </c>
      <c r="AV1013" s="13" t="s">
        <v>89</v>
      </c>
      <c r="AW1013" s="13" t="s">
        <v>36</v>
      </c>
      <c r="AX1013" s="13" t="s">
        <v>87</v>
      </c>
      <c r="AY1013" s="159" t="s">
        <v>171</v>
      </c>
    </row>
    <row r="1014" spans="2:65" s="1" customFormat="1" ht="24.15" customHeight="1">
      <c r="B1014" s="32"/>
      <c r="C1014" s="137" t="s">
        <v>762</v>
      </c>
      <c r="D1014" s="137" t="s">
        <v>173</v>
      </c>
      <c r="E1014" s="138" t="s">
        <v>763</v>
      </c>
      <c r="F1014" s="139" t="s">
        <v>764</v>
      </c>
      <c r="G1014" s="140" t="s">
        <v>280</v>
      </c>
      <c r="H1014" s="141">
        <v>187.93100000000001</v>
      </c>
      <c r="I1014" s="142"/>
      <c r="J1014" s="143">
        <f>ROUND(I1014*H1014,2)</f>
        <v>0</v>
      </c>
      <c r="K1014" s="144"/>
      <c r="L1014" s="32"/>
      <c r="M1014" s="145" t="s">
        <v>1</v>
      </c>
      <c r="N1014" s="146" t="s">
        <v>45</v>
      </c>
      <c r="P1014" s="147">
        <f>O1014*H1014</f>
        <v>0</v>
      </c>
      <c r="Q1014" s="147">
        <v>0</v>
      </c>
      <c r="R1014" s="147">
        <f>Q1014*H1014</f>
        <v>0</v>
      </c>
      <c r="S1014" s="147">
        <v>0</v>
      </c>
      <c r="T1014" s="148">
        <f>S1014*H1014</f>
        <v>0</v>
      </c>
      <c r="AR1014" s="149" t="s">
        <v>177</v>
      </c>
      <c r="AT1014" s="149" t="s">
        <v>173</v>
      </c>
      <c r="AU1014" s="149" t="s">
        <v>89</v>
      </c>
      <c r="AY1014" s="17" t="s">
        <v>171</v>
      </c>
      <c r="BE1014" s="150">
        <f>IF(N1014="základní",J1014,0)</f>
        <v>0</v>
      </c>
      <c r="BF1014" s="150">
        <f>IF(N1014="snížená",J1014,0)</f>
        <v>0</v>
      </c>
      <c r="BG1014" s="150">
        <f>IF(N1014="zákl. přenesená",J1014,0)</f>
        <v>0</v>
      </c>
      <c r="BH1014" s="150">
        <f>IF(N1014="sníž. přenesená",J1014,0)</f>
        <v>0</v>
      </c>
      <c r="BI1014" s="150">
        <f>IF(N1014="nulová",J1014,0)</f>
        <v>0</v>
      </c>
      <c r="BJ1014" s="17" t="s">
        <v>87</v>
      </c>
      <c r="BK1014" s="150">
        <f>ROUND(I1014*H1014,2)</f>
        <v>0</v>
      </c>
      <c r="BL1014" s="17" t="s">
        <v>177</v>
      </c>
      <c r="BM1014" s="149" t="s">
        <v>765</v>
      </c>
    </row>
    <row r="1015" spans="2:65" s="12" customFormat="1">
      <c r="B1015" s="151"/>
      <c r="D1015" s="152" t="s">
        <v>179</v>
      </c>
      <c r="E1015" s="153" t="s">
        <v>1</v>
      </c>
      <c r="F1015" s="154" t="s">
        <v>766</v>
      </c>
      <c r="H1015" s="153" t="s">
        <v>1</v>
      </c>
      <c r="I1015" s="155"/>
      <c r="L1015" s="151"/>
      <c r="M1015" s="156"/>
      <c r="T1015" s="157"/>
      <c r="AT1015" s="153" t="s">
        <v>179</v>
      </c>
      <c r="AU1015" s="153" t="s">
        <v>89</v>
      </c>
      <c r="AV1015" s="12" t="s">
        <v>87</v>
      </c>
      <c r="AW1015" s="12" t="s">
        <v>36</v>
      </c>
      <c r="AX1015" s="12" t="s">
        <v>80</v>
      </c>
      <c r="AY1015" s="153" t="s">
        <v>171</v>
      </c>
    </row>
    <row r="1016" spans="2:65" s="13" customFormat="1" ht="20.399999999999999">
      <c r="B1016" s="158"/>
      <c r="D1016" s="152" t="s">
        <v>179</v>
      </c>
      <c r="E1016" s="159" t="s">
        <v>1</v>
      </c>
      <c r="F1016" s="160" t="s">
        <v>767</v>
      </c>
      <c r="H1016" s="161">
        <v>120.41200000000001</v>
      </c>
      <c r="I1016" s="162"/>
      <c r="L1016" s="158"/>
      <c r="M1016" s="163"/>
      <c r="T1016" s="164"/>
      <c r="AT1016" s="159" t="s">
        <v>179</v>
      </c>
      <c r="AU1016" s="159" t="s">
        <v>89</v>
      </c>
      <c r="AV1016" s="13" t="s">
        <v>89</v>
      </c>
      <c r="AW1016" s="13" t="s">
        <v>36</v>
      </c>
      <c r="AX1016" s="13" t="s">
        <v>80</v>
      </c>
      <c r="AY1016" s="159" t="s">
        <v>171</v>
      </c>
    </row>
    <row r="1017" spans="2:65" s="13" customFormat="1" ht="20.399999999999999">
      <c r="B1017" s="158"/>
      <c r="D1017" s="152" t="s">
        <v>179</v>
      </c>
      <c r="E1017" s="159" t="s">
        <v>1</v>
      </c>
      <c r="F1017" s="160" t="s">
        <v>768</v>
      </c>
      <c r="H1017" s="161">
        <v>-12.529</v>
      </c>
      <c r="I1017" s="162"/>
      <c r="L1017" s="158"/>
      <c r="M1017" s="163"/>
      <c r="T1017" s="164"/>
      <c r="AT1017" s="159" t="s">
        <v>179</v>
      </c>
      <c r="AU1017" s="159" t="s">
        <v>89</v>
      </c>
      <c r="AV1017" s="13" t="s">
        <v>89</v>
      </c>
      <c r="AW1017" s="13" t="s">
        <v>36</v>
      </c>
      <c r="AX1017" s="13" t="s">
        <v>80</v>
      </c>
      <c r="AY1017" s="159" t="s">
        <v>171</v>
      </c>
    </row>
    <row r="1018" spans="2:65" s="15" customFormat="1">
      <c r="B1018" s="172"/>
      <c r="D1018" s="152" t="s">
        <v>179</v>
      </c>
      <c r="E1018" s="173" t="s">
        <v>1</v>
      </c>
      <c r="F1018" s="174" t="s">
        <v>224</v>
      </c>
      <c r="H1018" s="175">
        <v>107.883</v>
      </c>
      <c r="I1018" s="176"/>
      <c r="L1018" s="172"/>
      <c r="M1018" s="177"/>
      <c r="T1018" s="178"/>
      <c r="AT1018" s="173" t="s">
        <v>179</v>
      </c>
      <c r="AU1018" s="173" t="s">
        <v>89</v>
      </c>
      <c r="AV1018" s="15" t="s">
        <v>96</v>
      </c>
      <c r="AW1018" s="15" t="s">
        <v>36</v>
      </c>
      <c r="AX1018" s="15" t="s">
        <v>80</v>
      </c>
      <c r="AY1018" s="173" t="s">
        <v>171</v>
      </c>
    </row>
    <row r="1019" spans="2:65" s="12" customFormat="1">
      <c r="B1019" s="151"/>
      <c r="D1019" s="152" t="s">
        <v>179</v>
      </c>
      <c r="E1019" s="153" t="s">
        <v>1</v>
      </c>
      <c r="F1019" s="154" t="s">
        <v>769</v>
      </c>
      <c r="H1019" s="153" t="s">
        <v>1</v>
      </c>
      <c r="I1019" s="155"/>
      <c r="L1019" s="151"/>
      <c r="M1019" s="156"/>
      <c r="T1019" s="157"/>
      <c r="AT1019" s="153" t="s">
        <v>179</v>
      </c>
      <c r="AU1019" s="153" t="s">
        <v>89</v>
      </c>
      <c r="AV1019" s="12" t="s">
        <v>87</v>
      </c>
      <c r="AW1019" s="12" t="s">
        <v>36</v>
      </c>
      <c r="AX1019" s="12" t="s">
        <v>80</v>
      </c>
      <c r="AY1019" s="153" t="s">
        <v>171</v>
      </c>
    </row>
    <row r="1020" spans="2:65" s="12" customFormat="1">
      <c r="B1020" s="151"/>
      <c r="D1020" s="152" t="s">
        <v>179</v>
      </c>
      <c r="E1020" s="153" t="s">
        <v>1</v>
      </c>
      <c r="F1020" s="154" t="s">
        <v>254</v>
      </c>
      <c r="H1020" s="153" t="s">
        <v>1</v>
      </c>
      <c r="I1020" s="155"/>
      <c r="L1020" s="151"/>
      <c r="M1020" s="156"/>
      <c r="T1020" s="157"/>
      <c r="AT1020" s="153" t="s">
        <v>179</v>
      </c>
      <c r="AU1020" s="153" t="s">
        <v>89</v>
      </c>
      <c r="AV1020" s="12" t="s">
        <v>87</v>
      </c>
      <c r="AW1020" s="12" t="s">
        <v>36</v>
      </c>
      <c r="AX1020" s="12" t="s">
        <v>80</v>
      </c>
      <c r="AY1020" s="153" t="s">
        <v>171</v>
      </c>
    </row>
    <row r="1021" spans="2:65" s="13" customFormat="1" ht="20.399999999999999">
      <c r="B1021" s="158"/>
      <c r="D1021" s="152" t="s">
        <v>179</v>
      </c>
      <c r="E1021" s="159" t="s">
        <v>1</v>
      </c>
      <c r="F1021" s="160" t="s">
        <v>770</v>
      </c>
      <c r="H1021" s="161">
        <v>9.7490000000000006</v>
      </c>
      <c r="I1021" s="162"/>
      <c r="L1021" s="158"/>
      <c r="M1021" s="163"/>
      <c r="T1021" s="164"/>
      <c r="AT1021" s="159" t="s">
        <v>179</v>
      </c>
      <c r="AU1021" s="159" t="s">
        <v>89</v>
      </c>
      <c r="AV1021" s="13" t="s">
        <v>89</v>
      </c>
      <c r="AW1021" s="13" t="s">
        <v>36</v>
      </c>
      <c r="AX1021" s="13" t="s">
        <v>80</v>
      </c>
      <c r="AY1021" s="159" t="s">
        <v>171</v>
      </c>
    </row>
    <row r="1022" spans="2:65" s="13" customFormat="1" ht="20.399999999999999">
      <c r="B1022" s="158"/>
      <c r="D1022" s="152" t="s">
        <v>179</v>
      </c>
      <c r="E1022" s="159" t="s">
        <v>1</v>
      </c>
      <c r="F1022" s="160" t="s">
        <v>771</v>
      </c>
      <c r="H1022" s="161">
        <v>-3.2770000000000001</v>
      </c>
      <c r="I1022" s="162"/>
      <c r="L1022" s="158"/>
      <c r="M1022" s="163"/>
      <c r="T1022" s="164"/>
      <c r="AT1022" s="159" t="s">
        <v>179</v>
      </c>
      <c r="AU1022" s="159" t="s">
        <v>89</v>
      </c>
      <c r="AV1022" s="13" t="s">
        <v>89</v>
      </c>
      <c r="AW1022" s="13" t="s">
        <v>36</v>
      </c>
      <c r="AX1022" s="13" t="s">
        <v>80</v>
      </c>
      <c r="AY1022" s="159" t="s">
        <v>171</v>
      </c>
    </row>
    <row r="1023" spans="2:65" s="15" customFormat="1">
      <c r="B1023" s="172"/>
      <c r="D1023" s="152" t="s">
        <v>179</v>
      </c>
      <c r="E1023" s="173" t="s">
        <v>1</v>
      </c>
      <c r="F1023" s="174" t="s">
        <v>224</v>
      </c>
      <c r="H1023" s="175">
        <v>6.4720000000000004</v>
      </c>
      <c r="I1023" s="176"/>
      <c r="L1023" s="172"/>
      <c r="M1023" s="177"/>
      <c r="T1023" s="178"/>
      <c r="AT1023" s="173" t="s">
        <v>179</v>
      </c>
      <c r="AU1023" s="173" t="s">
        <v>89</v>
      </c>
      <c r="AV1023" s="15" t="s">
        <v>96</v>
      </c>
      <c r="AW1023" s="15" t="s">
        <v>36</v>
      </c>
      <c r="AX1023" s="15" t="s">
        <v>80</v>
      </c>
      <c r="AY1023" s="173" t="s">
        <v>171</v>
      </c>
    </row>
    <row r="1024" spans="2:65" s="12" customFormat="1">
      <c r="B1024" s="151"/>
      <c r="D1024" s="152" t="s">
        <v>179</v>
      </c>
      <c r="E1024" s="153" t="s">
        <v>1</v>
      </c>
      <c r="F1024" s="154" t="s">
        <v>772</v>
      </c>
      <c r="H1024" s="153" t="s">
        <v>1</v>
      </c>
      <c r="I1024" s="155"/>
      <c r="L1024" s="151"/>
      <c r="M1024" s="156"/>
      <c r="T1024" s="157"/>
      <c r="AT1024" s="153" t="s">
        <v>179</v>
      </c>
      <c r="AU1024" s="153" t="s">
        <v>89</v>
      </c>
      <c r="AV1024" s="12" t="s">
        <v>87</v>
      </c>
      <c r="AW1024" s="12" t="s">
        <v>36</v>
      </c>
      <c r="AX1024" s="12" t="s">
        <v>80</v>
      </c>
      <c r="AY1024" s="153" t="s">
        <v>171</v>
      </c>
    </row>
    <row r="1025" spans="2:51" s="13" customFormat="1">
      <c r="B1025" s="158"/>
      <c r="D1025" s="152" t="s">
        <v>179</v>
      </c>
      <c r="E1025" s="159" t="s">
        <v>1</v>
      </c>
      <c r="F1025" s="160" t="s">
        <v>773</v>
      </c>
      <c r="H1025" s="161">
        <v>3.383</v>
      </c>
      <c r="I1025" s="162"/>
      <c r="L1025" s="158"/>
      <c r="M1025" s="163"/>
      <c r="T1025" s="164"/>
      <c r="AT1025" s="159" t="s">
        <v>179</v>
      </c>
      <c r="AU1025" s="159" t="s">
        <v>89</v>
      </c>
      <c r="AV1025" s="13" t="s">
        <v>89</v>
      </c>
      <c r="AW1025" s="13" t="s">
        <v>36</v>
      </c>
      <c r="AX1025" s="13" t="s">
        <v>80</v>
      </c>
      <c r="AY1025" s="159" t="s">
        <v>171</v>
      </c>
    </row>
    <row r="1026" spans="2:51" s="13" customFormat="1">
      <c r="B1026" s="158"/>
      <c r="D1026" s="152" t="s">
        <v>179</v>
      </c>
      <c r="E1026" s="159" t="s">
        <v>1</v>
      </c>
      <c r="F1026" s="160" t="s">
        <v>774</v>
      </c>
      <c r="H1026" s="161">
        <v>-0.39500000000000002</v>
      </c>
      <c r="I1026" s="162"/>
      <c r="L1026" s="158"/>
      <c r="M1026" s="163"/>
      <c r="T1026" s="164"/>
      <c r="AT1026" s="159" t="s">
        <v>179</v>
      </c>
      <c r="AU1026" s="159" t="s">
        <v>89</v>
      </c>
      <c r="AV1026" s="13" t="s">
        <v>89</v>
      </c>
      <c r="AW1026" s="13" t="s">
        <v>36</v>
      </c>
      <c r="AX1026" s="13" t="s">
        <v>80</v>
      </c>
      <c r="AY1026" s="159" t="s">
        <v>171</v>
      </c>
    </row>
    <row r="1027" spans="2:51" s="15" customFormat="1">
      <c r="B1027" s="172"/>
      <c r="D1027" s="152" t="s">
        <v>179</v>
      </c>
      <c r="E1027" s="173" t="s">
        <v>1</v>
      </c>
      <c r="F1027" s="174" t="s">
        <v>224</v>
      </c>
      <c r="H1027" s="175">
        <v>2.988</v>
      </c>
      <c r="I1027" s="176"/>
      <c r="L1027" s="172"/>
      <c r="M1027" s="177"/>
      <c r="T1027" s="178"/>
      <c r="AT1027" s="173" t="s">
        <v>179</v>
      </c>
      <c r="AU1027" s="173" t="s">
        <v>89</v>
      </c>
      <c r="AV1027" s="15" t="s">
        <v>96</v>
      </c>
      <c r="AW1027" s="15" t="s">
        <v>36</v>
      </c>
      <c r="AX1027" s="15" t="s">
        <v>80</v>
      </c>
      <c r="AY1027" s="173" t="s">
        <v>171</v>
      </c>
    </row>
    <row r="1028" spans="2:51" s="13" customFormat="1">
      <c r="B1028" s="158"/>
      <c r="D1028" s="152" t="s">
        <v>179</v>
      </c>
      <c r="E1028" s="159" t="s">
        <v>1</v>
      </c>
      <c r="F1028" s="160" t="s">
        <v>775</v>
      </c>
      <c r="H1028" s="161">
        <v>4.7409999999999997</v>
      </c>
      <c r="I1028" s="162"/>
      <c r="L1028" s="158"/>
      <c r="M1028" s="163"/>
      <c r="T1028" s="164"/>
      <c r="AT1028" s="159" t="s">
        <v>179</v>
      </c>
      <c r="AU1028" s="159" t="s">
        <v>89</v>
      </c>
      <c r="AV1028" s="13" t="s">
        <v>89</v>
      </c>
      <c r="AW1028" s="13" t="s">
        <v>36</v>
      </c>
      <c r="AX1028" s="13" t="s">
        <v>80</v>
      </c>
      <c r="AY1028" s="159" t="s">
        <v>171</v>
      </c>
    </row>
    <row r="1029" spans="2:51" s="13" customFormat="1">
      <c r="B1029" s="158"/>
      <c r="D1029" s="152" t="s">
        <v>179</v>
      </c>
      <c r="E1029" s="159" t="s">
        <v>1</v>
      </c>
      <c r="F1029" s="160" t="s">
        <v>776</v>
      </c>
      <c r="H1029" s="161">
        <v>-0.42299999999999999</v>
      </c>
      <c r="I1029" s="162"/>
      <c r="L1029" s="158"/>
      <c r="M1029" s="163"/>
      <c r="T1029" s="164"/>
      <c r="AT1029" s="159" t="s">
        <v>179</v>
      </c>
      <c r="AU1029" s="159" t="s">
        <v>89</v>
      </c>
      <c r="AV1029" s="13" t="s">
        <v>89</v>
      </c>
      <c r="AW1029" s="13" t="s">
        <v>36</v>
      </c>
      <c r="AX1029" s="13" t="s">
        <v>80</v>
      </c>
      <c r="AY1029" s="159" t="s">
        <v>171</v>
      </c>
    </row>
    <row r="1030" spans="2:51" s="15" customFormat="1">
      <c r="B1030" s="172"/>
      <c r="D1030" s="152" t="s">
        <v>179</v>
      </c>
      <c r="E1030" s="173" t="s">
        <v>1</v>
      </c>
      <c r="F1030" s="174" t="s">
        <v>224</v>
      </c>
      <c r="H1030" s="175">
        <v>4.3179999999999996</v>
      </c>
      <c r="I1030" s="176"/>
      <c r="L1030" s="172"/>
      <c r="M1030" s="177"/>
      <c r="T1030" s="178"/>
      <c r="AT1030" s="173" t="s">
        <v>179</v>
      </c>
      <c r="AU1030" s="173" t="s">
        <v>89</v>
      </c>
      <c r="AV1030" s="15" t="s">
        <v>96</v>
      </c>
      <c r="AW1030" s="15" t="s">
        <v>36</v>
      </c>
      <c r="AX1030" s="15" t="s">
        <v>80</v>
      </c>
      <c r="AY1030" s="173" t="s">
        <v>171</v>
      </c>
    </row>
    <row r="1031" spans="2:51" s="13" customFormat="1">
      <c r="B1031" s="158"/>
      <c r="D1031" s="152" t="s">
        <v>179</v>
      </c>
      <c r="E1031" s="159" t="s">
        <v>1</v>
      </c>
      <c r="F1031" s="160" t="s">
        <v>777</v>
      </c>
      <c r="H1031" s="161">
        <v>22.635999999999999</v>
      </c>
      <c r="I1031" s="162"/>
      <c r="L1031" s="158"/>
      <c r="M1031" s="163"/>
      <c r="T1031" s="164"/>
      <c r="AT1031" s="159" t="s">
        <v>179</v>
      </c>
      <c r="AU1031" s="159" t="s">
        <v>89</v>
      </c>
      <c r="AV1031" s="13" t="s">
        <v>89</v>
      </c>
      <c r="AW1031" s="13" t="s">
        <v>36</v>
      </c>
      <c r="AX1031" s="13" t="s">
        <v>80</v>
      </c>
      <c r="AY1031" s="159" t="s">
        <v>171</v>
      </c>
    </row>
    <row r="1032" spans="2:51" s="13" customFormat="1">
      <c r="B1032" s="158"/>
      <c r="D1032" s="152" t="s">
        <v>179</v>
      </c>
      <c r="E1032" s="159" t="s">
        <v>1</v>
      </c>
      <c r="F1032" s="160" t="s">
        <v>778</v>
      </c>
      <c r="H1032" s="161">
        <v>-3.3860000000000001</v>
      </c>
      <c r="I1032" s="162"/>
      <c r="L1032" s="158"/>
      <c r="M1032" s="163"/>
      <c r="T1032" s="164"/>
      <c r="AT1032" s="159" t="s">
        <v>179</v>
      </c>
      <c r="AU1032" s="159" t="s">
        <v>89</v>
      </c>
      <c r="AV1032" s="13" t="s">
        <v>89</v>
      </c>
      <c r="AW1032" s="13" t="s">
        <v>36</v>
      </c>
      <c r="AX1032" s="13" t="s">
        <v>80</v>
      </c>
      <c r="AY1032" s="159" t="s">
        <v>171</v>
      </c>
    </row>
    <row r="1033" spans="2:51" s="15" customFormat="1">
      <c r="B1033" s="172"/>
      <c r="D1033" s="152" t="s">
        <v>179</v>
      </c>
      <c r="E1033" s="173" t="s">
        <v>1</v>
      </c>
      <c r="F1033" s="174" t="s">
        <v>224</v>
      </c>
      <c r="H1033" s="175">
        <v>19.25</v>
      </c>
      <c r="I1033" s="176"/>
      <c r="L1033" s="172"/>
      <c r="M1033" s="177"/>
      <c r="T1033" s="178"/>
      <c r="AT1033" s="173" t="s">
        <v>179</v>
      </c>
      <c r="AU1033" s="173" t="s">
        <v>89</v>
      </c>
      <c r="AV1033" s="15" t="s">
        <v>96</v>
      </c>
      <c r="AW1033" s="15" t="s">
        <v>36</v>
      </c>
      <c r="AX1033" s="15" t="s">
        <v>80</v>
      </c>
      <c r="AY1033" s="173" t="s">
        <v>171</v>
      </c>
    </row>
    <row r="1034" spans="2:51" s="13" customFormat="1">
      <c r="B1034" s="158"/>
      <c r="D1034" s="152" t="s">
        <v>179</v>
      </c>
      <c r="E1034" s="159" t="s">
        <v>1</v>
      </c>
      <c r="F1034" s="160" t="s">
        <v>779</v>
      </c>
      <c r="H1034" s="161">
        <v>1.3140000000000001</v>
      </c>
      <c r="I1034" s="162"/>
      <c r="L1034" s="158"/>
      <c r="M1034" s="163"/>
      <c r="T1034" s="164"/>
      <c r="AT1034" s="159" t="s">
        <v>179</v>
      </c>
      <c r="AU1034" s="159" t="s">
        <v>89</v>
      </c>
      <c r="AV1034" s="13" t="s">
        <v>89</v>
      </c>
      <c r="AW1034" s="13" t="s">
        <v>36</v>
      </c>
      <c r="AX1034" s="13" t="s">
        <v>80</v>
      </c>
      <c r="AY1034" s="159" t="s">
        <v>171</v>
      </c>
    </row>
    <row r="1035" spans="2:51" s="13" customFormat="1">
      <c r="B1035" s="158"/>
      <c r="D1035" s="152" t="s">
        <v>179</v>
      </c>
      <c r="E1035" s="159" t="s">
        <v>1</v>
      </c>
      <c r="F1035" s="160" t="s">
        <v>780</v>
      </c>
      <c r="H1035" s="161">
        <v>-7.4999999999999997E-2</v>
      </c>
      <c r="I1035" s="162"/>
      <c r="L1035" s="158"/>
      <c r="M1035" s="163"/>
      <c r="T1035" s="164"/>
      <c r="AT1035" s="159" t="s">
        <v>179</v>
      </c>
      <c r="AU1035" s="159" t="s">
        <v>89</v>
      </c>
      <c r="AV1035" s="13" t="s">
        <v>89</v>
      </c>
      <c r="AW1035" s="13" t="s">
        <v>36</v>
      </c>
      <c r="AX1035" s="13" t="s">
        <v>80</v>
      </c>
      <c r="AY1035" s="159" t="s">
        <v>171</v>
      </c>
    </row>
    <row r="1036" spans="2:51" s="15" customFormat="1">
      <c r="B1036" s="172"/>
      <c r="D1036" s="152" t="s">
        <v>179</v>
      </c>
      <c r="E1036" s="173" t="s">
        <v>1</v>
      </c>
      <c r="F1036" s="174" t="s">
        <v>224</v>
      </c>
      <c r="H1036" s="175">
        <v>1.2390000000000001</v>
      </c>
      <c r="I1036" s="176"/>
      <c r="L1036" s="172"/>
      <c r="M1036" s="177"/>
      <c r="T1036" s="178"/>
      <c r="AT1036" s="173" t="s">
        <v>179</v>
      </c>
      <c r="AU1036" s="173" t="s">
        <v>89</v>
      </c>
      <c r="AV1036" s="15" t="s">
        <v>96</v>
      </c>
      <c r="AW1036" s="15" t="s">
        <v>36</v>
      </c>
      <c r="AX1036" s="15" t="s">
        <v>80</v>
      </c>
      <c r="AY1036" s="173" t="s">
        <v>171</v>
      </c>
    </row>
    <row r="1037" spans="2:51" s="12" customFormat="1">
      <c r="B1037" s="151"/>
      <c r="D1037" s="152" t="s">
        <v>179</v>
      </c>
      <c r="E1037" s="153" t="s">
        <v>1</v>
      </c>
      <c r="F1037" s="154" t="s">
        <v>781</v>
      </c>
      <c r="H1037" s="153" t="s">
        <v>1</v>
      </c>
      <c r="I1037" s="155"/>
      <c r="L1037" s="151"/>
      <c r="M1037" s="156"/>
      <c r="T1037" s="157"/>
      <c r="AT1037" s="153" t="s">
        <v>179</v>
      </c>
      <c r="AU1037" s="153" t="s">
        <v>89</v>
      </c>
      <c r="AV1037" s="12" t="s">
        <v>87</v>
      </c>
      <c r="AW1037" s="12" t="s">
        <v>36</v>
      </c>
      <c r="AX1037" s="12" t="s">
        <v>80</v>
      </c>
      <c r="AY1037" s="153" t="s">
        <v>171</v>
      </c>
    </row>
    <row r="1038" spans="2:51" s="13" customFormat="1">
      <c r="B1038" s="158"/>
      <c r="D1038" s="152" t="s">
        <v>179</v>
      </c>
      <c r="E1038" s="159" t="s">
        <v>1</v>
      </c>
      <c r="F1038" s="160" t="s">
        <v>782</v>
      </c>
      <c r="H1038" s="161">
        <v>5.8949999999999996</v>
      </c>
      <c r="I1038" s="162"/>
      <c r="L1038" s="158"/>
      <c r="M1038" s="163"/>
      <c r="T1038" s="164"/>
      <c r="AT1038" s="159" t="s">
        <v>179</v>
      </c>
      <c r="AU1038" s="159" t="s">
        <v>89</v>
      </c>
      <c r="AV1038" s="13" t="s">
        <v>89</v>
      </c>
      <c r="AW1038" s="13" t="s">
        <v>36</v>
      </c>
      <c r="AX1038" s="13" t="s">
        <v>80</v>
      </c>
      <c r="AY1038" s="159" t="s">
        <v>171</v>
      </c>
    </row>
    <row r="1039" spans="2:51" s="13" customFormat="1" ht="20.399999999999999">
      <c r="B1039" s="158"/>
      <c r="D1039" s="152" t="s">
        <v>179</v>
      </c>
      <c r="E1039" s="159" t="s">
        <v>1</v>
      </c>
      <c r="F1039" s="160" t="s">
        <v>783</v>
      </c>
      <c r="H1039" s="161">
        <v>-1.216</v>
      </c>
      <c r="I1039" s="162"/>
      <c r="L1039" s="158"/>
      <c r="M1039" s="163"/>
      <c r="T1039" s="164"/>
      <c r="AT1039" s="159" t="s">
        <v>179</v>
      </c>
      <c r="AU1039" s="159" t="s">
        <v>89</v>
      </c>
      <c r="AV1039" s="13" t="s">
        <v>89</v>
      </c>
      <c r="AW1039" s="13" t="s">
        <v>36</v>
      </c>
      <c r="AX1039" s="13" t="s">
        <v>80</v>
      </c>
      <c r="AY1039" s="159" t="s">
        <v>171</v>
      </c>
    </row>
    <row r="1040" spans="2:51" s="15" customFormat="1">
      <c r="B1040" s="172"/>
      <c r="D1040" s="152" t="s">
        <v>179</v>
      </c>
      <c r="E1040" s="173" t="s">
        <v>1</v>
      </c>
      <c r="F1040" s="174" t="s">
        <v>224</v>
      </c>
      <c r="H1040" s="175">
        <v>4.6790000000000003</v>
      </c>
      <c r="I1040" s="176"/>
      <c r="L1040" s="172"/>
      <c r="M1040" s="177"/>
      <c r="T1040" s="178"/>
      <c r="AT1040" s="173" t="s">
        <v>179</v>
      </c>
      <c r="AU1040" s="173" t="s">
        <v>89</v>
      </c>
      <c r="AV1040" s="15" t="s">
        <v>96</v>
      </c>
      <c r="AW1040" s="15" t="s">
        <v>36</v>
      </c>
      <c r="AX1040" s="15" t="s">
        <v>80</v>
      </c>
      <c r="AY1040" s="173" t="s">
        <v>171</v>
      </c>
    </row>
    <row r="1041" spans="2:65" s="12" customFormat="1">
      <c r="B1041" s="151"/>
      <c r="D1041" s="152" t="s">
        <v>179</v>
      </c>
      <c r="E1041" s="153" t="s">
        <v>1</v>
      </c>
      <c r="F1041" s="154" t="s">
        <v>769</v>
      </c>
      <c r="H1041" s="153" t="s">
        <v>1</v>
      </c>
      <c r="I1041" s="155"/>
      <c r="L1041" s="151"/>
      <c r="M1041" s="156"/>
      <c r="T1041" s="157"/>
      <c r="AT1041" s="153" t="s">
        <v>179</v>
      </c>
      <c r="AU1041" s="153" t="s">
        <v>89</v>
      </c>
      <c r="AV1041" s="12" t="s">
        <v>87</v>
      </c>
      <c r="AW1041" s="12" t="s">
        <v>36</v>
      </c>
      <c r="AX1041" s="12" t="s">
        <v>80</v>
      </c>
      <c r="AY1041" s="153" t="s">
        <v>171</v>
      </c>
    </row>
    <row r="1042" spans="2:65" s="13" customFormat="1">
      <c r="B1042" s="158"/>
      <c r="D1042" s="152" t="s">
        <v>179</v>
      </c>
      <c r="E1042" s="159" t="s">
        <v>1</v>
      </c>
      <c r="F1042" s="160" t="s">
        <v>784</v>
      </c>
      <c r="H1042" s="161">
        <v>25.039000000000001</v>
      </c>
      <c r="I1042" s="162"/>
      <c r="L1042" s="158"/>
      <c r="M1042" s="163"/>
      <c r="T1042" s="164"/>
      <c r="AT1042" s="159" t="s">
        <v>179</v>
      </c>
      <c r="AU1042" s="159" t="s">
        <v>89</v>
      </c>
      <c r="AV1042" s="13" t="s">
        <v>89</v>
      </c>
      <c r="AW1042" s="13" t="s">
        <v>36</v>
      </c>
      <c r="AX1042" s="13" t="s">
        <v>80</v>
      </c>
      <c r="AY1042" s="159" t="s">
        <v>171</v>
      </c>
    </row>
    <row r="1043" spans="2:65" s="13" customFormat="1" ht="20.399999999999999">
      <c r="B1043" s="158"/>
      <c r="D1043" s="152" t="s">
        <v>179</v>
      </c>
      <c r="E1043" s="159" t="s">
        <v>1</v>
      </c>
      <c r="F1043" s="160" t="s">
        <v>785</v>
      </c>
      <c r="H1043" s="161">
        <v>-4.7859999999999996</v>
      </c>
      <c r="I1043" s="162"/>
      <c r="L1043" s="158"/>
      <c r="M1043" s="163"/>
      <c r="T1043" s="164"/>
      <c r="AT1043" s="159" t="s">
        <v>179</v>
      </c>
      <c r="AU1043" s="159" t="s">
        <v>89</v>
      </c>
      <c r="AV1043" s="13" t="s">
        <v>89</v>
      </c>
      <c r="AW1043" s="13" t="s">
        <v>36</v>
      </c>
      <c r="AX1043" s="13" t="s">
        <v>80</v>
      </c>
      <c r="AY1043" s="159" t="s">
        <v>171</v>
      </c>
    </row>
    <row r="1044" spans="2:65" s="15" customFormat="1">
      <c r="B1044" s="172"/>
      <c r="D1044" s="152" t="s">
        <v>179</v>
      </c>
      <c r="E1044" s="173" t="s">
        <v>1</v>
      </c>
      <c r="F1044" s="174" t="s">
        <v>224</v>
      </c>
      <c r="H1044" s="175">
        <v>20.253</v>
      </c>
      <c r="I1044" s="176"/>
      <c r="L1044" s="172"/>
      <c r="M1044" s="177"/>
      <c r="T1044" s="178"/>
      <c r="AT1044" s="173" t="s">
        <v>179</v>
      </c>
      <c r="AU1044" s="173" t="s">
        <v>89</v>
      </c>
      <c r="AV1044" s="15" t="s">
        <v>96</v>
      </c>
      <c r="AW1044" s="15" t="s">
        <v>36</v>
      </c>
      <c r="AX1044" s="15" t="s">
        <v>80</v>
      </c>
      <c r="AY1044" s="173" t="s">
        <v>171</v>
      </c>
    </row>
    <row r="1045" spans="2:65" s="12" customFormat="1">
      <c r="B1045" s="151"/>
      <c r="D1045" s="152" t="s">
        <v>179</v>
      </c>
      <c r="E1045" s="153" t="s">
        <v>1</v>
      </c>
      <c r="F1045" s="154" t="s">
        <v>786</v>
      </c>
      <c r="H1045" s="153" t="s">
        <v>1</v>
      </c>
      <c r="I1045" s="155"/>
      <c r="L1045" s="151"/>
      <c r="M1045" s="156"/>
      <c r="T1045" s="157"/>
      <c r="AT1045" s="153" t="s">
        <v>179</v>
      </c>
      <c r="AU1045" s="153" t="s">
        <v>89</v>
      </c>
      <c r="AV1045" s="12" t="s">
        <v>87</v>
      </c>
      <c r="AW1045" s="12" t="s">
        <v>36</v>
      </c>
      <c r="AX1045" s="12" t="s">
        <v>80</v>
      </c>
      <c r="AY1045" s="153" t="s">
        <v>171</v>
      </c>
    </row>
    <row r="1046" spans="2:65" s="13" customFormat="1">
      <c r="B1046" s="158"/>
      <c r="D1046" s="152" t="s">
        <v>179</v>
      </c>
      <c r="E1046" s="159" t="s">
        <v>1</v>
      </c>
      <c r="F1046" s="160" t="s">
        <v>787</v>
      </c>
      <c r="H1046" s="161">
        <v>4.4059999999999997</v>
      </c>
      <c r="I1046" s="162"/>
      <c r="L1046" s="158"/>
      <c r="M1046" s="163"/>
      <c r="T1046" s="164"/>
      <c r="AT1046" s="159" t="s">
        <v>179</v>
      </c>
      <c r="AU1046" s="159" t="s">
        <v>89</v>
      </c>
      <c r="AV1046" s="13" t="s">
        <v>89</v>
      </c>
      <c r="AW1046" s="13" t="s">
        <v>36</v>
      </c>
      <c r="AX1046" s="13" t="s">
        <v>80</v>
      </c>
      <c r="AY1046" s="159" t="s">
        <v>171</v>
      </c>
    </row>
    <row r="1047" spans="2:65" s="13" customFormat="1" ht="20.399999999999999">
      <c r="B1047" s="158"/>
      <c r="D1047" s="152" t="s">
        <v>179</v>
      </c>
      <c r="E1047" s="159" t="s">
        <v>1</v>
      </c>
      <c r="F1047" s="160" t="s">
        <v>788</v>
      </c>
      <c r="H1047" s="161">
        <v>-0.46500000000000002</v>
      </c>
      <c r="I1047" s="162"/>
      <c r="L1047" s="158"/>
      <c r="M1047" s="163"/>
      <c r="T1047" s="164"/>
      <c r="AT1047" s="159" t="s">
        <v>179</v>
      </c>
      <c r="AU1047" s="159" t="s">
        <v>89</v>
      </c>
      <c r="AV1047" s="13" t="s">
        <v>89</v>
      </c>
      <c r="AW1047" s="13" t="s">
        <v>36</v>
      </c>
      <c r="AX1047" s="13" t="s">
        <v>80</v>
      </c>
      <c r="AY1047" s="159" t="s">
        <v>171</v>
      </c>
    </row>
    <row r="1048" spans="2:65" s="15" customFormat="1">
      <c r="B1048" s="172"/>
      <c r="D1048" s="152" t="s">
        <v>179</v>
      </c>
      <c r="E1048" s="173" t="s">
        <v>1</v>
      </c>
      <c r="F1048" s="174" t="s">
        <v>224</v>
      </c>
      <c r="H1048" s="175">
        <v>3.9409999999999998</v>
      </c>
      <c r="I1048" s="176"/>
      <c r="L1048" s="172"/>
      <c r="M1048" s="177"/>
      <c r="T1048" s="178"/>
      <c r="AT1048" s="173" t="s">
        <v>179</v>
      </c>
      <c r="AU1048" s="173" t="s">
        <v>89</v>
      </c>
      <c r="AV1048" s="15" t="s">
        <v>96</v>
      </c>
      <c r="AW1048" s="15" t="s">
        <v>36</v>
      </c>
      <c r="AX1048" s="15" t="s">
        <v>80</v>
      </c>
      <c r="AY1048" s="173" t="s">
        <v>171</v>
      </c>
    </row>
    <row r="1049" spans="2:65" s="13" customFormat="1">
      <c r="B1049" s="158"/>
      <c r="D1049" s="152" t="s">
        <v>179</v>
      </c>
      <c r="E1049" s="159" t="s">
        <v>1</v>
      </c>
      <c r="F1049" s="160" t="s">
        <v>789</v>
      </c>
      <c r="H1049" s="161">
        <v>8.0120000000000005</v>
      </c>
      <c r="I1049" s="162"/>
      <c r="L1049" s="158"/>
      <c r="M1049" s="163"/>
      <c r="T1049" s="164"/>
      <c r="AT1049" s="159" t="s">
        <v>179</v>
      </c>
      <c r="AU1049" s="159" t="s">
        <v>89</v>
      </c>
      <c r="AV1049" s="13" t="s">
        <v>89</v>
      </c>
      <c r="AW1049" s="13" t="s">
        <v>36</v>
      </c>
      <c r="AX1049" s="13" t="s">
        <v>80</v>
      </c>
      <c r="AY1049" s="159" t="s">
        <v>171</v>
      </c>
    </row>
    <row r="1050" spans="2:65" s="13" customFormat="1" ht="20.399999999999999">
      <c r="B1050" s="158"/>
      <c r="D1050" s="152" t="s">
        <v>179</v>
      </c>
      <c r="E1050" s="159" t="s">
        <v>1</v>
      </c>
      <c r="F1050" s="160" t="s">
        <v>790</v>
      </c>
      <c r="H1050" s="161">
        <v>-0.59599999999999997</v>
      </c>
      <c r="I1050" s="162"/>
      <c r="L1050" s="158"/>
      <c r="M1050" s="163"/>
      <c r="T1050" s="164"/>
      <c r="AT1050" s="159" t="s">
        <v>179</v>
      </c>
      <c r="AU1050" s="159" t="s">
        <v>89</v>
      </c>
      <c r="AV1050" s="13" t="s">
        <v>89</v>
      </c>
      <c r="AW1050" s="13" t="s">
        <v>36</v>
      </c>
      <c r="AX1050" s="13" t="s">
        <v>80</v>
      </c>
      <c r="AY1050" s="159" t="s">
        <v>171</v>
      </c>
    </row>
    <row r="1051" spans="2:65" s="15" customFormat="1">
      <c r="B1051" s="172"/>
      <c r="D1051" s="152" t="s">
        <v>179</v>
      </c>
      <c r="E1051" s="173" t="s">
        <v>1</v>
      </c>
      <c r="F1051" s="174" t="s">
        <v>224</v>
      </c>
      <c r="H1051" s="175">
        <v>7.4160000000000004</v>
      </c>
      <c r="I1051" s="176"/>
      <c r="L1051" s="172"/>
      <c r="M1051" s="177"/>
      <c r="T1051" s="178"/>
      <c r="AT1051" s="173" t="s">
        <v>179</v>
      </c>
      <c r="AU1051" s="173" t="s">
        <v>89</v>
      </c>
      <c r="AV1051" s="15" t="s">
        <v>96</v>
      </c>
      <c r="AW1051" s="15" t="s">
        <v>36</v>
      </c>
      <c r="AX1051" s="15" t="s">
        <v>80</v>
      </c>
      <c r="AY1051" s="173" t="s">
        <v>171</v>
      </c>
    </row>
    <row r="1052" spans="2:65" s="13" customFormat="1" ht="20.399999999999999">
      <c r="B1052" s="158"/>
      <c r="D1052" s="152" t="s">
        <v>179</v>
      </c>
      <c r="E1052" s="159" t="s">
        <v>1</v>
      </c>
      <c r="F1052" s="160" t="s">
        <v>791</v>
      </c>
      <c r="H1052" s="161">
        <v>9.9659999999999993</v>
      </c>
      <c r="I1052" s="162"/>
      <c r="L1052" s="158"/>
      <c r="M1052" s="163"/>
      <c r="T1052" s="164"/>
      <c r="AT1052" s="159" t="s">
        <v>179</v>
      </c>
      <c r="AU1052" s="159" t="s">
        <v>89</v>
      </c>
      <c r="AV1052" s="13" t="s">
        <v>89</v>
      </c>
      <c r="AW1052" s="13" t="s">
        <v>36</v>
      </c>
      <c r="AX1052" s="13" t="s">
        <v>80</v>
      </c>
      <c r="AY1052" s="159" t="s">
        <v>171</v>
      </c>
    </row>
    <row r="1053" spans="2:65" s="13" customFormat="1" ht="20.399999999999999">
      <c r="B1053" s="158"/>
      <c r="D1053" s="152" t="s">
        <v>179</v>
      </c>
      <c r="E1053" s="159" t="s">
        <v>1</v>
      </c>
      <c r="F1053" s="160" t="s">
        <v>792</v>
      </c>
      <c r="H1053" s="161">
        <v>-0.47399999999999998</v>
      </c>
      <c r="I1053" s="162"/>
      <c r="L1053" s="158"/>
      <c r="M1053" s="163"/>
      <c r="T1053" s="164"/>
      <c r="AT1053" s="159" t="s">
        <v>179</v>
      </c>
      <c r="AU1053" s="159" t="s">
        <v>89</v>
      </c>
      <c r="AV1053" s="13" t="s">
        <v>89</v>
      </c>
      <c r="AW1053" s="13" t="s">
        <v>36</v>
      </c>
      <c r="AX1053" s="13" t="s">
        <v>80</v>
      </c>
      <c r="AY1053" s="159" t="s">
        <v>171</v>
      </c>
    </row>
    <row r="1054" spans="2:65" s="15" customFormat="1">
      <c r="B1054" s="172"/>
      <c r="D1054" s="152" t="s">
        <v>179</v>
      </c>
      <c r="E1054" s="173" t="s">
        <v>1</v>
      </c>
      <c r="F1054" s="174" t="s">
        <v>224</v>
      </c>
      <c r="H1054" s="175">
        <v>9.4920000000000009</v>
      </c>
      <c r="I1054" s="176"/>
      <c r="L1054" s="172"/>
      <c r="M1054" s="177"/>
      <c r="T1054" s="178"/>
      <c r="AT1054" s="173" t="s">
        <v>179</v>
      </c>
      <c r="AU1054" s="173" t="s">
        <v>89</v>
      </c>
      <c r="AV1054" s="15" t="s">
        <v>96</v>
      </c>
      <c r="AW1054" s="15" t="s">
        <v>36</v>
      </c>
      <c r="AX1054" s="15" t="s">
        <v>80</v>
      </c>
      <c r="AY1054" s="173" t="s">
        <v>171</v>
      </c>
    </row>
    <row r="1055" spans="2:65" s="14" customFormat="1">
      <c r="B1055" s="165"/>
      <c r="D1055" s="152" t="s">
        <v>179</v>
      </c>
      <c r="E1055" s="166" t="s">
        <v>1</v>
      </c>
      <c r="F1055" s="167" t="s">
        <v>183</v>
      </c>
      <c r="H1055" s="168">
        <v>187.93100000000001</v>
      </c>
      <c r="I1055" s="169"/>
      <c r="L1055" s="165"/>
      <c r="M1055" s="170"/>
      <c r="T1055" s="171"/>
      <c r="AT1055" s="166" t="s">
        <v>179</v>
      </c>
      <c r="AU1055" s="166" t="s">
        <v>89</v>
      </c>
      <c r="AV1055" s="14" t="s">
        <v>177</v>
      </c>
      <c r="AW1055" s="14" t="s">
        <v>36</v>
      </c>
      <c r="AX1055" s="14" t="s">
        <v>87</v>
      </c>
      <c r="AY1055" s="166" t="s">
        <v>171</v>
      </c>
    </row>
    <row r="1056" spans="2:65" s="1" customFormat="1" ht="16.5" customHeight="1">
      <c r="B1056" s="32"/>
      <c r="C1056" s="182" t="s">
        <v>793</v>
      </c>
      <c r="D1056" s="182" t="s">
        <v>757</v>
      </c>
      <c r="E1056" s="183" t="s">
        <v>794</v>
      </c>
      <c r="F1056" s="184" t="s">
        <v>795</v>
      </c>
      <c r="G1056" s="185" t="s">
        <v>689</v>
      </c>
      <c r="H1056" s="186">
        <v>348.68200000000002</v>
      </c>
      <c r="I1056" s="187"/>
      <c r="J1056" s="188">
        <f>ROUND(I1056*H1056,2)</f>
        <v>0</v>
      </c>
      <c r="K1056" s="189"/>
      <c r="L1056" s="190"/>
      <c r="M1056" s="191" t="s">
        <v>1</v>
      </c>
      <c r="N1056" s="192" t="s">
        <v>45</v>
      </c>
      <c r="P1056" s="147">
        <f>O1056*H1056</f>
        <v>0</v>
      </c>
      <c r="Q1056" s="147">
        <v>0</v>
      </c>
      <c r="R1056" s="147">
        <f>Q1056*H1056</f>
        <v>0</v>
      </c>
      <c r="S1056" s="147">
        <v>0</v>
      </c>
      <c r="T1056" s="148">
        <f>S1056*H1056</f>
        <v>0</v>
      </c>
      <c r="AR1056" s="149" t="s">
        <v>225</v>
      </c>
      <c r="AT1056" s="149" t="s">
        <v>757</v>
      </c>
      <c r="AU1056" s="149" t="s">
        <v>89</v>
      </c>
      <c r="AY1056" s="17" t="s">
        <v>171</v>
      </c>
      <c r="BE1056" s="150">
        <f>IF(N1056="základní",J1056,0)</f>
        <v>0</v>
      </c>
      <c r="BF1056" s="150">
        <f>IF(N1056="snížená",J1056,0)</f>
        <v>0</v>
      </c>
      <c r="BG1056" s="150">
        <f>IF(N1056="zákl. přenesená",J1056,0)</f>
        <v>0</v>
      </c>
      <c r="BH1056" s="150">
        <f>IF(N1056="sníž. přenesená",J1056,0)</f>
        <v>0</v>
      </c>
      <c r="BI1056" s="150">
        <f>IF(N1056="nulová",J1056,0)</f>
        <v>0</v>
      </c>
      <c r="BJ1056" s="17" t="s">
        <v>87</v>
      </c>
      <c r="BK1056" s="150">
        <f>ROUND(I1056*H1056,2)</f>
        <v>0</v>
      </c>
      <c r="BL1056" s="17" t="s">
        <v>177</v>
      </c>
      <c r="BM1056" s="149" t="s">
        <v>796</v>
      </c>
    </row>
    <row r="1057" spans="2:65" s="13" customFormat="1">
      <c r="B1057" s="158"/>
      <c r="D1057" s="152" t="s">
        <v>179</v>
      </c>
      <c r="E1057" s="159" t="s">
        <v>1</v>
      </c>
      <c r="F1057" s="160" t="s">
        <v>797</v>
      </c>
      <c r="H1057" s="161">
        <v>348.68200000000002</v>
      </c>
      <c r="I1057" s="162"/>
      <c r="L1057" s="158"/>
      <c r="M1057" s="163"/>
      <c r="T1057" s="164"/>
      <c r="AT1057" s="159" t="s">
        <v>179</v>
      </c>
      <c r="AU1057" s="159" t="s">
        <v>89</v>
      </c>
      <c r="AV1057" s="13" t="s">
        <v>89</v>
      </c>
      <c r="AW1057" s="13" t="s">
        <v>36</v>
      </c>
      <c r="AX1057" s="13" t="s">
        <v>80</v>
      </c>
      <c r="AY1057" s="159" t="s">
        <v>171</v>
      </c>
    </row>
    <row r="1058" spans="2:65" s="14" customFormat="1">
      <c r="B1058" s="165"/>
      <c r="D1058" s="152" t="s">
        <v>179</v>
      </c>
      <c r="E1058" s="166" t="s">
        <v>1</v>
      </c>
      <c r="F1058" s="167" t="s">
        <v>183</v>
      </c>
      <c r="H1058" s="168">
        <v>348.68200000000002</v>
      </c>
      <c r="I1058" s="169"/>
      <c r="L1058" s="165"/>
      <c r="M1058" s="170"/>
      <c r="T1058" s="171"/>
      <c r="AT1058" s="166" t="s">
        <v>179</v>
      </c>
      <c r="AU1058" s="166" t="s">
        <v>89</v>
      </c>
      <c r="AV1058" s="14" t="s">
        <v>177</v>
      </c>
      <c r="AW1058" s="14" t="s">
        <v>36</v>
      </c>
      <c r="AX1058" s="14" t="s">
        <v>87</v>
      </c>
      <c r="AY1058" s="166" t="s">
        <v>171</v>
      </c>
    </row>
    <row r="1059" spans="2:65" s="1" customFormat="1" ht="33" customHeight="1">
      <c r="B1059" s="32"/>
      <c r="C1059" s="137" t="s">
        <v>798</v>
      </c>
      <c r="D1059" s="137" t="s">
        <v>173</v>
      </c>
      <c r="E1059" s="138" t="s">
        <v>799</v>
      </c>
      <c r="F1059" s="139" t="s">
        <v>800</v>
      </c>
      <c r="G1059" s="140" t="s">
        <v>176</v>
      </c>
      <c r="H1059" s="141">
        <v>233.32</v>
      </c>
      <c r="I1059" s="142"/>
      <c r="J1059" s="143">
        <f>ROUND(I1059*H1059,2)</f>
        <v>0</v>
      </c>
      <c r="K1059" s="144"/>
      <c r="L1059" s="32"/>
      <c r="M1059" s="145" t="s">
        <v>1</v>
      </c>
      <c r="N1059" s="146" t="s">
        <v>45</v>
      </c>
      <c r="P1059" s="147">
        <f>O1059*H1059</f>
        <v>0</v>
      </c>
      <c r="Q1059" s="147">
        <v>0</v>
      </c>
      <c r="R1059" s="147">
        <f>Q1059*H1059</f>
        <v>0</v>
      </c>
      <c r="S1059" s="147">
        <v>0</v>
      </c>
      <c r="T1059" s="148">
        <f>S1059*H1059</f>
        <v>0</v>
      </c>
      <c r="AR1059" s="149" t="s">
        <v>177</v>
      </c>
      <c r="AT1059" s="149" t="s">
        <v>173</v>
      </c>
      <c r="AU1059" s="149" t="s">
        <v>89</v>
      </c>
      <c r="AY1059" s="17" t="s">
        <v>171</v>
      </c>
      <c r="BE1059" s="150">
        <f>IF(N1059="základní",J1059,0)</f>
        <v>0</v>
      </c>
      <c r="BF1059" s="150">
        <f>IF(N1059="snížená",J1059,0)</f>
        <v>0</v>
      </c>
      <c r="BG1059" s="150">
        <f>IF(N1059="zákl. přenesená",J1059,0)</f>
        <v>0</v>
      </c>
      <c r="BH1059" s="150">
        <f>IF(N1059="sníž. přenesená",J1059,0)</f>
        <v>0</v>
      </c>
      <c r="BI1059" s="150">
        <f>IF(N1059="nulová",J1059,0)</f>
        <v>0</v>
      </c>
      <c r="BJ1059" s="17" t="s">
        <v>87</v>
      </c>
      <c r="BK1059" s="150">
        <f>ROUND(I1059*H1059,2)</f>
        <v>0</v>
      </c>
      <c r="BL1059" s="17" t="s">
        <v>177</v>
      </c>
      <c r="BM1059" s="149" t="s">
        <v>801</v>
      </c>
    </row>
    <row r="1060" spans="2:65" s="12" customFormat="1">
      <c r="B1060" s="151"/>
      <c r="D1060" s="152" t="s">
        <v>179</v>
      </c>
      <c r="E1060" s="153" t="s">
        <v>1</v>
      </c>
      <c r="F1060" s="154" t="s">
        <v>323</v>
      </c>
      <c r="H1060" s="153" t="s">
        <v>1</v>
      </c>
      <c r="I1060" s="155"/>
      <c r="L1060" s="151"/>
      <c r="M1060" s="156"/>
      <c r="T1060" s="157"/>
      <c r="AT1060" s="153" t="s">
        <v>179</v>
      </c>
      <c r="AU1060" s="153" t="s">
        <v>89</v>
      </c>
      <c r="AV1060" s="12" t="s">
        <v>87</v>
      </c>
      <c r="AW1060" s="12" t="s">
        <v>36</v>
      </c>
      <c r="AX1060" s="12" t="s">
        <v>80</v>
      </c>
      <c r="AY1060" s="153" t="s">
        <v>171</v>
      </c>
    </row>
    <row r="1061" spans="2:65" s="13" customFormat="1">
      <c r="B1061" s="158"/>
      <c r="D1061" s="152" t="s">
        <v>179</v>
      </c>
      <c r="E1061" s="159" t="s">
        <v>1</v>
      </c>
      <c r="F1061" s="160" t="s">
        <v>324</v>
      </c>
      <c r="H1061" s="161">
        <v>306</v>
      </c>
      <c r="I1061" s="162"/>
      <c r="L1061" s="158"/>
      <c r="M1061" s="163"/>
      <c r="T1061" s="164"/>
      <c r="AT1061" s="159" t="s">
        <v>179</v>
      </c>
      <c r="AU1061" s="159" t="s">
        <v>89</v>
      </c>
      <c r="AV1061" s="13" t="s">
        <v>89</v>
      </c>
      <c r="AW1061" s="13" t="s">
        <v>36</v>
      </c>
      <c r="AX1061" s="13" t="s">
        <v>80</v>
      </c>
      <c r="AY1061" s="159" t="s">
        <v>171</v>
      </c>
    </row>
    <row r="1062" spans="2:65" s="12" customFormat="1">
      <c r="B1062" s="151"/>
      <c r="D1062" s="152" t="s">
        <v>179</v>
      </c>
      <c r="E1062" s="153" t="s">
        <v>1</v>
      </c>
      <c r="F1062" s="154" t="s">
        <v>312</v>
      </c>
      <c r="H1062" s="153" t="s">
        <v>1</v>
      </c>
      <c r="I1062" s="155"/>
      <c r="L1062" s="151"/>
      <c r="M1062" s="156"/>
      <c r="T1062" s="157"/>
      <c r="AT1062" s="153" t="s">
        <v>179</v>
      </c>
      <c r="AU1062" s="153" t="s">
        <v>89</v>
      </c>
      <c r="AV1062" s="12" t="s">
        <v>87</v>
      </c>
      <c r="AW1062" s="12" t="s">
        <v>36</v>
      </c>
      <c r="AX1062" s="12" t="s">
        <v>80</v>
      </c>
      <c r="AY1062" s="153" t="s">
        <v>171</v>
      </c>
    </row>
    <row r="1063" spans="2:65" s="13" customFormat="1">
      <c r="B1063" s="158"/>
      <c r="D1063" s="152" t="s">
        <v>179</v>
      </c>
      <c r="E1063" s="159" t="s">
        <v>1</v>
      </c>
      <c r="F1063" s="160" t="s">
        <v>325</v>
      </c>
      <c r="H1063" s="161">
        <v>-43.68</v>
      </c>
      <c r="I1063" s="162"/>
      <c r="L1063" s="158"/>
      <c r="M1063" s="163"/>
      <c r="T1063" s="164"/>
      <c r="AT1063" s="159" t="s">
        <v>179</v>
      </c>
      <c r="AU1063" s="159" t="s">
        <v>89</v>
      </c>
      <c r="AV1063" s="13" t="s">
        <v>89</v>
      </c>
      <c r="AW1063" s="13" t="s">
        <v>36</v>
      </c>
      <c r="AX1063" s="13" t="s">
        <v>80</v>
      </c>
      <c r="AY1063" s="159" t="s">
        <v>171</v>
      </c>
    </row>
    <row r="1064" spans="2:65" s="13" customFormat="1">
      <c r="B1064" s="158"/>
      <c r="D1064" s="152" t="s">
        <v>179</v>
      </c>
      <c r="E1064" s="159" t="s">
        <v>1</v>
      </c>
      <c r="F1064" s="160" t="s">
        <v>326</v>
      </c>
      <c r="H1064" s="161">
        <v>-29</v>
      </c>
      <c r="I1064" s="162"/>
      <c r="L1064" s="158"/>
      <c r="M1064" s="163"/>
      <c r="T1064" s="164"/>
      <c r="AT1064" s="159" t="s">
        <v>179</v>
      </c>
      <c r="AU1064" s="159" t="s">
        <v>89</v>
      </c>
      <c r="AV1064" s="13" t="s">
        <v>89</v>
      </c>
      <c r="AW1064" s="13" t="s">
        <v>36</v>
      </c>
      <c r="AX1064" s="13" t="s">
        <v>80</v>
      </c>
      <c r="AY1064" s="159" t="s">
        <v>171</v>
      </c>
    </row>
    <row r="1065" spans="2:65" s="15" customFormat="1">
      <c r="B1065" s="172"/>
      <c r="D1065" s="152" t="s">
        <v>179</v>
      </c>
      <c r="E1065" s="173" t="s">
        <v>1</v>
      </c>
      <c r="F1065" s="174" t="s">
        <v>224</v>
      </c>
      <c r="H1065" s="175">
        <v>233.32</v>
      </c>
      <c r="I1065" s="176"/>
      <c r="L1065" s="172"/>
      <c r="M1065" s="177"/>
      <c r="T1065" s="178"/>
      <c r="AT1065" s="173" t="s">
        <v>179</v>
      </c>
      <c r="AU1065" s="173" t="s">
        <v>89</v>
      </c>
      <c r="AV1065" s="15" t="s">
        <v>96</v>
      </c>
      <c r="AW1065" s="15" t="s">
        <v>36</v>
      </c>
      <c r="AX1065" s="15" t="s">
        <v>80</v>
      </c>
      <c r="AY1065" s="173" t="s">
        <v>171</v>
      </c>
    </row>
    <row r="1066" spans="2:65" s="14" customFormat="1">
      <c r="B1066" s="165"/>
      <c r="D1066" s="152" t="s">
        <v>179</v>
      </c>
      <c r="E1066" s="166" t="s">
        <v>1</v>
      </c>
      <c r="F1066" s="167" t="s">
        <v>183</v>
      </c>
      <c r="H1066" s="168">
        <v>233.32</v>
      </c>
      <c r="I1066" s="169"/>
      <c r="L1066" s="165"/>
      <c r="M1066" s="170"/>
      <c r="T1066" s="171"/>
      <c r="AT1066" s="166" t="s">
        <v>179</v>
      </c>
      <c r="AU1066" s="166" t="s">
        <v>89</v>
      </c>
      <c r="AV1066" s="14" t="s">
        <v>177</v>
      </c>
      <c r="AW1066" s="14" t="s">
        <v>36</v>
      </c>
      <c r="AX1066" s="14" t="s">
        <v>87</v>
      </c>
      <c r="AY1066" s="166" t="s">
        <v>171</v>
      </c>
    </row>
    <row r="1067" spans="2:65" s="1" customFormat="1" ht="33" customHeight="1">
      <c r="B1067" s="32"/>
      <c r="C1067" s="137" t="s">
        <v>802</v>
      </c>
      <c r="D1067" s="137" t="s">
        <v>173</v>
      </c>
      <c r="E1067" s="138" t="s">
        <v>803</v>
      </c>
      <c r="F1067" s="139" t="s">
        <v>804</v>
      </c>
      <c r="G1067" s="140" t="s">
        <v>176</v>
      </c>
      <c r="H1067" s="141">
        <v>2087</v>
      </c>
      <c r="I1067" s="142"/>
      <c r="J1067" s="143">
        <f>ROUND(I1067*H1067,2)</f>
        <v>0</v>
      </c>
      <c r="K1067" s="144"/>
      <c r="L1067" s="32"/>
      <c r="M1067" s="145" t="s">
        <v>1</v>
      </c>
      <c r="N1067" s="146" t="s">
        <v>45</v>
      </c>
      <c r="P1067" s="147">
        <f>O1067*H1067</f>
        <v>0</v>
      </c>
      <c r="Q1067" s="147">
        <v>0</v>
      </c>
      <c r="R1067" s="147">
        <f>Q1067*H1067</f>
        <v>0</v>
      </c>
      <c r="S1067" s="147">
        <v>0</v>
      </c>
      <c r="T1067" s="148">
        <f>S1067*H1067</f>
        <v>0</v>
      </c>
      <c r="AR1067" s="149" t="s">
        <v>177</v>
      </c>
      <c r="AT1067" s="149" t="s">
        <v>173</v>
      </c>
      <c r="AU1067" s="149" t="s">
        <v>89</v>
      </c>
      <c r="AY1067" s="17" t="s">
        <v>171</v>
      </c>
      <c r="BE1067" s="150">
        <f>IF(N1067="základní",J1067,0)</f>
        <v>0</v>
      </c>
      <c r="BF1067" s="150">
        <f>IF(N1067="snížená",J1067,0)</f>
        <v>0</v>
      </c>
      <c r="BG1067" s="150">
        <f>IF(N1067="zákl. přenesená",J1067,0)</f>
        <v>0</v>
      </c>
      <c r="BH1067" s="150">
        <f>IF(N1067="sníž. přenesená",J1067,0)</f>
        <v>0</v>
      </c>
      <c r="BI1067" s="150">
        <f>IF(N1067="nulová",J1067,0)</f>
        <v>0</v>
      </c>
      <c r="BJ1067" s="17" t="s">
        <v>87</v>
      </c>
      <c r="BK1067" s="150">
        <f>ROUND(I1067*H1067,2)</f>
        <v>0</v>
      </c>
      <c r="BL1067" s="17" t="s">
        <v>177</v>
      </c>
      <c r="BM1067" s="149" t="s">
        <v>805</v>
      </c>
    </row>
    <row r="1068" spans="2:65" s="12" customFormat="1">
      <c r="B1068" s="151"/>
      <c r="D1068" s="152" t="s">
        <v>179</v>
      </c>
      <c r="E1068" s="153" t="s">
        <v>1</v>
      </c>
      <c r="F1068" s="154" t="s">
        <v>310</v>
      </c>
      <c r="H1068" s="153" t="s">
        <v>1</v>
      </c>
      <c r="I1068" s="155"/>
      <c r="L1068" s="151"/>
      <c r="M1068" s="156"/>
      <c r="T1068" s="157"/>
      <c r="AT1068" s="153" t="s">
        <v>179</v>
      </c>
      <c r="AU1068" s="153" t="s">
        <v>89</v>
      </c>
      <c r="AV1068" s="12" t="s">
        <v>87</v>
      </c>
      <c r="AW1068" s="12" t="s">
        <v>36</v>
      </c>
      <c r="AX1068" s="12" t="s">
        <v>80</v>
      </c>
      <c r="AY1068" s="153" t="s">
        <v>171</v>
      </c>
    </row>
    <row r="1069" spans="2:65" s="13" customFormat="1">
      <c r="B1069" s="158"/>
      <c r="D1069" s="152" t="s">
        <v>179</v>
      </c>
      <c r="E1069" s="159" t="s">
        <v>1</v>
      </c>
      <c r="F1069" s="160" t="s">
        <v>311</v>
      </c>
      <c r="H1069" s="161">
        <v>2194</v>
      </c>
      <c r="I1069" s="162"/>
      <c r="L1069" s="158"/>
      <c r="M1069" s="163"/>
      <c r="T1069" s="164"/>
      <c r="AT1069" s="159" t="s">
        <v>179</v>
      </c>
      <c r="AU1069" s="159" t="s">
        <v>89</v>
      </c>
      <c r="AV1069" s="13" t="s">
        <v>89</v>
      </c>
      <c r="AW1069" s="13" t="s">
        <v>36</v>
      </c>
      <c r="AX1069" s="13" t="s">
        <v>80</v>
      </c>
      <c r="AY1069" s="159" t="s">
        <v>171</v>
      </c>
    </row>
    <row r="1070" spans="2:65" s="12" customFormat="1">
      <c r="B1070" s="151"/>
      <c r="D1070" s="152" t="s">
        <v>179</v>
      </c>
      <c r="E1070" s="153" t="s">
        <v>1</v>
      </c>
      <c r="F1070" s="154" t="s">
        <v>312</v>
      </c>
      <c r="H1070" s="153" t="s">
        <v>1</v>
      </c>
      <c r="I1070" s="155"/>
      <c r="L1070" s="151"/>
      <c r="M1070" s="156"/>
      <c r="T1070" s="157"/>
      <c r="AT1070" s="153" t="s">
        <v>179</v>
      </c>
      <c r="AU1070" s="153" t="s">
        <v>89</v>
      </c>
      <c r="AV1070" s="12" t="s">
        <v>87</v>
      </c>
      <c r="AW1070" s="12" t="s">
        <v>36</v>
      </c>
      <c r="AX1070" s="12" t="s">
        <v>80</v>
      </c>
      <c r="AY1070" s="153" t="s">
        <v>171</v>
      </c>
    </row>
    <row r="1071" spans="2:65" s="13" customFormat="1">
      <c r="B1071" s="158"/>
      <c r="D1071" s="152" t="s">
        <v>179</v>
      </c>
      <c r="E1071" s="159" t="s">
        <v>1</v>
      </c>
      <c r="F1071" s="160" t="s">
        <v>313</v>
      </c>
      <c r="H1071" s="161">
        <v>-107</v>
      </c>
      <c r="I1071" s="162"/>
      <c r="L1071" s="158"/>
      <c r="M1071" s="163"/>
      <c r="T1071" s="164"/>
      <c r="AT1071" s="159" t="s">
        <v>179</v>
      </c>
      <c r="AU1071" s="159" t="s">
        <v>89</v>
      </c>
      <c r="AV1071" s="13" t="s">
        <v>89</v>
      </c>
      <c r="AW1071" s="13" t="s">
        <v>36</v>
      </c>
      <c r="AX1071" s="13" t="s">
        <v>80</v>
      </c>
      <c r="AY1071" s="159" t="s">
        <v>171</v>
      </c>
    </row>
    <row r="1072" spans="2:65" s="15" customFormat="1">
      <c r="B1072" s="172"/>
      <c r="D1072" s="152" t="s">
        <v>179</v>
      </c>
      <c r="E1072" s="173" t="s">
        <v>1</v>
      </c>
      <c r="F1072" s="174" t="s">
        <v>224</v>
      </c>
      <c r="H1072" s="175">
        <v>2087</v>
      </c>
      <c r="I1072" s="176"/>
      <c r="L1072" s="172"/>
      <c r="M1072" s="177"/>
      <c r="T1072" s="178"/>
      <c r="AT1072" s="173" t="s">
        <v>179</v>
      </c>
      <c r="AU1072" s="173" t="s">
        <v>89</v>
      </c>
      <c r="AV1072" s="15" t="s">
        <v>96</v>
      </c>
      <c r="AW1072" s="15" t="s">
        <v>36</v>
      </c>
      <c r="AX1072" s="15" t="s">
        <v>80</v>
      </c>
      <c r="AY1072" s="173" t="s">
        <v>171</v>
      </c>
    </row>
    <row r="1073" spans="2:65" s="14" customFormat="1">
      <c r="B1073" s="165"/>
      <c r="D1073" s="152" t="s">
        <v>179</v>
      </c>
      <c r="E1073" s="166" t="s">
        <v>1</v>
      </c>
      <c r="F1073" s="167" t="s">
        <v>183</v>
      </c>
      <c r="H1073" s="168">
        <v>2087</v>
      </c>
      <c r="I1073" s="169"/>
      <c r="L1073" s="165"/>
      <c r="M1073" s="170"/>
      <c r="T1073" s="171"/>
      <c r="AT1073" s="166" t="s">
        <v>179</v>
      </c>
      <c r="AU1073" s="166" t="s">
        <v>89</v>
      </c>
      <c r="AV1073" s="14" t="s">
        <v>177</v>
      </c>
      <c r="AW1073" s="14" t="s">
        <v>36</v>
      </c>
      <c r="AX1073" s="14" t="s">
        <v>87</v>
      </c>
      <c r="AY1073" s="166" t="s">
        <v>171</v>
      </c>
    </row>
    <row r="1074" spans="2:65" s="1" customFormat="1" ht="24.15" customHeight="1">
      <c r="B1074" s="32"/>
      <c r="C1074" s="137" t="s">
        <v>806</v>
      </c>
      <c r="D1074" s="137" t="s">
        <v>173</v>
      </c>
      <c r="E1074" s="138" t="s">
        <v>807</v>
      </c>
      <c r="F1074" s="139" t="s">
        <v>808</v>
      </c>
      <c r="G1074" s="140" t="s">
        <v>176</v>
      </c>
      <c r="H1074" s="141">
        <v>2087</v>
      </c>
      <c r="I1074" s="142"/>
      <c r="J1074" s="143">
        <f>ROUND(I1074*H1074,2)</f>
        <v>0</v>
      </c>
      <c r="K1074" s="144"/>
      <c r="L1074" s="32"/>
      <c r="M1074" s="145" t="s">
        <v>1</v>
      </c>
      <c r="N1074" s="146" t="s">
        <v>45</v>
      </c>
      <c r="P1074" s="147">
        <f>O1074*H1074</f>
        <v>0</v>
      </c>
      <c r="Q1074" s="147">
        <v>0</v>
      </c>
      <c r="R1074" s="147">
        <f>Q1074*H1074</f>
        <v>0</v>
      </c>
      <c r="S1074" s="147">
        <v>0</v>
      </c>
      <c r="T1074" s="148">
        <f>S1074*H1074</f>
        <v>0</v>
      </c>
      <c r="AR1074" s="149" t="s">
        <v>177</v>
      </c>
      <c r="AT1074" s="149" t="s">
        <v>173</v>
      </c>
      <c r="AU1074" s="149" t="s">
        <v>89</v>
      </c>
      <c r="AY1074" s="17" t="s">
        <v>171</v>
      </c>
      <c r="BE1074" s="150">
        <f>IF(N1074="základní",J1074,0)</f>
        <v>0</v>
      </c>
      <c r="BF1074" s="150">
        <f>IF(N1074="snížená",J1074,0)</f>
        <v>0</v>
      </c>
      <c r="BG1074" s="150">
        <f>IF(N1074="zákl. přenesená",J1074,0)</f>
        <v>0</v>
      </c>
      <c r="BH1074" s="150">
        <f>IF(N1074="sníž. přenesená",J1074,0)</f>
        <v>0</v>
      </c>
      <c r="BI1074" s="150">
        <f>IF(N1074="nulová",J1074,0)</f>
        <v>0</v>
      </c>
      <c r="BJ1074" s="17" t="s">
        <v>87</v>
      </c>
      <c r="BK1074" s="150">
        <f>ROUND(I1074*H1074,2)</f>
        <v>0</v>
      </c>
      <c r="BL1074" s="17" t="s">
        <v>177</v>
      </c>
      <c r="BM1074" s="149" t="s">
        <v>809</v>
      </c>
    </row>
    <row r="1075" spans="2:65" s="12" customFormat="1">
      <c r="B1075" s="151"/>
      <c r="D1075" s="152" t="s">
        <v>179</v>
      </c>
      <c r="E1075" s="153" t="s">
        <v>1</v>
      </c>
      <c r="F1075" s="154" t="s">
        <v>310</v>
      </c>
      <c r="H1075" s="153" t="s">
        <v>1</v>
      </c>
      <c r="I1075" s="155"/>
      <c r="L1075" s="151"/>
      <c r="M1075" s="156"/>
      <c r="T1075" s="157"/>
      <c r="AT1075" s="153" t="s">
        <v>179</v>
      </c>
      <c r="AU1075" s="153" t="s">
        <v>89</v>
      </c>
      <c r="AV1075" s="12" t="s">
        <v>87</v>
      </c>
      <c r="AW1075" s="12" t="s">
        <v>36</v>
      </c>
      <c r="AX1075" s="12" t="s">
        <v>80</v>
      </c>
      <c r="AY1075" s="153" t="s">
        <v>171</v>
      </c>
    </row>
    <row r="1076" spans="2:65" s="13" customFormat="1">
      <c r="B1076" s="158"/>
      <c r="D1076" s="152" t="s">
        <v>179</v>
      </c>
      <c r="E1076" s="159" t="s">
        <v>1</v>
      </c>
      <c r="F1076" s="160" t="s">
        <v>311</v>
      </c>
      <c r="H1076" s="161">
        <v>2194</v>
      </c>
      <c r="I1076" s="162"/>
      <c r="L1076" s="158"/>
      <c r="M1076" s="163"/>
      <c r="T1076" s="164"/>
      <c r="AT1076" s="159" t="s">
        <v>179</v>
      </c>
      <c r="AU1076" s="159" t="s">
        <v>89</v>
      </c>
      <c r="AV1076" s="13" t="s">
        <v>89</v>
      </c>
      <c r="AW1076" s="13" t="s">
        <v>36</v>
      </c>
      <c r="AX1076" s="13" t="s">
        <v>80</v>
      </c>
      <c r="AY1076" s="159" t="s">
        <v>171</v>
      </c>
    </row>
    <row r="1077" spans="2:65" s="12" customFormat="1">
      <c r="B1077" s="151"/>
      <c r="D1077" s="152" t="s">
        <v>179</v>
      </c>
      <c r="E1077" s="153" t="s">
        <v>1</v>
      </c>
      <c r="F1077" s="154" t="s">
        <v>312</v>
      </c>
      <c r="H1077" s="153" t="s">
        <v>1</v>
      </c>
      <c r="I1077" s="155"/>
      <c r="L1077" s="151"/>
      <c r="M1077" s="156"/>
      <c r="T1077" s="157"/>
      <c r="AT1077" s="153" t="s">
        <v>179</v>
      </c>
      <c r="AU1077" s="153" t="s">
        <v>89</v>
      </c>
      <c r="AV1077" s="12" t="s">
        <v>87</v>
      </c>
      <c r="AW1077" s="12" t="s">
        <v>36</v>
      </c>
      <c r="AX1077" s="12" t="s">
        <v>80</v>
      </c>
      <c r="AY1077" s="153" t="s">
        <v>171</v>
      </c>
    </row>
    <row r="1078" spans="2:65" s="13" customFormat="1">
      <c r="B1078" s="158"/>
      <c r="D1078" s="152" t="s">
        <v>179</v>
      </c>
      <c r="E1078" s="159" t="s">
        <v>1</v>
      </c>
      <c r="F1078" s="160" t="s">
        <v>313</v>
      </c>
      <c r="H1078" s="161">
        <v>-107</v>
      </c>
      <c r="I1078" s="162"/>
      <c r="L1078" s="158"/>
      <c r="M1078" s="163"/>
      <c r="T1078" s="164"/>
      <c r="AT1078" s="159" t="s">
        <v>179</v>
      </c>
      <c r="AU1078" s="159" t="s">
        <v>89</v>
      </c>
      <c r="AV1078" s="13" t="s">
        <v>89</v>
      </c>
      <c r="AW1078" s="13" t="s">
        <v>36</v>
      </c>
      <c r="AX1078" s="13" t="s">
        <v>80</v>
      </c>
      <c r="AY1078" s="159" t="s">
        <v>171</v>
      </c>
    </row>
    <row r="1079" spans="2:65" s="15" customFormat="1">
      <c r="B1079" s="172"/>
      <c r="D1079" s="152" t="s">
        <v>179</v>
      </c>
      <c r="E1079" s="173" t="s">
        <v>1</v>
      </c>
      <c r="F1079" s="174" t="s">
        <v>224</v>
      </c>
      <c r="H1079" s="175">
        <v>2087</v>
      </c>
      <c r="I1079" s="176"/>
      <c r="L1079" s="172"/>
      <c r="M1079" s="177"/>
      <c r="T1079" s="178"/>
      <c r="AT1079" s="173" t="s">
        <v>179</v>
      </c>
      <c r="AU1079" s="173" t="s">
        <v>89</v>
      </c>
      <c r="AV1079" s="15" t="s">
        <v>96</v>
      </c>
      <c r="AW1079" s="15" t="s">
        <v>36</v>
      </c>
      <c r="AX1079" s="15" t="s">
        <v>80</v>
      </c>
      <c r="AY1079" s="173" t="s">
        <v>171</v>
      </c>
    </row>
    <row r="1080" spans="2:65" s="14" customFormat="1">
      <c r="B1080" s="165"/>
      <c r="D1080" s="152" t="s">
        <v>179</v>
      </c>
      <c r="E1080" s="166" t="s">
        <v>1</v>
      </c>
      <c r="F1080" s="167" t="s">
        <v>183</v>
      </c>
      <c r="H1080" s="168">
        <v>2087</v>
      </c>
      <c r="I1080" s="169"/>
      <c r="L1080" s="165"/>
      <c r="M1080" s="170"/>
      <c r="T1080" s="171"/>
      <c r="AT1080" s="166" t="s">
        <v>179</v>
      </c>
      <c r="AU1080" s="166" t="s">
        <v>89</v>
      </c>
      <c r="AV1080" s="14" t="s">
        <v>177</v>
      </c>
      <c r="AW1080" s="14" t="s">
        <v>36</v>
      </c>
      <c r="AX1080" s="14" t="s">
        <v>87</v>
      </c>
      <c r="AY1080" s="166" t="s">
        <v>171</v>
      </c>
    </row>
    <row r="1081" spans="2:65" s="1" customFormat="1" ht="16.5" customHeight="1">
      <c r="B1081" s="32"/>
      <c r="C1081" s="182" t="s">
        <v>810</v>
      </c>
      <c r="D1081" s="182" t="s">
        <v>757</v>
      </c>
      <c r="E1081" s="183" t="s">
        <v>811</v>
      </c>
      <c r="F1081" s="184" t="s">
        <v>812</v>
      </c>
      <c r="G1081" s="185" t="s">
        <v>813</v>
      </c>
      <c r="H1081" s="186">
        <v>135.42500000000001</v>
      </c>
      <c r="I1081" s="187"/>
      <c r="J1081" s="188">
        <f>ROUND(I1081*H1081,2)</f>
        <v>0</v>
      </c>
      <c r="K1081" s="189"/>
      <c r="L1081" s="190"/>
      <c r="M1081" s="191" t="s">
        <v>1</v>
      </c>
      <c r="N1081" s="192" t="s">
        <v>45</v>
      </c>
      <c r="P1081" s="147">
        <f>O1081*H1081</f>
        <v>0</v>
      </c>
      <c r="Q1081" s="147">
        <v>1E-3</v>
      </c>
      <c r="R1081" s="147">
        <f>Q1081*H1081</f>
        <v>0.13542500000000002</v>
      </c>
      <c r="S1081" s="147">
        <v>0</v>
      </c>
      <c r="T1081" s="148">
        <f>S1081*H1081</f>
        <v>0</v>
      </c>
      <c r="AR1081" s="149" t="s">
        <v>225</v>
      </c>
      <c r="AT1081" s="149" t="s">
        <v>757</v>
      </c>
      <c r="AU1081" s="149" t="s">
        <v>89</v>
      </c>
      <c r="AY1081" s="17" t="s">
        <v>171</v>
      </c>
      <c r="BE1081" s="150">
        <f>IF(N1081="základní",J1081,0)</f>
        <v>0</v>
      </c>
      <c r="BF1081" s="150">
        <f>IF(N1081="snížená",J1081,0)</f>
        <v>0</v>
      </c>
      <c r="BG1081" s="150">
        <f>IF(N1081="zákl. přenesená",J1081,0)</f>
        <v>0</v>
      </c>
      <c r="BH1081" s="150">
        <f>IF(N1081="sníž. přenesená",J1081,0)</f>
        <v>0</v>
      </c>
      <c r="BI1081" s="150">
        <f>IF(N1081="nulová",J1081,0)</f>
        <v>0</v>
      </c>
      <c r="BJ1081" s="17" t="s">
        <v>87</v>
      </c>
      <c r="BK1081" s="150">
        <f>ROUND(I1081*H1081,2)</f>
        <v>0</v>
      </c>
      <c r="BL1081" s="17" t="s">
        <v>177</v>
      </c>
      <c r="BM1081" s="149" t="s">
        <v>814</v>
      </c>
    </row>
    <row r="1082" spans="2:65" s="13" customFormat="1">
      <c r="B1082" s="158"/>
      <c r="D1082" s="152" t="s">
        <v>179</v>
      </c>
      <c r="E1082" s="159" t="s">
        <v>1</v>
      </c>
      <c r="F1082" s="160" t="s">
        <v>815</v>
      </c>
      <c r="H1082" s="161">
        <v>135.42500000000001</v>
      </c>
      <c r="I1082" s="162"/>
      <c r="L1082" s="158"/>
      <c r="M1082" s="163"/>
      <c r="T1082" s="164"/>
      <c r="AT1082" s="159" t="s">
        <v>179</v>
      </c>
      <c r="AU1082" s="159" t="s">
        <v>89</v>
      </c>
      <c r="AV1082" s="13" t="s">
        <v>89</v>
      </c>
      <c r="AW1082" s="13" t="s">
        <v>36</v>
      </c>
      <c r="AX1082" s="13" t="s">
        <v>80</v>
      </c>
      <c r="AY1082" s="159" t="s">
        <v>171</v>
      </c>
    </row>
    <row r="1083" spans="2:65" s="14" customFormat="1">
      <c r="B1083" s="165"/>
      <c r="D1083" s="152" t="s">
        <v>179</v>
      </c>
      <c r="E1083" s="166" t="s">
        <v>1</v>
      </c>
      <c r="F1083" s="167" t="s">
        <v>183</v>
      </c>
      <c r="H1083" s="168">
        <v>135.42500000000001</v>
      </c>
      <c r="I1083" s="169"/>
      <c r="L1083" s="165"/>
      <c r="M1083" s="170"/>
      <c r="T1083" s="171"/>
      <c r="AT1083" s="166" t="s">
        <v>179</v>
      </c>
      <c r="AU1083" s="166" t="s">
        <v>89</v>
      </c>
      <c r="AV1083" s="14" t="s">
        <v>177</v>
      </c>
      <c r="AW1083" s="14" t="s">
        <v>36</v>
      </c>
      <c r="AX1083" s="14" t="s">
        <v>87</v>
      </c>
      <c r="AY1083" s="166" t="s">
        <v>171</v>
      </c>
    </row>
    <row r="1084" spans="2:65" s="1" customFormat="1" ht="24.15" customHeight="1">
      <c r="B1084" s="32"/>
      <c r="C1084" s="137" t="s">
        <v>816</v>
      </c>
      <c r="D1084" s="137" t="s">
        <v>173</v>
      </c>
      <c r="E1084" s="138" t="s">
        <v>817</v>
      </c>
      <c r="F1084" s="139" t="s">
        <v>818</v>
      </c>
      <c r="G1084" s="140" t="s">
        <v>176</v>
      </c>
      <c r="H1084" s="141">
        <v>2320.3200000000002</v>
      </c>
      <c r="I1084" s="142"/>
      <c r="J1084" s="143">
        <f>ROUND(I1084*H1084,2)</f>
        <v>0</v>
      </c>
      <c r="K1084" s="144"/>
      <c r="L1084" s="32"/>
      <c r="M1084" s="145" t="s">
        <v>1</v>
      </c>
      <c r="N1084" s="146" t="s">
        <v>45</v>
      </c>
      <c r="P1084" s="147">
        <f>O1084*H1084</f>
        <v>0</v>
      </c>
      <c r="Q1084" s="147">
        <v>0</v>
      </c>
      <c r="R1084" s="147">
        <f>Q1084*H1084</f>
        <v>0</v>
      </c>
      <c r="S1084" s="147">
        <v>0</v>
      </c>
      <c r="T1084" s="148">
        <f>S1084*H1084</f>
        <v>0</v>
      </c>
      <c r="AR1084" s="149" t="s">
        <v>177</v>
      </c>
      <c r="AT1084" s="149" t="s">
        <v>173</v>
      </c>
      <c r="AU1084" s="149" t="s">
        <v>89</v>
      </c>
      <c r="AY1084" s="17" t="s">
        <v>171</v>
      </c>
      <c r="BE1084" s="150">
        <f>IF(N1084="základní",J1084,0)</f>
        <v>0</v>
      </c>
      <c r="BF1084" s="150">
        <f>IF(N1084="snížená",J1084,0)</f>
        <v>0</v>
      </c>
      <c r="BG1084" s="150">
        <f>IF(N1084="zákl. přenesená",J1084,0)</f>
        <v>0</v>
      </c>
      <c r="BH1084" s="150">
        <f>IF(N1084="sníž. přenesená",J1084,0)</f>
        <v>0</v>
      </c>
      <c r="BI1084" s="150">
        <f>IF(N1084="nulová",J1084,0)</f>
        <v>0</v>
      </c>
      <c r="BJ1084" s="17" t="s">
        <v>87</v>
      </c>
      <c r="BK1084" s="150">
        <f>ROUND(I1084*H1084,2)</f>
        <v>0</v>
      </c>
      <c r="BL1084" s="17" t="s">
        <v>177</v>
      </c>
      <c r="BM1084" s="149" t="s">
        <v>819</v>
      </c>
    </row>
    <row r="1085" spans="2:65" s="12" customFormat="1">
      <c r="B1085" s="151"/>
      <c r="D1085" s="152" t="s">
        <v>179</v>
      </c>
      <c r="E1085" s="153" t="s">
        <v>1</v>
      </c>
      <c r="F1085" s="154" t="s">
        <v>323</v>
      </c>
      <c r="H1085" s="153" t="s">
        <v>1</v>
      </c>
      <c r="I1085" s="155"/>
      <c r="L1085" s="151"/>
      <c r="M1085" s="156"/>
      <c r="T1085" s="157"/>
      <c r="AT1085" s="153" t="s">
        <v>179</v>
      </c>
      <c r="AU1085" s="153" t="s">
        <v>89</v>
      </c>
      <c r="AV1085" s="12" t="s">
        <v>87</v>
      </c>
      <c r="AW1085" s="12" t="s">
        <v>36</v>
      </c>
      <c r="AX1085" s="12" t="s">
        <v>80</v>
      </c>
      <c r="AY1085" s="153" t="s">
        <v>171</v>
      </c>
    </row>
    <row r="1086" spans="2:65" s="13" customFormat="1">
      <c r="B1086" s="158"/>
      <c r="D1086" s="152" t="s">
        <v>179</v>
      </c>
      <c r="E1086" s="159" t="s">
        <v>1</v>
      </c>
      <c r="F1086" s="160" t="s">
        <v>324</v>
      </c>
      <c r="H1086" s="161">
        <v>306</v>
      </c>
      <c r="I1086" s="162"/>
      <c r="L1086" s="158"/>
      <c r="M1086" s="163"/>
      <c r="T1086" s="164"/>
      <c r="AT1086" s="159" t="s">
        <v>179</v>
      </c>
      <c r="AU1086" s="159" t="s">
        <v>89</v>
      </c>
      <c r="AV1086" s="13" t="s">
        <v>89</v>
      </c>
      <c r="AW1086" s="13" t="s">
        <v>36</v>
      </c>
      <c r="AX1086" s="13" t="s">
        <v>80</v>
      </c>
      <c r="AY1086" s="159" t="s">
        <v>171</v>
      </c>
    </row>
    <row r="1087" spans="2:65" s="12" customFormat="1">
      <c r="B1087" s="151"/>
      <c r="D1087" s="152" t="s">
        <v>179</v>
      </c>
      <c r="E1087" s="153" t="s">
        <v>1</v>
      </c>
      <c r="F1087" s="154" t="s">
        <v>312</v>
      </c>
      <c r="H1087" s="153" t="s">
        <v>1</v>
      </c>
      <c r="I1087" s="155"/>
      <c r="L1087" s="151"/>
      <c r="M1087" s="156"/>
      <c r="T1087" s="157"/>
      <c r="AT1087" s="153" t="s">
        <v>179</v>
      </c>
      <c r="AU1087" s="153" t="s">
        <v>89</v>
      </c>
      <c r="AV1087" s="12" t="s">
        <v>87</v>
      </c>
      <c r="AW1087" s="12" t="s">
        <v>36</v>
      </c>
      <c r="AX1087" s="12" t="s">
        <v>80</v>
      </c>
      <c r="AY1087" s="153" t="s">
        <v>171</v>
      </c>
    </row>
    <row r="1088" spans="2:65" s="13" customFormat="1">
      <c r="B1088" s="158"/>
      <c r="D1088" s="152" t="s">
        <v>179</v>
      </c>
      <c r="E1088" s="159" t="s">
        <v>1</v>
      </c>
      <c r="F1088" s="160" t="s">
        <v>325</v>
      </c>
      <c r="H1088" s="161">
        <v>-43.68</v>
      </c>
      <c r="I1088" s="162"/>
      <c r="L1088" s="158"/>
      <c r="M1088" s="163"/>
      <c r="T1088" s="164"/>
      <c r="AT1088" s="159" t="s">
        <v>179</v>
      </c>
      <c r="AU1088" s="159" t="s">
        <v>89</v>
      </c>
      <c r="AV1088" s="13" t="s">
        <v>89</v>
      </c>
      <c r="AW1088" s="13" t="s">
        <v>36</v>
      </c>
      <c r="AX1088" s="13" t="s">
        <v>80</v>
      </c>
      <c r="AY1088" s="159" t="s">
        <v>171</v>
      </c>
    </row>
    <row r="1089" spans="2:65" s="13" customFormat="1">
      <c r="B1089" s="158"/>
      <c r="D1089" s="152" t="s">
        <v>179</v>
      </c>
      <c r="E1089" s="159" t="s">
        <v>1</v>
      </c>
      <c r="F1089" s="160" t="s">
        <v>326</v>
      </c>
      <c r="H1089" s="161">
        <v>-29</v>
      </c>
      <c r="I1089" s="162"/>
      <c r="L1089" s="158"/>
      <c r="M1089" s="163"/>
      <c r="T1089" s="164"/>
      <c r="AT1089" s="159" t="s">
        <v>179</v>
      </c>
      <c r="AU1089" s="159" t="s">
        <v>89</v>
      </c>
      <c r="AV1089" s="13" t="s">
        <v>89</v>
      </c>
      <c r="AW1089" s="13" t="s">
        <v>36</v>
      </c>
      <c r="AX1089" s="13" t="s">
        <v>80</v>
      </c>
      <c r="AY1089" s="159" t="s">
        <v>171</v>
      </c>
    </row>
    <row r="1090" spans="2:65" s="15" customFormat="1">
      <c r="B1090" s="172"/>
      <c r="D1090" s="152" t="s">
        <v>179</v>
      </c>
      <c r="E1090" s="173" t="s">
        <v>1</v>
      </c>
      <c r="F1090" s="174" t="s">
        <v>224</v>
      </c>
      <c r="H1090" s="175">
        <v>233.32</v>
      </c>
      <c r="I1090" s="176"/>
      <c r="L1090" s="172"/>
      <c r="M1090" s="177"/>
      <c r="T1090" s="178"/>
      <c r="AT1090" s="173" t="s">
        <v>179</v>
      </c>
      <c r="AU1090" s="173" t="s">
        <v>89</v>
      </c>
      <c r="AV1090" s="15" t="s">
        <v>96</v>
      </c>
      <c r="AW1090" s="15" t="s">
        <v>36</v>
      </c>
      <c r="AX1090" s="15" t="s">
        <v>80</v>
      </c>
      <c r="AY1090" s="173" t="s">
        <v>171</v>
      </c>
    </row>
    <row r="1091" spans="2:65" s="12" customFormat="1">
      <c r="B1091" s="151"/>
      <c r="D1091" s="152" t="s">
        <v>179</v>
      </c>
      <c r="E1091" s="153" t="s">
        <v>1</v>
      </c>
      <c r="F1091" s="154" t="s">
        <v>310</v>
      </c>
      <c r="H1091" s="153" t="s">
        <v>1</v>
      </c>
      <c r="I1091" s="155"/>
      <c r="L1091" s="151"/>
      <c r="M1091" s="156"/>
      <c r="T1091" s="157"/>
      <c r="AT1091" s="153" t="s">
        <v>179</v>
      </c>
      <c r="AU1091" s="153" t="s">
        <v>89</v>
      </c>
      <c r="AV1091" s="12" t="s">
        <v>87</v>
      </c>
      <c r="AW1091" s="12" t="s">
        <v>36</v>
      </c>
      <c r="AX1091" s="12" t="s">
        <v>80</v>
      </c>
      <c r="AY1091" s="153" t="s">
        <v>171</v>
      </c>
    </row>
    <row r="1092" spans="2:65" s="13" customFormat="1">
      <c r="B1092" s="158"/>
      <c r="D1092" s="152" t="s">
        <v>179</v>
      </c>
      <c r="E1092" s="159" t="s">
        <v>1</v>
      </c>
      <c r="F1092" s="160" t="s">
        <v>311</v>
      </c>
      <c r="H1092" s="161">
        <v>2194</v>
      </c>
      <c r="I1092" s="162"/>
      <c r="L1092" s="158"/>
      <c r="M1092" s="163"/>
      <c r="T1092" s="164"/>
      <c r="AT1092" s="159" t="s">
        <v>179</v>
      </c>
      <c r="AU1092" s="159" t="s">
        <v>89</v>
      </c>
      <c r="AV1092" s="13" t="s">
        <v>89</v>
      </c>
      <c r="AW1092" s="13" t="s">
        <v>36</v>
      </c>
      <c r="AX1092" s="13" t="s">
        <v>80</v>
      </c>
      <c r="AY1092" s="159" t="s">
        <v>171</v>
      </c>
    </row>
    <row r="1093" spans="2:65" s="12" customFormat="1">
      <c r="B1093" s="151"/>
      <c r="D1093" s="152" t="s">
        <v>179</v>
      </c>
      <c r="E1093" s="153" t="s">
        <v>1</v>
      </c>
      <c r="F1093" s="154" t="s">
        <v>312</v>
      </c>
      <c r="H1093" s="153" t="s">
        <v>1</v>
      </c>
      <c r="I1093" s="155"/>
      <c r="L1093" s="151"/>
      <c r="M1093" s="156"/>
      <c r="T1093" s="157"/>
      <c r="AT1093" s="153" t="s">
        <v>179</v>
      </c>
      <c r="AU1093" s="153" t="s">
        <v>89</v>
      </c>
      <c r="AV1093" s="12" t="s">
        <v>87</v>
      </c>
      <c r="AW1093" s="12" t="s">
        <v>36</v>
      </c>
      <c r="AX1093" s="12" t="s">
        <v>80</v>
      </c>
      <c r="AY1093" s="153" t="s">
        <v>171</v>
      </c>
    </row>
    <row r="1094" spans="2:65" s="13" customFormat="1">
      <c r="B1094" s="158"/>
      <c r="D1094" s="152" t="s">
        <v>179</v>
      </c>
      <c r="E1094" s="159" t="s">
        <v>1</v>
      </c>
      <c r="F1094" s="160" t="s">
        <v>313</v>
      </c>
      <c r="H1094" s="161">
        <v>-107</v>
      </c>
      <c r="I1094" s="162"/>
      <c r="L1094" s="158"/>
      <c r="M1094" s="163"/>
      <c r="T1094" s="164"/>
      <c r="AT1094" s="159" t="s">
        <v>179</v>
      </c>
      <c r="AU1094" s="159" t="s">
        <v>89</v>
      </c>
      <c r="AV1094" s="13" t="s">
        <v>89</v>
      </c>
      <c r="AW1094" s="13" t="s">
        <v>36</v>
      </c>
      <c r="AX1094" s="13" t="s">
        <v>80</v>
      </c>
      <c r="AY1094" s="159" t="s">
        <v>171</v>
      </c>
    </row>
    <row r="1095" spans="2:65" s="15" customFormat="1">
      <c r="B1095" s="172"/>
      <c r="D1095" s="152" t="s">
        <v>179</v>
      </c>
      <c r="E1095" s="173" t="s">
        <v>1</v>
      </c>
      <c r="F1095" s="174" t="s">
        <v>224</v>
      </c>
      <c r="H1095" s="175">
        <v>2087</v>
      </c>
      <c r="I1095" s="176"/>
      <c r="L1095" s="172"/>
      <c r="M1095" s="177"/>
      <c r="T1095" s="178"/>
      <c r="AT1095" s="173" t="s">
        <v>179</v>
      </c>
      <c r="AU1095" s="173" t="s">
        <v>89</v>
      </c>
      <c r="AV1095" s="15" t="s">
        <v>96</v>
      </c>
      <c r="AW1095" s="15" t="s">
        <v>36</v>
      </c>
      <c r="AX1095" s="15" t="s">
        <v>80</v>
      </c>
      <c r="AY1095" s="173" t="s">
        <v>171</v>
      </c>
    </row>
    <row r="1096" spans="2:65" s="14" customFormat="1">
      <c r="B1096" s="165"/>
      <c r="D1096" s="152" t="s">
        <v>179</v>
      </c>
      <c r="E1096" s="166" t="s">
        <v>1</v>
      </c>
      <c r="F1096" s="167" t="s">
        <v>183</v>
      </c>
      <c r="H1096" s="168">
        <v>2320.3200000000002</v>
      </c>
      <c r="I1096" s="169"/>
      <c r="L1096" s="165"/>
      <c r="M1096" s="170"/>
      <c r="T1096" s="171"/>
      <c r="AT1096" s="166" t="s">
        <v>179</v>
      </c>
      <c r="AU1096" s="166" t="s">
        <v>89</v>
      </c>
      <c r="AV1096" s="14" t="s">
        <v>177</v>
      </c>
      <c r="AW1096" s="14" t="s">
        <v>36</v>
      </c>
      <c r="AX1096" s="14" t="s">
        <v>87</v>
      </c>
      <c r="AY1096" s="166" t="s">
        <v>171</v>
      </c>
    </row>
    <row r="1097" spans="2:65" s="1" customFormat="1" ht="24.15" customHeight="1">
      <c r="B1097" s="32"/>
      <c r="C1097" s="137" t="s">
        <v>820</v>
      </c>
      <c r="D1097" s="137" t="s">
        <v>173</v>
      </c>
      <c r="E1097" s="138" t="s">
        <v>821</v>
      </c>
      <c r="F1097" s="139" t="s">
        <v>822</v>
      </c>
      <c r="G1097" s="140" t="s">
        <v>176</v>
      </c>
      <c r="H1097" s="141">
        <v>233.32</v>
      </c>
      <c r="I1097" s="142"/>
      <c r="J1097" s="143">
        <f>ROUND(I1097*H1097,2)</f>
        <v>0</v>
      </c>
      <c r="K1097" s="144"/>
      <c r="L1097" s="32"/>
      <c r="M1097" s="145" t="s">
        <v>1</v>
      </c>
      <c r="N1097" s="146" t="s">
        <v>45</v>
      </c>
      <c r="P1097" s="147">
        <f>O1097*H1097</f>
        <v>0</v>
      </c>
      <c r="Q1097" s="147">
        <v>0</v>
      </c>
      <c r="R1097" s="147">
        <f>Q1097*H1097</f>
        <v>0</v>
      </c>
      <c r="S1097" s="147">
        <v>0</v>
      </c>
      <c r="T1097" s="148">
        <f>S1097*H1097</f>
        <v>0</v>
      </c>
      <c r="AR1097" s="149" t="s">
        <v>177</v>
      </c>
      <c r="AT1097" s="149" t="s">
        <v>173</v>
      </c>
      <c r="AU1097" s="149" t="s">
        <v>89</v>
      </c>
      <c r="AY1097" s="17" t="s">
        <v>171</v>
      </c>
      <c r="BE1097" s="150">
        <f>IF(N1097="základní",J1097,0)</f>
        <v>0</v>
      </c>
      <c r="BF1097" s="150">
        <f>IF(N1097="snížená",J1097,0)</f>
        <v>0</v>
      </c>
      <c r="BG1097" s="150">
        <f>IF(N1097="zákl. přenesená",J1097,0)</f>
        <v>0</v>
      </c>
      <c r="BH1097" s="150">
        <f>IF(N1097="sníž. přenesená",J1097,0)</f>
        <v>0</v>
      </c>
      <c r="BI1097" s="150">
        <f>IF(N1097="nulová",J1097,0)</f>
        <v>0</v>
      </c>
      <c r="BJ1097" s="17" t="s">
        <v>87</v>
      </c>
      <c r="BK1097" s="150">
        <f>ROUND(I1097*H1097,2)</f>
        <v>0</v>
      </c>
      <c r="BL1097" s="17" t="s">
        <v>177</v>
      </c>
      <c r="BM1097" s="149" t="s">
        <v>823</v>
      </c>
    </row>
    <row r="1098" spans="2:65" s="12" customFormat="1">
      <c r="B1098" s="151"/>
      <c r="D1098" s="152" t="s">
        <v>179</v>
      </c>
      <c r="E1098" s="153" t="s">
        <v>1</v>
      </c>
      <c r="F1098" s="154" t="s">
        <v>323</v>
      </c>
      <c r="H1098" s="153" t="s">
        <v>1</v>
      </c>
      <c r="I1098" s="155"/>
      <c r="L1098" s="151"/>
      <c r="M1098" s="156"/>
      <c r="T1098" s="157"/>
      <c r="AT1098" s="153" t="s">
        <v>179</v>
      </c>
      <c r="AU1098" s="153" t="s">
        <v>89</v>
      </c>
      <c r="AV1098" s="12" t="s">
        <v>87</v>
      </c>
      <c r="AW1098" s="12" t="s">
        <v>36</v>
      </c>
      <c r="AX1098" s="12" t="s">
        <v>80</v>
      </c>
      <c r="AY1098" s="153" t="s">
        <v>171</v>
      </c>
    </row>
    <row r="1099" spans="2:65" s="13" customFormat="1">
      <c r="B1099" s="158"/>
      <c r="D1099" s="152" t="s">
        <v>179</v>
      </c>
      <c r="E1099" s="159" t="s">
        <v>1</v>
      </c>
      <c r="F1099" s="160" t="s">
        <v>324</v>
      </c>
      <c r="H1099" s="161">
        <v>306</v>
      </c>
      <c r="I1099" s="162"/>
      <c r="L1099" s="158"/>
      <c r="M1099" s="163"/>
      <c r="T1099" s="164"/>
      <c r="AT1099" s="159" t="s">
        <v>179</v>
      </c>
      <c r="AU1099" s="159" t="s">
        <v>89</v>
      </c>
      <c r="AV1099" s="13" t="s">
        <v>89</v>
      </c>
      <c r="AW1099" s="13" t="s">
        <v>36</v>
      </c>
      <c r="AX1099" s="13" t="s">
        <v>80</v>
      </c>
      <c r="AY1099" s="159" t="s">
        <v>171</v>
      </c>
    </row>
    <row r="1100" spans="2:65" s="12" customFormat="1">
      <c r="B1100" s="151"/>
      <c r="D1100" s="152" t="s">
        <v>179</v>
      </c>
      <c r="E1100" s="153" t="s">
        <v>1</v>
      </c>
      <c r="F1100" s="154" t="s">
        <v>312</v>
      </c>
      <c r="H1100" s="153" t="s">
        <v>1</v>
      </c>
      <c r="I1100" s="155"/>
      <c r="L1100" s="151"/>
      <c r="M1100" s="156"/>
      <c r="T1100" s="157"/>
      <c r="AT1100" s="153" t="s">
        <v>179</v>
      </c>
      <c r="AU1100" s="153" t="s">
        <v>89</v>
      </c>
      <c r="AV1100" s="12" t="s">
        <v>87</v>
      </c>
      <c r="AW1100" s="12" t="s">
        <v>36</v>
      </c>
      <c r="AX1100" s="12" t="s">
        <v>80</v>
      </c>
      <c r="AY1100" s="153" t="s">
        <v>171</v>
      </c>
    </row>
    <row r="1101" spans="2:65" s="13" customFormat="1">
      <c r="B1101" s="158"/>
      <c r="D1101" s="152" t="s">
        <v>179</v>
      </c>
      <c r="E1101" s="159" t="s">
        <v>1</v>
      </c>
      <c r="F1101" s="160" t="s">
        <v>325</v>
      </c>
      <c r="H1101" s="161">
        <v>-43.68</v>
      </c>
      <c r="I1101" s="162"/>
      <c r="L1101" s="158"/>
      <c r="M1101" s="163"/>
      <c r="T1101" s="164"/>
      <c r="AT1101" s="159" t="s">
        <v>179</v>
      </c>
      <c r="AU1101" s="159" t="s">
        <v>89</v>
      </c>
      <c r="AV1101" s="13" t="s">
        <v>89</v>
      </c>
      <c r="AW1101" s="13" t="s">
        <v>36</v>
      </c>
      <c r="AX1101" s="13" t="s">
        <v>80</v>
      </c>
      <c r="AY1101" s="159" t="s">
        <v>171</v>
      </c>
    </row>
    <row r="1102" spans="2:65" s="13" customFormat="1">
      <c r="B1102" s="158"/>
      <c r="D1102" s="152" t="s">
        <v>179</v>
      </c>
      <c r="E1102" s="159" t="s">
        <v>1</v>
      </c>
      <c r="F1102" s="160" t="s">
        <v>326</v>
      </c>
      <c r="H1102" s="161">
        <v>-29</v>
      </c>
      <c r="I1102" s="162"/>
      <c r="L1102" s="158"/>
      <c r="M1102" s="163"/>
      <c r="T1102" s="164"/>
      <c r="AT1102" s="159" t="s">
        <v>179</v>
      </c>
      <c r="AU1102" s="159" t="s">
        <v>89</v>
      </c>
      <c r="AV1102" s="13" t="s">
        <v>89</v>
      </c>
      <c r="AW1102" s="13" t="s">
        <v>36</v>
      </c>
      <c r="AX1102" s="13" t="s">
        <v>80</v>
      </c>
      <c r="AY1102" s="159" t="s">
        <v>171</v>
      </c>
    </row>
    <row r="1103" spans="2:65" s="15" customFormat="1">
      <c r="B1103" s="172"/>
      <c r="D1103" s="152" t="s">
        <v>179</v>
      </c>
      <c r="E1103" s="173" t="s">
        <v>1</v>
      </c>
      <c r="F1103" s="174" t="s">
        <v>224</v>
      </c>
      <c r="H1103" s="175">
        <v>233.32</v>
      </c>
      <c r="I1103" s="176"/>
      <c r="L1103" s="172"/>
      <c r="M1103" s="177"/>
      <c r="T1103" s="178"/>
      <c r="AT1103" s="173" t="s">
        <v>179</v>
      </c>
      <c r="AU1103" s="173" t="s">
        <v>89</v>
      </c>
      <c r="AV1103" s="15" t="s">
        <v>96</v>
      </c>
      <c r="AW1103" s="15" t="s">
        <v>36</v>
      </c>
      <c r="AX1103" s="15" t="s">
        <v>80</v>
      </c>
      <c r="AY1103" s="173" t="s">
        <v>171</v>
      </c>
    </row>
    <row r="1104" spans="2:65" s="14" customFormat="1">
      <c r="B1104" s="165"/>
      <c r="D1104" s="152" t="s">
        <v>179</v>
      </c>
      <c r="E1104" s="166" t="s">
        <v>1</v>
      </c>
      <c r="F1104" s="167" t="s">
        <v>183</v>
      </c>
      <c r="H1104" s="168">
        <v>233.32</v>
      </c>
      <c r="I1104" s="169"/>
      <c r="L1104" s="165"/>
      <c r="M1104" s="170"/>
      <c r="T1104" s="171"/>
      <c r="AT1104" s="166" t="s">
        <v>179</v>
      </c>
      <c r="AU1104" s="166" t="s">
        <v>89</v>
      </c>
      <c r="AV1104" s="14" t="s">
        <v>177</v>
      </c>
      <c r="AW1104" s="14" t="s">
        <v>36</v>
      </c>
      <c r="AX1104" s="14" t="s">
        <v>87</v>
      </c>
      <c r="AY1104" s="166" t="s">
        <v>171</v>
      </c>
    </row>
    <row r="1105" spans="2:65" s="11" customFormat="1" ht="22.95" customHeight="1">
      <c r="B1105" s="125"/>
      <c r="D1105" s="126" t="s">
        <v>79</v>
      </c>
      <c r="E1105" s="135" t="s">
        <v>89</v>
      </c>
      <c r="F1105" s="135" t="s">
        <v>824</v>
      </c>
      <c r="I1105" s="128"/>
      <c r="J1105" s="136">
        <f>BK1105</f>
        <v>0</v>
      </c>
      <c r="L1105" s="125"/>
      <c r="M1105" s="130"/>
      <c r="P1105" s="131">
        <f>SUM(P1106:P1165)</f>
        <v>0</v>
      </c>
      <c r="R1105" s="131">
        <f>SUM(R1106:R1165)</f>
        <v>9.1662159999999993E-2</v>
      </c>
      <c r="T1105" s="132">
        <f>SUM(T1106:T1165)</f>
        <v>0</v>
      </c>
      <c r="AR1105" s="126" t="s">
        <v>87</v>
      </c>
      <c r="AT1105" s="133" t="s">
        <v>79</v>
      </c>
      <c r="AU1105" s="133" t="s">
        <v>87</v>
      </c>
      <c r="AY1105" s="126" t="s">
        <v>171</v>
      </c>
      <c r="BK1105" s="134">
        <f>SUM(BK1106:BK1165)</f>
        <v>0</v>
      </c>
    </row>
    <row r="1106" spans="2:65" s="1" customFormat="1" ht="33" customHeight="1">
      <c r="B1106" s="32"/>
      <c r="C1106" s="137" t="s">
        <v>825</v>
      </c>
      <c r="D1106" s="137" t="s">
        <v>173</v>
      </c>
      <c r="E1106" s="138" t="s">
        <v>826</v>
      </c>
      <c r="F1106" s="139" t="s">
        <v>827</v>
      </c>
      <c r="G1106" s="140" t="s">
        <v>280</v>
      </c>
      <c r="H1106" s="141">
        <v>7.3650000000000002</v>
      </c>
      <c r="I1106" s="142"/>
      <c r="J1106" s="143">
        <f>ROUND(I1106*H1106,2)</f>
        <v>0</v>
      </c>
      <c r="K1106" s="144"/>
      <c r="L1106" s="32"/>
      <c r="M1106" s="145" t="s">
        <v>1</v>
      </c>
      <c r="N1106" s="146" t="s">
        <v>45</v>
      </c>
      <c r="P1106" s="147">
        <f>O1106*H1106</f>
        <v>0</v>
      </c>
      <c r="Q1106" s="147">
        <v>0</v>
      </c>
      <c r="R1106" s="147">
        <f>Q1106*H1106</f>
        <v>0</v>
      </c>
      <c r="S1106" s="147">
        <v>0</v>
      </c>
      <c r="T1106" s="148">
        <f>S1106*H1106</f>
        <v>0</v>
      </c>
      <c r="AR1106" s="149" t="s">
        <v>177</v>
      </c>
      <c r="AT1106" s="149" t="s">
        <v>173</v>
      </c>
      <c r="AU1106" s="149" t="s">
        <v>89</v>
      </c>
      <c r="AY1106" s="17" t="s">
        <v>171</v>
      </c>
      <c r="BE1106" s="150">
        <f>IF(N1106="základní",J1106,0)</f>
        <v>0</v>
      </c>
      <c r="BF1106" s="150">
        <f>IF(N1106="snížená",J1106,0)</f>
        <v>0</v>
      </c>
      <c r="BG1106" s="150">
        <f>IF(N1106="zákl. přenesená",J1106,0)</f>
        <v>0</v>
      </c>
      <c r="BH1106" s="150">
        <f>IF(N1106="sníž. přenesená",J1106,0)</f>
        <v>0</v>
      </c>
      <c r="BI1106" s="150">
        <f>IF(N1106="nulová",J1106,0)</f>
        <v>0</v>
      </c>
      <c r="BJ1106" s="17" t="s">
        <v>87</v>
      </c>
      <c r="BK1106" s="150">
        <f>ROUND(I1106*H1106,2)</f>
        <v>0</v>
      </c>
      <c r="BL1106" s="17" t="s">
        <v>177</v>
      </c>
      <c r="BM1106" s="149" t="s">
        <v>828</v>
      </c>
    </row>
    <row r="1107" spans="2:65" s="12" customFormat="1">
      <c r="B1107" s="151"/>
      <c r="D1107" s="152" t="s">
        <v>179</v>
      </c>
      <c r="E1107" s="153" t="s">
        <v>1</v>
      </c>
      <c r="F1107" s="154" t="s">
        <v>359</v>
      </c>
      <c r="H1107" s="153" t="s">
        <v>1</v>
      </c>
      <c r="I1107" s="155"/>
      <c r="L1107" s="151"/>
      <c r="M1107" s="156"/>
      <c r="T1107" s="157"/>
      <c r="AT1107" s="153" t="s">
        <v>179</v>
      </c>
      <c r="AU1107" s="153" t="s">
        <v>89</v>
      </c>
      <c r="AV1107" s="12" t="s">
        <v>87</v>
      </c>
      <c r="AW1107" s="12" t="s">
        <v>36</v>
      </c>
      <c r="AX1107" s="12" t="s">
        <v>80</v>
      </c>
      <c r="AY1107" s="153" t="s">
        <v>171</v>
      </c>
    </row>
    <row r="1108" spans="2:65" s="12" customFormat="1">
      <c r="B1108" s="151"/>
      <c r="D1108" s="152" t="s">
        <v>179</v>
      </c>
      <c r="E1108" s="153" t="s">
        <v>1</v>
      </c>
      <c r="F1108" s="154" t="s">
        <v>360</v>
      </c>
      <c r="H1108" s="153" t="s">
        <v>1</v>
      </c>
      <c r="I1108" s="155"/>
      <c r="L1108" s="151"/>
      <c r="M1108" s="156"/>
      <c r="T1108" s="157"/>
      <c r="AT1108" s="153" t="s">
        <v>179</v>
      </c>
      <c r="AU1108" s="153" t="s">
        <v>89</v>
      </c>
      <c r="AV1108" s="12" t="s">
        <v>87</v>
      </c>
      <c r="AW1108" s="12" t="s">
        <v>36</v>
      </c>
      <c r="AX1108" s="12" t="s">
        <v>80</v>
      </c>
      <c r="AY1108" s="153" t="s">
        <v>171</v>
      </c>
    </row>
    <row r="1109" spans="2:65" s="13" customFormat="1" ht="20.399999999999999">
      <c r="B1109" s="158"/>
      <c r="D1109" s="152" t="s">
        <v>179</v>
      </c>
      <c r="E1109" s="159" t="s">
        <v>1</v>
      </c>
      <c r="F1109" s="160" t="s">
        <v>361</v>
      </c>
      <c r="H1109" s="161">
        <v>3.911</v>
      </c>
      <c r="I1109" s="162"/>
      <c r="L1109" s="158"/>
      <c r="M1109" s="163"/>
      <c r="T1109" s="164"/>
      <c r="AT1109" s="159" t="s">
        <v>179</v>
      </c>
      <c r="AU1109" s="159" t="s">
        <v>89</v>
      </c>
      <c r="AV1109" s="13" t="s">
        <v>89</v>
      </c>
      <c r="AW1109" s="13" t="s">
        <v>36</v>
      </c>
      <c r="AX1109" s="13" t="s">
        <v>80</v>
      </c>
      <c r="AY1109" s="159" t="s">
        <v>171</v>
      </c>
    </row>
    <row r="1110" spans="2:65" s="12" customFormat="1">
      <c r="B1110" s="151"/>
      <c r="D1110" s="152" t="s">
        <v>179</v>
      </c>
      <c r="E1110" s="153" t="s">
        <v>1</v>
      </c>
      <c r="F1110" s="154" t="s">
        <v>376</v>
      </c>
      <c r="H1110" s="153" t="s">
        <v>1</v>
      </c>
      <c r="I1110" s="155"/>
      <c r="L1110" s="151"/>
      <c r="M1110" s="156"/>
      <c r="T1110" s="157"/>
      <c r="AT1110" s="153" t="s">
        <v>179</v>
      </c>
      <c r="AU1110" s="153" t="s">
        <v>89</v>
      </c>
      <c r="AV1110" s="12" t="s">
        <v>87</v>
      </c>
      <c r="AW1110" s="12" t="s">
        <v>36</v>
      </c>
      <c r="AX1110" s="12" t="s">
        <v>80</v>
      </c>
      <c r="AY1110" s="153" t="s">
        <v>171</v>
      </c>
    </row>
    <row r="1111" spans="2:65" s="13" customFormat="1">
      <c r="B1111" s="158"/>
      <c r="D1111" s="152" t="s">
        <v>179</v>
      </c>
      <c r="E1111" s="159" t="s">
        <v>1</v>
      </c>
      <c r="F1111" s="160" t="s">
        <v>377</v>
      </c>
      <c r="H1111" s="161">
        <v>1.81</v>
      </c>
      <c r="I1111" s="162"/>
      <c r="L1111" s="158"/>
      <c r="M1111" s="163"/>
      <c r="T1111" s="164"/>
      <c r="AT1111" s="159" t="s">
        <v>179</v>
      </c>
      <c r="AU1111" s="159" t="s">
        <v>89</v>
      </c>
      <c r="AV1111" s="13" t="s">
        <v>89</v>
      </c>
      <c r="AW1111" s="13" t="s">
        <v>36</v>
      </c>
      <c r="AX1111" s="13" t="s">
        <v>80</v>
      </c>
      <c r="AY1111" s="159" t="s">
        <v>171</v>
      </c>
    </row>
    <row r="1112" spans="2:65" s="13" customFormat="1" ht="20.399999999999999">
      <c r="B1112" s="158"/>
      <c r="D1112" s="152" t="s">
        <v>179</v>
      </c>
      <c r="E1112" s="159" t="s">
        <v>1</v>
      </c>
      <c r="F1112" s="160" t="s">
        <v>386</v>
      </c>
      <c r="H1112" s="161">
        <v>1.012</v>
      </c>
      <c r="I1112" s="162"/>
      <c r="L1112" s="158"/>
      <c r="M1112" s="163"/>
      <c r="T1112" s="164"/>
      <c r="AT1112" s="159" t="s">
        <v>179</v>
      </c>
      <c r="AU1112" s="159" t="s">
        <v>89</v>
      </c>
      <c r="AV1112" s="13" t="s">
        <v>89</v>
      </c>
      <c r="AW1112" s="13" t="s">
        <v>36</v>
      </c>
      <c r="AX1112" s="13" t="s">
        <v>80</v>
      </c>
      <c r="AY1112" s="159" t="s">
        <v>171</v>
      </c>
    </row>
    <row r="1113" spans="2:65" s="13" customFormat="1">
      <c r="B1113" s="158"/>
      <c r="D1113" s="152" t="s">
        <v>179</v>
      </c>
      <c r="E1113" s="159" t="s">
        <v>1</v>
      </c>
      <c r="F1113" s="160" t="s">
        <v>398</v>
      </c>
      <c r="H1113" s="161">
        <v>0.49199999999999999</v>
      </c>
      <c r="I1113" s="162"/>
      <c r="L1113" s="158"/>
      <c r="M1113" s="163"/>
      <c r="T1113" s="164"/>
      <c r="AT1113" s="159" t="s">
        <v>179</v>
      </c>
      <c r="AU1113" s="159" t="s">
        <v>89</v>
      </c>
      <c r="AV1113" s="13" t="s">
        <v>89</v>
      </c>
      <c r="AW1113" s="13" t="s">
        <v>36</v>
      </c>
      <c r="AX1113" s="13" t="s">
        <v>80</v>
      </c>
      <c r="AY1113" s="159" t="s">
        <v>171</v>
      </c>
    </row>
    <row r="1114" spans="2:65" s="12" customFormat="1">
      <c r="B1114" s="151"/>
      <c r="D1114" s="152" t="s">
        <v>179</v>
      </c>
      <c r="E1114" s="153" t="s">
        <v>1</v>
      </c>
      <c r="F1114" s="154" t="s">
        <v>413</v>
      </c>
      <c r="H1114" s="153" t="s">
        <v>1</v>
      </c>
      <c r="I1114" s="155"/>
      <c r="L1114" s="151"/>
      <c r="M1114" s="156"/>
      <c r="T1114" s="157"/>
      <c r="AT1114" s="153" t="s">
        <v>179</v>
      </c>
      <c r="AU1114" s="153" t="s">
        <v>89</v>
      </c>
      <c r="AV1114" s="12" t="s">
        <v>87</v>
      </c>
      <c r="AW1114" s="12" t="s">
        <v>36</v>
      </c>
      <c r="AX1114" s="12" t="s">
        <v>80</v>
      </c>
      <c r="AY1114" s="153" t="s">
        <v>171</v>
      </c>
    </row>
    <row r="1115" spans="2:65" s="13" customFormat="1">
      <c r="B1115" s="158"/>
      <c r="D1115" s="152" t="s">
        <v>179</v>
      </c>
      <c r="E1115" s="159" t="s">
        <v>1</v>
      </c>
      <c r="F1115" s="160" t="s">
        <v>414</v>
      </c>
      <c r="H1115" s="161">
        <v>0.59699999999999998</v>
      </c>
      <c r="I1115" s="162"/>
      <c r="L1115" s="158"/>
      <c r="M1115" s="163"/>
      <c r="T1115" s="164"/>
      <c r="AT1115" s="159" t="s">
        <v>179</v>
      </c>
      <c r="AU1115" s="159" t="s">
        <v>89</v>
      </c>
      <c r="AV1115" s="13" t="s">
        <v>89</v>
      </c>
      <c r="AW1115" s="13" t="s">
        <v>36</v>
      </c>
      <c r="AX1115" s="13" t="s">
        <v>80</v>
      </c>
      <c r="AY1115" s="159" t="s">
        <v>171</v>
      </c>
    </row>
    <row r="1116" spans="2:65" s="12" customFormat="1">
      <c r="B1116" s="151"/>
      <c r="D1116" s="152" t="s">
        <v>179</v>
      </c>
      <c r="E1116" s="153" t="s">
        <v>1</v>
      </c>
      <c r="F1116" s="154" t="s">
        <v>829</v>
      </c>
      <c r="H1116" s="153" t="s">
        <v>1</v>
      </c>
      <c r="I1116" s="155"/>
      <c r="L1116" s="151"/>
      <c r="M1116" s="156"/>
      <c r="T1116" s="157"/>
      <c r="AT1116" s="153" t="s">
        <v>179</v>
      </c>
      <c r="AU1116" s="153" t="s">
        <v>89</v>
      </c>
      <c r="AV1116" s="12" t="s">
        <v>87</v>
      </c>
      <c r="AW1116" s="12" t="s">
        <v>36</v>
      </c>
      <c r="AX1116" s="12" t="s">
        <v>80</v>
      </c>
      <c r="AY1116" s="153" t="s">
        <v>171</v>
      </c>
    </row>
    <row r="1117" spans="2:65" s="13" customFormat="1">
      <c r="B1117" s="158"/>
      <c r="D1117" s="152" t="s">
        <v>179</v>
      </c>
      <c r="E1117" s="159" t="s">
        <v>1</v>
      </c>
      <c r="F1117" s="160" t="s">
        <v>830</v>
      </c>
      <c r="H1117" s="161">
        <v>-0.45700000000000002</v>
      </c>
      <c r="I1117" s="162"/>
      <c r="L1117" s="158"/>
      <c r="M1117" s="163"/>
      <c r="T1117" s="164"/>
      <c r="AT1117" s="159" t="s">
        <v>179</v>
      </c>
      <c r="AU1117" s="159" t="s">
        <v>89</v>
      </c>
      <c r="AV1117" s="13" t="s">
        <v>89</v>
      </c>
      <c r="AW1117" s="13" t="s">
        <v>36</v>
      </c>
      <c r="AX1117" s="13" t="s">
        <v>80</v>
      </c>
      <c r="AY1117" s="159" t="s">
        <v>171</v>
      </c>
    </row>
    <row r="1118" spans="2:65" s="14" customFormat="1">
      <c r="B1118" s="165"/>
      <c r="D1118" s="152" t="s">
        <v>179</v>
      </c>
      <c r="E1118" s="166" t="s">
        <v>1</v>
      </c>
      <c r="F1118" s="167" t="s">
        <v>183</v>
      </c>
      <c r="H1118" s="168">
        <v>7.3650000000000002</v>
      </c>
      <c r="I1118" s="169"/>
      <c r="L1118" s="165"/>
      <c r="M1118" s="170"/>
      <c r="T1118" s="171"/>
      <c r="AT1118" s="166" t="s">
        <v>179</v>
      </c>
      <c r="AU1118" s="166" t="s">
        <v>89</v>
      </c>
      <c r="AV1118" s="14" t="s">
        <v>177</v>
      </c>
      <c r="AW1118" s="14" t="s">
        <v>36</v>
      </c>
      <c r="AX1118" s="14" t="s">
        <v>87</v>
      </c>
      <c r="AY1118" s="166" t="s">
        <v>171</v>
      </c>
    </row>
    <row r="1119" spans="2:65" s="1" customFormat="1" ht="24.15" customHeight="1">
      <c r="B1119" s="32"/>
      <c r="C1119" s="137" t="s">
        <v>831</v>
      </c>
      <c r="D1119" s="137" t="s">
        <v>173</v>
      </c>
      <c r="E1119" s="138" t="s">
        <v>832</v>
      </c>
      <c r="F1119" s="139" t="s">
        <v>833</v>
      </c>
      <c r="G1119" s="140" t="s">
        <v>252</v>
      </c>
      <c r="H1119" s="141">
        <v>58.22</v>
      </c>
      <c r="I1119" s="142"/>
      <c r="J1119" s="143">
        <f>ROUND(I1119*H1119,2)</f>
        <v>0</v>
      </c>
      <c r="K1119" s="144"/>
      <c r="L1119" s="32"/>
      <c r="M1119" s="145" t="s">
        <v>1</v>
      </c>
      <c r="N1119" s="146" t="s">
        <v>45</v>
      </c>
      <c r="P1119" s="147">
        <f>O1119*H1119</f>
        <v>0</v>
      </c>
      <c r="Q1119" s="147">
        <v>4.8999999999999998E-4</v>
      </c>
      <c r="R1119" s="147">
        <f>Q1119*H1119</f>
        <v>2.8527799999999999E-2</v>
      </c>
      <c r="S1119" s="147">
        <v>0</v>
      </c>
      <c r="T1119" s="148">
        <f>S1119*H1119</f>
        <v>0</v>
      </c>
      <c r="AR1119" s="149" t="s">
        <v>177</v>
      </c>
      <c r="AT1119" s="149" t="s">
        <v>173</v>
      </c>
      <c r="AU1119" s="149" t="s">
        <v>89</v>
      </c>
      <c r="AY1119" s="17" t="s">
        <v>171</v>
      </c>
      <c r="BE1119" s="150">
        <f>IF(N1119="základní",J1119,0)</f>
        <v>0</v>
      </c>
      <c r="BF1119" s="150">
        <f>IF(N1119="snížená",J1119,0)</f>
        <v>0</v>
      </c>
      <c r="BG1119" s="150">
        <f>IF(N1119="zákl. přenesená",J1119,0)</f>
        <v>0</v>
      </c>
      <c r="BH1119" s="150">
        <f>IF(N1119="sníž. přenesená",J1119,0)</f>
        <v>0</v>
      </c>
      <c r="BI1119" s="150">
        <f>IF(N1119="nulová",J1119,0)</f>
        <v>0</v>
      </c>
      <c r="BJ1119" s="17" t="s">
        <v>87</v>
      </c>
      <c r="BK1119" s="150">
        <f>ROUND(I1119*H1119,2)</f>
        <v>0</v>
      </c>
      <c r="BL1119" s="17" t="s">
        <v>177</v>
      </c>
      <c r="BM1119" s="149" t="s">
        <v>834</v>
      </c>
    </row>
    <row r="1120" spans="2:65" s="12" customFormat="1">
      <c r="B1120" s="151"/>
      <c r="D1120" s="152" t="s">
        <v>179</v>
      </c>
      <c r="E1120" s="153" t="s">
        <v>1</v>
      </c>
      <c r="F1120" s="154" t="s">
        <v>359</v>
      </c>
      <c r="H1120" s="153" t="s">
        <v>1</v>
      </c>
      <c r="I1120" s="155"/>
      <c r="L1120" s="151"/>
      <c r="M1120" s="156"/>
      <c r="T1120" s="157"/>
      <c r="AT1120" s="153" t="s">
        <v>179</v>
      </c>
      <c r="AU1120" s="153" t="s">
        <v>89</v>
      </c>
      <c r="AV1120" s="12" t="s">
        <v>87</v>
      </c>
      <c r="AW1120" s="12" t="s">
        <v>36</v>
      </c>
      <c r="AX1120" s="12" t="s">
        <v>80</v>
      </c>
      <c r="AY1120" s="153" t="s">
        <v>171</v>
      </c>
    </row>
    <row r="1121" spans="2:65" s="12" customFormat="1">
      <c r="B1121" s="151"/>
      <c r="D1121" s="152" t="s">
        <v>179</v>
      </c>
      <c r="E1121" s="153" t="s">
        <v>1</v>
      </c>
      <c r="F1121" s="154" t="s">
        <v>360</v>
      </c>
      <c r="H1121" s="153" t="s">
        <v>1</v>
      </c>
      <c r="I1121" s="155"/>
      <c r="L1121" s="151"/>
      <c r="M1121" s="156"/>
      <c r="T1121" s="157"/>
      <c r="AT1121" s="153" t="s">
        <v>179</v>
      </c>
      <c r="AU1121" s="153" t="s">
        <v>89</v>
      </c>
      <c r="AV1121" s="12" t="s">
        <v>87</v>
      </c>
      <c r="AW1121" s="12" t="s">
        <v>36</v>
      </c>
      <c r="AX1121" s="12" t="s">
        <v>80</v>
      </c>
      <c r="AY1121" s="153" t="s">
        <v>171</v>
      </c>
    </row>
    <row r="1122" spans="2:65" s="13" customFormat="1" ht="20.399999999999999">
      <c r="B1122" s="158"/>
      <c r="D1122" s="152" t="s">
        <v>179</v>
      </c>
      <c r="E1122" s="159" t="s">
        <v>1</v>
      </c>
      <c r="F1122" s="160" t="s">
        <v>835</v>
      </c>
      <c r="H1122" s="161">
        <v>39.11</v>
      </c>
      <c r="I1122" s="162"/>
      <c r="L1122" s="158"/>
      <c r="M1122" s="163"/>
      <c r="T1122" s="164"/>
      <c r="AT1122" s="159" t="s">
        <v>179</v>
      </c>
      <c r="AU1122" s="159" t="s">
        <v>89</v>
      </c>
      <c r="AV1122" s="13" t="s">
        <v>89</v>
      </c>
      <c r="AW1122" s="13" t="s">
        <v>36</v>
      </c>
      <c r="AX1122" s="13" t="s">
        <v>80</v>
      </c>
      <c r="AY1122" s="159" t="s">
        <v>171</v>
      </c>
    </row>
    <row r="1123" spans="2:65" s="12" customFormat="1">
      <c r="B1123" s="151"/>
      <c r="D1123" s="152" t="s">
        <v>179</v>
      </c>
      <c r="E1123" s="153" t="s">
        <v>1</v>
      </c>
      <c r="F1123" s="154" t="s">
        <v>376</v>
      </c>
      <c r="H1123" s="153" t="s">
        <v>1</v>
      </c>
      <c r="I1123" s="155"/>
      <c r="L1123" s="151"/>
      <c r="M1123" s="156"/>
      <c r="T1123" s="157"/>
      <c r="AT1123" s="153" t="s">
        <v>179</v>
      </c>
      <c r="AU1123" s="153" t="s">
        <v>89</v>
      </c>
      <c r="AV1123" s="12" t="s">
        <v>87</v>
      </c>
      <c r="AW1123" s="12" t="s">
        <v>36</v>
      </c>
      <c r="AX1123" s="12" t="s">
        <v>80</v>
      </c>
      <c r="AY1123" s="153" t="s">
        <v>171</v>
      </c>
    </row>
    <row r="1124" spans="2:65" s="13" customFormat="1">
      <c r="B1124" s="158"/>
      <c r="D1124" s="152" t="s">
        <v>179</v>
      </c>
      <c r="E1124" s="159" t="s">
        <v>1</v>
      </c>
      <c r="F1124" s="160" t="s">
        <v>836</v>
      </c>
      <c r="H1124" s="161">
        <v>7.54</v>
      </c>
      <c r="I1124" s="162"/>
      <c r="L1124" s="158"/>
      <c r="M1124" s="163"/>
      <c r="T1124" s="164"/>
      <c r="AT1124" s="159" t="s">
        <v>179</v>
      </c>
      <c r="AU1124" s="159" t="s">
        <v>89</v>
      </c>
      <c r="AV1124" s="13" t="s">
        <v>89</v>
      </c>
      <c r="AW1124" s="13" t="s">
        <v>36</v>
      </c>
      <c r="AX1124" s="13" t="s">
        <v>80</v>
      </c>
      <c r="AY1124" s="159" t="s">
        <v>171</v>
      </c>
    </row>
    <row r="1125" spans="2:65" s="13" customFormat="1">
      <c r="B1125" s="158"/>
      <c r="D1125" s="152" t="s">
        <v>179</v>
      </c>
      <c r="E1125" s="159" t="s">
        <v>1</v>
      </c>
      <c r="F1125" s="160" t="s">
        <v>837</v>
      </c>
      <c r="H1125" s="161">
        <v>3.55</v>
      </c>
      <c r="I1125" s="162"/>
      <c r="L1125" s="158"/>
      <c r="M1125" s="163"/>
      <c r="T1125" s="164"/>
      <c r="AT1125" s="159" t="s">
        <v>179</v>
      </c>
      <c r="AU1125" s="159" t="s">
        <v>89</v>
      </c>
      <c r="AV1125" s="13" t="s">
        <v>89</v>
      </c>
      <c r="AW1125" s="13" t="s">
        <v>36</v>
      </c>
      <c r="AX1125" s="13" t="s">
        <v>80</v>
      </c>
      <c r="AY1125" s="159" t="s">
        <v>171</v>
      </c>
    </row>
    <row r="1126" spans="2:65" s="13" customFormat="1">
      <c r="B1126" s="158"/>
      <c r="D1126" s="152" t="s">
        <v>179</v>
      </c>
      <c r="E1126" s="159" t="s">
        <v>1</v>
      </c>
      <c r="F1126" s="160" t="s">
        <v>838</v>
      </c>
      <c r="H1126" s="161">
        <v>2.0499999999999998</v>
      </c>
      <c r="I1126" s="162"/>
      <c r="L1126" s="158"/>
      <c r="M1126" s="163"/>
      <c r="T1126" s="164"/>
      <c r="AT1126" s="159" t="s">
        <v>179</v>
      </c>
      <c r="AU1126" s="159" t="s">
        <v>89</v>
      </c>
      <c r="AV1126" s="13" t="s">
        <v>89</v>
      </c>
      <c r="AW1126" s="13" t="s">
        <v>36</v>
      </c>
      <c r="AX1126" s="13" t="s">
        <v>80</v>
      </c>
      <c r="AY1126" s="159" t="s">
        <v>171</v>
      </c>
    </row>
    <row r="1127" spans="2:65" s="12" customFormat="1">
      <c r="B1127" s="151"/>
      <c r="D1127" s="152" t="s">
        <v>179</v>
      </c>
      <c r="E1127" s="153" t="s">
        <v>1</v>
      </c>
      <c r="F1127" s="154" t="s">
        <v>413</v>
      </c>
      <c r="H1127" s="153" t="s">
        <v>1</v>
      </c>
      <c r="I1127" s="155"/>
      <c r="L1127" s="151"/>
      <c r="M1127" s="156"/>
      <c r="T1127" s="157"/>
      <c r="AT1127" s="153" t="s">
        <v>179</v>
      </c>
      <c r="AU1127" s="153" t="s">
        <v>89</v>
      </c>
      <c r="AV1127" s="12" t="s">
        <v>87</v>
      </c>
      <c r="AW1127" s="12" t="s">
        <v>36</v>
      </c>
      <c r="AX1127" s="12" t="s">
        <v>80</v>
      </c>
      <c r="AY1127" s="153" t="s">
        <v>171</v>
      </c>
    </row>
    <row r="1128" spans="2:65" s="13" customFormat="1">
      <c r="B1128" s="158"/>
      <c r="D1128" s="152" t="s">
        <v>179</v>
      </c>
      <c r="E1128" s="159" t="s">
        <v>1</v>
      </c>
      <c r="F1128" s="160" t="s">
        <v>839</v>
      </c>
      <c r="H1128" s="161">
        <v>5.97</v>
      </c>
      <c r="I1128" s="162"/>
      <c r="L1128" s="158"/>
      <c r="M1128" s="163"/>
      <c r="T1128" s="164"/>
      <c r="AT1128" s="159" t="s">
        <v>179</v>
      </c>
      <c r="AU1128" s="159" t="s">
        <v>89</v>
      </c>
      <c r="AV1128" s="13" t="s">
        <v>89</v>
      </c>
      <c r="AW1128" s="13" t="s">
        <v>36</v>
      </c>
      <c r="AX1128" s="13" t="s">
        <v>80</v>
      </c>
      <c r="AY1128" s="159" t="s">
        <v>171</v>
      </c>
    </row>
    <row r="1129" spans="2:65" s="14" customFormat="1">
      <c r="B1129" s="165"/>
      <c r="D1129" s="152" t="s">
        <v>179</v>
      </c>
      <c r="E1129" s="166" t="s">
        <v>1</v>
      </c>
      <c r="F1129" s="167" t="s">
        <v>183</v>
      </c>
      <c r="H1129" s="168">
        <v>58.22</v>
      </c>
      <c r="I1129" s="169"/>
      <c r="L1129" s="165"/>
      <c r="M1129" s="170"/>
      <c r="T1129" s="171"/>
      <c r="AT1129" s="166" t="s">
        <v>179</v>
      </c>
      <c r="AU1129" s="166" t="s">
        <v>89</v>
      </c>
      <c r="AV1129" s="14" t="s">
        <v>177</v>
      </c>
      <c r="AW1129" s="14" t="s">
        <v>36</v>
      </c>
      <c r="AX1129" s="14" t="s">
        <v>87</v>
      </c>
      <c r="AY1129" s="166" t="s">
        <v>171</v>
      </c>
    </row>
    <row r="1130" spans="2:65" s="1" customFormat="1" ht="37.950000000000003" customHeight="1">
      <c r="B1130" s="32"/>
      <c r="C1130" s="182" t="s">
        <v>840</v>
      </c>
      <c r="D1130" s="182" t="s">
        <v>757</v>
      </c>
      <c r="E1130" s="183" t="s">
        <v>841</v>
      </c>
      <c r="F1130" s="184" t="s">
        <v>842</v>
      </c>
      <c r="G1130" s="185" t="s">
        <v>252</v>
      </c>
      <c r="H1130" s="186">
        <v>59.966999999999999</v>
      </c>
      <c r="I1130" s="187"/>
      <c r="J1130" s="188">
        <f>ROUND(I1130*H1130,2)</f>
        <v>0</v>
      </c>
      <c r="K1130" s="189"/>
      <c r="L1130" s="190"/>
      <c r="M1130" s="191" t="s">
        <v>1</v>
      </c>
      <c r="N1130" s="192" t="s">
        <v>45</v>
      </c>
      <c r="P1130" s="147">
        <f>O1130*H1130</f>
        <v>0</v>
      </c>
      <c r="Q1130" s="147">
        <v>4.8000000000000001E-4</v>
      </c>
      <c r="R1130" s="147">
        <f>Q1130*H1130</f>
        <v>2.878416E-2</v>
      </c>
      <c r="S1130" s="147">
        <v>0</v>
      </c>
      <c r="T1130" s="148">
        <f>S1130*H1130</f>
        <v>0</v>
      </c>
      <c r="AR1130" s="149" t="s">
        <v>225</v>
      </c>
      <c r="AT1130" s="149" t="s">
        <v>757</v>
      </c>
      <c r="AU1130" s="149" t="s">
        <v>89</v>
      </c>
      <c r="AY1130" s="17" t="s">
        <v>171</v>
      </c>
      <c r="BE1130" s="150">
        <f>IF(N1130="základní",J1130,0)</f>
        <v>0</v>
      </c>
      <c r="BF1130" s="150">
        <f>IF(N1130="snížená",J1130,0)</f>
        <v>0</v>
      </c>
      <c r="BG1130" s="150">
        <f>IF(N1130="zákl. přenesená",J1130,0)</f>
        <v>0</v>
      </c>
      <c r="BH1130" s="150">
        <f>IF(N1130="sníž. přenesená",J1130,0)</f>
        <v>0</v>
      </c>
      <c r="BI1130" s="150">
        <f>IF(N1130="nulová",J1130,0)</f>
        <v>0</v>
      </c>
      <c r="BJ1130" s="17" t="s">
        <v>87</v>
      </c>
      <c r="BK1130" s="150">
        <f>ROUND(I1130*H1130,2)</f>
        <v>0</v>
      </c>
      <c r="BL1130" s="17" t="s">
        <v>177</v>
      </c>
      <c r="BM1130" s="149" t="s">
        <v>843</v>
      </c>
    </row>
    <row r="1131" spans="2:65" s="12" customFormat="1">
      <c r="B1131" s="151"/>
      <c r="D1131" s="152" t="s">
        <v>179</v>
      </c>
      <c r="E1131" s="153" t="s">
        <v>1</v>
      </c>
      <c r="F1131" s="154" t="s">
        <v>359</v>
      </c>
      <c r="H1131" s="153" t="s">
        <v>1</v>
      </c>
      <c r="I1131" s="155"/>
      <c r="L1131" s="151"/>
      <c r="M1131" s="156"/>
      <c r="T1131" s="157"/>
      <c r="AT1131" s="153" t="s">
        <v>179</v>
      </c>
      <c r="AU1131" s="153" t="s">
        <v>89</v>
      </c>
      <c r="AV1131" s="12" t="s">
        <v>87</v>
      </c>
      <c r="AW1131" s="12" t="s">
        <v>36</v>
      </c>
      <c r="AX1131" s="12" t="s">
        <v>80</v>
      </c>
      <c r="AY1131" s="153" t="s">
        <v>171</v>
      </c>
    </row>
    <row r="1132" spans="2:65" s="12" customFormat="1">
      <c r="B1132" s="151"/>
      <c r="D1132" s="152" t="s">
        <v>179</v>
      </c>
      <c r="E1132" s="153" t="s">
        <v>1</v>
      </c>
      <c r="F1132" s="154" t="s">
        <v>360</v>
      </c>
      <c r="H1132" s="153" t="s">
        <v>1</v>
      </c>
      <c r="I1132" s="155"/>
      <c r="L1132" s="151"/>
      <c r="M1132" s="156"/>
      <c r="T1132" s="157"/>
      <c r="AT1132" s="153" t="s">
        <v>179</v>
      </c>
      <c r="AU1132" s="153" t="s">
        <v>89</v>
      </c>
      <c r="AV1132" s="12" t="s">
        <v>87</v>
      </c>
      <c r="AW1132" s="12" t="s">
        <v>36</v>
      </c>
      <c r="AX1132" s="12" t="s">
        <v>80</v>
      </c>
      <c r="AY1132" s="153" t="s">
        <v>171</v>
      </c>
    </row>
    <row r="1133" spans="2:65" s="13" customFormat="1" ht="20.399999999999999">
      <c r="B1133" s="158"/>
      <c r="D1133" s="152" t="s">
        <v>179</v>
      </c>
      <c r="E1133" s="159" t="s">
        <v>1</v>
      </c>
      <c r="F1133" s="160" t="s">
        <v>844</v>
      </c>
      <c r="H1133" s="161">
        <v>40.283000000000001</v>
      </c>
      <c r="I1133" s="162"/>
      <c r="L1133" s="158"/>
      <c r="M1133" s="163"/>
      <c r="T1133" s="164"/>
      <c r="AT1133" s="159" t="s">
        <v>179</v>
      </c>
      <c r="AU1133" s="159" t="s">
        <v>89</v>
      </c>
      <c r="AV1133" s="13" t="s">
        <v>89</v>
      </c>
      <c r="AW1133" s="13" t="s">
        <v>36</v>
      </c>
      <c r="AX1133" s="13" t="s">
        <v>80</v>
      </c>
      <c r="AY1133" s="159" t="s">
        <v>171</v>
      </c>
    </row>
    <row r="1134" spans="2:65" s="12" customFormat="1">
      <c r="B1134" s="151"/>
      <c r="D1134" s="152" t="s">
        <v>179</v>
      </c>
      <c r="E1134" s="153" t="s">
        <v>1</v>
      </c>
      <c r="F1134" s="154" t="s">
        <v>376</v>
      </c>
      <c r="H1134" s="153" t="s">
        <v>1</v>
      </c>
      <c r="I1134" s="155"/>
      <c r="L1134" s="151"/>
      <c r="M1134" s="156"/>
      <c r="T1134" s="157"/>
      <c r="AT1134" s="153" t="s">
        <v>179</v>
      </c>
      <c r="AU1134" s="153" t="s">
        <v>89</v>
      </c>
      <c r="AV1134" s="12" t="s">
        <v>87</v>
      </c>
      <c r="AW1134" s="12" t="s">
        <v>36</v>
      </c>
      <c r="AX1134" s="12" t="s">
        <v>80</v>
      </c>
      <c r="AY1134" s="153" t="s">
        <v>171</v>
      </c>
    </row>
    <row r="1135" spans="2:65" s="13" customFormat="1">
      <c r="B1135" s="158"/>
      <c r="D1135" s="152" t="s">
        <v>179</v>
      </c>
      <c r="E1135" s="159" t="s">
        <v>1</v>
      </c>
      <c r="F1135" s="160" t="s">
        <v>845</v>
      </c>
      <c r="H1135" s="161">
        <v>7.766</v>
      </c>
      <c r="I1135" s="162"/>
      <c r="L1135" s="158"/>
      <c r="M1135" s="163"/>
      <c r="T1135" s="164"/>
      <c r="AT1135" s="159" t="s">
        <v>179</v>
      </c>
      <c r="AU1135" s="159" t="s">
        <v>89</v>
      </c>
      <c r="AV1135" s="13" t="s">
        <v>89</v>
      </c>
      <c r="AW1135" s="13" t="s">
        <v>36</v>
      </c>
      <c r="AX1135" s="13" t="s">
        <v>80</v>
      </c>
      <c r="AY1135" s="159" t="s">
        <v>171</v>
      </c>
    </row>
    <row r="1136" spans="2:65" s="13" customFormat="1">
      <c r="B1136" s="158"/>
      <c r="D1136" s="152" t="s">
        <v>179</v>
      </c>
      <c r="E1136" s="159" t="s">
        <v>1</v>
      </c>
      <c r="F1136" s="160" t="s">
        <v>846</v>
      </c>
      <c r="H1136" s="161">
        <v>3.657</v>
      </c>
      <c r="I1136" s="162"/>
      <c r="L1136" s="158"/>
      <c r="M1136" s="163"/>
      <c r="T1136" s="164"/>
      <c r="AT1136" s="159" t="s">
        <v>179</v>
      </c>
      <c r="AU1136" s="159" t="s">
        <v>89</v>
      </c>
      <c r="AV1136" s="13" t="s">
        <v>89</v>
      </c>
      <c r="AW1136" s="13" t="s">
        <v>36</v>
      </c>
      <c r="AX1136" s="13" t="s">
        <v>80</v>
      </c>
      <c r="AY1136" s="159" t="s">
        <v>171</v>
      </c>
    </row>
    <row r="1137" spans="2:65" s="13" customFormat="1">
      <c r="B1137" s="158"/>
      <c r="D1137" s="152" t="s">
        <v>179</v>
      </c>
      <c r="E1137" s="159" t="s">
        <v>1</v>
      </c>
      <c r="F1137" s="160" t="s">
        <v>847</v>
      </c>
      <c r="H1137" s="161">
        <v>2.1120000000000001</v>
      </c>
      <c r="I1137" s="162"/>
      <c r="L1137" s="158"/>
      <c r="M1137" s="163"/>
      <c r="T1137" s="164"/>
      <c r="AT1137" s="159" t="s">
        <v>179</v>
      </c>
      <c r="AU1137" s="159" t="s">
        <v>89</v>
      </c>
      <c r="AV1137" s="13" t="s">
        <v>89</v>
      </c>
      <c r="AW1137" s="13" t="s">
        <v>36</v>
      </c>
      <c r="AX1137" s="13" t="s">
        <v>80</v>
      </c>
      <c r="AY1137" s="159" t="s">
        <v>171</v>
      </c>
    </row>
    <row r="1138" spans="2:65" s="12" customFormat="1">
      <c r="B1138" s="151"/>
      <c r="D1138" s="152" t="s">
        <v>179</v>
      </c>
      <c r="E1138" s="153" t="s">
        <v>1</v>
      </c>
      <c r="F1138" s="154" t="s">
        <v>413</v>
      </c>
      <c r="H1138" s="153" t="s">
        <v>1</v>
      </c>
      <c r="I1138" s="155"/>
      <c r="L1138" s="151"/>
      <c r="M1138" s="156"/>
      <c r="T1138" s="157"/>
      <c r="AT1138" s="153" t="s">
        <v>179</v>
      </c>
      <c r="AU1138" s="153" t="s">
        <v>89</v>
      </c>
      <c r="AV1138" s="12" t="s">
        <v>87</v>
      </c>
      <c r="AW1138" s="12" t="s">
        <v>36</v>
      </c>
      <c r="AX1138" s="12" t="s">
        <v>80</v>
      </c>
      <c r="AY1138" s="153" t="s">
        <v>171</v>
      </c>
    </row>
    <row r="1139" spans="2:65" s="13" customFormat="1">
      <c r="B1139" s="158"/>
      <c r="D1139" s="152" t="s">
        <v>179</v>
      </c>
      <c r="E1139" s="159" t="s">
        <v>1</v>
      </c>
      <c r="F1139" s="160" t="s">
        <v>848</v>
      </c>
      <c r="H1139" s="161">
        <v>6.149</v>
      </c>
      <c r="I1139" s="162"/>
      <c r="L1139" s="158"/>
      <c r="M1139" s="163"/>
      <c r="T1139" s="164"/>
      <c r="AT1139" s="159" t="s">
        <v>179</v>
      </c>
      <c r="AU1139" s="159" t="s">
        <v>89</v>
      </c>
      <c r="AV1139" s="13" t="s">
        <v>89</v>
      </c>
      <c r="AW1139" s="13" t="s">
        <v>36</v>
      </c>
      <c r="AX1139" s="13" t="s">
        <v>80</v>
      </c>
      <c r="AY1139" s="159" t="s">
        <v>171</v>
      </c>
    </row>
    <row r="1140" spans="2:65" s="14" customFormat="1">
      <c r="B1140" s="165"/>
      <c r="D1140" s="152" t="s">
        <v>179</v>
      </c>
      <c r="E1140" s="166" t="s">
        <v>1</v>
      </c>
      <c r="F1140" s="167" t="s">
        <v>183</v>
      </c>
      <c r="H1140" s="168">
        <v>59.966999999999999</v>
      </c>
      <c r="I1140" s="169"/>
      <c r="L1140" s="165"/>
      <c r="M1140" s="170"/>
      <c r="T1140" s="171"/>
      <c r="AT1140" s="166" t="s">
        <v>179</v>
      </c>
      <c r="AU1140" s="166" t="s">
        <v>89</v>
      </c>
      <c r="AV1140" s="14" t="s">
        <v>177</v>
      </c>
      <c r="AW1140" s="14" t="s">
        <v>36</v>
      </c>
      <c r="AX1140" s="14" t="s">
        <v>87</v>
      </c>
      <c r="AY1140" s="166" t="s">
        <v>171</v>
      </c>
    </row>
    <row r="1141" spans="2:65" s="1" customFormat="1" ht="24.15" customHeight="1">
      <c r="B1141" s="32"/>
      <c r="C1141" s="137" t="s">
        <v>849</v>
      </c>
      <c r="D1141" s="137" t="s">
        <v>173</v>
      </c>
      <c r="E1141" s="138" t="s">
        <v>850</v>
      </c>
      <c r="F1141" s="139" t="s">
        <v>851</v>
      </c>
      <c r="G1141" s="140" t="s">
        <v>176</v>
      </c>
      <c r="H1141" s="141">
        <v>75.436999999999998</v>
      </c>
      <c r="I1141" s="142"/>
      <c r="J1141" s="143">
        <f>ROUND(I1141*H1141,2)</f>
        <v>0</v>
      </c>
      <c r="K1141" s="144"/>
      <c r="L1141" s="32"/>
      <c r="M1141" s="145" t="s">
        <v>1</v>
      </c>
      <c r="N1141" s="146" t="s">
        <v>45</v>
      </c>
      <c r="P1141" s="147">
        <f>O1141*H1141</f>
        <v>0</v>
      </c>
      <c r="Q1141" s="147">
        <v>1E-4</v>
      </c>
      <c r="R1141" s="147">
        <f>Q1141*H1141</f>
        <v>7.5437000000000004E-3</v>
      </c>
      <c r="S1141" s="147">
        <v>0</v>
      </c>
      <c r="T1141" s="148">
        <f>S1141*H1141</f>
        <v>0</v>
      </c>
      <c r="AR1141" s="149" t="s">
        <v>177</v>
      </c>
      <c r="AT1141" s="149" t="s">
        <v>173</v>
      </c>
      <c r="AU1141" s="149" t="s">
        <v>89</v>
      </c>
      <c r="AY1141" s="17" t="s">
        <v>171</v>
      </c>
      <c r="BE1141" s="150">
        <f>IF(N1141="základní",J1141,0)</f>
        <v>0</v>
      </c>
      <c r="BF1141" s="150">
        <f>IF(N1141="snížená",J1141,0)</f>
        <v>0</v>
      </c>
      <c r="BG1141" s="150">
        <f>IF(N1141="zákl. přenesená",J1141,0)</f>
        <v>0</v>
      </c>
      <c r="BH1141" s="150">
        <f>IF(N1141="sníž. přenesená",J1141,0)</f>
        <v>0</v>
      </c>
      <c r="BI1141" s="150">
        <f>IF(N1141="nulová",J1141,0)</f>
        <v>0</v>
      </c>
      <c r="BJ1141" s="17" t="s">
        <v>87</v>
      </c>
      <c r="BK1141" s="150">
        <f>ROUND(I1141*H1141,2)</f>
        <v>0</v>
      </c>
      <c r="BL1141" s="17" t="s">
        <v>177</v>
      </c>
      <c r="BM1141" s="149" t="s">
        <v>852</v>
      </c>
    </row>
    <row r="1142" spans="2:65" s="12" customFormat="1">
      <c r="B1142" s="151"/>
      <c r="D1142" s="152" t="s">
        <v>179</v>
      </c>
      <c r="E1142" s="153" t="s">
        <v>1</v>
      </c>
      <c r="F1142" s="154" t="s">
        <v>359</v>
      </c>
      <c r="H1142" s="153" t="s">
        <v>1</v>
      </c>
      <c r="I1142" s="155"/>
      <c r="L1142" s="151"/>
      <c r="M1142" s="156"/>
      <c r="T1142" s="157"/>
      <c r="AT1142" s="153" t="s">
        <v>179</v>
      </c>
      <c r="AU1142" s="153" t="s">
        <v>89</v>
      </c>
      <c r="AV1142" s="12" t="s">
        <v>87</v>
      </c>
      <c r="AW1142" s="12" t="s">
        <v>36</v>
      </c>
      <c r="AX1142" s="12" t="s">
        <v>80</v>
      </c>
      <c r="AY1142" s="153" t="s">
        <v>171</v>
      </c>
    </row>
    <row r="1143" spans="2:65" s="12" customFormat="1">
      <c r="B1143" s="151"/>
      <c r="D1143" s="152" t="s">
        <v>179</v>
      </c>
      <c r="E1143" s="153" t="s">
        <v>1</v>
      </c>
      <c r="F1143" s="154" t="s">
        <v>360</v>
      </c>
      <c r="H1143" s="153" t="s">
        <v>1</v>
      </c>
      <c r="I1143" s="155"/>
      <c r="L1143" s="151"/>
      <c r="M1143" s="156"/>
      <c r="T1143" s="157"/>
      <c r="AT1143" s="153" t="s">
        <v>179</v>
      </c>
      <c r="AU1143" s="153" t="s">
        <v>89</v>
      </c>
      <c r="AV1143" s="12" t="s">
        <v>87</v>
      </c>
      <c r="AW1143" s="12" t="s">
        <v>36</v>
      </c>
      <c r="AX1143" s="12" t="s">
        <v>80</v>
      </c>
      <c r="AY1143" s="153" t="s">
        <v>171</v>
      </c>
    </row>
    <row r="1144" spans="2:65" s="13" customFormat="1" ht="20.399999999999999">
      <c r="B1144" s="158"/>
      <c r="D1144" s="152" t="s">
        <v>179</v>
      </c>
      <c r="E1144" s="159" t="s">
        <v>1</v>
      </c>
      <c r="F1144" s="160" t="s">
        <v>853</v>
      </c>
      <c r="H1144" s="161">
        <v>50.843000000000004</v>
      </c>
      <c r="I1144" s="162"/>
      <c r="L1144" s="158"/>
      <c r="M1144" s="163"/>
      <c r="T1144" s="164"/>
      <c r="AT1144" s="159" t="s">
        <v>179</v>
      </c>
      <c r="AU1144" s="159" t="s">
        <v>89</v>
      </c>
      <c r="AV1144" s="13" t="s">
        <v>89</v>
      </c>
      <c r="AW1144" s="13" t="s">
        <v>36</v>
      </c>
      <c r="AX1144" s="13" t="s">
        <v>80</v>
      </c>
      <c r="AY1144" s="159" t="s">
        <v>171</v>
      </c>
    </row>
    <row r="1145" spans="2:65" s="12" customFormat="1">
      <c r="B1145" s="151"/>
      <c r="D1145" s="152" t="s">
        <v>179</v>
      </c>
      <c r="E1145" s="153" t="s">
        <v>1</v>
      </c>
      <c r="F1145" s="154" t="s">
        <v>376</v>
      </c>
      <c r="H1145" s="153" t="s">
        <v>1</v>
      </c>
      <c r="I1145" s="155"/>
      <c r="L1145" s="151"/>
      <c r="M1145" s="156"/>
      <c r="T1145" s="157"/>
      <c r="AT1145" s="153" t="s">
        <v>179</v>
      </c>
      <c r="AU1145" s="153" t="s">
        <v>89</v>
      </c>
      <c r="AV1145" s="12" t="s">
        <v>87</v>
      </c>
      <c r="AW1145" s="12" t="s">
        <v>36</v>
      </c>
      <c r="AX1145" s="12" t="s">
        <v>80</v>
      </c>
      <c r="AY1145" s="153" t="s">
        <v>171</v>
      </c>
    </row>
    <row r="1146" spans="2:65" s="13" customFormat="1">
      <c r="B1146" s="158"/>
      <c r="D1146" s="152" t="s">
        <v>179</v>
      </c>
      <c r="E1146" s="159" t="s">
        <v>1</v>
      </c>
      <c r="F1146" s="160" t="s">
        <v>854</v>
      </c>
      <c r="H1146" s="161">
        <v>9.048</v>
      </c>
      <c r="I1146" s="162"/>
      <c r="L1146" s="158"/>
      <c r="M1146" s="163"/>
      <c r="T1146" s="164"/>
      <c r="AT1146" s="159" t="s">
        <v>179</v>
      </c>
      <c r="AU1146" s="159" t="s">
        <v>89</v>
      </c>
      <c r="AV1146" s="13" t="s">
        <v>89</v>
      </c>
      <c r="AW1146" s="13" t="s">
        <v>36</v>
      </c>
      <c r="AX1146" s="13" t="s">
        <v>80</v>
      </c>
      <c r="AY1146" s="159" t="s">
        <v>171</v>
      </c>
    </row>
    <row r="1147" spans="2:65" s="13" customFormat="1">
      <c r="B1147" s="158"/>
      <c r="D1147" s="152" t="s">
        <v>179</v>
      </c>
      <c r="E1147" s="159" t="s">
        <v>1</v>
      </c>
      <c r="F1147" s="160" t="s">
        <v>855</v>
      </c>
      <c r="H1147" s="161">
        <v>5.3250000000000002</v>
      </c>
      <c r="I1147" s="162"/>
      <c r="L1147" s="158"/>
      <c r="M1147" s="163"/>
      <c r="T1147" s="164"/>
      <c r="AT1147" s="159" t="s">
        <v>179</v>
      </c>
      <c r="AU1147" s="159" t="s">
        <v>89</v>
      </c>
      <c r="AV1147" s="13" t="s">
        <v>89</v>
      </c>
      <c r="AW1147" s="13" t="s">
        <v>36</v>
      </c>
      <c r="AX1147" s="13" t="s">
        <v>80</v>
      </c>
      <c r="AY1147" s="159" t="s">
        <v>171</v>
      </c>
    </row>
    <row r="1148" spans="2:65" s="13" customFormat="1">
      <c r="B1148" s="158"/>
      <c r="D1148" s="152" t="s">
        <v>179</v>
      </c>
      <c r="E1148" s="159" t="s">
        <v>1</v>
      </c>
      <c r="F1148" s="160" t="s">
        <v>856</v>
      </c>
      <c r="H1148" s="161">
        <v>2.46</v>
      </c>
      <c r="I1148" s="162"/>
      <c r="L1148" s="158"/>
      <c r="M1148" s="163"/>
      <c r="T1148" s="164"/>
      <c r="AT1148" s="159" t="s">
        <v>179</v>
      </c>
      <c r="AU1148" s="159" t="s">
        <v>89</v>
      </c>
      <c r="AV1148" s="13" t="s">
        <v>89</v>
      </c>
      <c r="AW1148" s="13" t="s">
        <v>36</v>
      </c>
      <c r="AX1148" s="13" t="s">
        <v>80</v>
      </c>
      <c r="AY1148" s="159" t="s">
        <v>171</v>
      </c>
    </row>
    <row r="1149" spans="2:65" s="12" customFormat="1">
      <c r="B1149" s="151"/>
      <c r="D1149" s="152" t="s">
        <v>179</v>
      </c>
      <c r="E1149" s="153" t="s">
        <v>1</v>
      </c>
      <c r="F1149" s="154" t="s">
        <v>413</v>
      </c>
      <c r="H1149" s="153" t="s">
        <v>1</v>
      </c>
      <c r="I1149" s="155"/>
      <c r="L1149" s="151"/>
      <c r="M1149" s="156"/>
      <c r="T1149" s="157"/>
      <c r="AT1149" s="153" t="s">
        <v>179</v>
      </c>
      <c r="AU1149" s="153" t="s">
        <v>89</v>
      </c>
      <c r="AV1149" s="12" t="s">
        <v>87</v>
      </c>
      <c r="AW1149" s="12" t="s">
        <v>36</v>
      </c>
      <c r="AX1149" s="12" t="s">
        <v>80</v>
      </c>
      <c r="AY1149" s="153" t="s">
        <v>171</v>
      </c>
    </row>
    <row r="1150" spans="2:65" s="13" customFormat="1">
      <c r="B1150" s="158"/>
      <c r="D1150" s="152" t="s">
        <v>179</v>
      </c>
      <c r="E1150" s="159" t="s">
        <v>1</v>
      </c>
      <c r="F1150" s="160" t="s">
        <v>857</v>
      </c>
      <c r="H1150" s="161">
        <v>7.7610000000000001</v>
      </c>
      <c r="I1150" s="162"/>
      <c r="L1150" s="158"/>
      <c r="M1150" s="163"/>
      <c r="T1150" s="164"/>
      <c r="AT1150" s="159" t="s">
        <v>179</v>
      </c>
      <c r="AU1150" s="159" t="s">
        <v>89</v>
      </c>
      <c r="AV1150" s="13" t="s">
        <v>89</v>
      </c>
      <c r="AW1150" s="13" t="s">
        <v>36</v>
      </c>
      <c r="AX1150" s="13" t="s">
        <v>80</v>
      </c>
      <c r="AY1150" s="159" t="s">
        <v>171</v>
      </c>
    </row>
    <row r="1151" spans="2:65" s="14" customFormat="1">
      <c r="B1151" s="165"/>
      <c r="D1151" s="152" t="s">
        <v>179</v>
      </c>
      <c r="E1151" s="166" t="s">
        <v>1</v>
      </c>
      <c r="F1151" s="167" t="s">
        <v>183</v>
      </c>
      <c r="H1151" s="168">
        <v>75.436999999999998</v>
      </c>
      <c r="I1151" s="169"/>
      <c r="L1151" s="165"/>
      <c r="M1151" s="170"/>
      <c r="T1151" s="171"/>
      <c r="AT1151" s="166" t="s">
        <v>179</v>
      </c>
      <c r="AU1151" s="166" t="s">
        <v>89</v>
      </c>
      <c r="AV1151" s="14" t="s">
        <v>177</v>
      </c>
      <c r="AW1151" s="14" t="s">
        <v>36</v>
      </c>
      <c r="AX1151" s="14" t="s">
        <v>87</v>
      </c>
      <c r="AY1151" s="166" t="s">
        <v>171</v>
      </c>
    </row>
    <row r="1152" spans="2:65" s="1" customFormat="1" ht="24.15" customHeight="1">
      <c r="B1152" s="32"/>
      <c r="C1152" s="182" t="s">
        <v>858</v>
      </c>
      <c r="D1152" s="182" t="s">
        <v>757</v>
      </c>
      <c r="E1152" s="183" t="s">
        <v>859</v>
      </c>
      <c r="F1152" s="184" t="s">
        <v>860</v>
      </c>
      <c r="G1152" s="185" t="s">
        <v>176</v>
      </c>
      <c r="H1152" s="186">
        <v>89.355000000000004</v>
      </c>
      <c r="I1152" s="187"/>
      <c r="J1152" s="188">
        <f>ROUND(I1152*H1152,2)</f>
        <v>0</v>
      </c>
      <c r="K1152" s="189"/>
      <c r="L1152" s="190"/>
      <c r="M1152" s="191" t="s">
        <v>1</v>
      </c>
      <c r="N1152" s="192" t="s">
        <v>45</v>
      </c>
      <c r="P1152" s="147">
        <f>O1152*H1152</f>
        <v>0</v>
      </c>
      <c r="Q1152" s="147">
        <v>2.9999999999999997E-4</v>
      </c>
      <c r="R1152" s="147">
        <f>Q1152*H1152</f>
        <v>2.68065E-2</v>
      </c>
      <c r="S1152" s="147">
        <v>0</v>
      </c>
      <c r="T1152" s="148">
        <f>S1152*H1152</f>
        <v>0</v>
      </c>
      <c r="AR1152" s="149" t="s">
        <v>225</v>
      </c>
      <c r="AT1152" s="149" t="s">
        <v>757</v>
      </c>
      <c r="AU1152" s="149" t="s">
        <v>89</v>
      </c>
      <c r="AY1152" s="17" t="s">
        <v>171</v>
      </c>
      <c r="BE1152" s="150">
        <f>IF(N1152="základní",J1152,0)</f>
        <v>0</v>
      </c>
      <c r="BF1152" s="150">
        <f>IF(N1152="snížená",J1152,0)</f>
        <v>0</v>
      </c>
      <c r="BG1152" s="150">
        <f>IF(N1152="zákl. přenesená",J1152,0)</f>
        <v>0</v>
      </c>
      <c r="BH1152" s="150">
        <f>IF(N1152="sníž. přenesená",J1152,0)</f>
        <v>0</v>
      </c>
      <c r="BI1152" s="150">
        <f>IF(N1152="nulová",J1152,0)</f>
        <v>0</v>
      </c>
      <c r="BJ1152" s="17" t="s">
        <v>87</v>
      </c>
      <c r="BK1152" s="150">
        <f>ROUND(I1152*H1152,2)</f>
        <v>0</v>
      </c>
      <c r="BL1152" s="17" t="s">
        <v>177</v>
      </c>
      <c r="BM1152" s="149" t="s">
        <v>861</v>
      </c>
    </row>
    <row r="1153" spans="2:65" s="12" customFormat="1">
      <c r="B1153" s="151"/>
      <c r="D1153" s="152" t="s">
        <v>179</v>
      </c>
      <c r="E1153" s="153" t="s">
        <v>1</v>
      </c>
      <c r="F1153" s="154" t="s">
        <v>359</v>
      </c>
      <c r="H1153" s="153" t="s">
        <v>1</v>
      </c>
      <c r="I1153" s="155"/>
      <c r="L1153" s="151"/>
      <c r="M1153" s="156"/>
      <c r="T1153" s="157"/>
      <c r="AT1153" s="153" t="s">
        <v>179</v>
      </c>
      <c r="AU1153" s="153" t="s">
        <v>89</v>
      </c>
      <c r="AV1153" s="12" t="s">
        <v>87</v>
      </c>
      <c r="AW1153" s="12" t="s">
        <v>36</v>
      </c>
      <c r="AX1153" s="12" t="s">
        <v>80</v>
      </c>
      <c r="AY1153" s="153" t="s">
        <v>171</v>
      </c>
    </row>
    <row r="1154" spans="2:65" s="12" customFormat="1">
      <c r="B1154" s="151"/>
      <c r="D1154" s="152" t="s">
        <v>179</v>
      </c>
      <c r="E1154" s="153" t="s">
        <v>1</v>
      </c>
      <c r="F1154" s="154" t="s">
        <v>360</v>
      </c>
      <c r="H1154" s="153" t="s">
        <v>1</v>
      </c>
      <c r="I1154" s="155"/>
      <c r="L1154" s="151"/>
      <c r="M1154" s="156"/>
      <c r="T1154" s="157"/>
      <c r="AT1154" s="153" t="s">
        <v>179</v>
      </c>
      <c r="AU1154" s="153" t="s">
        <v>89</v>
      </c>
      <c r="AV1154" s="12" t="s">
        <v>87</v>
      </c>
      <c r="AW1154" s="12" t="s">
        <v>36</v>
      </c>
      <c r="AX1154" s="12" t="s">
        <v>80</v>
      </c>
      <c r="AY1154" s="153" t="s">
        <v>171</v>
      </c>
    </row>
    <row r="1155" spans="2:65" s="13" customFormat="1" ht="20.399999999999999">
      <c r="B1155" s="158"/>
      <c r="D1155" s="152" t="s">
        <v>179</v>
      </c>
      <c r="E1155" s="159" t="s">
        <v>1</v>
      </c>
      <c r="F1155" s="160" t="s">
        <v>862</v>
      </c>
      <c r="H1155" s="161">
        <v>60.223999999999997</v>
      </c>
      <c r="I1155" s="162"/>
      <c r="L1155" s="158"/>
      <c r="M1155" s="163"/>
      <c r="T1155" s="164"/>
      <c r="AT1155" s="159" t="s">
        <v>179</v>
      </c>
      <c r="AU1155" s="159" t="s">
        <v>89</v>
      </c>
      <c r="AV1155" s="13" t="s">
        <v>89</v>
      </c>
      <c r="AW1155" s="13" t="s">
        <v>36</v>
      </c>
      <c r="AX1155" s="13" t="s">
        <v>80</v>
      </c>
      <c r="AY1155" s="159" t="s">
        <v>171</v>
      </c>
    </row>
    <row r="1156" spans="2:65" s="12" customFormat="1">
      <c r="B1156" s="151"/>
      <c r="D1156" s="152" t="s">
        <v>179</v>
      </c>
      <c r="E1156" s="153" t="s">
        <v>1</v>
      </c>
      <c r="F1156" s="154" t="s">
        <v>376</v>
      </c>
      <c r="H1156" s="153" t="s">
        <v>1</v>
      </c>
      <c r="I1156" s="155"/>
      <c r="L1156" s="151"/>
      <c r="M1156" s="156"/>
      <c r="T1156" s="157"/>
      <c r="AT1156" s="153" t="s">
        <v>179</v>
      </c>
      <c r="AU1156" s="153" t="s">
        <v>89</v>
      </c>
      <c r="AV1156" s="12" t="s">
        <v>87</v>
      </c>
      <c r="AW1156" s="12" t="s">
        <v>36</v>
      </c>
      <c r="AX1156" s="12" t="s">
        <v>80</v>
      </c>
      <c r="AY1156" s="153" t="s">
        <v>171</v>
      </c>
    </row>
    <row r="1157" spans="2:65" s="13" customFormat="1">
      <c r="B1157" s="158"/>
      <c r="D1157" s="152" t="s">
        <v>179</v>
      </c>
      <c r="E1157" s="159" t="s">
        <v>1</v>
      </c>
      <c r="F1157" s="160" t="s">
        <v>863</v>
      </c>
      <c r="H1157" s="161">
        <v>10.717000000000001</v>
      </c>
      <c r="I1157" s="162"/>
      <c r="L1157" s="158"/>
      <c r="M1157" s="163"/>
      <c r="T1157" s="164"/>
      <c r="AT1157" s="159" t="s">
        <v>179</v>
      </c>
      <c r="AU1157" s="159" t="s">
        <v>89</v>
      </c>
      <c r="AV1157" s="13" t="s">
        <v>89</v>
      </c>
      <c r="AW1157" s="13" t="s">
        <v>36</v>
      </c>
      <c r="AX1157" s="13" t="s">
        <v>80</v>
      </c>
      <c r="AY1157" s="159" t="s">
        <v>171</v>
      </c>
    </row>
    <row r="1158" spans="2:65" s="13" customFormat="1" ht="20.399999999999999">
      <c r="B1158" s="158"/>
      <c r="D1158" s="152" t="s">
        <v>179</v>
      </c>
      <c r="E1158" s="159" t="s">
        <v>1</v>
      </c>
      <c r="F1158" s="160" t="s">
        <v>864</v>
      </c>
      <c r="H1158" s="161">
        <v>6.3070000000000004</v>
      </c>
      <c r="I1158" s="162"/>
      <c r="L1158" s="158"/>
      <c r="M1158" s="163"/>
      <c r="T1158" s="164"/>
      <c r="AT1158" s="159" t="s">
        <v>179</v>
      </c>
      <c r="AU1158" s="159" t="s">
        <v>89</v>
      </c>
      <c r="AV1158" s="13" t="s">
        <v>89</v>
      </c>
      <c r="AW1158" s="13" t="s">
        <v>36</v>
      </c>
      <c r="AX1158" s="13" t="s">
        <v>80</v>
      </c>
      <c r="AY1158" s="159" t="s">
        <v>171</v>
      </c>
    </row>
    <row r="1159" spans="2:65" s="13" customFormat="1">
      <c r="B1159" s="158"/>
      <c r="D1159" s="152" t="s">
        <v>179</v>
      </c>
      <c r="E1159" s="159" t="s">
        <v>1</v>
      </c>
      <c r="F1159" s="160" t="s">
        <v>865</v>
      </c>
      <c r="H1159" s="161">
        <v>2.9140000000000001</v>
      </c>
      <c r="I1159" s="162"/>
      <c r="L1159" s="158"/>
      <c r="M1159" s="163"/>
      <c r="T1159" s="164"/>
      <c r="AT1159" s="159" t="s">
        <v>179</v>
      </c>
      <c r="AU1159" s="159" t="s">
        <v>89</v>
      </c>
      <c r="AV1159" s="13" t="s">
        <v>89</v>
      </c>
      <c r="AW1159" s="13" t="s">
        <v>36</v>
      </c>
      <c r="AX1159" s="13" t="s">
        <v>80</v>
      </c>
      <c r="AY1159" s="159" t="s">
        <v>171</v>
      </c>
    </row>
    <row r="1160" spans="2:65" s="12" customFormat="1">
      <c r="B1160" s="151"/>
      <c r="D1160" s="152" t="s">
        <v>179</v>
      </c>
      <c r="E1160" s="153" t="s">
        <v>1</v>
      </c>
      <c r="F1160" s="154" t="s">
        <v>413</v>
      </c>
      <c r="H1160" s="153" t="s">
        <v>1</v>
      </c>
      <c r="I1160" s="155"/>
      <c r="L1160" s="151"/>
      <c r="M1160" s="156"/>
      <c r="T1160" s="157"/>
      <c r="AT1160" s="153" t="s">
        <v>179</v>
      </c>
      <c r="AU1160" s="153" t="s">
        <v>89</v>
      </c>
      <c r="AV1160" s="12" t="s">
        <v>87</v>
      </c>
      <c r="AW1160" s="12" t="s">
        <v>36</v>
      </c>
      <c r="AX1160" s="12" t="s">
        <v>80</v>
      </c>
      <c r="AY1160" s="153" t="s">
        <v>171</v>
      </c>
    </row>
    <row r="1161" spans="2:65" s="13" customFormat="1">
      <c r="B1161" s="158"/>
      <c r="D1161" s="152" t="s">
        <v>179</v>
      </c>
      <c r="E1161" s="159" t="s">
        <v>1</v>
      </c>
      <c r="F1161" s="160" t="s">
        <v>866</v>
      </c>
      <c r="H1161" s="161">
        <v>9.1929999999999996</v>
      </c>
      <c r="I1161" s="162"/>
      <c r="L1161" s="158"/>
      <c r="M1161" s="163"/>
      <c r="T1161" s="164"/>
      <c r="AT1161" s="159" t="s">
        <v>179</v>
      </c>
      <c r="AU1161" s="159" t="s">
        <v>89</v>
      </c>
      <c r="AV1161" s="13" t="s">
        <v>89</v>
      </c>
      <c r="AW1161" s="13" t="s">
        <v>36</v>
      </c>
      <c r="AX1161" s="13" t="s">
        <v>80</v>
      </c>
      <c r="AY1161" s="159" t="s">
        <v>171</v>
      </c>
    </row>
    <row r="1162" spans="2:65" s="14" customFormat="1">
      <c r="B1162" s="165"/>
      <c r="D1162" s="152" t="s">
        <v>179</v>
      </c>
      <c r="E1162" s="166" t="s">
        <v>1</v>
      </c>
      <c r="F1162" s="167" t="s">
        <v>183</v>
      </c>
      <c r="H1162" s="168">
        <v>89.355000000000004</v>
      </c>
      <c r="I1162" s="169"/>
      <c r="L1162" s="165"/>
      <c r="M1162" s="170"/>
      <c r="T1162" s="171"/>
      <c r="AT1162" s="166" t="s">
        <v>179</v>
      </c>
      <c r="AU1162" s="166" t="s">
        <v>89</v>
      </c>
      <c r="AV1162" s="14" t="s">
        <v>177</v>
      </c>
      <c r="AW1162" s="14" t="s">
        <v>36</v>
      </c>
      <c r="AX1162" s="14" t="s">
        <v>87</v>
      </c>
      <c r="AY1162" s="166" t="s">
        <v>171</v>
      </c>
    </row>
    <row r="1163" spans="2:65" s="1" customFormat="1" ht="16.5" customHeight="1">
      <c r="B1163" s="32"/>
      <c r="C1163" s="137" t="s">
        <v>867</v>
      </c>
      <c r="D1163" s="137" t="s">
        <v>173</v>
      </c>
      <c r="E1163" s="138" t="s">
        <v>868</v>
      </c>
      <c r="F1163" s="139" t="s">
        <v>869</v>
      </c>
      <c r="G1163" s="140" t="s">
        <v>870</v>
      </c>
      <c r="H1163" s="141">
        <v>1</v>
      </c>
      <c r="I1163" s="142"/>
      <c r="J1163" s="143">
        <f>ROUND(I1163*H1163,2)</f>
        <v>0</v>
      </c>
      <c r="K1163" s="144"/>
      <c r="L1163" s="32"/>
      <c r="M1163" s="145" t="s">
        <v>1</v>
      </c>
      <c r="N1163" s="146" t="s">
        <v>45</v>
      </c>
      <c r="P1163" s="147">
        <f>O1163*H1163</f>
        <v>0</v>
      </c>
      <c r="Q1163" s="147">
        <v>0</v>
      </c>
      <c r="R1163" s="147">
        <f>Q1163*H1163</f>
        <v>0</v>
      </c>
      <c r="S1163" s="147">
        <v>0</v>
      </c>
      <c r="T1163" s="148">
        <f>S1163*H1163</f>
        <v>0</v>
      </c>
      <c r="AR1163" s="149" t="s">
        <v>177</v>
      </c>
      <c r="AT1163" s="149" t="s">
        <v>173</v>
      </c>
      <c r="AU1163" s="149" t="s">
        <v>89</v>
      </c>
      <c r="AY1163" s="17" t="s">
        <v>171</v>
      </c>
      <c r="BE1163" s="150">
        <f>IF(N1163="základní",J1163,0)</f>
        <v>0</v>
      </c>
      <c r="BF1163" s="150">
        <f>IF(N1163="snížená",J1163,0)</f>
        <v>0</v>
      </c>
      <c r="BG1163" s="150">
        <f>IF(N1163="zákl. přenesená",J1163,0)</f>
        <v>0</v>
      </c>
      <c r="BH1163" s="150">
        <f>IF(N1163="sníž. přenesená",J1163,0)</f>
        <v>0</v>
      </c>
      <c r="BI1163" s="150">
        <f>IF(N1163="nulová",J1163,0)</f>
        <v>0</v>
      </c>
      <c r="BJ1163" s="17" t="s">
        <v>87</v>
      </c>
      <c r="BK1163" s="150">
        <f>ROUND(I1163*H1163,2)</f>
        <v>0</v>
      </c>
      <c r="BL1163" s="17" t="s">
        <v>177</v>
      </c>
      <c r="BM1163" s="149" t="s">
        <v>871</v>
      </c>
    </row>
    <row r="1164" spans="2:65" s="1" customFormat="1" ht="28.8">
      <c r="B1164" s="32"/>
      <c r="D1164" s="152" t="s">
        <v>234</v>
      </c>
      <c r="F1164" s="179" t="s">
        <v>872</v>
      </c>
      <c r="I1164" s="180"/>
      <c r="L1164" s="32"/>
      <c r="M1164" s="181"/>
      <c r="T1164" s="56"/>
      <c r="AT1164" s="17" t="s">
        <v>234</v>
      </c>
      <c r="AU1164" s="17" t="s">
        <v>89</v>
      </c>
    </row>
    <row r="1165" spans="2:65" s="13" customFormat="1">
      <c r="B1165" s="158"/>
      <c r="D1165" s="152" t="s">
        <v>179</v>
      </c>
      <c r="E1165" s="159" t="s">
        <v>1</v>
      </c>
      <c r="F1165" s="160" t="s">
        <v>873</v>
      </c>
      <c r="H1165" s="161">
        <v>1</v>
      </c>
      <c r="I1165" s="162"/>
      <c r="L1165" s="158"/>
      <c r="M1165" s="163"/>
      <c r="T1165" s="164"/>
      <c r="AT1165" s="159" t="s">
        <v>179</v>
      </c>
      <c r="AU1165" s="159" t="s">
        <v>89</v>
      </c>
      <c r="AV1165" s="13" t="s">
        <v>89</v>
      </c>
      <c r="AW1165" s="13" t="s">
        <v>36</v>
      </c>
      <c r="AX1165" s="13" t="s">
        <v>87</v>
      </c>
      <c r="AY1165" s="159" t="s">
        <v>171</v>
      </c>
    </row>
    <row r="1166" spans="2:65" s="11" customFormat="1" ht="22.95" customHeight="1">
      <c r="B1166" s="125"/>
      <c r="D1166" s="126" t="s">
        <v>79</v>
      </c>
      <c r="E1166" s="135" t="s">
        <v>177</v>
      </c>
      <c r="F1166" s="135" t="s">
        <v>874</v>
      </c>
      <c r="I1166" s="128"/>
      <c r="J1166" s="136">
        <f>BK1166</f>
        <v>0</v>
      </c>
      <c r="L1166" s="125"/>
      <c r="M1166" s="130"/>
      <c r="P1166" s="131">
        <f>SUM(P1167:P1292)</f>
        <v>0</v>
      </c>
      <c r="R1166" s="131">
        <f>SUM(R1167:R1292)</f>
        <v>102.86693167</v>
      </c>
      <c r="T1166" s="132">
        <f>SUM(T1167:T1292)</f>
        <v>0</v>
      </c>
      <c r="AR1166" s="126" t="s">
        <v>87</v>
      </c>
      <c r="AT1166" s="133" t="s">
        <v>79</v>
      </c>
      <c r="AU1166" s="133" t="s">
        <v>87</v>
      </c>
      <c r="AY1166" s="126" t="s">
        <v>171</v>
      </c>
      <c r="BK1166" s="134">
        <f>SUM(BK1167:BK1292)</f>
        <v>0</v>
      </c>
    </row>
    <row r="1167" spans="2:65" s="1" customFormat="1" ht="33" customHeight="1">
      <c r="B1167" s="32"/>
      <c r="C1167" s="137" t="s">
        <v>875</v>
      </c>
      <c r="D1167" s="137" t="s">
        <v>173</v>
      </c>
      <c r="E1167" s="138" t="s">
        <v>876</v>
      </c>
      <c r="F1167" s="139" t="s">
        <v>877</v>
      </c>
      <c r="G1167" s="140" t="s">
        <v>176</v>
      </c>
      <c r="H1167" s="141">
        <v>18.059000000000001</v>
      </c>
      <c r="I1167" s="142"/>
      <c r="J1167" s="143">
        <f>ROUND(I1167*H1167,2)</f>
        <v>0</v>
      </c>
      <c r="K1167" s="144"/>
      <c r="L1167" s="32"/>
      <c r="M1167" s="145" t="s">
        <v>1</v>
      </c>
      <c r="N1167" s="146" t="s">
        <v>45</v>
      </c>
      <c r="P1167" s="147">
        <f>O1167*H1167</f>
        <v>0</v>
      </c>
      <c r="Q1167" s="147">
        <v>0.48580000000000001</v>
      </c>
      <c r="R1167" s="147">
        <f>Q1167*H1167</f>
        <v>8.7730622</v>
      </c>
      <c r="S1167" s="147">
        <v>0</v>
      </c>
      <c r="T1167" s="148">
        <f>S1167*H1167</f>
        <v>0</v>
      </c>
      <c r="AR1167" s="149" t="s">
        <v>177</v>
      </c>
      <c r="AT1167" s="149" t="s">
        <v>173</v>
      </c>
      <c r="AU1167" s="149" t="s">
        <v>89</v>
      </c>
      <c r="AY1167" s="17" t="s">
        <v>171</v>
      </c>
      <c r="BE1167" s="150">
        <f>IF(N1167="základní",J1167,0)</f>
        <v>0</v>
      </c>
      <c r="BF1167" s="150">
        <f>IF(N1167="snížená",J1167,0)</f>
        <v>0</v>
      </c>
      <c r="BG1167" s="150">
        <f>IF(N1167="zákl. přenesená",J1167,0)</f>
        <v>0</v>
      </c>
      <c r="BH1167" s="150">
        <f>IF(N1167="sníž. přenesená",J1167,0)</f>
        <v>0</v>
      </c>
      <c r="BI1167" s="150">
        <f>IF(N1167="nulová",J1167,0)</f>
        <v>0</v>
      </c>
      <c r="BJ1167" s="17" t="s">
        <v>87</v>
      </c>
      <c r="BK1167" s="150">
        <f>ROUND(I1167*H1167,2)</f>
        <v>0</v>
      </c>
      <c r="BL1167" s="17" t="s">
        <v>177</v>
      </c>
      <c r="BM1167" s="149" t="s">
        <v>878</v>
      </c>
    </row>
    <row r="1168" spans="2:65" s="12" customFormat="1">
      <c r="B1168" s="151"/>
      <c r="D1168" s="152" t="s">
        <v>179</v>
      </c>
      <c r="E1168" s="153" t="s">
        <v>1</v>
      </c>
      <c r="F1168" s="154" t="s">
        <v>331</v>
      </c>
      <c r="H1168" s="153" t="s">
        <v>1</v>
      </c>
      <c r="I1168" s="155"/>
      <c r="L1168" s="151"/>
      <c r="M1168" s="156"/>
      <c r="T1168" s="157"/>
      <c r="AT1168" s="153" t="s">
        <v>179</v>
      </c>
      <c r="AU1168" s="153" t="s">
        <v>89</v>
      </c>
      <c r="AV1168" s="12" t="s">
        <v>87</v>
      </c>
      <c r="AW1168" s="12" t="s">
        <v>36</v>
      </c>
      <c r="AX1168" s="12" t="s">
        <v>80</v>
      </c>
      <c r="AY1168" s="153" t="s">
        <v>171</v>
      </c>
    </row>
    <row r="1169" spans="2:65" s="12" customFormat="1">
      <c r="B1169" s="151"/>
      <c r="D1169" s="152" t="s">
        <v>179</v>
      </c>
      <c r="E1169" s="153" t="s">
        <v>1</v>
      </c>
      <c r="F1169" s="154" t="s">
        <v>332</v>
      </c>
      <c r="H1169" s="153" t="s">
        <v>1</v>
      </c>
      <c r="I1169" s="155"/>
      <c r="L1169" s="151"/>
      <c r="M1169" s="156"/>
      <c r="T1169" s="157"/>
      <c r="AT1169" s="153" t="s">
        <v>179</v>
      </c>
      <c r="AU1169" s="153" t="s">
        <v>89</v>
      </c>
      <c r="AV1169" s="12" t="s">
        <v>87</v>
      </c>
      <c r="AW1169" s="12" t="s">
        <v>36</v>
      </c>
      <c r="AX1169" s="12" t="s">
        <v>80</v>
      </c>
      <c r="AY1169" s="153" t="s">
        <v>171</v>
      </c>
    </row>
    <row r="1170" spans="2:65" s="13" customFormat="1" ht="20.399999999999999">
      <c r="B1170" s="158"/>
      <c r="D1170" s="152" t="s">
        <v>179</v>
      </c>
      <c r="E1170" s="159" t="s">
        <v>1</v>
      </c>
      <c r="F1170" s="160" t="s">
        <v>879</v>
      </c>
      <c r="H1170" s="161">
        <v>18.059000000000001</v>
      </c>
      <c r="I1170" s="162"/>
      <c r="L1170" s="158"/>
      <c r="M1170" s="163"/>
      <c r="T1170" s="164"/>
      <c r="AT1170" s="159" t="s">
        <v>179</v>
      </c>
      <c r="AU1170" s="159" t="s">
        <v>89</v>
      </c>
      <c r="AV1170" s="13" t="s">
        <v>89</v>
      </c>
      <c r="AW1170" s="13" t="s">
        <v>36</v>
      </c>
      <c r="AX1170" s="13" t="s">
        <v>80</v>
      </c>
      <c r="AY1170" s="159" t="s">
        <v>171</v>
      </c>
    </row>
    <row r="1171" spans="2:65" s="14" customFormat="1">
      <c r="B1171" s="165"/>
      <c r="D1171" s="152" t="s">
        <v>179</v>
      </c>
      <c r="E1171" s="166" t="s">
        <v>1</v>
      </c>
      <c r="F1171" s="167" t="s">
        <v>183</v>
      </c>
      <c r="H1171" s="168">
        <v>18.059000000000001</v>
      </c>
      <c r="I1171" s="169"/>
      <c r="L1171" s="165"/>
      <c r="M1171" s="170"/>
      <c r="T1171" s="171"/>
      <c r="AT1171" s="166" t="s">
        <v>179</v>
      </c>
      <c r="AU1171" s="166" t="s">
        <v>89</v>
      </c>
      <c r="AV1171" s="14" t="s">
        <v>177</v>
      </c>
      <c r="AW1171" s="14" t="s">
        <v>36</v>
      </c>
      <c r="AX1171" s="14" t="s">
        <v>87</v>
      </c>
      <c r="AY1171" s="166" t="s">
        <v>171</v>
      </c>
    </row>
    <row r="1172" spans="2:65" s="1" customFormat="1" ht="16.5" customHeight="1">
      <c r="B1172" s="32"/>
      <c r="C1172" s="137" t="s">
        <v>880</v>
      </c>
      <c r="D1172" s="137" t="s">
        <v>173</v>
      </c>
      <c r="E1172" s="138" t="s">
        <v>881</v>
      </c>
      <c r="F1172" s="139" t="s">
        <v>882</v>
      </c>
      <c r="G1172" s="140" t="s">
        <v>280</v>
      </c>
      <c r="H1172" s="141">
        <v>47.616999999999997</v>
      </c>
      <c r="I1172" s="142"/>
      <c r="J1172" s="143">
        <f>ROUND(I1172*H1172,2)</f>
        <v>0</v>
      </c>
      <c r="K1172" s="144"/>
      <c r="L1172" s="32"/>
      <c r="M1172" s="145" t="s">
        <v>1</v>
      </c>
      <c r="N1172" s="146" t="s">
        <v>45</v>
      </c>
      <c r="P1172" s="147">
        <f>O1172*H1172</f>
        <v>0</v>
      </c>
      <c r="Q1172" s="147">
        <v>0</v>
      </c>
      <c r="R1172" s="147">
        <f>Q1172*H1172</f>
        <v>0</v>
      </c>
      <c r="S1172" s="147">
        <v>0</v>
      </c>
      <c r="T1172" s="148">
        <f>S1172*H1172</f>
        <v>0</v>
      </c>
      <c r="AR1172" s="149" t="s">
        <v>177</v>
      </c>
      <c r="AT1172" s="149" t="s">
        <v>173</v>
      </c>
      <c r="AU1172" s="149" t="s">
        <v>89</v>
      </c>
      <c r="AY1172" s="17" t="s">
        <v>171</v>
      </c>
      <c r="BE1172" s="150">
        <f>IF(N1172="základní",J1172,0)</f>
        <v>0</v>
      </c>
      <c r="BF1172" s="150">
        <f>IF(N1172="snížená",J1172,0)</f>
        <v>0</v>
      </c>
      <c r="BG1172" s="150">
        <f>IF(N1172="zákl. přenesená",J1172,0)</f>
        <v>0</v>
      </c>
      <c r="BH1172" s="150">
        <f>IF(N1172="sníž. přenesená",J1172,0)</f>
        <v>0</v>
      </c>
      <c r="BI1172" s="150">
        <f>IF(N1172="nulová",J1172,0)</f>
        <v>0</v>
      </c>
      <c r="BJ1172" s="17" t="s">
        <v>87</v>
      </c>
      <c r="BK1172" s="150">
        <f>ROUND(I1172*H1172,2)</f>
        <v>0</v>
      </c>
      <c r="BL1172" s="17" t="s">
        <v>177</v>
      </c>
      <c r="BM1172" s="149" t="s">
        <v>883</v>
      </c>
    </row>
    <row r="1173" spans="2:65" s="12" customFormat="1">
      <c r="B1173" s="151"/>
      <c r="D1173" s="152" t="s">
        <v>179</v>
      </c>
      <c r="E1173" s="153" t="s">
        <v>1</v>
      </c>
      <c r="F1173" s="154" t="s">
        <v>766</v>
      </c>
      <c r="H1173" s="153" t="s">
        <v>1</v>
      </c>
      <c r="I1173" s="155"/>
      <c r="L1173" s="151"/>
      <c r="M1173" s="156"/>
      <c r="T1173" s="157"/>
      <c r="AT1173" s="153" t="s">
        <v>179</v>
      </c>
      <c r="AU1173" s="153" t="s">
        <v>89</v>
      </c>
      <c r="AV1173" s="12" t="s">
        <v>87</v>
      </c>
      <c r="AW1173" s="12" t="s">
        <v>36</v>
      </c>
      <c r="AX1173" s="12" t="s">
        <v>80</v>
      </c>
      <c r="AY1173" s="153" t="s">
        <v>171</v>
      </c>
    </row>
    <row r="1174" spans="2:65" s="13" customFormat="1">
      <c r="B1174" s="158"/>
      <c r="D1174" s="152" t="s">
        <v>179</v>
      </c>
      <c r="E1174" s="159" t="s">
        <v>1</v>
      </c>
      <c r="F1174" s="160" t="s">
        <v>884</v>
      </c>
      <c r="H1174" s="161">
        <v>24.216999999999999</v>
      </c>
      <c r="I1174" s="162"/>
      <c r="L1174" s="158"/>
      <c r="M1174" s="163"/>
      <c r="T1174" s="164"/>
      <c r="AT1174" s="159" t="s">
        <v>179</v>
      </c>
      <c r="AU1174" s="159" t="s">
        <v>89</v>
      </c>
      <c r="AV1174" s="13" t="s">
        <v>89</v>
      </c>
      <c r="AW1174" s="13" t="s">
        <v>36</v>
      </c>
      <c r="AX1174" s="13" t="s">
        <v>80</v>
      </c>
      <c r="AY1174" s="159" t="s">
        <v>171</v>
      </c>
    </row>
    <row r="1175" spans="2:65" s="15" customFormat="1">
      <c r="B1175" s="172"/>
      <c r="D1175" s="152" t="s">
        <v>179</v>
      </c>
      <c r="E1175" s="173" t="s">
        <v>1</v>
      </c>
      <c r="F1175" s="174" t="s">
        <v>224</v>
      </c>
      <c r="H1175" s="175">
        <v>24.216999999999999</v>
      </c>
      <c r="I1175" s="176"/>
      <c r="L1175" s="172"/>
      <c r="M1175" s="177"/>
      <c r="T1175" s="178"/>
      <c r="AT1175" s="173" t="s">
        <v>179</v>
      </c>
      <c r="AU1175" s="173" t="s">
        <v>89</v>
      </c>
      <c r="AV1175" s="15" t="s">
        <v>96</v>
      </c>
      <c r="AW1175" s="15" t="s">
        <v>36</v>
      </c>
      <c r="AX1175" s="15" t="s">
        <v>80</v>
      </c>
      <c r="AY1175" s="173" t="s">
        <v>171</v>
      </c>
    </row>
    <row r="1176" spans="2:65" s="12" customFormat="1">
      <c r="B1176" s="151"/>
      <c r="D1176" s="152" t="s">
        <v>179</v>
      </c>
      <c r="E1176" s="153" t="s">
        <v>1</v>
      </c>
      <c r="F1176" s="154" t="s">
        <v>769</v>
      </c>
      <c r="H1176" s="153" t="s">
        <v>1</v>
      </c>
      <c r="I1176" s="155"/>
      <c r="L1176" s="151"/>
      <c r="M1176" s="156"/>
      <c r="T1176" s="157"/>
      <c r="AT1176" s="153" t="s">
        <v>179</v>
      </c>
      <c r="AU1176" s="153" t="s">
        <v>89</v>
      </c>
      <c r="AV1176" s="12" t="s">
        <v>87</v>
      </c>
      <c r="AW1176" s="12" t="s">
        <v>36</v>
      </c>
      <c r="AX1176" s="12" t="s">
        <v>80</v>
      </c>
      <c r="AY1176" s="153" t="s">
        <v>171</v>
      </c>
    </row>
    <row r="1177" spans="2:65" s="12" customFormat="1">
      <c r="B1177" s="151"/>
      <c r="D1177" s="152" t="s">
        <v>179</v>
      </c>
      <c r="E1177" s="153" t="s">
        <v>1</v>
      </c>
      <c r="F1177" s="154" t="s">
        <v>254</v>
      </c>
      <c r="H1177" s="153" t="s">
        <v>1</v>
      </c>
      <c r="I1177" s="155"/>
      <c r="L1177" s="151"/>
      <c r="M1177" s="156"/>
      <c r="T1177" s="157"/>
      <c r="AT1177" s="153" t="s">
        <v>179</v>
      </c>
      <c r="AU1177" s="153" t="s">
        <v>89</v>
      </c>
      <c r="AV1177" s="12" t="s">
        <v>87</v>
      </c>
      <c r="AW1177" s="12" t="s">
        <v>36</v>
      </c>
      <c r="AX1177" s="12" t="s">
        <v>80</v>
      </c>
      <c r="AY1177" s="153" t="s">
        <v>171</v>
      </c>
    </row>
    <row r="1178" spans="2:65" s="13" customFormat="1">
      <c r="B1178" s="158"/>
      <c r="D1178" s="152" t="s">
        <v>179</v>
      </c>
      <c r="E1178" s="159" t="s">
        <v>1</v>
      </c>
      <c r="F1178" s="160" t="s">
        <v>885</v>
      </c>
      <c r="H1178" s="161">
        <v>4.2409999999999997</v>
      </c>
      <c r="I1178" s="162"/>
      <c r="L1178" s="158"/>
      <c r="M1178" s="163"/>
      <c r="T1178" s="164"/>
      <c r="AT1178" s="159" t="s">
        <v>179</v>
      </c>
      <c r="AU1178" s="159" t="s">
        <v>89</v>
      </c>
      <c r="AV1178" s="13" t="s">
        <v>89</v>
      </c>
      <c r="AW1178" s="13" t="s">
        <v>36</v>
      </c>
      <c r="AX1178" s="13" t="s">
        <v>80</v>
      </c>
      <c r="AY1178" s="159" t="s">
        <v>171</v>
      </c>
    </row>
    <row r="1179" spans="2:65" s="15" customFormat="1">
      <c r="B1179" s="172"/>
      <c r="D1179" s="152" t="s">
        <v>179</v>
      </c>
      <c r="E1179" s="173" t="s">
        <v>1</v>
      </c>
      <c r="F1179" s="174" t="s">
        <v>224</v>
      </c>
      <c r="H1179" s="175">
        <v>4.2409999999999997</v>
      </c>
      <c r="I1179" s="176"/>
      <c r="L1179" s="172"/>
      <c r="M1179" s="177"/>
      <c r="T1179" s="178"/>
      <c r="AT1179" s="173" t="s">
        <v>179</v>
      </c>
      <c r="AU1179" s="173" t="s">
        <v>89</v>
      </c>
      <c r="AV1179" s="15" t="s">
        <v>96</v>
      </c>
      <c r="AW1179" s="15" t="s">
        <v>36</v>
      </c>
      <c r="AX1179" s="15" t="s">
        <v>80</v>
      </c>
      <c r="AY1179" s="173" t="s">
        <v>171</v>
      </c>
    </row>
    <row r="1180" spans="2:65" s="13" customFormat="1">
      <c r="B1180" s="158"/>
      <c r="D1180" s="152" t="s">
        <v>179</v>
      </c>
      <c r="E1180" s="159" t="s">
        <v>1</v>
      </c>
      <c r="F1180" s="160" t="s">
        <v>886</v>
      </c>
      <c r="H1180" s="161">
        <v>3.629</v>
      </c>
      <c r="I1180" s="162"/>
      <c r="L1180" s="158"/>
      <c r="M1180" s="163"/>
      <c r="T1180" s="164"/>
      <c r="AT1180" s="159" t="s">
        <v>179</v>
      </c>
      <c r="AU1180" s="159" t="s">
        <v>89</v>
      </c>
      <c r="AV1180" s="13" t="s">
        <v>89</v>
      </c>
      <c r="AW1180" s="13" t="s">
        <v>36</v>
      </c>
      <c r="AX1180" s="13" t="s">
        <v>80</v>
      </c>
      <c r="AY1180" s="159" t="s">
        <v>171</v>
      </c>
    </row>
    <row r="1181" spans="2:65" s="15" customFormat="1">
      <c r="B1181" s="172"/>
      <c r="D1181" s="152" t="s">
        <v>179</v>
      </c>
      <c r="E1181" s="173" t="s">
        <v>1</v>
      </c>
      <c r="F1181" s="174" t="s">
        <v>224</v>
      </c>
      <c r="H1181" s="175">
        <v>3.629</v>
      </c>
      <c r="I1181" s="176"/>
      <c r="L1181" s="172"/>
      <c r="M1181" s="177"/>
      <c r="T1181" s="178"/>
      <c r="AT1181" s="173" t="s">
        <v>179</v>
      </c>
      <c r="AU1181" s="173" t="s">
        <v>89</v>
      </c>
      <c r="AV1181" s="15" t="s">
        <v>96</v>
      </c>
      <c r="AW1181" s="15" t="s">
        <v>36</v>
      </c>
      <c r="AX1181" s="15" t="s">
        <v>80</v>
      </c>
      <c r="AY1181" s="173" t="s">
        <v>171</v>
      </c>
    </row>
    <row r="1182" spans="2:65" s="12" customFormat="1">
      <c r="B1182" s="151"/>
      <c r="D1182" s="152" t="s">
        <v>179</v>
      </c>
      <c r="E1182" s="153" t="s">
        <v>1</v>
      </c>
      <c r="F1182" s="154" t="s">
        <v>786</v>
      </c>
      <c r="H1182" s="153" t="s">
        <v>1</v>
      </c>
      <c r="I1182" s="155"/>
      <c r="L1182" s="151"/>
      <c r="M1182" s="156"/>
      <c r="T1182" s="157"/>
      <c r="AT1182" s="153" t="s">
        <v>179</v>
      </c>
      <c r="AU1182" s="153" t="s">
        <v>89</v>
      </c>
      <c r="AV1182" s="12" t="s">
        <v>87</v>
      </c>
      <c r="AW1182" s="12" t="s">
        <v>36</v>
      </c>
      <c r="AX1182" s="12" t="s">
        <v>80</v>
      </c>
      <c r="AY1182" s="153" t="s">
        <v>171</v>
      </c>
    </row>
    <row r="1183" spans="2:65" s="13" customFormat="1">
      <c r="B1183" s="158"/>
      <c r="D1183" s="152" t="s">
        <v>179</v>
      </c>
      <c r="E1183" s="159" t="s">
        <v>1</v>
      </c>
      <c r="F1183" s="160" t="s">
        <v>887</v>
      </c>
      <c r="H1183" s="161">
        <v>1.075</v>
      </c>
      <c r="I1183" s="162"/>
      <c r="L1183" s="158"/>
      <c r="M1183" s="163"/>
      <c r="T1183" s="164"/>
      <c r="AT1183" s="159" t="s">
        <v>179</v>
      </c>
      <c r="AU1183" s="159" t="s">
        <v>89</v>
      </c>
      <c r="AV1183" s="13" t="s">
        <v>89</v>
      </c>
      <c r="AW1183" s="13" t="s">
        <v>36</v>
      </c>
      <c r="AX1183" s="13" t="s">
        <v>80</v>
      </c>
      <c r="AY1183" s="159" t="s">
        <v>171</v>
      </c>
    </row>
    <row r="1184" spans="2:65" s="15" customFormat="1">
      <c r="B1184" s="172"/>
      <c r="D1184" s="152" t="s">
        <v>179</v>
      </c>
      <c r="E1184" s="173" t="s">
        <v>1</v>
      </c>
      <c r="F1184" s="174" t="s">
        <v>224</v>
      </c>
      <c r="H1184" s="175">
        <v>1.075</v>
      </c>
      <c r="I1184" s="176"/>
      <c r="L1184" s="172"/>
      <c r="M1184" s="177"/>
      <c r="T1184" s="178"/>
      <c r="AT1184" s="173" t="s">
        <v>179</v>
      </c>
      <c r="AU1184" s="173" t="s">
        <v>89</v>
      </c>
      <c r="AV1184" s="15" t="s">
        <v>96</v>
      </c>
      <c r="AW1184" s="15" t="s">
        <v>36</v>
      </c>
      <c r="AX1184" s="15" t="s">
        <v>80</v>
      </c>
      <c r="AY1184" s="173" t="s">
        <v>171</v>
      </c>
    </row>
    <row r="1185" spans="2:51" s="13" customFormat="1">
      <c r="B1185" s="158"/>
      <c r="D1185" s="152" t="s">
        <v>179</v>
      </c>
      <c r="E1185" s="159" t="s">
        <v>1</v>
      </c>
      <c r="F1185" s="160" t="s">
        <v>888</v>
      </c>
      <c r="H1185" s="161">
        <v>2.1850000000000001</v>
      </c>
      <c r="I1185" s="162"/>
      <c r="L1185" s="158"/>
      <c r="M1185" s="163"/>
      <c r="T1185" s="164"/>
      <c r="AT1185" s="159" t="s">
        <v>179</v>
      </c>
      <c r="AU1185" s="159" t="s">
        <v>89</v>
      </c>
      <c r="AV1185" s="13" t="s">
        <v>89</v>
      </c>
      <c r="AW1185" s="13" t="s">
        <v>36</v>
      </c>
      <c r="AX1185" s="13" t="s">
        <v>80</v>
      </c>
      <c r="AY1185" s="159" t="s">
        <v>171</v>
      </c>
    </row>
    <row r="1186" spans="2:51" s="15" customFormat="1">
      <c r="B1186" s="172"/>
      <c r="D1186" s="152" t="s">
        <v>179</v>
      </c>
      <c r="E1186" s="173" t="s">
        <v>1</v>
      </c>
      <c r="F1186" s="174" t="s">
        <v>224</v>
      </c>
      <c r="H1186" s="175">
        <v>2.1850000000000001</v>
      </c>
      <c r="I1186" s="176"/>
      <c r="L1186" s="172"/>
      <c r="M1186" s="177"/>
      <c r="T1186" s="178"/>
      <c r="AT1186" s="173" t="s">
        <v>179</v>
      </c>
      <c r="AU1186" s="173" t="s">
        <v>89</v>
      </c>
      <c r="AV1186" s="15" t="s">
        <v>96</v>
      </c>
      <c r="AW1186" s="15" t="s">
        <v>36</v>
      </c>
      <c r="AX1186" s="15" t="s">
        <v>80</v>
      </c>
      <c r="AY1186" s="173" t="s">
        <v>171</v>
      </c>
    </row>
    <row r="1187" spans="2:51" s="13" customFormat="1" ht="20.399999999999999">
      <c r="B1187" s="158"/>
      <c r="D1187" s="152" t="s">
        <v>179</v>
      </c>
      <c r="E1187" s="159" t="s">
        <v>1</v>
      </c>
      <c r="F1187" s="160" t="s">
        <v>889</v>
      </c>
      <c r="H1187" s="161">
        <v>2.718</v>
      </c>
      <c r="I1187" s="162"/>
      <c r="L1187" s="158"/>
      <c r="M1187" s="163"/>
      <c r="T1187" s="164"/>
      <c r="AT1187" s="159" t="s">
        <v>179</v>
      </c>
      <c r="AU1187" s="159" t="s">
        <v>89</v>
      </c>
      <c r="AV1187" s="13" t="s">
        <v>89</v>
      </c>
      <c r="AW1187" s="13" t="s">
        <v>36</v>
      </c>
      <c r="AX1187" s="13" t="s">
        <v>80</v>
      </c>
      <c r="AY1187" s="159" t="s">
        <v>171</v>
      </c>
    </row>
    <row r="1188" spans="2:51" s="15" customFormat="1">
      <c r="B1188" s="172"/>
      <c r="D1188" s="152" t="s">
        <v>179</v>
      </c>
      <c r="E1188" s="173" t="s">
        <v>1</v>
      </c>
      <c r="F1188" s="174" t="s">
        <v>224</v>
      </c>
      <c r="H1188" s="175">
        <v>2.718</v>
      </c>
      <c r="I1188" s="176"/>
      <c r="L1188" s="172"/>
      <c r="M1188" s="177"/>
      <c r="T1188" s="178"/>
      <c r="AT1188" s="173" t="s">
        <v>179</v>
      </c>
      <c r="AU1188" s="173" t="s">
        <v>89</v>
      </c>
      <c r="AV1188" s="15" t="s">
        <v>96</v>
      </c>
      <c r="AW1188" s="15" t="s">
        <v>36</v>
      </c>
      <c r="AX1188" s="15" t="s">
        <v>80</v>
      </c>
      <c r="AY1188" s="173" t="s">
        <v>171</v>
      </c>
    </row>
    <row r="1189" spans="2:51" s="12" customFormat="1">
      <c r="B1189" s="151"/>
      <c r="D1189" s="152" t="s">
        <v>179</v>
      </c>
      <c r="E1189" s="153" t="s">
        <v>1</v>
      </c>
      <c r="F1189" s="154" t="s">
        <v>890</v>
      </c>
      <c r="H1189" s="153" t="s">
        <v>1</v>
      </c>
      <c r="I1189" s="155"/>
      <c r="L1189" s="151"/>
      <c r="M1189" s="156"/>
      <c r="T1189" s="157"/>
      <c r="AT1189" s="153" t="s">
        <v>179</v>
      </c>
      <c r="AU1189" s="153" t="s">
        <v>89</v>
      </c>
      <c r="AV1189" s="12" t="s">
        <v>87</v>
      </c>
      <c r="AW1189" s="12" t="s">
        <v>36</v>
      </c>
      <c r="AX1189" s="12" t="s">
        <v>80</v>
      </c>
      <c r="AY1189" s="153" t="s">
        <v>171</v>
      </c>
    </row>
    <row r="1190" spans="2:51" s="13" customFormat="1">
      <c r="B1190" s="158"/>
      <c r="D1190" s="152" t="s">
        <v>179</v>
      </c>
      <c r="E1190" s="159" t="s">
        <v>1</v>
      </c>
      <c r="F1190" s="160" t="s">
        <v>891</v>
      </c>
      <c r="H1190" s="161">
        <v>0.93799999999999994</v>
      </c>
      <c r="I1190" s="162"/>
      <c r="L1190" s="158"/>
      <c r="M1190" s="163"/>
      <c r="T1190" s="164"/>
      <c r="AT1190" s="159" t="s">
        <v>179</v>
      </c>
      <c r="AU1190" s="159" t="s">
        <v>89</v>
      </c>
      <c r="AV1190" s="13" t="s">
        <v>89</v>
      </c>
      <c r="AW1190" s="13" t="s">
        <v>36</v>
      </c>
      <c r="AX1190" s="13" t="s">
        <v>80</v>
      </c>
      <c r="AY1190" s="159" t="s">
        <v>171</v>
      </c>
    </row>
    <row r="1191" spans="2:51" s="13" customFormat="1" ht="20.399999999999999">
      <c r="B1191" s="158"/>
      <c r="D1191" s="152" t="s">
        <v>179</v>
      </c>
      <c r="E1191" s="159" t="s">
        <v>1</v>
      </c>
      <c r="F1191" s="160" t="s">
        <v>892</v>
      </c>
      <c r="H1191" s="161">
        <v>3.2810000000000001</v>
      </c>
      <c r="I1191" s="162"/>
      <c r="L1191" s="158"/>
      <c r="M1191" s="163"/>
      <c r="T1191" s="164"/>
      <c r="AT1191" s="159" t="s">
        <v>179</v>
      </c>
      <c r="AU1191" s="159" t="s">
        <v>89</v>
      </c>
      <c r="AV1191" s="13" t="s">
        <v>89</v>
      </c>
      <c r="AW1191" s="13" t="s">
        <v>36</v>
      </c>
      <c r="AX1191" s="13" t="s">
        <v>80</v>
      </c>
      <c r="AY1191" s="159" t="s">
        <v>171</v>
      </c>
    </row>
    <row r="1192" spans="2:51" s="15" customFormat="1">
      <c r="B1192" s="172"/>
      <c r="D1192" s="152" t="s">
        <v>179</v>
      </c>
      <c r="E1192" s="173" t="s">
        <v>1</v>
      </c>
      <c r="F1192" s="174" t="s">
        <v>224</v>
      </c>
      <c r="H1192" s="175">
        <v>4.2190000000000003</v>
      </c>
      <c r="I1192" s="176"/>
      <c r="L1192" s="172"/>
      <c r="M1192" s="177"/>
      <c r="T1192" s="178"/>
      <c r="AT1192" s="173" t="s">
        <v>179</v>
      </c>
      <c r="AU1192" s="173" t="s">
        <v>89</v>
      </c>
      <c r="AV1192" s="15" t="s">
        <v>96</v>
      </c>
      <c r="AW1192" s="15" t="s">
        <v>36</v>
      </c>
      <c r="AX1192" s="15" t="s">
        <v>80</v>
      </c>
      <c r="AY1192" s="173" t="s">
        <v>171</v>
      </c>
    </row>
    <row r="1193" spans="2:51" s="12" customFormat="1">
      <c r="B1193" s="151"/>
      <c r="D1193" s="152" t="s">
        <v>179</v>
      </c>
      <c r="E1193" s="153" t="s">
        <v>1</v>
      </c>
      <c r="F1193" s="154" t="s">
        <v>893</v>
      </c>
      <c r="H1193" s="153" t="s">
        <v>1</v>
      </c>
      <c r="I1193" s="155"/>
      <c r="L1193" s="151"/>
      <c r="M1193" s="156"/>
      <c r="T1193" s="157"/>
      <c r="AT1193" s="153" t="s">
        <v>179</v>
      </c>
      <c r="AU1193" s="153" t="s">
        <v>89</v>
      </c>
      <c r="AV1193" s="12" t="s">
        <v>87</v>
      </c>
      <c r="AW1193" s="12" t="s">
        <v>36</v>
      </c>
      <c r="AX1193" s="12" t="s">
        <v>80</v>
      </c>
      <c r="AY1193" s="153" t="s">
        <v>171</v>
      </c>
    </row>
    <row r="1194" spans="2:51" s="13" customFormat="1">
      <c r="B1194" s="158"/>
      <c r="D1194" s="152" t="s">
        <v>179</v>
      </c>
      <c r="E1194" s="159" t="s">
        <v>1</v>
      </c>
      <c r="F1194" s="160" t="s">
        <v>894</v>
      </c>
      <c r="H1194" s="161">
        <v>1.536</v>
      </c>
      <c r="I1194" s="162"/>
      <c r="L1194" s="158"/>
      <c r="M1194" s="163"/>
      <c r="T1194" s="164"/>
      <c r="AT1194" s="159" t="s">
        <v>179</v>
      </c>
      <c r="AU1194" s="159" t="s">
        <v>89</v>
      </c>
      <c r="AV1194" s="13" t="s">
        <v>89</v>
      </c>
      <c r="AW1194" s="13" t="s">
        <v>36</v>
      </c>
      <c r="AX1194" s="13" t="s">
        <v>80</v>
      </c>
      <c r="AY1194" s="159" t="s">
        <v>171</v>
      </c>
    </row>
    <row r="1195" spans="2:51" s="13" customFormat="1">
      <c r="B1195" s="158"/>
      <c r="D1195" s="152" t="s">
        <v>179</v>
      </c>
      <c r="E1195" s="159" t="s">
        <v>1</v>
      </c>
      <c r="F1195" s="160" t="s">
        <v>895</v>
      </c>
      <c r="H1195" s="161">
        <v>1.734</v>
      </c>
      <c r="I1195" s="162"/>
      <c r="L1195" s="158"/>
      <c r="M1195" s="163"/>
      <c r="T1195" s="164"/>
      <c r="AT1195" s="159" t="s">
        <v>179</v>
      </c>
      <c r="AU1195" s="159" t="s">
        <v>89</v>
      </c>
      <c r="AV1195" s="13" t="s">
        <v>89</v>
      </c>
      <c r="AW1195" s="13" t="s">
        <v>36</v>
      </c>
      <c r="AX1195" s="13" t="s">
        <v>80</v>
      </c>
      <c r="AY1195" s="159" t="s">
        <v>171</v>
      </c>
    </row>
    <row r="1196" spans="2:51" s="15" customFormat="1">
      <c r="B1196" s="172"/>
      <c r="D1196" s="152" t="s">
        <v>179</v>
      </c>
      <c r="E1196" s="173" t="s">
        <v>1</v>
      </c>
      <c r="F1196" s="174" t="s">
        <v>224</v>
      </c>
      <c r="H1196" s="175">
        <v>3.27</v>
      </c>
      <c r="I1196" s="176"/>
      <c r="L1196" s="172"/>
      <c r="M1196" s="177"/>
      <c r="T1196" s="178"/>
      <c r="AT1196" s="173" t="s">
        <v>179</v>
      </c>
      <c r="AU1196" s="173" t="s">
        <v>89</v>
      </c>
      <c r="AV1196" s="15" t="s">
        <v>96</v>
      </c>
      <c r="AW1196" s="15" t="s">
        <v>36</v>
      </c>
      <c r="AX1196" s="15" t="s">
        <v>80</v>
      </c>
      <c r="AY1196" s="173" t="s">
        <v>171</v>
      </c>
    </row>
    <row r="1197" spans="2:51" s="12" customFormat="1">
      <c r="B1197" s="151"/>
      <c r="D1197" s="152" t="s">
        <v>179</v>
      </c>
      <c r="E1197" s="153" t="s">
        <v>1</v>
      </c>
      <c r="F1197" s="154" t="s">
        <v>896</v>
      </c>
      <c r="H1197" s="153" t="s">
        <v>1</v>
      </c>
      <c r="I1197" s="155"/>
      <c r="L1197" s="151"/>
      <c r="M1197" s="156"/>
      <c r="T1197" s="157"/>
      <c r="AT1197" s="153" t="s">
        <v>179</v>
      </c>
      <c r="AU1197" s="153" t="s">
        <v>89</v>
      </c>
      <c r="AV1197" s="12" t="s">
        <v>87</v>
      </c>
      <c r="AW1197" s="12" t="s">
        <v>36</v>
      </c>
      <c r="AX1197" s="12" t="s">
        <v>80</v>
      </c>
      <c r="AY1197" s="153" t="s">
        <v>171</v>
      </c>
    </row>
    <row r="1198" spans="2:51" s="13" customFormat="1">
      <c r="B1198" s="158"/>
      <c r="D1198" s="152" t="s">
        <v>179</v>
      </c>
      <c r="E1198" s="159" t="s">
        <v>1</v>
      </c>
      <c r="F1198" s="160" t="s">
        <v>897</v>
      </c>
      <c r="H1198" s="161">
        <v>1.125</v>
      </c>
      <c r="I1198" s="162"/>
      <c r="L1198" s="158"/>
      <c r="M1198" s="163"/>
      <c r="T1198" s="164"/>
      <c r="AT1198" s="159" t="s">
        <v>179</v>
      </c>
      <c r="AU1198" s="159" t="s">
        <v>89</v>
      </c>
      <c r="AV1198" s="13" t="s">
        <v>89</v>
      </c>
      <c r="AW1198" s="13" t="s">
        <v>36</v>
      </c>
      <c r="AX1198" s="13" t="s">
        <v>80</v>
      </c>
      <c r="AY1198" s="159" t="s">
        <v>171</v>
      </c>
    </row>
    <row r="1199" spans="2:51" s="15" customFormat="1">
      <c r="B1199" s="172"/>
      <c r="D1199" s="152" t="s">
        <v>179</v>
      </c>
      <c r="E1199" s="173" t="s">
        <v>1</v>
      </c>
      <c r="F1199" s="174" t="s">
        <v>224</v>
      </c>
      <c r="H1199" s="175">
        <v>1.125</v>
      </c>
      <c r="I1199" s="176"/>
      <c r="L1199" s="172"/>
      <c r="M1199" s="177"/>
      <c r="T1199" s="178"/>
      <c r="AT1199" s="173" t="s">
        <v>179</v>
      </c>
      <c r="AU1199" s="173" t="s">
        <v>89</v>
      </c>
      <c r="AV1199" s="15" t="s">
        <v>96</v>
      </c>
      <c r="AW1199" s="15" t="s">
        <v>36</v>
      </c>
      <c r="AX1199" s="15" t="s">
        <v>80</v>
      </c>
      <c r="AY1199" s="173" t="s">
        <v>171</v>
      </c>
    </row>
    <row r="1200" spans="2:51" s="12" customFormat="1">
      <c r="B1200" s="151"/>
      <c r="D1200" s="152" t="s">
        <v>179</v>
      </c>
      <c r="E1200" s="153" t="s">
        <v>1</v>
      </c>
      <c r="F1200" s="154" t="s">
        <v>898</v>
      </c>
      <c r="H1200" s="153" t="s">
        <v>1</v>
      </c>
      <c r="I1200" s="155"/>
      <c r="L1200" s="151"/>
      <c r="M1200" s="156"/>
      <c r="T1200" s="157"/>
      <c r="AT1200" s="153" t="s">
        <v>179</v>
      </c>
      <c r="AU1200" s="153" t="s">
        <v>89</v>
      </c>
      <c r="AV1200" s="12" t="s">
        <v>87</v>
      </c>
      <c r="AW1200" s="12" t="s">
        <v>36</v>
      </c>
      <c r="AX1200" s="12" t="s">
        <v>80</v>
      </c>
      <c r="AY1200" s="153" t="s">
        <v>171</v>
      </c>
    </row>
    <row r="1201" spans="2:65" s="13" customFormat="1">
      <c r="B1201" s="158"/>
      <c r="D1201" s="152" t="s">
        <v>179</v>
      </c>
      <c r="E1201" s="159" t="s">
        <v>1</v>
      </c>
      <c r="F1201" s="160" t="s">
        <v>899</v>
      </c>
      <c r="H1201" s="161">
        <v>0.93799999999999994</v>
      </c>
      <c r="I1201" s="162"/>
      <c r="L1201" s="158"/>
      <c r="M1201" s="163"/>
      <c r="T1201" s="164"/>
      <c r="AT1201" s="159" t="s">
        <v>179</v>
      </c>
      <c r="AU1201" s="159" t="s">
        <v>89</v>
      </c>
      <c r="AV1201" s="13" t="s">
        <v>89</v>
      </c>
      <c r="AW1201" s="13" t="s">
        <v>36</v>
      </c>
      <c r="AX1201" s="13" t="s">
        <v>80</v>
      </c>
      <c r="AY1201" s="159" t="s">
        <v>171</v>
      </c>
    </row>
    <row r="1202" spans="2:65" s="15" customFormat="1">
      <c r="B1202" s="172"/>
      <c r="D1202" s="152" t="s">
        <v>179</v>
      </c>
      <c r="E1202" s="173" t="s">
        <v>1</v>
      </c>
      <c r="F1202" s="174" t="s">
        <v>224</v>
      </c>
      <c r="H1202" s="175">
        <v>0.93799999999999994</v>
      </c>
      <c r="I1202" s="176"/>
      <c r="L1202" s="172"/>
      <c r="M1202" s="177"/>
      <c r="T1202" s="178"/>
      <c r="AT1202" s="173" t="s">
        <v>179</v>
      </c>
      <c r="AU1202" s="173" t="s">
        <v>89</v>
      </c>
      <c r="AV1202" s="15" t="s">
        <v>96</v>
      </c>
      <c r="AW1202" s="15" t="s">
        <v>36</v>
      </c>
      <c r="AX1202" s="15" t="s">
        <v>80</v>
      </c>
      <c r="AY1202" s="173" t="s">
        <v>171</v>
      </c>
    </row>
    <row r="1203" spans="2:65" s="14" customFormat="1">
      <c r="B1203" s="165"/>
      <c r="D1203" s="152" t="s">
        <v>179</v>
      </c>
      <c r="E1203" s="166" t="s">
        <v>1</v>
      </c>
      <c r="F1203" s="167" t="s">
        <v>183</v>
      </c>
      <c r="H1203" s="168">
        <v>47.616999999999997</v>
      </c>
      <c r="I1203" s="169"/>
      <c r="L1203" s="165"/>
      <c r="M1203" s="170"/>
      <c r="T1203" s="171"/>
      <c r="AT1203" s="166" t="s">
        <v>179</v>
      </c>
      <c r="AU1203" s="166" t="s">
        <v>89</v>
      </c>
      <c r="AV1203" s="14" t="s">
        <v>177</v>
      </c>
      <c r="AW1203" s="14" t="s">
        <v>36</v>
      </c>
      <c r="AX1203" s="14" t="s">
        <v>87</v>
      </c>
      <c r="AY1203" s="166" t="s">
        <v>171</v>
      </c>
    </row>
    <row r="1204" spans="2:65" s="1" customFormat="1" ht="24.15" customHeight="1">
      <c r="B1204" s="32"/>
      <c r="C1204" s="137" t="s">
        <v>900</v>
      </c>
      <c r="D1204" s="137" t="s">
        <v>173</v>
      </c>
      <c r="E1204" s="138" t="s">
        <v>901</v>
      </c>
      <c r="F1204" s="139" t="s">
        <v>902</v>
      </c>
      <c r="G1204" s="140" t="s">
        <v>280</v>
      </c>
      <c r="H1204" s="141">
        <v>3.9079999999999999</v>
      </c>
      <c r="I1204" s="142"/>
      <c r="J1204" s="143">
        <f>ROUND(I1204*H1204,2)</f>
        <v>0</v>
      </c>
      <c r="K1204" s="144"/>
      <c r="L1204" s="32"/>
      <c r="M1204" s="145" t="s">
        <v>1</v>
      </c>
      <c r="N1204" s="146" t="s">
        <v>45</v>
      </c>
      <c r="P1204" s="147">
        <f>O1204*H1204</f>
        <v>0</v>
      </c>
      <c r="Q1204" s="147">
        <v>0</v>
      </c>
      <c r="R1204" s="147">
        <f>Q1204*H1204</f>
        <v>0</v>
      </c>
      <c r="S1204" s="147">
        <v>0</v>
      </c>
      <c r="T1204" s="148">
        <f>S1204*H1204</f>
        <v>0</v>
      </c>
      <c r="AR1204" s="149" t="s">
        <v>177</v>
      </c>
      <c r="AT1204" s="149" t="s">
        <v>173</v>
      </c>
      <c r="AU1204" s="149" t="s">
        <v>89</v>
      </c>
      <c r="AY1204" s="17" t="s">
        <v>171</v>
      </c>
      <c r="BE1204" s="150">
        <f>IF(N1204="základní",J1204,0)</f>
        <v>0</v>
      </c>
      <c r="BF1204" s="150">
        <f>IF(N1204="snížená",J1204,0)</f>
        <v>0</v>
      </c>
      <c r="BG1204" s="150">
        <f>IF(N1204="zákl. přenesená",J1204,0)</f>
        <v>0</v>
      </c>
      <c r="BH1204" s="150">
        <f>IF(N1204="sníž. přenesená",J1204,0)</f>
        <v>0</v>
      </c>
      <c r="BI1204" s="150">
        <f>IF(N1204="nulová",J1204,0)</f>
        <v>0</v>
      </c>
      <c r="BJ1204" s="17" t="s">
        <v>87</v>
      </c>
      <c r="BK1204" s="150">
        <f>ROUND(I1204*H1204,2)</f>
        <v>0</v>
      </c>
      <c r="BL1204" s="17" t="s">
        <v>177</v>
      </c>
      <c r="BM1204" s="149" t="s">
        <v>903</v>
      </c>
    </row>
    <row r="1205" spans="2:65" s="12" customFormat="1">
      <c r="B1205" s="151"/>
      <c r="D1205" s="152" t="s">
        <v>179</v>
      </c>
      <c r="E1205" s="153" t="s">
        <v>1</v>
      </c>
      <c r="F1205" s="154" t="s">
        <v>781</v>
      </c>
      <c r="H1205" s="153" t="s">
        <v>1</v>
      </c>
      <c r="I1205" s="155"/>
      <c r="L1205" s="151"/>
      <c r="M1205" s="156"/>
      <c r="T1205" s="157"/>
      <c r="AT1205" s="153" t="s">
        <v>179</v>
      </c>
      <c r="AU1205" s="153" t="s">
        <v>89</v>
      </c>
      <c r="AV1205" s="12" t="s">
        <v>87</v>
      </c>
      <c r="AW1205" s="12" t="s">
        <v>36</v>
      </c>
      <c r="AX1205" s="12" t="s">
        <v>80</v>
      </c>
      <c r="AY1205" s="153" t="s">
        <v>171</v>
      </c>
    </row>
    <row r="1206" spans="2:65" s="13" customFormat="1">
      <c r="B1206" s="158"/>
      <c r="D1206" s="152" t="s">
        <v>179</v>
      </c>
      <c r="E1206" s="159" t="s">
        <v>1</v>
      </c>
      <c r="F1206" s="160" t="s">
        <v>904</v>
      </c>
      <c r="H1206" s="161">
        <v>1.2310000000000001</v>
      </c>
      <c r="I1206" s="162"/>
      <c r="L1206" s="158"/>
      <c r="M1206" s="163"/>
      <c r="T1206" s="164"/>
      <c r="AT1206" s="159" t="s">
        <v>179</v>
      </c>
      <c r="AU1206" s="159" t="s">
        <v>89</v>
      </c>
      <c r="AV1206" s="13" t="s">
        <v>89</v>
      </c>
      <c r="AW1206" s="13" t="s">
        <v>36</v>
      </c>
      <c r="AX1206" s="13" t="s">
        <v>80</v>
      </c>
      <c r="AY1206" s="159" t="s">
        <v>171</v>
      </c>
    </row>
    <row r="1207" spans="2:65" s="15" customFormat="1">
      <c r="B1207" s="172"/>
      <c r="D1207" s="152" t="s">
        <v>179</v>
      </c>
      <c r="E1207" s="173" t="s">
        <v>1</v>
      </c>
      <c r="F1207" s="174" t="s">
        <v>224</v>
      </c>
      <c r="H1207" s="175">
        <v>1.2310000000000001</v>
      </c>
      <c r="I1207" s="176"/>
      <c r="L1207" s="172"/>
      <c r="M1207" s="177"/>
      <c r="T1207" s="178"/>
      <c r="AT1207" s="173" t="s">
        <v>179</v>
      </c>
      <c r="AU1207" s="173" t="s">
        <v>89</v>
      </c>
      <c r="AV1207" s="15" t="s">
        <v>96</v>
      </c>
      <c r="AW1207" s="15" t="s">
        <v>36</v>
      </c>
      <c r="AX1207" s="15" t="s">
        <v>80</v>
      </c>
      <c r="AY1207" s="173" t="s">
        <v>171</v>
      </c>
    </row>
    <row r="1208" spans="2:65" s="12" customFormat="1">
      <c r="B1208" s="151"/>
      <c r="D1208" s="152" t="s">
        <v>179</v>
      </c>
      <c r="E1208" s="153" t="s">
        <v>1</v>
      </c>
      <c r="F1208" s="154" t="s">
        <v>890</v>
      </c>
      <c r="H1208" s="153" t="s">
        <v>1</v>
      </c>
      <c r="I1208" s="155"/>
      <c r="L1208" s="151"/>
      <c r="M1208" s="156"/>
      <c r="T1208" s="157"/>
      <c r="AT1208" s="153" t="s">
        <v>179</v>
      </c>
      <c r="AU1208" s="153" t="s">
        <v>89</v>
      </c>
      <c r="AV1208" s="12" t="s">
        <v>87</v>
      </c>
      <c r="AW1208" s="12" t="s">
        <v>36</v>
      </c>
      <c r="AX1208" s="12" t="s">
        <v>80</v>
      </c>
      <c r="AY1208" s="153" t="s">
        <v>171</v>
      </c>
    </row>
    <row r="1209" spans="2:65" s="13" customFormat="1">
      <c r="B1209" s="158"/>
      <c r="D1209" s="152" t="s">
        <v>179</v>
      </c>
      <c r="E1209" s="159" t="s">
        <v>1</v>
      </c>
      <c r="F1209" s="160" t="s">
        <v>905</v>
      </c>
      <c r="H1209" s="161">
        <v>0.22500000000000001</v>
      </c>
      <c r="I1209" s="162"/>
      <c r="L1209" s="158"/>
      <c r="M1209" s="163"/>
      <c r="T1209" s="164"/>
      <c r="AT1209" s="159" t="s">
        <v>179</v>
      </c>
      <c r="AU1209" s="159" t="s">
        <v>89</v>
      </c>
      <c r="AV1209" s="13" t="s">
        <v>89</v>
      </c>
      <c r="AW1209" s="13" t="s">
        <v>36</v>
      </c>
      <c r="AX1209" s="13" t="s">
        <v>80</v>
      </c>
      <c r="AY1209" s="159" t="s">
        <v>171</v>
      </c>
    </row>
    <row r="1210" spans="2:65" s="13" customFormat="1" ht="20.399999999999999">
      <c r="B1210" s="158"/>
      <c r="D1210" s="152" t="s">
        <v>179</v>
      </c>
      <c r="E1210" s="159" t="s">
        <v>1</v>
      </c>
      <c r="F1210" s="160" t="s">
        <v>906</v>
      </c>
      <c r="H1210" s="161">
        <v>0.86699999999999999</v>
      </c>
      <c r="I1210" s="162"/>
      <c r="L1210" s="158"/>
      <c r="M1210" s="163"/>
      <c r="T1210" s="164"/>
      <c r="AT1210" s="159" t="s">
        <v>179</v>
      </c>
      <c r="AU1210" s="159" t="s">
        <v>89</v>
      </c>
      <c r="AV1210" s="13" t="s">
        <v>89</v>
      </c>
      <c r="AW1210" s="13" t="s">
        <v>36</v>
      </c>
      <c r="AX1210" s="13" t="s">
        <v>80</v>
      </c>
      <c r="AY1210" s="159" t="s">
        <v>171</v>
      </c>
    </row>
    <row r="1211" spans="2:65" s="15" customFormat="1">
      <c r="B1211" s="172"/>
      <c r="D1211" s="152" t="s">
        <v>179</v>
      </c>
      <c r="E1211" s="173" t="s">
        <v>1</v>
      </c>
      <c r="F1211" s="174" t="s">
        <v>224</v>
      </c>
      <c r="H1211" s="175">
        <v>1.0920000000000001</v>
      </c>
      <c r="I1211" s="176"/>
      <c r="L1211" s="172"/>
      <c r="M1211" s="177"/>
      <c r="T1211" s="178"/>
      <c r="AT1211" s="173" t="s">
        <v>179</v>
      </c>
      <c r="AU1211" s="173" t="s">
        <v>89</v>
      </c>
      <c r="AV1211" s="15" t="s">
        <v>96</v>
      </c>
      <c r="AW1211" s="15" t="s">
        <v>36</v>
      </c>
      <c r="AX1211" s="15" t="s">
        <v>80</v>
      </c>
      <c r="AY1211" s="173" t="s">
        <v>171</v>
      </c>
    </row>
    <row r="1212" spans="2:65" s="12" customFormat="1">
      <c r="B1212" s="151"/>
      <c r="D1212" s="152" t="s">
        <v>179</v>
      </c>
      <c r="E1212" s="153" t="s">
        <v>1</v>
      </c>
      <c r="F1212" s="154" t="s">
        <v>893</v>
      </c>
      <c r="H1212" s="153" t="s">
        <v>1</v>
      </c>
      <c r="I1212" s="155"/>
      <c r="L1212" s="151"/>
      <c r="M1212" s="156"/>
      <c r="T1212" s="157"/>
      <c r="AT1212" s="153" t="s">
        <v>179</v>
      </c>
      <c r="AU1212" s="153" t="s">
        <v>89</v>
      </c>
      <c r="AV1212" s="12" t="s">
        <v>87</v>
      </c>
      <c r="AW1212" s="12" t="s">
        <v>36</v>
      </c>
      <c r="AX1212" s="12" t="s">
        <v>80</v>
      </c>
      <c r="AY1212" s="153" t="s">
        <v>171</v>
      </c>
    </row>
    <row r="1213" spans="2:65" s="13" customFormat="1">
      <c r="B1213" s="158"/>
      <c r="D1213" s="152" t="s">
        <v>179</v>
      </c>
      <c r="E1213" s="159" t="s">
        <v>1</v>
      </c>
      <c r="F1213" s="160" t="s">
        <v>907</v>
      </c>
      <c r="H1213" s="161">
        <v>0.48399999999999999</v>
      </c>
      <c r="I1213" s="162"/>
      <c r="L1213" s="158"/>
      <c r="M1213" s="163"/>
      <c r="T1213" s="164"/>
      <c r="AT1213" s="159" t="s">
        <v>179</v>
      </c>
      <c r="AU1213" s="159" t="s">
        <v>89</v>
      </c>
      <c r="AV1213" s="13" t="s">
        <v>89</v>
      </c>
      <c r="AW1213" s="13" t="s">
        <v>36</v>
      </c>
      <c r="AX1213" s="13" t="s">
        <v>80</v>
      </c>
      <c r="AY1213" s="159" t="s">
        <v>171</v>
      </c>
    </row>
    <row r="1214" spans="2:65" s="13" customFormat="1">
      <c r="B1214" s="158"/>
      <c r="D1214" s="152" t="s">
        <v>179</v>
      </c>
      <c r="E1214" s="159" t="s">
        <v>1</v>
      </c>
      <c r="F1214" s="160" t="s">
        <v>908</v>
      </c>
      <c r="H1214" s="161">
        <v>0.57599999999999996</v>
      </c>
      <c r="I1214" s="162"/>
      <c r="L1214" s="158"/>
      <c r="M1214" s="163"/>
      <c r="T1214" s="164"/>
      <c r="AT1214" s="159" t="s">
        <v>179</v>
      </c>
      <c r="AU1214" s="159" t="s">
        <v>89</v>
      </c>
      <c r="AV1214" s="13" t="s">
        <v>89</v>
      </c>
      <c r="AW1214" s="13" t="s">
        <v>36</v>
      </c>
      <c r="AX1214" s="13" t="s">
        <v>80</v>
      </c>
      <c r="AY1214" s="159" t="s">
        <v>171</v>
      </c>
    </row>
    <row r="1215" spans="2:65" s="15" customFormat="1">
      <c r="B1215" s="172"/>
      <c r="D1215" s="152" t="s">
        <v>179</v>
      </c>
      <c r="E1215" s="173" t="s">
        <v>1</v>
      </c>
      <c r="F1215" s="174" t="s">
        <v>224</v>
      </c>
      <c r="H1215" s="175">
        <v>1.06</v>
      </c>
      <c r="I1215" s="176"/>
      <c r="L1215" s="172"/>
      <c r="M1215" s="177"/>
      <c r="T1215" s="178"/>
      <c r="AT1215" s="173" t="s">
        <v>179</v>
      </c>
      <c r="AU1215" s="173" t="s">
        <v>89</v>
      </c>
      <c r="AV1215" s="15" t="s">
        <v>96</v>
      </c>
      <c r="AW1215" s="15" t="s">
        <v>36</v>
      </c>
      <c r="AX1215" s="15" t="s">
        <v>80</v>
      </c>
      <c r="AY1215" s="173" t="s">
        <v>171</v>
      </c>
    </row>
    <row r="1216" spans="2:65" s="12" customFormat="1">
      <c r="B1216" s="151"/>
      <c r="D1216" s="152" t="s">
        <v>179</v>
      </c>
      <c r="E1216" s="153" t="s">
        <v>1</v>
      </c>
      <c r="F1216" s="154" t="s">
        <v>896</v>
      </c>
      <c r="H1216" s="153" t="s">
        <v>1</v>
      </c>
      <c r="I1216" s="155"/>
      <c r="L1216" s="151"/>
      <c r="M1216" s="156"/>
      <c r="T1216" s="157"/>
      <c r="AT1216" s="153" t="s">
        <v>179</v>
      </c>
      <c r="AU1216" s="153" t="s">
        <v>89</v>
      </c>
      <c r="AV1216" s="12" t="s">
        <v>87</v>
      </c>
      <c r="AW1216" s="12" t="s">
        <v>36</v>
      </c>
      <c r="AX1216" s="12" t="s">
        <v>80</v>
      </c>
      <c r="AY1216" s="153" t="s">
        <v>171</v>
      </c>
    </row>
    <row r="1217" spans="2:65" s="13" customFormat="1">
      <c r="B1217" s="158"/>
      <c r="D1217" s="152" t="s">
        <v>179</v>
      </c>
      <c r="E1217" s="159" t="s">
        <v>1</v>
      </c>
      <c r="F1217" s="160" t="s">
        <v>909</v>
      </c>
      <c r="H1217" s="161">
        <v>0.3</v>
      </c>
      <c r="I1217" s="162"/>
      <c r="L1217" s="158"/>
      <c r="M1217" s="163"/>
      <c r="T1217" s="164"/>
      <c r="AT1217" s="159" t="s">
        <v>179</v>
      </c>
      <c r="AU1217" s="159" t="s">
        <v>89</v>
      </c>
      <c r="AV1217" s="13" t="s">
        <v>89</v>
      </c>
      <c r="AW1217" s="13" t="s">
        <v>36</v>
      </c>
      <c r="AX1217" s="13" t="s">
        <v>80</v>
      </c>
      <c r="AY1217" s="159" t="s">
        <v>171</v>
      </c>
    </row>
    <row r="1218" spans="2:65" s="15" customFormat="1">
      <c r="B1218" s="172"/>
      <c r="D1218" s="152" t="s">
        <v>179</v>
      </c>
      <c r="E1218" s="173" t="s">
        <v>1</v>
      </c>
      <c r="F1218" s="174" t="s">
        <v>224</v>
      </c>
      <c r="H1218" s="175">
        <v>0.3</v>
      </c>
      <c r="I1218" s="176"/>
      <c r="L1218" s="172"/>
      <c r="M1218" s="177"/>
      <c r="T1218" s="178"/>
      <c r="AT1218" s="173" t="s">
        <v>179</v>
      </c>
      <c r="AU1218" s="173" t="s">
        <v>89</v>
      </c>
      <c r="AV1218" s="15" t="s">
        <v>96</v>
      </c>
      <c r="AW1218" s="15" t="s">
        <v>36</v>
      </c>
      <c r="AX1218" s="15" t="s">
        <v>80</v>
      </c>
      <c r="AY1218" s="173" t="s">
        <v>171</v>
      </c>
    </row>
    <row r="1219" spans="2:65" s="12" customFormat="1">
      <c r="B1219" s="151"/>
      <c r="D1219" s="152" t="s">
        <v>179</v>
      </c>
      <c r="E1219" s="153" t="s">
        <v>1</v>
      </c>
      <c r="F1219" s="154" t="s">
        <v>898</v>
      </c>
      <c r="H1219" s="153" t="s">
        <v>1</v>
      </c>
      <c r="I1219" s="155"/>
      <c r="L1219" s="151"/>
      <c r="M1219" s="156"/>
      <c r="T1219" s="157"/>
      <c r="AT1219" s="153" t="s">
        <v>179</v>
      </c>
      <c r="AU1219" s="153" t="s">
        <v>89</v>
      </c>
      <c r="AV1219" s="12" t="s">
        <v>87</v>
      </c>
      <c r="AW1219" s="12" t="s">
        <v>36</v>
      </c>
      <c r="AX1219" s="12" t="s">
        <v>80</v>
      </c>
      <c r="AY1219" s="153" t="s">
        <v>171</v>
      </c>
    </row>
    <row r="1220" spans="2:65" s="13" customFormat="1">
      <c r="B1220" s="158"/>
      <c r="D1220" s="152" t="s">
        <v>179</v>
      </c>
      <c r="E1220" s="159" t="s">
        <v>1</v>
      </c>
      <c r="F1220" s="160" t="s">
        <v>910</v>
      </c>
      <c r="H1220" s="161">
        <v>0.22500000000000001</v>
      </c>
      <c r="I1220" s="162"/>
      <c r="L1220" s="158"/>
      <c r="M1220" s="163"/>
      <c r="T1220" s="164"/>
      <c r="AT1220" s="159" t="s">
        <v>179</v>
      </c>
      <c r="AU1220" s="159" t="s">
        <v>89</v>
      </c>
      <c r="AV1220" s="13" t="s">
        <v>89</v>
      </c>
      <c r="AW1220" s="13" t="s">
        <v>36</v>
      </c>
      <c r="AX1220" s="13" t="s">
        <v>80</v>
      </c>
      <c r="AY1220" s="159" t="s">
        <v>171</v>
      </c>
    </row>
    <row r="1221" spans="2:65" s="15" customFormat="1">
      <c r="B1221" s="172"/>
      <c r="D1221" s="152" t="s">
        <v>179</v>
      </c>
      <c r="E1221" s="173" t="s">
        <v>1</v>
      </c>
      <c r="F1221" s="174" t="s">
        <v>224</v>
      </c>
      <c r="H1221" s="175">
        <v>0.22500000000000001</v>
      </c>
      <c r="I1221" s="176"/>
      <c r="L1221" s="172"/>
      <c r="M1221" s="177"/>
      <c r="T1221" s="178"/>
      <c r="AT1221" s="173" t="s">
        <v>179</v>
      </c>
      <c r="AU1221" s="173" t="s">
        <v>89</v>
      </c>
      <c r="AV1221" s="15" t="s">
        <v>96</v>
      </c>
      <c r="AW1221" s="15" t="s">
        <v>36</v>
      </c>
      <c r="AX1221" s="15" t="s">
        <v>80</v>
      </c>
      <c r="AY1221" s="173" t="s">
        <v>171</v>
      </c>
    </row>
    <row r="1222" spans="2:65" s="14" customFormat="1">
      <c r="B1222" s="165"/>
      <c r="D1222" s="152" t="s">
        <v>179</v>
      </c>
      <c r="E1222" s="166" t="s">
        <v>1</v>
      </c>
      <c r="F1222" s="167" t="s">
        <v>183</v>
      </c>
      <c r="H1222" s="168">
        <v>3.9079999999999999</v>
      </c>
      <c r="I1222" s="169"/>
      <c r="L1222" s="165"/>
      <c r="M1222" s="170"/>
      <c r="T1222" s="171"/>
      <c r="AT1222" s="166" t="s">
        <v>179</v>
      </c>
      <c r="AU1222" s="166" t="s">
        <v>89</v>
      </c>
      <c r="AV1222" s="14" t="s">
        <v>177</v>
      </c>
      <c r="AW1222" s="14" t="s">
        <v>36</v>
      </c>
      <c r="AX1222" s="14" t="s">
        <v>87</v>
      </c>
      <c r="AY1222" s="166" t="s">
        <v>171</v>
      </c>
    </row>
    <row r="1223" spans="2:65" s="1" customFormat="1" ht="33" customHeight="1">
      <c r="B1223" s="32"/>
      <c r="C1223" s="137" t="s">
        <v>911</v>
      </c>
      <c r="D1223" s="137" t="s">
        <v>173</v>
      </c>
      <c r="E1223" s="138" t="s">
        <v>912</v>
      </c>
      <c r="F1223" s="139" t="s">
        <v>913</v>
      </c>
      <c r="G1223" s="140" t="s">
        <v>280</v>
      </c>
      <c r="H1223" s="141">
        <v>14.9</v>
      </c>
      <c r="I1223" s="142"/>
      <c r="J1223" s="143">
        <f>ROUND(I1223*H1223,2)</f>
        <v>0</v>
      </c>
      <c r="K1223" s="144"/>
      <c r="L1223" s="32"/>
      <c r="M1223" s="145" t="s">
        <v>1</v>
      </c>
      <c r="N1223" s="146" t="s">
        <v>45</v>
      </c>
      <c r="P1223" s="147">
        <f>O1223*H1223</f>
        <v>0</v>
      </c>
      <c r="Q1223" s="147">
        <v>0</v>
      </c>
      <c r="R1223" s="147">
        <f>Q1223*H1223</f>
        <v>0</v>
      </c>
      <c r="S1223" s="147">
        <v>0</v>
      </c>
      <c r="T1223" s="148">
        <f>S1223*H1223</f>
        <v>0</v>
      </c>
      <c r="AR1223" s="149" t="s">
        <v>177</v>
      </c>
      <c r="AT1223" s="149" t="s">
        <v>173</v>
      </c>
      <c r="AU1223" s="149" t="s">
        <v>89</v>
      </c>
      <c r="AY1223" s="17" t="s">
        <v>171</v>
      </c>
      <c r="BE1223" s="150">
        <f>IF(N1223="základní",J1223,0)</f>
        <v>0</v>
      </c>
      <c r="BF1223" s="150">
        <f>IF(N1223="snížená",J1223,0)</f>
        <v>0</v>
      </c>
      <c r="BG1223" s="150">
        <f>IF(N1223="zákl. přenesená",J1223,0)</f>
        <v>0</v>
      </c>
      <c r="BH1223" s="150">
        <f>IF(N1223="sníž. přenesená",J1223,0)</f>
        <v>0</v>
      </c>
      <c r="BI1223" s="150">
        <f>IF(N1223="nulová",J1223,0)</f>
        <v>0</v>
      </c>
      <c r="BJ1223" s="17" t="s">
        <v>87</v>
      </c>
      <c r="BK1223" s="150">
        <f>ROUND(I1223*H1223,2)</f>
        <v>0</v>
      </c>
      <c r="BL1223" s="17" t="s">
        <v>177</v>
      </c>
      <c r="BM1223" s="149" t="s">
        <v>914</v>
      </c>
    </row>
    <row r="1224" spans="2:65" s="12" customFormat="1">
      <c r="B1224" s="151"/>
      <c r="D1224" s="152" t="s">
        <v>179</v>
      </c>
      <c r="E1224" s="153" t="s">
        <v>1</v>
      </c>
      <c r="F1224" s="154" t="s">
        <v>766</v>
      </c>
      <c r="H1224" s="153" t="s">
        <v>1</v>
      </c>
      <c r="I1224" s="155"/>
      <c r="L1224" s="151"/>
      <c r="M1224" s="156"/>
      <c r="T1224" s="157"/>
      <c r="AT1224" s="153" t="s">
        <v>179</v>
      </c>
      <c r="AU1224" s="153" t="s">
        <v>89</v>
      </c>
      <c r="AV1224" s="12" t="s">
        <v>87</v>
      </c>
      <c r="AW1224" s="12" t="s">
        <v>36</v>
      </c>
      <c r="AX1224" s="12" t="s">
        <v>80</v>
      </c>
      <c r="AY1224" s="153" t="s">
        <v>171</v>
      </c>
    </row>
    <row r="1225" spans="2:65" s="12" customFormat="1">
      <c r="B1225" s="151"/>
      <c r="D1225" s="152" t="s">
        <v>179</v>
      </c>
      <c r="E1225" s="153" t="s">
        <v>1</v>
      </c>
      <c r="F1225" s="154" t="s">
        <v>915</v>
      </c>
      <c r="H1225" s="153" t="s">
        <v>1</v>
      </c>
      <c r="I1225" s="155"/>
      <c r="L1225" s="151"/>
      <c r="M1225" s="156"/>
      <c r="T1225" s="157"/>
      <c r="AT1225" s="153" t="s">
        <v>179</v>
      </c>
      <c r="AU1225" s="153" t="s">
        <v>89</v>
      </c>
      <c r="AV1225" s="12" t="s">
        <v>87</v>
      </c>
      <c r="AW1225" s="12" t="s">
        <v>36</v>
      </c>
      <c r="AX1225" s="12" t="s">
        <v>80</v>
      </c>
      <c r="AY1225" s="153" t="s">
        <v>171</v>
      </c>
    </row>
    <row r="1226" spans="2:65" s="13" customFormat="1">
      <c r="B1226" s="158"/>
      <c r="D1226" s="152" t="s">
        <v>179</v>
      </c>
      <c r="E1226" s="159" t="s">
        <v>1</v>
      </c>
      <c r="F1226" s="160" t="s">
        <v>916</v>
      </c>
      <c r="H1226" s="161">
        <v>11.603999999999999</v>
      </c>
      <c r="I1226" s="162"/>
      <c r="L1226" s="158"/>
      <c r="M1226" s="163"/>
      <c r="T1226" s="164"/>
      <c r="AT1226" s="159" t="s">
        <v>179</v>
      </c>
      <c r="AU1226" s="159" t="s">
        <v>89</v>
      </c>
      <c r="AV1226" s="13" t="s">
        <v>89</v>
      </c>
      <c r="AW1226" s="13" t="s">
        <v>36</v>
      </c>
      <c r="AX1226" s="13" t="s">
        <v>80</v>
      </c>
      <c r="AY1226" s="159" t="s">
        <v>171</v>
      </c>
    </row>
    <row r="1227" spans="2:65" s="15" customFormat="1">
      <c r="B1227" s="172"/>
      <c r="D1227" s="152" t="s">
        <v>179</v>
      </c>
      <c r="E1227" s="173" t="s">
        <v>1</v>
      </c>
      <c r="F1227" s="174" t="s">
        <v>224</v>
      </c>
      <c r="H1227" s="175">
        <v>11.603999999999999</v>
      </c>
      <c r="I1227" s="176"/>
      <c r="L1227" s="172"/>
      <c r="M1227" s="177"/>
      <c r="T1227" s="178"/>
      <c r="AT1227" s="173" t="s">
        <v>179</v>
      </c>
      <c r="AU1227" s="173" t="s">
        <v>89</v>
      </c>
      <c r="AV1227" s="15" t="s">
        <v>96</v>
      </c>
      <c r="AW1227" s="15" t="s">
        <v>36</v>
      </c>
      <c r="AX1227" s="15" t="s">
        <v>80</v>
      </c>
      <c r="AY1227" s="173" t="s">
        <v>171</v>
      </c>
    </row>
    <row r="1228" spans="2:65" s="12" customFormat="1">
      <c r="B1228" s="151"/>
      <c r="D1228" s="152" t="s">
        <v>179</v>
      </c>
      <c r="E1228" s="153" t="s">
        <v>1</v>
      </c>
      <c r="F1228" s="154" t="s">
        <v>769</v>
      </c>
      <c r="H1228" s="153" t="s">
        <v>1</v>
      </c>
      <c r="I1228" s="155"/>
      <c r="L1228" s="151"/>
      <c r="M1228" s="156"/>
      <c r="T1228" s="157"/>
      <c r="AT1228" s="153" t="s">
        <v>179</v>
      </c>
      <c r="AU1228" s="153" t="s">
        <v>89</v>
      </c>
      <c r="AV1228" s="12" t="s">
        <v>87</v>
      </c>
      <c r="AW1228" s="12" t="s">
        <v>36</v>
      </c>
      <c r="AX1228" s="12" t="s">
        <v>80</v>
      </c>
      <c r="AY1228" s="153" t="s">
        <v>171</v>
      </c>
    </row>
    <row r="1229" spans="2:65" s="12" customFormat="1">
      <c r="B1229" s="151"/>
      <c r="D1229" s="152" t="s">
        <v>179</v>
      </c>
      <c r="E1229" s="153" t="s">
        <v>1</v>
      </c>
      <c r="F1229" s="154" t="s">
        <v>254</v>
      </c>
      <c r="H1229" s="153" t="s">
        <v>1</v>
      </c>
      <c r="I1229" s="155"/>
      <c r="L1229" s="151"/>
      <c r="M1229" s="156"/>
      <c r="T1229" s="157"/>
      <c r="AT1229" s="153" t="s">
        <v>179</v>
      </c>
      <c r="AU1229" s="153" t="s">
        <v>89</v>
      </c>
      <c r="AV1229" s="12" t="s">
        <v>87</v>
      </c>
      <c r="AW1229" s="12" t="s">
        <v>36</v>
      </c>
      <c r="AX1229" s="12" t="s">
        <v>80</v>
      </c>
      <c r="AY1229" s="153" t="s">
        <v>171</v>
      </c>
    </row>
    <row r="1230" spans="2:65" s="13" customFormat="1">
      <c r="B1230" s="158"/>
      <c r="D1230" s="152" t="s">
        <v>179</v>
      </c>
      <c r="E1230" s="159" t="s">
        <v>1</v>
      </c>
      <c r="F1230" s="160" t="s">
        <v>917</v>
      </c>
      <c r="H1230" s="161">
        <v>3.2959999999999998</v>
      </c>
      <c r="I1230" s="162"/>
      <c r="L1230" s="158"/>
      <c r="M1230" s="163"/>
      <c r="T1230" s="164"/>
      <c r="AT1230" s="159" t="s">
        <v>179</v>
      </c>
      <c r="AU1230" s="159" t="s">
        <v>89</v>
      </c>
      <c r="AV1230" s="13" t="s">
        <v>89</v>
      </c>
      <c r="AW1230" s="13" t="s">
        <v>36</v>
      </c>
      <c r="AX1230" s="13" t="s">
        <v>80</v>
      </c>
      <c r="AY1230" s="159" t="s">
        <v>171</v>
      </c>
    </row>
    <row r="1231" spans="2:65" s="15" customFormat="1">
      <c r="B1231" s="172"/>
      <c r="D1231" s="152" t="s">
        <v>179</v>
      </c>
      <c r="E1231" s="173" t="s">
        <v>1</v>
      </c>
      <c r="F1231" s="174" t="s">
        <v>224</v>
      </c>
      <c r="H1231" s="175">
        <v>3.2959999999999998</v>
      </c>
      <c r="I1231" s="176"/>
      <c r="L1231" s="172"/>
      <c r="M1231" s="177"/>
      <c r="T1231" s="178"/>
      <c r="AT1231" s="173" t="s">
        <v>179</v>
      </c>
      <c r="AU1231" s="173" t="s">
        <v>89</v>
      </c>
      <c r="AV1231" s="15" t="s">
        <v>96</v>
      </c>
      <c r="AW1231" s="15" t="s">
        <v>36</v>
      </c>
      <c r="AX1231" s="15" t="s">
        <v>80</v>
      </c>
      <c r="AY1231" s="173" t="s">
        <v>171</v>
      </c>
    </row>
    <row r="1232" spans="2:65" s="14" customFormat="1">
      <c r="B1232" s="165"/>
      <c r="D1232" s="152" t="s">
        <v>179</v>
      </c>
      <c r="E1232" s="166" t="s">
        <v>1</v>
      </c>
      <c r="F1232" s="167" t="s">
        <v>183</v>
      </c>
      <c r="H1232" s="168">
        <v>14.9</v>
      </c>
      <c r="I1232" s="169"/>
      <c r="L1232" s="165"/>
      <c r="M1232" s="170"/>
      <c r="T1232" s="171"/>
      <c r="AT1232" s="166" t="s">
        <v>179</v>
      </c>
      <c r="AU1232" s="166" t="s">
        <v>89</v>
      </c>
      <c r="AV1232" s="14" t="s">
        <v>177</v>
      </c>
      <c r="AW1232" s="14" t="s">
        <v>36</v>
      </c>
      <c r="AX1232" s="14" t="s">
        <v>87</v>
      </c>
      <c r="AY1232" s="166" t="s">
        <v>171</v>
      </c>
    </row>
    <row r="1233" spans="2:65" s="1" customFormat="1" ht="24.15" customHeight="1">
      <c r="B1233" s="32"/>
      <c r="C1233" s="137" t="s">
        <v>918</v>
      </c>
      <c r="D1233" s="137" t="s">
        <v>173</v>
      </c>
      <c r="E1233" s="138" t="s">
        <v>919</v>
      </c>
      <c r="F1233" s="139" t="s">
        <v>920</v>
      </c>
      <c r="G1233" s="140" t="s">
        <v>280</v>
      </c>
      <c r="H1233" s="141">
        <v>13.467000000000001</v>
      </c>
      <c r="I1233" s="142"/>
      <c r="J1233" s="143">
        <f>ROUND(I1233*H1233,2)</f>
        <v>0</v>
      </c>
      <c r="K1233" s="144"/>
      <c r="L1233" s="32"/>
      <c r="M1233" s="145" t="s">
        <v>1</v>
      </c>
      <c r="N1233" s="146" t="s">
        <v>45</v>
      </c>
      <c r="P1233" s="147">
        <f>O1233*H1233</f>
        <v>0</v>
      </c>
      <c r="Q1233" s="147">
        <v>0</v>
      </c>
      <c r="R1233" s="147">
        <f>Q1233*H1233</f>
        <v>0</v>
      </c>
      <c r="S1233" s="147">
        <v>0</v>
      </c>
      <c r="T1233" s="148">
        <f>S1233*H1233</f>
        <v>0</v>
      </c>
      <c r="AR1233" s="149" t="s">
        <v>177</v>
      </c>
      <c r="AT1233" s="149" t="s">
        <v>173</v>
      </c>
      <c r="AU1233" s="149" t="s">
        <v>89</v>
      </c>
      <c r="AY1233" s="17" t="s">
        <v>171</v>
      </c>
      <c r="BE1233" s="150">
        <f>IF(N1233="základní",J1233,0)</f>
        <v>0</v>
      </c>
      <c r="BF1233" s="150">
        <f>IF(N1233="snížená",J1233,0)</f>
        <v>0</v>
      </c>
      <c r="BG1233" s="150">
        <f>IF(N1233="zákl. přenesená",J1233,0)</f>
        <v>0</v>
      </c>
      <c r="BH1233" s="150">
        <f>IF(N1233="sníž. přenesená",J1233,0)</f>
        <v>0</v>
      </c>
      <c r="BI1233" s="150">
        <f>IF(N1233="nulová",J1233,0)</f>
        <v>0</v>
      </c>
      <c r="BJ1233" s="17" t="s">
        <v>87</v>
      </c>
      <c r="BK1233" s="150">
        <f>ROUND(I1233*H1233,2)</f>
        <v>0</v>
      </c>
      <c r="BL1233" s="17" t="s">
        <v>177</v>
      </c>
      <c r="BM1233" s="149" t="s">
        <v>921</v>
      </c>
    </row>
    <row r="1234" spans="2:65" s="12" customFormat="1">
      <c r="B1234" s="151"/>
      <c r="D1234" s="152" t="s">
        <v>179</v>
      </c>
      <c r="E1234" s="153" t="s">
        <v>1</v>
      </c>
      <c r="F1234" s="154" t="s">
        <v>772</v>
      </c>
      <c r="H1234" s="153" t="s">
        <v>1</v>
      </c>
      <c r="I1234" s="155"/>
      <c r="L1234" s="151"/>
      <c r="M1234" s="156"/>
      <c r="T1234" s="157"/>
      <c r="AT1234" s="153" t="s">
        <v>179</v>
      </c>
      <c r="AU1234" s="153" t="s">
        <v>89</v>
      </c>
      <c r="AV1234" s="12" t="s">
        <v>87</v>
      </c>
      <c r="AW1234" s="12" t="s">
        <v>36</v>
      </c>
      <c r="AX1234" s="12" t="s">
        <v>80</v>
      </c>
      <c r="AY1234" s="153" t="s">
        <v>171</v>
      </c>
    </row>
    <row r="1235" spans="2:65" s="13" customFormat="1">
      <c r="B1235" s="158"/>
      <c r="D1235" s="152" t="s">
        <v>179</v>
      </c>
      <c r="E1235" s="159" t="s">
        <v>1</v>
      </c>
      <c r="F1235" s="160" t="s">
        <v>922</v>
      </c>
      <c r="H1235" s="161">
        <v>1.1379999999999999</v>
      </c>
      <c r="I1235" s="162"/>
      <c r="L1235" s="158"/>
      <c r="M1235" s="163"/>
      <c r="T1235" s="164"/>
      <c r="AT1235" s="159" t="s">
        <v>179</v>
      </c>
      <c r="AU1235" s="159" t="s">
        <v>89</v>
      </c>
      <c r="AV1235" s="13" t="s">
        <v>89</v>
      </c>
      <c r="AW1235" s="13" t="s">
        <v>36</v>
      </c>
      <c r="AX1235" s="13" t="s">
        <v>80</v>
      </c>
      <c r="AY1235" s="159" t="s">
        <v>171</v>
      </c>
    </row>
    <row r="1236" spans="2:65" s="13" customFormat="1">
      <c r="B1236" s="158"/>
      <c r="D1236" s="152" t="s">
        <v>179</v>
      </c>
      <c r="E1236" s="159" t="s">
        <v>1</v>
      </c>
      <c r="F1236" s="160" t="s">
        <v>923</v>
      </c>
      <c r="H1236" s="161">
        <v>-9.9000000000000005E-2</v>
      </c>
      <c r="I1236" s="162"/>
      <c r="L1236" s="158"/>
      <c r="M1236" s="163"/>
      <c r="T1236" s="164"/>
      <c r="AT1236" s="159" t="s">
        <v>179</v>
      </c>
      <c r="AU1236" s="159" t="s">
        <v>89</v>
      </c>
      <c r="AV1236" s="13" t="s">
        <v>89</v>
      </c>
      <c r="AW1236" s="13" t="s">
        <v>36</v>
      </c>
      <c r="AX1236" s="13" t="s">
        <v>80</v>
      </c>
      <c r="AY1236" s="159" t="s">
        <v>171</v>
      </c>
    </row>
    <row r="1237" spans="2:65" s="15" customFormat="1">
      <c r="B1237" s="172"/>
      <c r="D1237" s="152" t="s">
        <v>179</v>
      </c>
      <c r="E1237" s="173" t="s">
        <v>1</v>
      </c>
      <c r="F1237" s="174" t="s">
        <v>224</v>
      </c>
      <c r="H1237" s="175">
        <v>1.0389999999999999</v>
      </c>
      <c r="I1237" s="176"/>
      <c r="L1237" s="172"/>
      <c r="M1237" s="177"/>
      <c r="T1237" s="178"/>
      <c r="AT1237" s="173" t="s">
        <v>179</v>
      </c>
      <c r="AU1237" s="173" t="s">
        <v>89</v>
      </c>
      <c r="AV1237" s="15" t="s">
        <v>96</v>
      </c>
      <c r="AW1237" s="15" t="s">
        <v>36</v>
      </c>
      <c r="AX1237" s="15" t="s">
        <v>80</v>
      </c>
      <c r="AY1237" s="173" t="s">
        <v>171</v>
      </c>
    </row>
    <row r="1238" spans="2:65" s="13" customFormat="1">
      <c r="B1238" s="158"/>
      <c r="D1238" s="152" t="s">
        <v>179</v>
      </c>
      <c r="E1238" s="159" t="s">
        <v>1</v>
      </c>
      <c r="F1238" s="160" t="s">
        <v>924</v>
      </c>
      <c r="H1238" s="161">
        <v>1.583</v>
      </c>
      <c r="I1238" s="162"/>
      <c r="L1238" s="158"/>
      <c r="M1238" s="163"/>
      <c r="T1238" s="164"/>
      <c r="AT1238" s="159" t="s">
        <v>179</v>
      </c>
      <c r="AU1238" s="159" t="s">
        <v>89</v>
      </c>
      <c r="AV1238" s="13" t="s">
        <v>89</v>
      </c>
      <c r="AW1238" s="13" t="s">
        <v>36</v>
      </c>
      <c r="AX1238" s="13" t="s">
        <v>80</v>
      </c>
      <c r="AY1238" s="159" t="s">
        <v>171</v>
      </c>
    </row>
    <row r="1239" spans="2:65" s="13" customFormat="1">
      <c r="B1239" s="158"/>
      <c r="D1239" s="152" t="s">
        <v>179</v>
      </c>
      <c r="E1239" s="159" t="s">
        <v>1</v>
      </c>
      <c r="F1239" s="160" t="s">
        <v>925</v>
      </c>
      <c r="H1239" s="161">
        <v>-0.106</v>
      </c>
      <c r="I1239" s="162"/>
      <c r="L1239" s="158"/>
      <c r="M1239" s="163"/>
      <c r="T1239" s="164"/>
      <c r="AT1239" s="159" t="s">
        <v>179</v>
      </c>
      <c r="AU1239" s="159" t="s">
        <v>89</v>
      </c>
      <c r="AV1239" s="13" t="s">
        <v>89</v>
      </c>
      <c r="AW1239" s="13" t="s">
        <v>36</v>
      </c>
      <c r="AX1239" s="13" t="s">
        <v>80</v>
      </c>
      <c r="AY1239" s="159" t="s">
        <v>171</v>
      </c>
    </row>
    <row r="1240" spans="2:65" s="15" customFormat="1">
      <c r="B1240" s="172"/>
      <c r="D1240" s="152" t="s">
        <v>179</v>
      </c>
      <c r="E1240" s="173" t="s">
        <v>1</v>
      </c>
      <c r="F1240" s="174" t="s">
        <v>224</v>
      </c>
      <c r="H1240" s="175">
        <v>1.4770000000000001</v>
      </c>
      <c r="I1240" s="176"/>
      <c r="L1240" s="172"/>
      <c r="M1240" s="177"/>
      <c r="T1240" s="178"/>
      <c r="AT1240" s="173" t="s">
        <v>179</v>
      </c>
      <c r="AU1240" s="173" t="s">
        <v>89</v>
      </c>
      <c r="AV1240" s="15" t="s">
        <v>96</v>
      </c>
      <c r="AW1240" s="15" t="s">
        <v>36</v>
      </c>
      <c r="AX1240" s="15" t="s">
        <v>80</v>
      </c>
      <c r="AY1240" s="173" t="s">
        <v>171</v>
      </c>
    </row>
    <row r="1241" spans="2:65" s="13" customFormat="1">
      <c r="B1241" s="158"/>
      <c r="D1241" s="152" t="s">
        <v>179</v>
      </c>
      <c r="E1241" s="159" t="s">
        <v>1</v>
      </c>
      <c r="F1241" s="160" t="s">
        <v>926</v>
      </c>
      <c r="H1241" s="161">
        <v>7.7050000000000001</v>
      </c>
      <c r="I1241" s="162"/>
      <c r="L1241" s="158"/>
      <c r="M1241" s="163"/>
      <c r="T1241" s="164"/>
      <c r="AT1241" s="159" t="s">
        <v>179</v>
      </c>
      <c r="AU1241" s="159" t="s">
        <v>89</v>
      </c>
      <c r="AV1241" s="13" t="s">
        <v>89</v>
      </c>
      <c r="AW1241" s="13" t="s">
        <v>36</v>
      </c>
      <c r="AX1241" s="13" t="s">
        <v>80</v>
      </c>
      <c r="AY1241" s="159" t="s">
        <v>171</v>
      </c>
    </row>
    <row r="1242" spans="2:65" s="13" customFormat="1">
      <c r="B1242" s="158"/>
      <c r="D1242" s="152" t="s">
        <v>179</v>
      </c>
      <c r="E1242" s="159" t="s">
        <v>1</v>
      </c>
      <c r="F1242" s="160" t="s">
        <v>927</v>
      </c>
      <c r="H1242" s="161">
        <v>-0.84699999999999998</v>
      </c>
      <c r="I1242" s="162"/>
      <c r="L1242" s="158"/>
      <c r="M1242" s="163"/>
      <c r="T1242" s="164"/>
      <c r="AT1242" s="159" t="s">
        <v>179</v>
      </c>
      <c r="AU1242" s="159" t="s">
        <v>89</v>
      </c>
      <c r="AV1242" s="13" t="s">
        <v>89</v>
      </c>
      <c r="AW1242" s="13" t="s">
        <v>36</v>
      </c>
      <c r="AX1242" s="13" t="s">
        <v>80</v>
      </c>
      <c r="AY1242" s="159" t="s">
        <v>171</v>
      </c>
    </row>
    <row r="1243" spans="2:65" s="15" customFormat="1">
      <c r="B1243" s="172"/>
      <c r="D1243" s="152" t="s">
        <v>179</v>
      </c>
      <c r="E1243" s="173" t="s">
        <v>1</v>
      </c>
      <c r="F1243" s="174" t="s">
        <v>224</v>
      </c>
      <c r="H1243" s="175">
        <v>6.8579999999999997</v>
      </c>
      <c r="I1243" s="176"/>
      <c r="L1243" s="172"/>
      <c r="M1243" s="177"/>
      <c r="T1243" s="178"/>
      <c r="AT1243" s="173" t="s">
        <v>179</v>
      </c>
      <c r="AU1243" s="173" t="s">
        <v>89</v>
      </c>
      <c r="AV1243" s="15" t="s">
        <v>96</v>
      </c>
      <c r="AW1243" s="15" t="s">
        <v>36</v>
      </c>
      <c r="AX1243" s="15" t="s">
        <v>80</v>
      </c>
      <c r="AY1243" s="173" t="s">
        <v>171</v>
      </c>
    </row>
    <row r="1244" spans="2:65" s="13" customFormat="1">
      <c r="B1244" s="158"/>
      <c r="D1244" s="152" t="s">
        <v>179</v>
      </c>
      <c r="E1244" s="159" t="s">
        <v>1</v>
      </c>
      <c r="F1244" s="160" t="s">
        <v>928</v>
      </c>
      <c r="H1244" s="161">
        <v>0.40600000000000003</v>
      </c>
      <c r="I1244" s="162"/>
      <c r="L1244" s="158"/>
      <c r="M1244" s="163"/>
      <c r="T1244" s="164"/>
      <c r="AT1244" s="159" t="s">
        <v>179</v>
      </c>
      <c r="AU1244" s="159" t="s">
        <v>89</v>
      </c>
      <c r="AV1244" s="13" t="s">
        <v>89</v>
      </c>
      <c r="AW1244" s="13" t="s">
        <v>36</v>
      </c>
      <c r="AX1244" s="13" t="s">
        <v>80</v>
      </c>
      <c r="AY1244" s="159" t="s">
        <v>171</v>
      </c>
    </row>
    <row r="1245" spans="2:65" s="13" customFormat="1">
      <c r="B1245" s="158"/>
      <c r="D1245" s="152" t="s">
        <v>179</v>
      </c>
      <c r="E1245" s="159" t="s">
        <v>1</v>
      </c>
      <c r="F1245" s="160" t="s">
        <v>929</v>
      </c>
      <c r="H1245" s="161">
        <v>-1.9E-2</v>
      </c>
      <c r="I1245" s="162"/>
      <c r="L1245" s="158"/>
      <c r="M1245" s="163"/>
      <c r="T1245" s="164"/>
      <c r="AT1245" s="159" t="s">
        <v>179</v>
      </c>
      <c r="AU1245" s="159" t="s">
        <v>89</v>
      </c>
      <c r="AV1245" s="13" t="s">
        <v>89</v>
      </c>
      <c r="AW1245" s="13" t="s">
        <v>36</v>
      </c>
      <c r="AX1245" s="13" t="s">
        <v>80</v>
      </c>
      <c r="AY1245" s="159" t="s">
        <v>171</v>
      </c>
    </row>
    <row r="1246" spans="2:65" s="15" customFormat="1">
      <c r="B1246" s="172"/>
      <c r="D1246" s="152" t="s">
        <v>179</v>
      </c>
      <c r="E1246" s="173" t="s">
        <v>1</v>
      </c>
      <c r="F1246" s="174" t="s">
        <v>224</v>
      </c>
      <c r="H1246" s="175">
        <v>0.38700000000000001</v>
      </c>
      <c r="I1246" s="176"/>
      <c r="L1246" s="172"/>
      <c r="M1246" s="177"/>
      <c r="T1246" s="178"/>
      <c r="AT1246" s="173" t="s">
        <v>179</v>
      </c>
      <c r="AU1246" s="173" t="s">
        <v>89</v>
      </c>
      <c r="AV1246" s="15" t="s">
        <v>96</v>
      </c>
      <c r="AW1246" s="15" t="s">
        <v>36</v>
      </c>
      <c r="AX1246" s="15" t="s">
        <v>80</v>
      </c>
      <c r="AY1246" s="173" t="s">
        <v>171</v>
      </c>
    </row>
    <row r="1247" spans="2:65" s="12" customFormat="1">
      <c r="B1247" s="151"/>
      <c r="D1247" s="152" t="s">
        <v>179</v>
      </c>
      <c r="E1247" s="153" t="s">
        <v>1</v>
      </c>
      <c r="F1247" s="154" t="s">
        <v>781</v>
      </c>
      <c r="H1247" s="153" t="s">
        <v>1</v>
      </c>
      <c r="I1247" s="155"/>
      <c r="L1247" s="151"/>
      <c r="M1247" s="156"/>
      <c r="T1247" s="157"/>
      <c r="AT1247" s="153" t="s">
        <v>179</v>
      </c>
      <c r="AU1247" s="153" t="s">
        <v>89</v>
      </c>
      <c r="AV1247" s="12" t="s">
        <v>87</v>
      </c>
      <c r="AW1247" s="12" t="s">
        <v>36</v>
      </c>
      <c r="AX1247" s="12" t="s">
        <v>80</v>
      </c>
      <c r="AY1247" s="153" t="s">
        <v>171</v>
      </c>
    </row>
    <row r="1248" spans="2:65" s="13" customFormat="1">
      <c r="B1248" s="158"/>
      <c r="D1248" s="152" t="s">
        <v>179</v>
      </c>
      <c r="E1248" s="159" t="s">
        <v>1</v>
      </c>
      <c r="F1248" s="160" t="s">
        <v>930</v>
      </c>
      <c r="H1248" s="161">
        <v>4.3090000000000002</v>
      </c>
      <c r="I1248" s="162"/>
      <c r="L1248" s="158"/>
      <c r="M1248" s="163"/>
      <c r="T1248" s="164"/>
      <c r="AT1248" s="159" t="s">
        <v>179</v>
      </c>
      <c r="AU1248" s="159" t="s">
        <v>89</v>
      </c>
      <c r="AV1248" s="13" t="s">
        <v>89</v>
      </c>
      <c r="AW1248" s="13" t="s">
        <v>36</v>
      </c>
      <c r="AX1248" s="13" t="s">
        <v>80</v>
      </c>
      <c r="AY1248" s="159" t="s">
        <v>171</v>
      </c>
    </row>
    <row r="1249" spans="2:65" s="13" customFormat="1">
      <c r="B1249" s="158"/>
      <c r="D1249" s="152" t="s">
        <v>179</v>
      </c>
      <c r="E1249" s="159" t="s">
        <v>1</v>
      </c>
      <c r="F1249" s="160" t="s">
        <v>931</v>
      </c>
      <c r="H1249" s="161">
        <v>-0.60299999999999998</v>
      </c>
      <c r="I1249" s="162"/>
      <c r="L1249" s="158"/>
      <c r="M1249" s="163"/>
      <c r="T1249" s="164"/>
      <c r="AT1249" s="159" t="s">
        <v>179</v>
      </c>
      <c r="AU1249" s="159" t="s">
        <v>89</v>
      </c>
      <c r="AV1249" s="13" t="s">
        <v>89</v>
      </c>
      <c r="AW1249" s="13" t="s">
        <v>36</v>
      </c>
      <c r="AX1249" s="13" t="s">
        <v>80</v>
      </c>
      <c r="AY1249" s="159" t="s">
        <v>171</v>
      </c>
    </row>
    <row r="1250" spans="2:65" s="15" customFormat="1">
      <c r="B1250" s="172"/>
      <c r="D1250" s="152" t="s">
        <v>179</v>
      </c>
      <c r="E1250" s="173" t="s">
        <v>1</v>
      </c>
      <c r="F1250" s="174" t="s">
        <v>224</v>
      </c>
      <c r="H1250" s="175">
        <v>3.706</v>
      </c>
      <c r="I1250" s="176"/>
      <c r="L1250" s="172"/>
      <c r="M1250" s="177"/>
      <c r="T1250" s="178"/>
      <c r="AT1250" s="173" t="s">
        <v>179</v>
      </c>
      <c r="AU1250" s="173" t="s">
        <v>89</v>
      </c>
      <c r="AV1250" s="15" t="s">
        <v>96</v>
      </c>
      <c r="AW1250" s="15" t="s">
        <v>36</v>
      </c>
      <c r="AX1250" s="15" t="s">
        <v>80</v>
      </c>
      <c r="AY1250" s="173" t="s">
        <v>171</v>
      </c>
    </row>
    <row r="1251" spans="2:65" s="14" customFormat="1">
      <c r="B1251" s="165"/>
      <c r="D1251" s="152" t="s">
        <v>179</v>
      </c>
      <c r="E1251" s="166" t="s">
        <v>1</v>
      </c>
      <c r="F1251" s="167" t="s">
        <v>183</v>
      </c>
      <c r="H1251" s="168">
        <v>13.467000000000001</v>
      </c>
      <c r="I1251" s="169"/>
      <c r="L1251" s="165"/>
      <c r="M1251" s="170"/>
      <c r="T1251" s="171"/>
      <c r="AT1251" s="166" t="s">
        <v>179</v>
      </c>
      <c r="AU1251" s="166" t="s">
        <v>89</v>
      </c>
      <c r="AV1251" s="14" t="s">
        <v>177</v>
      </c>
      <c r="AW1251" s="14" t="s">
        <v>36</v>
      </c>
      <c r="AX1251" s="14" t="s">
        <v>87</v>
      </c>
      <c r="AY1251" s="166" t="s">
        <v>171</v>
      </c>
    </row>
    <row r="1252" spans="2:65" s="1" customFormat="1" ht="33" customHeight="1">
      <c r="B1252" s="32"/>
      <c r="C1252" s="137" t="s">
        <v>932</v>
      </c>
      <c r="D1252" s="137" t="s">
        <v>173</v>
      </c>
      <c r="E1252" s="138" t="s">
        <v>933</v>
      </c>
      <c r="F1252" s="139" t="s">
        <v>934</v>
      </c>
      <c r="G1252" s="140" t="s">
        <v>176</v>
      </c>
      <c r="H1252" s="141">
        <v>5.78</v>
      </c>
      <c r="I1252" s="142"/>
      <c r="J1252" s="143">
        <f>ROUND(I1252*H1252,2)</f>
        <v>0</v>
      </c>
      <c r="K1252" s="144"/>
      <c r="L1252" s="32"/>
      <c r="M1252" s="145" t="s">
        <v>1</v>
      </c>
      <c r="N1252" s="146" t="s">
        <v>45</v>
      </c>
      <c r="P1252" s="147">
        <f>O1252*H1252</f>
        <v>0</v>
      </c>
      <c r="Q1252" s="147">
        <v>7.8799999999999999E-3</v>
      </c>
      <c r="R1252" s="147">
        <f>Q1252*H1252</f>
        <v>4.5546400000000001E-2</v>
      </c>
      <c r="S1252" s="147">
        <v>0</v>
      </c>
      <c r="T1252" s="148">
        <f>S1252*H1252</f>
        <v>0</v>
      </c>
      <c r="AR1252" s="149" t="s">
        <v>177</v>
      </c>
      <c r="AT1252" s="149" t="s">
        <v>173</v>
      </c>
      <c r="AU1252" s="149" t="s">
        <v>89</v>
      </c>
      <c r="AY1252" s="17" t="s">
        <v>171</v>
      </c>
      <c r="BE1252" s="150">
        <f>IF(N1252="základní",J1252,0)</f>
        <v>0</v>
      </c>
      <c r="BF1252" s="150">
        <f>IF(N1252="snížená",J1252,0)</f>
        <v>0</v>
      </c>
      <c r="BG1252" s="150">
        <f>IF(N1252="zákl. přenesená",J1252,0)</f>
        <v>0</v>
      </c>
      <c r="BH1252" s="150">
        <f>IF(N1252="sníž. přenesená",J1252,0)</f>
        <v>0</v>
      </c>
      <c r="BI1252" s="150">
        <f>IF(N1252="nulová",J1252,0)</f>
        <v>0</v>
      </c>
      <c r="BJ1252" s="17" t="s">
        <v>87</v>
      </c>
      <c r="BK1252" s="150">
        <f>ROUND(I1252*H1252,2)</f>
        <v>0</v>
      </c>
      <c r="BL1252" s="17" t="s">
        <v>177</v>
      </c>
      <c r="BM1252" s="149" t="s">
        <v>935</v>
      </c>
    </row>
    <row r="1253" spans="2:65" s="12" customFormat="1">
      <c r="B1253" s="151"/>
      <c r="D1253" s="152" t="s">
        <v>179</v>
      </c>
      <c r="E1253" s="153" t="s">
        <v>1</v>
      </c>
      <c r="F1253" s="154" t="s">
        <v>890</v>
      </c>
      <c r="H1253" s="153" t="s">
        <v>1</v>
      </c>
      <c r="I1253" s="155"/>
      <c r="L1253" s="151"/>
      <c r="M1253" s="156"/>
      <c r="T1253" s="157"/>
      <c r="AT1253" s="153" t="s">
        <v>179</v>
      </c>
      <c r="AU1253" s="153" t="s">
        <v>89</v>
      </c>
      <c r="AV1253" s="12" t="s">
        <v>87</v>
      </c>
      <c r="AW1253" s="12" t="s">
        <v>36</v>
      </c>
      <c r="AX1253" s="12" t="s">
        <v>80</v>
      </c>
      <c r="AY1253" s="153" t="s">
        <v>171</v>
      </c>
    </row>
    <row r="1254" spans="2:65" s="13" customFormat="1">
      <c r="B1254" s="158"/>
      <c r="D1254" s="152" t="s">
        <v>179</v>
      </c>
      <c r="E1254" s="159" t="s">
        <v>1</v>
      </c>
      <c r="F1254" s="160" t="s">
        <v>936</v>
      </c>
      <c r="H1254" s="161">
        <v>0.6</v>
      </c>
      <c r="I1254" s="162"/>
      <c r="L1254" s="158"/>
      <c r="M1254" s="163"/>
      <c r="T1254" s="164"/>
      <c r="AT1254" s="159" t="s">
        <v>179</v>
      </c>
      <c r="AU1254" s="159" t="s">
        <v>89</v>
      </c>
      <c r="AV1254" s="13" t="s">
        <v>89</v>
      </c>
      <c r="AW1254" s="13" t="s">
        <v>36</v>
      </c>
      <c r="AX1254" s="13" t="s">
        <v>80</v>
      </c>
      <c r="AY1254" s="159" t="s">
        <v>171</v>
      </c>
    </row>
    <row r="1255" spans="2:65" s="13" customFormat="1" ht="20.399999999999999">
      <c r="B1255" s="158"/>
      <c r="D1255" s="152" t="s">
        <v>179</v>
      </c>
      <c r="E1255" s="159" t="s">
        <v>1</v>
      </c>
      <c r="F1255" s="160" t="s">
        <v>937</v>
      </c>
      <c r="H1255" s="161">
        <v>2.04</v>
      </c>
      <c r="I1255" s="162"/>
      <c r="L1255" s="158"/>
      <c r="M1255" s="163"/>
      <c r="T1255" s="164"/>
      <c r="AT1255" s="159" t="s">
        <v>179</v>
      </c>
      <c r="AU1255" s="159" t="s">
        <v>89</v>
      </c>
      <c r="AV1255" s="13" t="s">
        <v>89</v>
      </c>
      <c r="AW1255" s="13" t="s">
        <v>36</v>
      </c>
      <c r="AX1255" s="13" t="s">
        <v>80</v>
      </c>
      <c r="AY1255" s="159" t="s">
        <v>171</v>
      </c>
    </row>
    <row r="1256" spans="2:65" s="15" customFormat="1">
      <c r="B1256" s="172"/>
      <c r="D1256" s="152" t="s">
        <v>179</v>
      </c>
      <c r="E1256" s="173" t="s">
        <v>1</v>
      </c>
      <c r="F1256" s="174" t="s">
        <v>224</v>
      </c>
      <c r="H1256" s="175">
        <v>2.64</v>
      </c>
      <c r="I1256" s="176"/>
      <c r="L1256" s="172"/>
      <c r="M1256" s="177"/>
      <c r="T1256" s="178"/>
      <c r="AT1256" s="173" t="s">
        <v>179</v>
      </c>
      <c r="AU1256" s="173" t="s">
        <v>89</v>
      </c>
      <c r="AV1256" s="15" t="s">
        <v>96</v>
      </c>
      <c r="AW1256" s="15" t="s">
        <v>36</v>
      </c>
      <c r="AX1256" s="15" t="s">
        <v>80</v>
      </c>
      <c r="AY1256" s="173" t="s">
        <v>171</v>
      </c>
    </row>
    <row r="1257" spans="2:65" s="12" customFormat="1">
      <c r="B1257" s="151"/>
      <c r="D1257" s="152" t="s">
        <v>179</v>
      </c>
      <c r="E1257" s="153" t="s">
        <v>1</v>
      </c>
      <c r="F1257" s="154" t="s">
        <v>893</v>
      </c>
      <c r="H1257" s="153" t="s">
        <v>1</v>
      </c>
      <c r="I1257" s="155"/>
      <c r="L1257" s="151"/>
      <c r="M1257" s="156"/>
      <c r="T1257" s="157"/>
      <c r="AT1257" s="153" t="s">
        <v>179</v>
      </c>
      <c r="AU1257" s="153" t="s">
        <v>89</v>
      </c>
      <c r="AV1257" s="12" t="s">
        <v>87</v>
      </c>
      <c r="AW1257" s="12" t="s">
        <v>36</v>
      </c>
      <c r="AX1257" s="12" t="s">
        <v>80</v>
      </c>
      <c r="AY1257" s="153" t="s">
        <v>171</v>
      </c>
    </row>
    <row r="1258" spans="2:65" s="13" customFormat="1">
      <c r="B1258" s="158"/>
      <c r="D1258" s="152" t="s">
        <v>179</v>
      </c>
      <c r="E1258" s="159" t="s">
        <v>1</v>
      </c>
      <c r="F1258" s="160" t="s">
        <v>938</v>
      </c>
      <c r="H1258" s="161">
        <v>0.88</v>
      </c>
      <c r="I1258" s="162"/>
      <c r="L1258" s="158"/>
      <c r="M1258" s="163"/>
      <c r="T1258" s="164"/>
      <c r="AT1258" s="159" t="s">
        <v>179</v>
      </c>
      <c r="AU1258" s="159" t="s">
        <v>89</v>
      </c>
      <c r="AV1258" s="13" t="s">
        <v>89</v>
      </c>
      <c r="AW1258" s="13" t="s">
        <v>36</v>
      </c>
      <c r="AX1258" s="13" t="s">
        <v>80</v>
      </c>
      <c r="AY1258" s="159" t="s">
        <v>171</v>
      </c>
    </row>
    <row r="1259" spans="2:65" s="13" customFormat="1">
      <c r="B1259" s="158"/>
      <c r="D1259" s="152" t="s">
        <v>179</v>
      </c>
      <c r="E1259" s="159" t="s">
        <v>1</v>
      </c>
      <c r="F1259" s="160" t="s">
        <v>939</v>
      </c>
      <c r="H1259" s="161">
        <v>0.96</v>
      </c>
      <c r="I1259" s="162"/>
      <c r="L1259" s="158"/>
      <c r="M1259" s="163"/>
      <c r="T1259" s="164"/>
      <c r="AT1259" s="159" t="s">
        <v>179</v>
      </c>
      <c r="AU1259" s="159" t="s">
        <v>89</v>
      </c>
      <c r="AV1259" s="13" t="s">
        <v>89</v>
      </c>
      <c r="AW1259" s="13" t="s">
        <v>36</v>
      </c>
      <c r="AX1259" s="13" t="s">
        <v>80</v>
      </c>
      <c r="AY1259" s="159" t="s">
        <v>171</v>
      </c>
    </row>
    <row r="1260" spans="2:65" s="15" customFormat="1">
      <c r="B1260" s="172"/>
      <c r="D1260" s="152" t="s">
        <v>179</v>
      </c>
      <c r="E1260" s="173" t="s">
        <v>1</v>
      </c>
      <c r="F1260" s="174" t="s">
        <v>224</v>
      </c>
      <c r="H1260" s="175">
        <v>1.84</v>
      </c>
      <c r="I1260" s="176"/>
      <c r="L1260" s="172"/>
      <c r="M1260" s="177"/>
      <c r="T1260" s="178"/>
      <c r="AT1260" s="173" t="s">
        <v>179</v>
      </c>
      <c r="AU1260" s="173" t="s">
        <v>89</v>
      </c>
      <c r="AV1260" s="15" t="s">
        <v>96</v>
      </c>
      <c r="AW1260" s="15" t="s">
        <v>36</v>
      </c>
      <c r="AX1260" s="15" t="s">
        <v>80</v>
      </c>
      <c r="AY1260" s="173" t="s">
        <v>171</v>
      </c>
    </row>
    <row r="1261" spans="2:65" s="12" customFormat="1">
      <c r="B1261" s="151"/>
      <c r="D1261" s="152" t="s">
        <v>179</v>
      </c>
      <c r="E1261" s="153" t="s">
        <v>1</v>
      </c>
      <c r="F1261" s="154" t="s">
        <v>896</v>
      </c>
      <c r="H1261" s="153" t="s">
        <v>1</v>
      </c>
      <c r="I1261" s="155"/>
      <c r="L1261" s="151"/>
      <c r="M1261" s="156"/>
      <c r="T1261" s="157"/>
      <c r="AT1261" s="153" t="s">
        <v>179</v>
      </c>
      <c r="AU1261" s="153" t="s">
        <v>89</v>
      </c>
      <c r="AV1261" s="12" t="s">
        <v>87</v>
      </c>
      <c r="AW1261" s="12" t="s">
        <v>36</v>
      </c>
      <c r="AX1261" s="12" t="s">
        <v>80</v>
      </c>
      <c r="AY1261" s="153" t="s">
        <v>171</v>
      </c>
    </row>
    <row r="1262" spans="2:65" s="13" customFormat="1">
      <c r="B1262" s="158"/>
      <c r="D1262" s="152" t="s">
        <v>179</v>
      </c>
      <c r="E1262" s="159" t="s">
        <v>1</v>
      </c>
      <c r="F1262" s="160" t="s">
        <v>940</v>
      </c>
      <c r="H1262" s="161">
        <v>0.7</v>
      </c>
      <c r="I1262" s="162"/>
      <c r="L1262" s="158"/>
      <c r="M1262" s="163"/>
      <c r="T1262" s="164"/>
      <c r="AT1262" s="159" t="s">
        <v>179</v>
      </c>
      <c r="AU1262" s="159" t="s">
        <v>89</v>
      </c>
      <c r="AV1262" s="13" t="s">
        <v>89</v>
      </c>
      <c r="AW1262" s="13" t="s">
        <v>36</v>
      </c>
      <c r="AX1262" s="13" t="s">
        <v>80</v>
      </c>
      <c r="AY1262" s="159" t="s">
        <v>171</v>
      </c>
    </row>
    <row r="1263" spans="2:65" s="15" customFormat="1">
      <c r="B1263" s="172"/>
      <c r="D1263" s="152" t="s">
        <v>179</v>
      </c>
      <c r="E1263" s="173" t="s">
        <v>1</v>
      </c>
      <c r="F1263" s="174" t="s">
        <v>224</v>
      </c>
      <c r="H1263" s="175">
        <v>0.7</v>
      </c>
      <c r="I1263" s="176"/>
      <c r="L1263" s="172"/>
      <c r="M1263" s="177"/>
      <c r="T1263" s="178"/>
      <c r="AT1263" s="173" t="s">
        <v>179</v>
      </c>
      <c r="AU1263" s="173" t="s">
        <v>89</v>
      </c>
      <c r="AV1263" s="15" t="s">
        <v>96</v>
      </c>
      <c r="AW1263" s="15" t="s">
        <v>36</v>
      </c>
      <c r="AX1263" s="15" t="s">
        <v>80</v>
      </c>
      <c r="AY1263" s="173" t="s">
        <v>171</v>
      </c>
    </row>
    <row r="1264" spans="2:65" s="12" customFormat="1">
      <c r="B1264" s="151"/>
      <c r="D1264" s="152" t="s">
        <v>179</v>
      </c>
      <c r="E1264" s="153" t="s">
        <v>1</v>
      </c>
      <c r="F1264" s="154" t="s">
        <v>898</v>
      </c>
      <c r="H1264" s="153" t="s">
        <v>1</v>
      </c>
      <c r="I1264" s="155"/>
      <c r="L1264" s="151"/>
      <c r="M1264" s="156"/>
      <c r="T1264" s="157"/>
      <c r="AT1264" s="153" t="s">
        <v>179</v>
      </c>
      <c r="AU1264" s="153" t="s">
        <v>89</v>
      </c>
      <c r="AV1264" s="12" t="s">
        <v>87</v>
      </c>
      <c r="AW1264" s="12" t="s">
        <v>36</v>
      </c>
      <c r="AX1264" s="12" t="s">
        <v>80</v>
      </c>
      <c r="AY1264" s="153" t="s">
        <v>171</v>
      </c>
    </row>
    <row r="1265" spans="2:65" s="13" customFormat="1">
      <c r="B1265" s="158"/>
      <c r="D1265" s="152" t="s">
        <v>179</v>
      </c>
      <c r="E1265" s="159" t="s">
        <v>1</v>
      </c>
      <c r="F1265" s="160" t="s">
        <v>941</v>
      </c>
      <c r="H1265" s="161">
        <v>0.6</v>
      </c>
      <c r="I1265" s="162"/>
      <c r="L1265" s="158"/>
      <c r="M1265" s="163"/>
      <c r="T1265" s="164"/>
      <c r="AT1265" s="159" t="s">
        <v>179</v>
      </c>
      <c r="AU1265" s="159" t="s">
        <v>89</v>
      </c>
      <c r="AV1265" s="13" t="s">
        <v>89</v>
      </c>
      <c r="AW1265" s="13" t="s">
        <v>36</v>
      </c>
      <c r="AX1265" s="13" t="s">
        <v>80</v>
      </c>
      <c r="AY1265" s="159" t="s">
        <v>171</v>
      </c>
    </row>
    <row r="1266" spans="2:65" s="15" customFormat="1">
      <c r="B1266" s="172"/>
      <c r="D1266" s="152" t="s">
        <v>179</v>
      </c>
      <c r="E1266" s="173" t="s">
        <v>1</v>
      </c>
      <c r="F1266" s="174" t="s">
        <v>224</v>
      </c>
      <c r="H1266" s="175">
        <v>0.6</v>
      </c>
      <c r="I1266" s="176"/>
      <c r="L1266" s="172"/>
      <c r="M1266" s="177"/>
      <c r="T1266" s="178"/>
      <c r="AT1266" s="173" t="s">
        <v>179</v>
      </c>
      <c r="AU1266" s="173" t="s">
        <v>89</v>
      </c>
      <c r="AV1266" s="15" t="s">
        <v>96</v>
      </c>
      <c r="AW1266" s="15" t="s">
        <v>36</v>
      </c>
      <c r="AX1266" s="15" t="s">
        <v>80</v>
      </c>
      <c r="AY1266" s="173" t="s">
        <v>171</v>
      </c>
    </row>
    <row r="1267" spans="2:65" s="14" customFormat="1">
      <c r="B1267" s="165"/>
      <c r="D1267" s="152" t="s">
        <v>179</v>
      </c>
      <c r="E1267" s="166" t="s">
        <v>1</v>
      </c>
      <c r="F1267" s="167" t="s">
        <v>183</v>
      </c>
      <c r="H1267" s="168">
        <v>5.78</v>
      </c>
      <c r="I1267" s="169"/>
      <c r="L1267" s="165"/>
      <c r="M1267" s="170"/>
      <c r="T1267" s="171"/>
      <c r="AT1267" s="166" t="s">
        <v>179</v>
      </c>
      <c r="AU1267" s="166" t="s">
        <v>89</v>
      </c>
      <c r="AV1267" s="14" t="s">
        <v>177</v>
      </c>
      <c r="AW1267" s="14" t="s">
        <v>36</v>
      </c>
      <c r="AX1267" s="14" t="s">
        <v>87</v>
      </c>
      <c r="AY1267" s="166" t="s">
        <v>171</v>
      </c>
    </row>
    <row r="1268" spans="2:65" s="1" customFormat="1" ht="37.950000000000003" customHeight="1">
      <c r="B1268" s="32"/>
      <c r="C1268" s="137" t="s">
        <v>942</v>
      </c>
      <c r="D1268" s="137" t="s">
        <v>173</v>
      </c>
      <c r="E1268" s="138" t="s">
        <v>943</v>
      </c>
      <c r="F1268" s="139" t="s">
        <v>944</v>
      </c>
      <c r="G1268" s="140" t="s">
        <v>176</v>
      </c>
      <c r="H1268" s="141">
        <v>5.78</v>
      </c>
      <c r="I1268" s="142"/>
      <c r="J1268" s="143">
        <f>ROUND(I1268*H1268,2)</f>
        <v>0</v>
      </c>
      <c r="K1268" s="144"/>
      <c r="L1268" s="32"/>
      <c r="M1268" s="145" t="s">
        <v>1</v>
      </c>
      <c r="N1268" s="146" t="s">
        <v>45</v>
      </c>
      <c r="P1268" s="147">
        <f>O1268*H1268</f>
        <v>0</v>
      </c>
      <c r="Q1268" s="147">
        <v>0</v>
      </c>
      <c r="R1268" s="147">
        <f>Q1268*H1268</f>
        <v>0</v>
      </c>
      <c r="S1268" s="147">
        <v>0</v>
      </c>
      <c r="T1268" s="148">
        <f>S1268*H1268</f>
        <v>0</v>
      </c>
      <c r="AR1268" s="149" t="s">
        <v>177</v>
      </c>
      <c r="AT1268" s="149" t="s">
        <v>173</v>
      </c>
      <c r="AU1268" s="149" t="s">
        <v>89</v>
      </c>
      <c r="AY1268" s="17" t="s">
        <v>171</v>
      </c>
      <c r="BE1268" s="150">
        <f>IF(N1268="základní",J1268,0)</f>
        <v>0</v>
      </c>
      <c r="BF1268" s="150">
        <f>IF(N1268="snížená",J1268,0)</f>
        <v>0</v>
      </c>
      <c r="BG1268" s="150">
        <f>IF(N1268="zákl. přenesená",J1268,0)</f>
        <v>0</v>
      </c>
      <c r="BH1268" s="150">
        <f>IF(N1268="sníž. přenesená",J1268,0)</f>
        <v>0</v>
      </c>
      <c r="BI1268" s="150">
        <f>IF(N1268="nulová",J1268,0)</f>
        <v>0</v>
      </c>
      <c r="BJ1268" s="17" t="s">
        <v>87</v>
      </c>
      <c r="BK1268" s="150">
        <f>ROUND(I1268*H1268,2)</f>
        <v>0</v>
      </c>
      <c r="BL1268" s="17" t="s">
        <v>177</v>
      </c>
      <c r="BM1268" s="149" t="s">
        <v>945</v>
      </c>
    </row>
    <row r="1269" spans="2:65" s="13" customFormat="1">
      <c r="B1269" s="158"/>
      <c r="D1269" s="152" t="s">
        <v>179</v>
      </c>
      <c r="E1269" s="159" t="s">
        <v>1</v>
      </c>
      <c r="F1269" s="160" t="s">
        <v>946</v>
      </c>
      <c r="H1269" s="161">
        <v>5.78</v>
      </c>
      <c r="I1269" s="162"/>
      <c r="L1269" s="158"/>
      <c r="M1269" s="163"/>
      <c r="T1269" s="164"/>
      <c r="AT1269" s="159" t="s">
        <v>179</v>
      </c>
      <c r="AU1269" s="159" t="s">
        <v>89</v>
      </c>
      <c r="AV1269" s="13" t="s">
        <v>89</v>
      </c>
      <c r="AW1269" s="13" t="s">
        <v>36</v>
      </c>
      <c r="AX1269" s="13" t="s">
        <v>87</v>
      </c>
      <c r="AY1269" s="159" t="s">
        <v>171</v>
      </c>
    </row>
    <row r="1270" spans="2:65" s="1" customFormat="1" ht="24.15" customHeight="1">
      <c r="B1270" s="32"/>
      <c r="C1270" s="137" t="s">
        <v>947</v>
      </c>
      <c r="D1270" s="137" t="s">
        <v>173</v>
      </c>
      <c r="E1270" s="138" t="s">
        <v>948</v>
      </c>
      <c r="F1270" s="139" t="s">
        <v>949</v>
      </c>
      <c r="G1270" s="140" t="s">
        <v>252</v>
      </c>
      <c r="H1270" s="141">
        <v>6.25</v>
      </c>
      <c r="I1270" s="142"/>
      <c r="J1270" s="143">
        <f>ROUND(I1270*H1270,2)</f>
        <v>0</v>
      </c>
      <c r="K1270" s="144"/>
      <c r="L1270" s="32"/>
      <c r="M1270" s="145" t="s">
        <v>1</v>
      </c>
      <c r="N1270" s="146" t="s">
        <v>45</v>
      </c>
      <c r="P1270" s="147">
        <f>O1270*H1270</f>
        <v>0</v>
      </c>
      <c r="Q1270" s="147">
        <v>0.1153</v>
      </c>
      <c r="R1270" s="147">
        <f>Q1270*H1270</f>
        <v>0.72062499999999996</v>
      </c>
      <c r="S1270" s="147">
        <v>0</v>
      </c>
      <c r="T1270" s="148">
        <f>S1270*H1270</f>
        <v>0</v>
      </c>
      <c r="AR1270" s="149" t="s">
        <v>177</v>
      </c>
      <c r="AT1270" s="149" t="s">
        <v>173</v>
      </c>
      <c r="AU1270" s="149" t="s">
        <v>89</v>
      </c>
      <c r="AY1270" s="17" t="s">
        <v>171</v>
      </c>
      <c r="BE1270" s="150">
        <f>IF(N1270="základní",J1270,0)</f>
        <v>0</v>
      </c>
      <c r="BF1270" s="150">
        <f>IF(N1270="snížená",J1270,0)</f>
        <v>0</v>
      </c>
      <c r="BG1270" s="150">
        <f>IF(N1270="zákl. přenesená",J1270,0)</f>
        <v>0</v>
      </c>
      <c r="BH1270" s="150">
        <f>IF(N1270="sníž. přenesená",J1270,0)</f>
        <v>0</v>
      </c>
      <c r="BI1270" s="150">
        <f>IF(N1270="nulová",J1270,0)</f>
        <v>0</v>
      </c>
      <c r="BJ1270" s="17" t="s">
        <v>87</v>
      </c>
      <c r="BK1270" s="150">
        <f>ROUND(I1270*H1270,2)</f>
        <v>0</v>
      </c>
      <c r="BL1270" s="17" t="s">
        <v>177</v>
      </c>
      <c r="BM1270" s="149" t="s">
        <v>950</v>
      </c>
    </row>
    <row r="1271" spans="2:65" s="1" customFormat="1" ht="28.8">
      <c r="B1271" s="32"/>
      <c r="D1271" s="152" t="s">
        <v>234</v>
      </c>
      <c r="F1271" s="179" t="s">
        <v>951</v>
      </c>
      <c r="I1271" s="180"/>
      <c r="L1271" s="32"/>
      <c r="M1271" s="181"/>
      <c r="T1271" s="56"/>
      <c r="AT1271" s="17" t="s">
        <v>234</v>
      </c>
      <c r="AU1271" s="17" t="s">
        <v>89</v>
      </c>
    </row>
    <row r="1272" spans="2:65" s="12" customFormat="1">
      <c r="B1272" s="151"/>
      <c r="D1272" s="152" t="s">
        <v>179</v>
      </c>
      <c r="E1272" s="153" t="s">
        <v>1</v>
      </c>
      <c r="F1272" s="154" t="s">
        <v>781</v>
      </c>
      <c r="H1272" s="153" t="s">
        <v>1</v>
      </c>
      <c r="I1272" s="155"/>
      <c r="L1272" s="151"/>
      <c r="M1272" s="156"/>
      <c r="T1272" s="157"/>
      <c r="AT1272" s="153" t="s">
        <v>179</v>
      </c>
      <c r="AU1272" s="153" t="s">
        <v>89</v>
      </c>
      <c r="AV1272" s="12" t="s">
        <v>87</v>
      </c>
      <c r="AW1272" s="12" t="s">
        <v>36</v>
      </c>
      <c r="AX1272" s="12" t="s">
        <v>80</v>
      </c>
      <c r="AY1272" s="153" t="s">
        <v>171</v>
      </c>
    </row>
    <row r="1273" spans="2:65" s="13" customFormat="1">
      <c r="B1273" s="158"/>
      <c r="D1273" s="152" t="s">
        <v>179</v>
      </c>
      <c r="E1273" s="159" t="s">
        <v>1</v>
      </c>
      <c r="F1273" s="160" t="s">
        <v>952</v>
      </c>
      <c r="H1273" s="161">
        <v>6.25</v>
      </c>
      <c r="I1273" s="162"/>
      <c r="L1273" s="158"/>
      <c r="M1273" s="163"/>
      <c r="T1273" s="164"/>
      <c r="AT1273" s="159" t="s">
        <v>179</v>
      </c>
      <c r="AU1273" s="159" t="s">
        <v>89</v>
      </c>
      <c r="AV1273" s="13" t="s">
        <v>89</v>
      </c>
      <c r="AW1273" s="13" t="s">
        <v>36</v>
      </c>
      <c r="AX1273" s="13" t="s">
        <v>80</v>
      </c>
      <c r="AY1273" s="159" t="s">
        <v>171</v>
      </c>
    </row>
    <row r="1274" spans="2:65" s="15" customFormat="1">
      <c r="B1274" s="172"/>
      <c r="D1274" s="152" t="s">
        <v>179</v>
      </c>
      <c r="E1274" s="173" t="s">
        <v>1</v>
      </c>
      <c r="F1274" s="174" t="s">
        <v>224</v>
      </c>
      <c r="H1274" s="175">
        <v>6.25</v>
      </c>
      <c r="I1274" s="176"/>
      <c r="L1274" s="172"/>
      <c r="M1274" s="177"/>
      <c r="T1274" s="178"/>
      <c r="AT1274" s="173" t="s">
        <v>179</v>
      </c>
      <c r="AU1274" s="173" t="s">
        <v>89</v>
      </c>
      <c r="AV1274" s="15" t="s">
        <v>96</v>
      </c>
      <c r="AW1274" s="15" t="s">
        <v>36</v>
      </c>
      <c r="AX1274" s="15" t="s">
        <v>80</v>
      </c>
      <c r="AY1274" s="173" t="s">
        <v>171</v>
      </c>
    </row>
    <row r="1275" spans="2:65" s="14" customFormat="1">
      <c r="B1275" s="165"/>
      <c r="D1275" s="152" t="s">
        <v>179</v>
      </c>
      <c r="E1275" s="166" t="s">
        <v>1</v>
      </c>
      <c r="F1275" s="167" t="s">
        <v>183</v>
      </c>
      <c r="H1275" s="168">
        <v>6.25</v>
      </c>
      <c r="I1275" s="169"/>
      <c r="L1275" s="165"/>
      <c r="M1275" s="170"/>
      <c r="T1275" s="171"/>
      <c r="AT1275" s="166" t="s">
        <v>179</v>
      </c>
      <c r="AU1275" s="166" t="s">
        <v>89</v>
      </c>
      <c r="AV1275" s="14" t="s">
        <v>177</v>
      </c>
      <c r="AW1275" s="14" t="s">
        <v>36</v>
      </c>
      <c r="AX1275" s="14" t="s">
        <v>87</v>
      </c>
      <c r="AY1275" s="166" t="s">
        <v>171</v>
      </c>
    </row>
    <row r="1276" spans="2:65" s="1" customFormat="1" ht="24.15" customHeight="1">
      <c r="B1276" s="32"/>
      <c r="C1276" s="137" t="s">
        <v>953</v>
      </c>
      <c r="D1276" s="137" t="s">
        <v>173</v>
      </c>
      <c r="E1276" s="138" t="s">
        <v>954</v>
      </c>
      <c r="F1276" s="139" t="s">
        <v>955</v>
      </c>
      <c r="G1276" s="140" t="s">
        <v>280</v>
      </c>
      <c r="H1276" s="141">
        <v>3.5259999999999998</v>
      </c>
      <c r="I1276" s="142"/>
      <c r="J1276" s="143">
        <f>ROUND(I1276*H1276,2)</f>
        <v>0</v>
      </c>
      <c r="K1276" s="144"/>
      <c r="L1276" s="32"/>
      <c r="M1276" s="145" t="s">
        <v>1</v>
      </c>
      <c r="N1276" s="146" t="s">
        <v>45</v>
      </c>
      <c r="P1276" s="147">
        <f>O1276*H1276</f>
        <v>0</v>
      </c>
      <c r="Q1276" s="147">
        <v>2.79989</v>
      </c>
      <c r="R1276" s="147">
        <f>Q1276*H1276</f>
        <v>9.8724121399999998</v>
      </c>
      <c r="S1276" s="147">
        <v>0</v>
      </c>
      <c r="T1276" s="148">
        <f>S1276*H1276</f>
        <v>0</v>
      </c>
      <c r="AR1276" s="149" t="s">
        <v>177</v>
      </c>
      <c r="AT1276" s="149" t="s">
        <v>173</v>
      </c>
      <c r="AU1276" s="149" t="s">
        <v>89</v>
      </c>
      <c r="AY1276" s="17" t="s">
        <v>171</v>
      </c>
      <c r="BE1276" s="150">
        <f>IF(N1276="základní",J1276,0)</f>
        <v>0</v>
      </c>
      <c r="BF1276" s="150">
        <f>IF(N1276="snížená",J1276,0)</f>
        <v>0</v>
      </c>
      <c r="BG1276" s="150">
        <f>IF(N1276="zákl. přenesená",J1276,0)</f>
        <v>0</v>
      </c>
      <c r="BH1276" s="150">
        <f>IF(N1276="sníž. přenesená",J1276,0)</f>
        <v>0</v>
      </c>
      <c r="BI1276" s="150">
        <f>IF(N1276="nulová",J1276,0)</f>
        <v>0</v>
      </c>
      <c r="BJ1276" s="17" t="s">
        <v>87</v>
      </c>
      <c r="BK1276" s="150">
        <f>ROUND(I1276*H1276,2)</f>
        <v>0</v>
      </c>
      <c r="BL1276" s="17" t="s">
        <v>177</v>
      </c>
      <c r="BM1276" s="149" t="s">
        <v>956</v>
      </c>
    </row>
    <row r="1277" spans="2:65" s="12" customFormat="1">
      <c r="B1277" s="151"/>
      <c r="D1277" s="152" t="s">
        <v>179</v>
      </c>
      <c r="E1277" s="153" t="s">
        <v>1</v>
      </c>
      <c r="F1277" s="154" t="s">
        <v>331</v>
      </c>
      <c r="H1277" s="153" t="s">
        <v>1</v>
      </c>
      <c r="I1277" s="155"/>
      <c r="L1277" s="151"/>
      <c r="M1277" s="156"/>
      <c r="T1277" s="157"/>
      <c r="AT1277" s="153" t="s">
        <v>179</v>
      </c>
      <c r="AU1277" s="153" t="s">
        <v>89</v>
      </c>
      <c r="AV1277" s="12" t="s">
        <v>87</v>
      </c>
      <c r="AW1277" s="12" t="s">
        <v>36</v>
      </c>
      <c r="AX1277" s="12" t="s">
        <v>80</v>
      </c>
      <c r="AY1277" s="153" t="s">
        <v>171</v>
      </c>
    </row>
    <row r="1278" spans="2:65" s="12" customFormat="1">
      <c r="B1278" s="151"/>
      <c r="D1278" s="152" t="s">
        <v>179</v>
      </c>
      <c r="E1278" s="153" t="s">
        <v>1</v>
      </c>
      <c r="F1278" s="154" t="s">
        <v>332</v>
      </c>
      <c r="H1278" s="153" t="s">
        <v>1</v>
      </c>
      <c r="I1278" s="155"/>
      <c r="L1278" s="151"/>
      <c r="M1278" s="156"/>
      <c r="T1278" s="157"/>
      <c r="AT1278" s="153" t="s">
        <v>179</v>
      </c>
      <c r="AU1278" s="153" t="s">
        <v>89</v>
      </c>
      <c r="AV1278" s="12" t="s">
        <v>87</v>
      </c>
      <c r="AW1278" s="12" t="s">
        <v>36</v>
      </c>
      <c r="AX1278" s="12" t="s">
        <v>80</v>
      </c>
      <c r="AY1278" s="153" t="s">
        <v>171</v>
      </c>
    </row>
    <row r="1279" spans="2:65" s="13" customFormat="1" ht="20.399999999999999">
      <c r="B1279" s="158"/>
      <c r="D1279" s="152" t="s">
        <v>179</v>
      </c>
      <c r="E1279" s="159" t="s">
        <v>1</v>
      </c>
      <c r="F1279" s="160" t="s">
        <v>957</v>
      </c>
      <c r="H1279" s="161">
        <v>3.5259999999999998</v>
      </c>
      <c r="I1279" s="162"/>
      <c r="L1279" s="158"/>
      <c r="M1279" s="163"/>
      <c r="T1279" s="164"/>
      <c r="AT1279" s="159" t="s">
        <v>179</v>
      </c>
      <c r="AU1279" s="159" t="s">
        <v>89</v>
      </c>
      <c r="AV1279" s="13" t="s">
        <v>89</v>
      </c>
      <c r="AW1279" s="13" t="s">
        <v>36</v>
      </c>
      <c r="AX1279" s="13" t="s">
        <v>80</v>
      </c>
      <c r="AY1279" s="159" t="s">
        <v>171</v>
      </c>
    </row>
    <row r="1280" spans="2:65" s="14" customFormat="1">
      <c r="B1280" s="165"/>
      <c r="D1280" s="152" t="s">
        <v>179</v>
      </c>
      <c r="E1280" s="166" t="s">
        <v>1</v>
      </c>
      <c r="F1280" s="167" t="s">
        <v>183</v>
      </c>
      <c r="H1280" s="168">
        <v>3.5259999999999998</v>
      </c>
      <c r="I1280" s="169"/>
      <c r="L1280" s="165"/>
      <c r="M1280" s="170"/>
      <c r="T1280" s="171"/>
      <c r="AT1280" s="166" t="s">
        <v>179</v>
      </c>
      <c r="AU1280" s="166" t="s">
        <v>89</v>
      </c>
      <c r="AV1280" s="14" t="s">
        <v>177</v>
      </c>
      <c r="AW1280" s="14" t="s">
        <v>36</v>
      </c>
      <c r="AX1280" s="14" t="s">
        <v>87</v>
      </c>
      <c r="AY1280" s="166" t="s">
        <v>171</v>
      </c>
    </row>
    <row r="1281" spans="2:65" s="1" customFormat="1" ht="24.15" customHeight="1">
      <c r="B1281" s="32"/>
      <c r="C1281" s="137" t="s">
        <v>958</v>
      </c>
      <c r="D1281" s="137" t="s">
        <v>173</v>
      </c>
      <c r="E1281" s="138" t="s">
        <v>959</v>
      </c>
      <c r="F1281" s="139" t="s">
        <v>960</v>
      </c>
      <c r="G1281" s="140" t="s">
        <v>280</v>
      </c>
      <c r="H1281" s="141">
        <v>25.904</v>
      </c>
      <c r="I1281" s="142"/>
      <c r="J1281" s="143">
        <f>ROUND(I1281*H1281,2)</f>
        <v>0</v>
      </c>
      <c r="K1281" s="144"/>
      <c r="L1281" s="32"/>
      <c r="M1281" s="145" t="s">
        <v>1</v>
      </c>
      <c r="N1281" s="146" t="s">
        <v>45</v>
      </c>
      <c r="P1281" s="147">
        <f>O1281*H1281</f>
        <v>0</v>
      </c>
      <c r="Q1281" s="147">
        <v>2.4340799999999998</v>
      </c>
      <c r="R1281" s="147">
        <f>Q1281*H1281</f>
        <v>63.052408319999998</v>
      </c>
      <c r="S1281" s="147">
        <v>0</v>
      </c>
      <c r="T1281" s="148">
        <f>S1281*H1281</f>
        <v>0</v>
      </c>
      <c r="AR1281" s="149" t="s">
        <v>177</v>
      </c>
      <c r="AT1281" s="149" t="s">
        <v>173</v>
      </c>
      <c r="AU1281" s="149" t="s">
        <v>89</v>
      </c>
      <c r="AY1281" s="17" t="s">
        <v>171</v>
      </c>
      <c r="BE1281" s="150">
        <f>IF(N1281="základní",J1281,0)</f>
        <v>0</v>
      </c>
      <c r="BF1281" s="150">
        <f>IF(N1281="snížená",J1281,0)</f>
        <v>0</v>
      </c>
      <c r="BG1281" s="150">
        <f>IF(N1281="zákl. přenesená",J1281,0)</f>
        <v>0</v>
      </c>
      <c r="BH1281" s="150">
        <f>IF(N1281="sníž. přenesená",J1281,0)</f>
        <v>0</v>
      </c>
      <c r="BI1281" s="150">
        <f>IF(N1281="nulová",J1281,0)</f>
        <v>0</v>
      </c>
      <c r="BJ1281" s="17" t="s">
        <v>87</v>
      </c>
      <c r="BK1281" s="150">
        <f>ROUND(I1281*H1281,2)</f>
        <v>0</v>
      </c>
      <c r="BL1281" s="17" t="s">
        <v>177</v>
      </c>
      <c r="BM1281" s="149" t="s">
        <v>961</v>
      </c>
    </row>
    <row r="1282" spans="2:65" s="12" customFormat="1">
      <c r="B1282" s="151"/>
      <c r="D1282" s="152" t="s">
        <v>179</v>
      </c>
      <c r="E1282" s="153" t="s">
        <v>1</v>
      </c>
      <c r="F1282" s="154" t="s">
        <v>331</v>
      </c>
      <c r="H1282" s="153" t="s">
        <v>1</v>
      </c>
      <c r="I1282" s="155"/>
      <c r="L1282" s="151"/>
      <c r="M1282" s="156"/>
      <c r="T1282" s="157"/>
      <c r="AT1282" s="153" t="s">
        <v>179</v>
      </c>
      <c r="AU1282" s="153" t="s">
        <v>89</v>
      </c>
      <c r="AV1282" s="12" t="s">
        <v>87</v>
      </c>
      <c r="AW1282" s="12" t="s">
        <v>36</v>
      </c>
      <c r="AX1282" s="12" t="s">
        <v>80</v>
      </c>
      <c r="AY1282" s="153" t="s">
        <v>171</v>
      </c>
    </row>
    <row r="1283" spans="2:65" s="12" customFormat="1">
      <c r="B1283" s="151"/>
      <c r="D1283" s="152" t="s">
        <v>179</v>
      </c>
      <c r="E1283" s="153" t="s">
        <v>1</v>
      </c>
      <c r="F1283" s="154" t="s">
        <v>332</v>
      </c>
      <c r="H1283" s="153" t="s">
        <v>1</v>
      </c>
      <c r="I1283" s="155"/>
      <c r="L1283" s="151"/>
      <c r="M1283" s="156"/>
      <c r="T1283" s="157"/>
      <c r="AT1283" s="153" t="s">
        <v>179</v>
      </c>
      <c r="AU1283" s="153" t="s">
        <v>89</v>
      </c>
      <c r="AV1283" s="12" t="s">
        <v>87</v>
      </c>
      <c r="AW1283" s="12" t="s">
        <v>36</v>
      </c>
      <c r="AX1283" s="12" t="s">
        <v>80</v>
      </c>
      <c r="AY1283" s="153" t="s">
        <v>171</v>
      </c>
    </row>
    <row r="1284" spans="2:65" s="12" customFormat="1">
      <c r="B1284" s="151"/>
      <c r="D1284" s="152" t="s">
        <v>179</v>
      </c>
      <c r="E1284" s="153" t="s">
        <v>1</v>
      </c>
      <c r="F1284" s="154" t="s">
        <v>962</v>
      </c>
      <c r="H1284" s="153" t="s">
        <v>1</v>
      </c>
      <c r="I1284" s="155"/>
      <c r="L1284" s="151"/>
      <c r="M1284" s="156"/>
      <c r="T1284" s="157"/>
      <c r="AT1284" s="153" t="s">
        <v>179</v>
      </c>
      <c r="AU1284" s="153" t="s">
        <v>89</v>
      </c>
      <c r="AV1284" s="12" t="s">
        <v>87</v>
      </c>
      <c r="AW1284" s="12" t="s">
        <v>36</v>
      </c>
      <c r="AX1284" s="12" t="s">
        <v>80</v>
      </c>
      <c r="AY1284" s="153" t="s">
        <v>171</v>
      </c>
    </row>
    <row r="1285" spans="2:65" s="13" customFormat="1" ht="20.399999999999999">
      <c r="B1285" s="158"/>
      <c r="D1285" s="152" t="s">
        <v>179</v>
      </c>
      <c r="E1285" s="159" t="s">
        <v>1</v>
      </c>
      <c r="F1285" s="160" t="s">
        <v>963</v>
      </c>
      <c r="H1285" s="161">
        <v>12.5</v>
      </c>
      <c r="I1285" s="162"/>
      <c r="L1285" s="158"/>
      <c r="M1285" s="163"/>
      <c r="T1285" s="164"/>
      <c r="AT1285" s="159" t="s">
        <v>179</v>
      </c>
      <c r="AU1285" s="159" t="s">
        <v>89</v>
      </c>
      <c r="AV1285" s="13" t="s">
        <v>89</v>
      </c>
      <c r="AW1285" s="13" t="s">
        <v>36</v>
      </c>
      <c r="AX1285" s="13" t="s">
        <v>80</v>
      </c>
      <c r="AY1285" s="159" t="s">
        <v>171</v>
      </c>
    </row>
    <row r="1286" spans="2:65" s="13" customFormat="1" ht="20.399999999999999">
      <c r="B1286" s="158"/>
      <c r="D1286" s="152" t="s">
        <v>179</v>
      </c>
      <c r="E1286" s="159" t="s">
        <v>1</v>
      </c>
      <c r="F1286" s="160" t="s">
        <v>964</v>
      </c>
      <c r="H1286" s="161">
        <v>13.404</v>
      </c>
      <c r="I1286" s="162"/>
      <c r="L1286" s="158"/>
      <c r="M1286" s="163"/>
      <c r="T1286" s="164"/>
      <c r="AT1286" s="159" t="s">
        <v>179</v>
      </c>
      <c r="AU1286" s="159" t="s">
        <v>89</v>
      </c>
      <c r="AV1286" s="13" t="s">
        <v>89</v>
      </c>
      <c r="AW1286" s="13" t="s">
        <v>36</v>
      </c>
      <c r="AX1286" s="13" t="s">
        <v>80</v>
      </c>
      <c r="AY1286" s="159" t="s">
        <v>171</v>
      </c>
    </row>
    <row r="1287" spans="2:65" s="14" customFormat="1">
      <c r="B1287" s="165"/>
      <c r="D1287" s="152" t="s">
        <v>179</v>
      </c>
      <c r="E1287" s="166" t="s">
        <v>1</v>
      </c>
      <c r="F1287" s="167" t="s">
        <v>183</v>
      </c>
      <c r="H1287" s="168">
        <v>25.904</v>
      </c>
      <c r="I1287" s="169"/>
      <c r="L1287" s="165"/>
      <c r="M1287" s="170"/>
      <c r="T1287" s="171"/>
      <c r="AT1287" s="166" t="s">
        <v>179</v>
      </c>
      <c r="AU1287" s="166" t="s">
        <v>89</v>
      </c>
      <c r="AV1287" s="14" t="s">
        <v>177</v>
      </c>
      <c r="AW1287" s="14" t="s">
        <v>36</v>
      </c>
      <c r="AX1287" s="14" t="s">
        <v>87</v>
      </c>
      <c r="AY1287" s="166" t="s">
        <v>171</v>
      </c>
    </row>
    <row r="1288" spans="2:65" s="1" customFormat="1" ht="24.15" customHeight="1">
      <c r="B1288" s="32"/>
      <c r="C1288" s="137" t="s">
        <v>965</v>
      </c>
      <c r="D1288" s="137" t="s">
        <v>173</v>
      </c>
      <c r="E1288" s="138" t="s">
        <v>966</v>
      </c>
      <c r="F1288" s="139" t="s">
        <v>967</v>
      </c>
      <c r="G1288" s="140" t="s">
        <v>176</v>
      </c>
      <c r="H1288" s="141">
        <v>18.059000000000001</v>
      </c>
      <c r="I1288" s="142"/>
      <c r="J1288" s="143">
        <f>ROUND(I1288*H1288,2)</f>
        <v>0</v>
      </c>
      <c r="K1288" s="144"/>
      <c r="L1288" s="32"/>
      <c r="M1288" s="145" t="s">
        <v>1</v>
      </c>
      <c r="N1288" s="146" t="s">
        <v>45</v>
      </c>
      <c r="P1288" s="147">
        <f>O1288*H1288</f>
        <v>0</v>
      </c>
      <c r="Q1288" s="147">
        <v>1.1297900000000001</v>
      </c>
      <c r="R1288" s="147">
        <f>Q1288*H1288</f>
        <v>20.402877610000001</v>
      </c>
      <c r="S1288" s="147">
        <v>0</v>
      </c>
      <c r="T1288" s="148">
        <f>S1288*H1288</f>
        <v>0</v>
      </c>
      <c r="AR1288" s="149" t="s">
        <v>177</v>
      </c>
      <c r="AT1288" s="149" t="s">
        <v>173</v>
      </c>
      <c r="AU1288" s="149" t="s">
        <v>89</v>
      </c>
      <c r="AY1288" s="17" t="s">
        <v>171</v>
      </c>
      <c r="BE1288" s="150">
        <f>IF(N1288="základní",J1288,0)</f>
        <v>0</v>
      </c>
      <c r="BF1288" s="150">
        <f>IF(N1288="snížená",J1288,0)</f>
        <v>0</v>
      </c>
      <c r="BG1288" s="150">
        <f>IF(N1288="zákl. přenesená",J1288,0)</f>
        <v>0</v>
      </c>
      <c r="BH1288" s="150">
        <f>IF(N1288="sníž. přenesená",J1288,0)</f>
        <v>0</v>
      </c>
      <c r="BI1288" s="150">
        <f>IF(N1288="nulová",J1288,0)</f>
        <v>0</v>
      </c>
      <c r="BJ1288" s="17" t="s">
        <v>87</v>
      </c>
      <c r="BK1288" s="150">
        <f>ROUND(I1288*H1288,2)</f>
        <v>0</v>
      </c>
      <c r="BL1288" s="17" t="s">
        <v>177</v>
      </c>
      <c r="BM1288" s="149" t="s">
        <v>968</v>
      </c>
    </row>
    <row r="1289" spans="2:65" s="12" customFormat="1">
      <c r="B1289" s="151"/>
      <c r="D1289" s="152" t="s">
        <v>179</v>
      </c>
      <c r="E1289" s="153" t="s">
        <v>1</v>
      </c>
      <c r="F1289" s="154" t="s">
        <v>331</v>
      </c>
      <c r="H1289" s="153" t="s">
        <v>1</v>
      </c>
      <c r="I1289" s="155"/>
      <c r="L1289" s="151"/>
      <c r="M1289" s="156"/>
      <c r="T1289" s="157"/>
      <c r="AT1289" s="153" t="s">
        <v>179</v>
      </c>
      <c r="AU1289" s="153" t="s">
        <v>89</v>
      </c>
      <c r="AV1289" s="12" t="s">
        <v>87</v>
      </c>
      <c r="AW1289" s="12" t="s">
        <v>36</v>
      </c>
      <c r="AX1289" s="12" t="s">
        <v>80</v>
      </c>
      <c r="AY1289" s="153" t="s">
        <v>171</v>
      </c>
    </row>
    <row r="1290" spans="2:65" s="12" customFormat="1">
      <c r="B1290" s="151"/>
      <c r="D1290" s="152" t="s">
        <v>179</v>
      </c>
      <c r="E1290" s="153" t="s">
        <v>1</v>
      </c>
      <c r="F1290" s="154" t="s">
        <v>332</v>
      </c>
      <c r="H1290" s="153" t="s">
        <v>1</v>
      </c>
      <c r="I1290" s="155"/>
      <c r="L1290" s="151"/>
      <c r="M1290" s="156"/>
      <c r="T1290" s="157"/>
      <c r="AT1290" s="153" t="s">
        <v>179</v>
      </c>
      <c r="AU1290" s="153" t="s">
        <v>89</v>
      </c>
      <c r="AV1290" s="12" t="s">
        <v>87</v>
      </c>
      <c r="AW1290" s="12" t="s">
        <v>36</v>
      </c>
      <c r="AX1290" s="12" t="s">
        <v>80</v>
      </c>
      <c r="AY1290" s="153" t="s">
        <v>171</v>
      </c>
    </row>
    <row r="1291" spans="2:65" s="13" customFormat="1" ht="20.399999999999999">
      <c r="B1291" s="158"/>
      <c r="D1291" s="152" t="s">
        <v>179</v>
      </c>
      <c r="E1291" s="159" t="s">
        <v>1</v>
      </c>
      <c r="F1291" s="160" t="s">
        <v>969</v>
      </c>
      <c r="H1291" s="161">
        <v>18.059000000000001</v>
      </c>
      <c r="I1291" s="162"/>
      <c r="L1291" s="158"/>
      <c r="M1291" s="163"/>
      <c r="T1291" s="164"/>
      <c r="AT1291" s="159" t="s">
        <v>179</v>
      </c>
      <c r="AU1291" s="159" t="s">
        <v>89</v>
      </c>
      <c r="AV1291" s="13" t="s">
        <v>89</v>
      </c>
      <c r="AW1291" s="13" t="s">
        <v>36</v>
      </c>
      <c r="AX1291" s="13" t="s">
        <v>80</v>
      </c>
      <c r="AY1291" s="159" t="s">
        <v>171</v>
      </c>
    </row>
    <row r="1292" spans="2:65" s="14" customFormat="1">
      <c r="B1292" s="165"/>
      <c r="D1292" s="152" t="s">
        <v>179</v>
      </c>
      <c r="E1292" s="166" t="s">
        <v>1</v>
      </c>
      <c r="F1292" s="167" t="s">
        <v>183</v>
      </c>
      <c r="H1292" s="168">
        <v>18.059000000000001</v>
      </c>
      <c r="I1292" s="169"/>
      <c r="L1292" s="165"/>
      <c r="M1292" s="170"/>
      <c r="T1292" s="171"/>
      <c r="AT1292" s="166" t="s">
        <v>179</v>
      </c>
      <c r="AU1292" s="166" t="s">
        <v>89</v>
      </c>
      <c r="AV1292" s="14" t="s">
        <v>177</v>
      </c>
      <c r="AW1292" s="14" t="s">
        <v>36</v>
      </c>
      <c r="AX1292" s="14" t="s">
        <v>87</v>
      </c>
      <c r="AY1292" s="166" t="s">
        <v>171</v>
      </c>
    </row>
    <row r="1293" spans="2:65" s="11" customFormat="1" ht="22.95" customHeight="1">
      <c r="B1293" s="125"/>
      <c r="D1293" s="126" t="s">
        <v>79</v>
      </c>
      <c r="E1293" s="135" t="s">
        <v>225</v>
      </c>
      <c r="F1293" s="135" t="s">
        <v>970</v>
      </c>
      <c r="I1293" s="128"/>
      <c r="J1293" s="136">
        <f>BK1293</f>
        <v>0</v>
      </c>
      <c r="L1293" s="125"/>
      <c r="M1293" s="130"/>
      <c r="P1293" s="131">
        <f>P1294+SUM(P1295:P1667)+P1683</f>
        <v>0</v>
      </c>
      <c r="R1293" s="131">
        <f>R1294+SUM(R1295:R1667)+R1683</f>
        <v>94.613101300000011</v>
      </c>
      <c r="T1293" s="132">
        <f>T1294+SUM(T1295:T1667)+T1683</f>
        <v>102.91700999999999</v>
      </c>
      <c r="AR1293" s="126" t="s">
        <v>87</v>
      </c>
      <c r="AT1293" s="133" t="s">
        <v>79</v>
      </c>
      <c r="AU1293" s="133" t="s">
        <v>87</v>
      </c>
      <c r="AY1293" s="126" t="s">
        <v>171</v>
      </c>
      <c r="BK1293" s="134">
        <f>BK1294+SUM(BK1295:BK1667)+BK1683</f>
        <v>0</v>
      </c>
    </row>
    <row r="1294" spans="2:65" s="1" customFormat="1" ht="24.15" customHeight="1">
      <c r="B1294" s="32"/>
      <c r="C1294" s="137" t="s">
        <v>971</v>
      </c>
      <c r="D1294" s="137" t="s">
        <v>173</v>
      </c>
      <c r="E1294" s="138" t="s">
        <v>972</v>
      </c>
      <c r="F1294" s="139" t="s">
        <v>973</v>
      </c>
      <c r="G1294" s="140" t="s">
        <v>252</v>
      </c>
      <c r="H1294" s="141">
        <v>6</v>
      </c>
      <c r="I1294" s="142"/>
      <c r="J1294" s="143">
        <f>ROUND(I1294*H1294,2)</f>
        <v>0</v>
      </c>
      <c r="K1294" s="144"/>
      <c r="L1294" s="32"/>
      <c r="M1294" s="145" t="s">
        <v>1</v>
      </c>
      <c r="N1294" s="146" t="s">
        <v>45</v>
      </c>
      <c r="P1294" s="147">
        <f>O1294*H1294</f>
        <v>0</v>
      </c>
      <c r="Q1294" s="147">
        <v>0</v>
      </c>
      <c r="R1294" s="147">
        <f>Q1294*H1294</f>
        <v>0</v>
      </c>
      <c r="S1294" s="147">
        <v>0</v>
      </c>
      <c r="T1294" s="148">
        <f>S1294*H1294</f>
        <v>0</v>
      </c>
      <c r="AR1294" s="149" t="s">
        <v>177</v>
      </c>
      <c r="AT1294" s="149" t="s">
        <v>173</v>
      </c>
      <c r="AU1294" s="149" t="s">
        <v>89</v>
      </c>
      <c r="AY1294" s="17" t="s">
        <v>171</v>
      </c>
      <c r="BE1294" s="150">
        <f>IF(N1294="základní",J1294,0)</f>
        <v>0</v>
      </c>
      <c r="BF1294" s="150">
        <f>IF(N1294="snížená",J1294,0)</f>
        <v>0</v>
      </c>
      <c r="BG1294" s="150">
        <f>IF(N1294="zákl. přenesená",J1294,0)</f>
        <v>0</v>
      </c>
      <c r="BH1294" s="150">
        <f>IF(N1294="sníž. přenesená",J1294,0)</f>
        <v>0</v>
      </c>
      <c r="BI1294" s="150">
        <f>IF(N1294="nulová",J1294,0)</f>
        <v>0</v>
      </c>
      <c r="BJ1294" s="17" t="s">
        <v>87</v>
      </c>
      <c r="BK1294" s="150">
        <f>ROUND(I1294*H1294,2)</f>
        <v>0</v>
      </c>
      <c r="BL1294" s="17" t="s">
        <v>177</v>
      </c>
      <c r="BM1294" s="149" t="s">
        <v>974</v>
      </c>
    </row>
    <row r="1295" spans="2:65" s="12" customFormat="1">
      <c r="B1295" s="151"/>
      <c r="D1295" s="152" t="s">
        <v>179</v>
      </c>
      <c r="E1295" s="153" t="s">
        <v>1</v>
      </c>
      <c r="F1295" s="154" t="s">
        <v>975</v>
      </c>
      <c r="H1295" s="153" t="s">
        <v>1</v>
      </c>
      <c r="I1295" s="155"/>
      <c r="L1295" s="151"/>
      <c r="M1295" s="156"/>
      <c r="T1295" s="157"/>
      <c r="AT1295" s="153" t="s">
        <v>179</v>
      </c>
      <c r="AU1295" s="153" t="s">
        <v>89</v>
      </c>
      <c r="AV1295" s="12" t="s">
        <v>87</v>
      </c>
      <c r="AW1295" s="12" t="s">
        <v>36</v>
      </c>
      <c r="AX1295" s="12" t="s">
        <v>80</v>
      </c>
      <c r="AY1295" s="153" t="s">
        <v>171</v>
      </c>
    </row>
    <row r="1296" spans="2:65" s="13" customFormat="1" ht="20.399999999999999">
      <c r="B1296" s="158"/>
      <c r="D1296" s="152" t="s">
        <v>179</v>
      </c>
      <c r="E1296" s="159" t="s">
        <v>1</v>
      </c>
      <c r="F1296" s="160" t="s">
        <v>976</v>
      </c>
      <c r="H1296" s="161">
        <v>6</v>
      </c>
      <c r="I1296" s="162"/>
      <c r="L1296" s="158"/>
      <c r="M1296" s="163"/>
      <c r="T1296" s="164"/>
      <c r="AT1296" s="159" t="s">
        <v>179</v>
      </c>
      <c r="AU1296" s="159" t="s">
        <v>89</v>
      </c>
      <c r="AV1296" s="13" t="s">
        <v>89</v>
      </c>
      <c r="AW1296" s="13" t="s">
        <v>36</v>
      </c>
      <c r="AX1296" s="13" t="s">
        <v>80</v>
      </c>
      <c r="AY1296" s="159" t="s">
        <v>171</v>
      </c>
    </row>
    <row r="1297" spans="2:65" s="14" customFormat="1">
      <c r="B1297" s="165"/>
      <c r="D1297" s="152" t="s">
        <v>179</v>
      </c>
      <c r="E1297" s="166" t="s">
        <v>1</v>
      </c>
      <c r="F1297" s="167" t="s">
        <v>183</v>
      </c>
      <c r="H1297" s="168">
        <v>6</v>
      </c>
      <c r="I1297" s="169"/>
      <c r="L1297" s="165"/>
      <c r="M1297" s="170"/>
      <c r="T1297" s="171"/>
      <c r="AT1297" s="166" t="s">
        <v>179</v>
      </c>
      <c r="AU1297" s="166" t="s">
        <v>89</v>
      </c>
      <c r="AV1297" s="14" t="s">
        <v>177</v>
      </c>
      <c r="AW1297" s="14" t="s">
        <v>36</v>
      </c>
      <c r="AX1297" s="14" t="s">
        <v>87</v>
      </c>
      <c r="AY1297" s="166" t="s">
        <v>171</v>
      </c>
    </row>
    <row r="1298" spans="2:65" s="1" customFormat="1" ht="16.5" customHeight="1">
      <c r="B1298" s="32"/>
      <c r="C1298" s="182" t="s">
        <v>977</v>
      </c>
      <c r="D1298" s="182" t="s">
        <v>757</v>
      </c>
      <c r="E1298" s="183" t="s">
        <v>978</v>
      </c>
      <c r="F1298" s="184" t="s">
        <v>979</v>
      </c>
      <c r="G1298" s="185" t="s">
        <v>252</v>
      </c>
      <c r="H1298" s="186">
        <v>6.09</v>
      </c>
      <c r="I1298" s="187"/>
      <c r="J1298" s="188">
        <f>ROUND(I1298*H1298,2)</f>
        <v>0</v>
      </c>
      <c r="K1298" s="189"/>
      <c r="L1298" s="190"/>
      <c r="M1298" s="191" t="s">
        <v>1</v>
      </c>
      <c r="N1298" s="192" t="s">
        <v>45</v>
      </c>
      <c r="P1298" s="147">
        <f>O1298*H1298</f>
        <v>0</v>
      </c>
      <c r="Q1298" s="147">
        <v>1.311E-2</v>
      </c>
      <c r="R1298" s="147">
        <f>Q1298*H1298</f>
        <v>7.9839900000000005E-2</v>
      </c>
      <c r="S1298" s="147">
        <v>0</v>
      </c>
      <c r="T1298" s="148">
        <f>S1298*H1298</f>
        <v>0</v>
      </c>
      <c r="AR1298" s="149" t="s">
        <v>225</v>
      </c>
      <c r="AT1298" s="149" t="s">
        <v>757</v>
      </c>
      <c r="AU1298" s="149" t="s">
        <v>89</v>
      </c>
      <c r="AY1298" s="17" t="s">
        <v>171</v>
      </c>
      <c r="BE1298" s="150">
        <f>IF(N1298="základní",J1298,0)</f>
        <v>0</v>
      </c>
      <c r="BF1298" s="150">
        <f>IF(N1298="snížená",J1298,0)</f>
        <v>0</v>
      </c>
      <c r="BG1298" s="150">
        <f>IF(N1298="zákl. přenesená",J1298,0)</f>
        <v>0</v>
      </c>
      <c r="BH1298" s="150">
        <f>IF(N1298="sníž. přenesená",J1298,0)</f>
        <v>0</v>
      </c>
      <c r="BI1298" s="150">
        <f>IF(N1298="nulová",J1298,0)</f>
        <v>0</v>
      </c>
      <c r="BJ1298" s="17" t="s">
        <v>87</v>
      </c>
      <c r="BK1298" s="150">
        <f>ROUND(I1298*H1298,2)</f>
        <v>0</v>
      </c>
      <c r="BL1298" s="17" t="s">
        <v>177</v>
      </c>
      <c r="BM1298" s="149" t="s">
        <v>980</v>
      </c>
    </row>
    <row r="1299" spans="2:65" s="12" customFormat="1">
      <c r="B1299" s="151"/>
      <c r="D1299" s="152" t="s">
        <v>179</v>
      </c>
      <c r="E1299" s="153" t="s">
        <v>1</v>
      </c>
      <c r="F1299" s="154" t="s">
        <v>975</v>
      </c>
      <c r="H1299" s="153" t="s">
        <v>1</v>
      </c>
      <c r="I1299" s="155"/>
      <c r="L1299" s="151"/>
      <c r="M1299" s="156"/>
      <c r="T1299" s="157"/>
      <c r="AT1299" s="153" t="s">
        <v>179</v>
      </c>
      <c r="AU1299" s="153" t="s">
        <v>89</v>
      </c>
      <c r="AV1299" s="12" t="s">
        <v>87</v>
      </c>
      <c r="AW1299" s="12" t="s">
        <v>36</v>
      </c>
      <c r="AX1299" s="12" t="s">
        <v>80</v>
      </c>
      <c r="AY1299" s="153" t="s">
        <v>171</v>
      </c>
    </row>
    <row r="1300" spans="2:65" s="13" customFormat="1" ht="20.399999999999999">
      <c r="B1300" s="158"/>
      <c r="D1300" s="152" t="s">
        <v>179</v>
      </c>
      <c r="E1300" s="159" t="s">
        <v>1</v>
      </c>
      <c r="F1300" s="160" t="s">
        <v>981</v>
      </c>
      <c r="H1300" s="161">
        <v>6.09</v>
      </c>
      <c r="I1300" s="162"/>
      <c r="L1300" s="158"/>
      <c r="M1300" s="163"/>
      <c r="T1300" s="164"/>
      <c r="AT1300" s="159" t="s">
        <v>179</v>
      </c>
      <c r="AU1300" s="159" t="s">
        <v>89</v>
      </c>
      <c r="AV1300" s="13" t="s">
        <v>89</v>
      </c>
      <c r="AW1300" s="13" t="s">
        <v>36</v>
      </c>
      <c r="AX1300" s="13" t="s">
        <v>80</v>
      </c>
      <c r="AY1300" s="159" t="s">
        <v>171</v>
      </c>
    </row>
    <row r="1301" spans="2:65" s="14" customFormat="1">
      <c r="B1301" s="165"/>
      <c r="D1301" s="152" t="s">
        <v>179</v>
      </c>
      <c r="E1301" s="166" t="s">
        <v>1</v>
      </c>
      <c r="F1301" s="167" t="s">
        <v>183</v>
      </c>
      <c r="H1301" s="168">
        <v>6.09</v>
      </c>
      <c r="I1301" s="169"/>
      <c r="L1301" s="165"/>
      <c r="M1301" s="170"/>
      <c r="T1301" s="171"/>
      <c r="AT1301" s="166" t="s">
        <v>179</v>
      </c>
      <c r="AU1301" s="166" t="s">
        <v>89</v>
      </c>
      <c r="AV1301" s="14" t="s">
        <v>177</v>
      </c>
      <c r="AW1301" s="14" t="s">
        <v>36</v>
      </c>
      <c r="AX1301" s="14" t="s">
        <v>87</v>
      </c>
      <c r="AY1301" s="166" t="s">
        <v>171</v>
      </c>
    </row>
    <row r="1302" spans="2:65" s="1" customFormat="1" ht="24.15" customHeight="1">
      <c r="B1302" s="32"/>
      <c r="C1302" s="137" t="s">
        <v>982</v>
      </c>
      <c r="D1302" s="137" t="s">
        <v>173</v>
      </c>
      <c r="E1302" s="138" t="s">
        <v>983</v>
      </c>
      <c r="F1302" s="139" t="s">
        <v>984</v>
      </c>
      <c r="G1302" s="140" t="s">
        <v>252</v>
      </c>
      <c r="H1302" s="141">
        <v>6</v>
      </c>
      <c r="I1302" s="142"/>
      <c r="J1302" s="143">
        <f>ROUND(I1302*H1302,2)</f>
        <v>0</v>
      </c>
      <c r="K1302" s="144"/>
      <c r="L1302" s="32"/>
      <c r="M1302" s="145" t="s">
        <v>1</v>
      </c>
      <c r="N1302" s="146" t="s">
        <v>45</v>
      </c>
      <c r="P1302" s="147">
        <f>O1302*H1302</f>
        <v>0</v>
      </c>
      <c r="Q1302" s="147">
        <v>0</v>
      </c>
      <c r="R1302" s="147">
        <f>Q1302*H1302</f>
        <v>0</v>
      </c>
      <c r="S1302" s="147">
        <v>0</v>
      </c>
      <c r="T1302" s="148">
        <f>S1302*H1302</f>
        <v>0</v>
      </c>
      <c r="AR1302" s="149" t="s">
        <v>177</v>
      </c>
      <c r="AT1302" s="149" t="s">
        <v>173</v>
      </c>
      <c r="AU1302" s="149" t="s">
        <v>89</v>
      </c>
      <c r="AY1302" s="17" t="s">
        <v>171</v>
      </c>
      <c r="BE1302" s="150">
        <f>IF(N1302="základní",J1302,0)</f>
        <v>0</v>
      </c>
      <c r="BF1302" s="150">
        <f>IF(N1302="snížená",J1302,0)</f>
        <v>0</v>
      </c>
      <c r="BG1302" s="150">
        <f>IF(N1302="zákl. přenesená",J1302,0)</f>
        <v>0</v>
      </c>
      <c r="BH1302" s="150">
        <f>IF(N1302="sníž. přenesená",J1302,0)</f>
        <v>0</v>
      </c>
      <c r="BI1302" s="150">
        <f>IF(N1302="nulová",J1302,0)</f>
        <v>0</v>
      </c>
      <c r="BJ1302" s="17" t="s">
        <v>87</v>
      </c>
      <c r="BK1302" s="150">
        <f>ROUND(I1302*H1302,2)</f>
        <v>0</v>
      </c>
      <c r="BL1302" s="17" t="s">
        <v>177</v>
      </c>
      <c r="BM1302" s="149" t="s">
        <v>985</v>
      </c>
    </row>
    <row r="1303" spans="2:65" s="12" customFormat="1">
      <c r="B1303" s="151"/>
      <c r="D1303" s="152" t="s">
        <v>179</v>
      </c>
      <c r="E1303" s="153" t="s">
        <v>1</v>
      </c>
      <c r="F1303" s="154" t="s">
        <v>975</v>
      </c>
      <c r="H1303" s="153" t="s">
        <v>1</v>
      </c>
      <c r="I1303" s="155"/>
      <c r="L1303" s="151"/>
      <c r="M1303" s="156"/>
      <c r="T1303" s="157"/>
      <c r="AT1303" s="153" t="s">
        <v>179</v>
      </c>
      <c r="AU1303" s="153" t="s">
        <v>89</v>
      </c>
      <c r="AV1303" s="12" t="s">
        <v>87</v>
      </c>
      <c r="AW1303" s="12" t="s">
        <v>36</v>
      </c>
      <c r="AX1303" s="12" t="s">
        <v>80</v>
      </c>
      <c r="AY1303" s="153" t="s">
        <v>171</v>
      </c>
    </row>
    <row r="1304" spans="2:65" s="13" customFormat="1" ht="20.399999999999999">
      <c r="B1304" s="158"/>
      <c r="D1304" s="152" t="s">
        <v>179</v>
      </c>
      <c r="E1304" s="159" t="s">
        <v>1</v>
      </c>
      <c r="F1304" s="160" t="s">
        <v>986</v>
      </c>
      <c r="H1304" s="161">
        <v>6</v>
      </c>
      <c r="I1304" s="162"/>
      <c r="L1304" s="158"/>
      <c r="M1304" s="163"/>
      <c r="T1304" s="164"/>
      <c r="AT1304" s="159" t="s">
        <v>179</v>
      </c>
      <c r="AU1304" s="159" t="s">
        <v>89</v>
      </c>
      <c r="AV1304" s="13" t="s">
        <v>89</v>
      </c>
      <c r="AW1304" s="13" t="s">
        <v>36</v>
      </c>
      <c r="AX1304" s="13" t="s">
        <v>80</v>
      </c>
      <c r="AY1304" s="159" t="s">
        <v>171</v>
      </c>
    </row>
    <row r="1305" spans="2:65" s="14" customFormat="1">
      <c r="B1305" s="165"/>
      <c r="D1305" s="152" t="s">
        <v>179</v>
      </c>
      <c r="E1305" s="166" t="s">
        <v>1</v>
      </c>
      <c r="F1305" s="167" t="s">
        <v>183</v>
      </c>
      <c r="H1305" s="168">
        <v>6</v>
      </c>
      <c r="I1305" s="169"/>
      <c r="L1305" s="165"/>
      <c r="M1305" s="170"/>
      <c r="T1305" s="171"/>
      <c r="AT1305" s="166" t="s">
        <v>179</v>
      </c>
      <c r="AU1305" s="166" t="s">
        <v>89</v>
      </c>
      <c r="AV1305" s="14" t="s">
        <v>177</v>
      </c>
      <c r="AW1305" s="14" t="s">
        <v>36</v>
      </c>
      <c r="AX1305" s="14" t="s">
        <v>87</v>
      </c>
      <c r="AY1305" s="166" t="s">
        <v>171</v>
      </c>
    </row>
    <row r="1306" spans="2:65" s="1" customFormat="1" ht="33" customHeight="1">
      <c r="B1306" s="32"/>
      <c r="C1306" s="137" t="s">
        <v>987</v>
      </c>
      <c r="D1306" s="137" t="s">
        <v>173</v>
      </c>
      <c r="E1306" s="138" t="s">
        <v>988</v>
      </c>
      <c r="F1306" s="139" t="s">
        <v>989</v>
      </c>
      <c r="G1306" s="140" t="s">
        <v>190</v>
      </c>
      <c r="H1306" s="141">
        <v>7</v>
      </c>
      <c r="I1306" s="142"/>
      <c r="J1306" s="143">
        <f>ROUND(I1306*H1306,2)</f>
        <v>0</v>
      </c>
      <c r="K1306" s="144"/>
      <c r="L1306" s="32"/>
      <c r="M1306" s="145" t="s">
        <v>1</v>
      </c>
      <c r="N1306" s="146" t="s">
        <v>45</v>
      </c>
      <c r="P1306" s="147">
        <f>O1306*H1306</f>
        <v>0</v>
      </c>
      <c r="Q1306" s="147">
        <v>1.0000000000000001E-5</v>
      </c>
      <c r="R1306" s="147">
        <f>Q1306*H1306</f>
        <v>7.0000000000000007E-5</v>
      </c>
      <c r="S1306" s="147">
        <v>0</v>
      </c>
      <c r="T1306" s="148">
        <f>S1306*H1306</f>
        <v>0</v>
      </c>
      <c r="AR1306" s="149" t="s">
        <v>177</v>
      </c>
      <c r="AT1306" s="149" t="s">
        <v>173</v>
      </c>
      <c r="AU1306" s="149" t="s">
        <v>89</v>
      </c>
      <c r="AY1306" s="17" t="s">
        <v>171</v>
      </c>
      <c r="BE1306" s="150">
        <f>IF(N1306="základní",J1306,0)</f>
        <v>0</v>
      </c>
      <c r="BF1306" s="150">
        <f>IF(N1306="snížená",J1306,0)</f>
        <v>0</v>
      </c>
      <c r="BG1306" s="150">
        <f>IF(N1306="zákl. přenesená",J1306,0)</f>
        <v>0</v>
      </c>
      <c r="BH1306" s="150">
        <f>IF(N1306="sníž. přenesená",J1306,0)</f>
        <v>0</v>
      </c>
      <c r="BI1306" s="150">
        <f>IF(N1306="nulová",J1306,0)</f>
        <v>0</v>
      </c>
      <c r="BJ1306" s="17" t="s">
        <v>87</v>
      </c>
      <c r="BK1306" s="150">
        <f>ROUND(I1306*H1306,2)</f>
        <v>0</v>
      </c>
      <c r="BL1306" s="17" t="s">
        <v>177</v>
      </c>
      <c r="BM1306" s="149" t="s">
        <v>990</v>
      </c>
    </row>
    <row r="1307" spans="2:65" s="12" customFormat="1">
      <c r="B1307" s="151"/>
      <c r="D1307" s="152" t="s">
        <v>179</v>
      </c>
      <c r="E1307" s="153" t="s">
        <v>1</v>
      </c>
      <c r="F1307" s="154" t="s">
        <v>975</v>
      </c>
      <c r="H1307" s="153" t="s">
        <v>1</v>
      </c>
      <c r="I1307" s="155"/>
      <c r="L1307" s="151"/>
      <c r="M1307" s="156"/>
      <c r="T1307" s="157"/>
      <c r="AT1307" s="153" t="s">
        <v>179</v>
      </c>
      <c r="AU1307" s="153" t="s">
        <v>89</v>
      </c>
      <c r="AV1307" s="12" t="s">
        <v>87</v>
      </c>
      <c r="AW1307" s="12" t="s">
        <v>36</v>
      </c>
      <c r="AX1307" s="12" t="s">
        <v>80</v>
      </c>
      <c r="AY1307" s="153" t="s">
        <v>171</v>
      </c>
    </row>
    <row r="1308" spans="2:65" s="13" customFormat="1" ht="20.399999999999999">
      <c r="B1308" s="158"/>
      <c r="D1308" s="152" t="s">
        <v>179</v>
      </c>
      <c r="E1308" s="159" t="s">
        <v>1</v>
      </c>
      <c r="F1308" s="160" t="s">
        <v>991</v>
      </c>
      <c r="H1308" s="161">
        <v>7</v>
      </c>
      <c r="I1308" s="162"/>
      <c r="L1308" s="158"/>
      <c r="M1308" s="163"/>
      <c r="T1308" s="164"/>
      <c r="AT1308" s="159" t="s">
        <v>179</v>
      </c>
      <c r="AU1308" s="159" t="s">
        <v>89</v>
      </c>
      <c r="AV1308" s="13" t="s">
        <v>89</v>
      </c>
      <c r="AW1308" s="13" t="s">
        <v>36</v>
      </c>
      <c r="AX1308" s="13" t="s">
        <v>80</v>
      </c>
      <c r="AY1308" s="159" t="s">
        <v>171</v>
      </c>
    </row>
    <row r="1309" spans="2:65" s="14" customFormat="1">
      <c r="B1309" s="165"/>
      <c r="D1309" s="152" t="s">
        <v>179</v>
      </c>
      <c r="E1309" s="166" t="s">
        <v>1</v>
      </c>
      <c r="F1309" s="167" t="s">
        <v>183</v>
      </c>
      <c r="H1309" s="168">
        <v>7</v>
      </c>
      <c r="I1309" s="169"/>
      <c r="L1309" s="165"/>
      <c r="M1309" s="170"/>
      <c r="T1309" s="171"/>
      <c r="AT1309" s="166" t="s">
        <v>179</v>
      </c>
      <c r="AU1309" s="166" t="s">
        <v>89</v>
      </c>
      <c r="AV1309" s="14" t="s">
        <v>177</v>
      </c>
      <c r="AW1309" s="14" t="s">
        <v>36</v>
      </c>
      <c r="AX1309" s="14" t="s">
        <v>87</v>
      </c>
      <c r="AY1309" s="166" t="s">
        <v>171</v>
      </c>
    </row>
    <row r="1310" spans="2:65" s="1" customFormat="1" ht="16.5" customHeight="1">
      <c r="B1310" s="32"/>
      <c r="C1310" s="182" t="s">
        <v>992</v>
      </c>
      <c r="D1310" s="182" t="s">
        <v>757</v>
      </c>
      <c r="E1310" s="183" t="s">
        <v>993</v>
      </c>
      <c r="F1310" s="184" t="s">
        <v>994</v>
      </c>
      <c r="G1310" s="185" t="s">
        <v>190</v>
      </c>
      <c r="H1310" s="186">
        <v>14</v>
      </c>
      <c r="I1310" s="187"/>
      <c r="J1310" s="188">
        <f>ROUND(I1310*H1310,2)</f>
        <v>0</v>
      </c>
      <c r="K1310" s="189"/>
      <c r="L1310" s="190"/>
      <c r="M1310" s="191" t="s">
        <v>1</v>
      </c>
      <c r="N1310" s="192" t="s">
        <v>45</v>
      </c>
      <c r="P1310" s="147">
        <f>O1310*H1310</f>
        <v>0</v>
      </c>
      <c r="Q1310" s="147">
        <v>2.0000000000000001E-4</v>
      </c>
      <c r="R1310" s="147">
        <f>Q1310*H1310</f>
        <v>2.8E-3</v>
      </c>
      <c r="S1310" s="147">
        <v>0</v>
      </c>
      <c r="T1310" s="148">
        <f>S1310*H1310</f>
        <v>0</v>
      </c>
      <c r="AR1310" s="149" t="s">
        <v>225</v>
      </c>
      <c r="AT1310" s="149" t="s">
        <v>757</v>
      </c>
      <c r="AU1310" s="149" t="s">
        <v>89</v>
      </c>
      <c r="AY1310" s="17" t="s">
        <v>171</v>
      </c>
      <c r="BE1310" s="150">
        <f>IF(N1310="základní",J1310,0)</f>
        <v>0</v>
      </c>
      <c r="BF1310" s="150">
        <f>IF(N1310="snížená",J1310,0)</f>
        <v>0</v>
      </c>
      <c r="BG1310" s="150">
        <f>IF(N1310="zákl. přenesená",J1310,0)</f>
        <v>0</v>
      </c>
      <c r="BH1310" s="150">
        <f>IF(N1310="sníž. přenesená",J1310,0)</f>
        <v>0</v>
      </c>
      <c r="BI1310" s="150">
        <f>IF(N1310="nulová",J1310,0)</f>
        <v>0</v>
      </c>
      <c r="BJ1310" s="17" t="s">
        <v>87</v>
      </c>
      <c r="BK1310" s="150">
        <f>ROUND(I1310*H1310,2)</f>
        <v>0</v>
      </c>
      <c r="BL1310" s="17" t="s">
        <v>177</v>
      </c>
      <c r="BM1310" s="149" t="s">
        <v>995</v>
      </c>
    </row>
    <row r="1311" spans="2:65" s="12" customFormat="1">
      <c r="B1311" s="151"/>
      <c r="D1311" s="152" t="s">
        <v>179</v>
      </c>
      <c r="E1311" s="153" t="s">
        <v>1</v>
      </c>
      <c r="F1311" s="154" t="s">
        <v>975</v>
      </c>
      <c r="H1311" s="153" t="s">
        <v>1</v>
      </c>
      <c r="I1311" s="155"/>
      <c r="L1311" s="151"/>
      <c r="M1311" s="156"/>
      <c r="T1311" s="157"/>
      <c r="AT1311" s="153" t="s">
        <v>179</v>
      </c>
      <c r="AU1311" s="153" t="s">
        <v>89</v>
      </c>
      <c r="AV1311" s="12" t="s">
        <v>87</v>
      </c>
      <c r="AW1311" s="12" t="s">
        <v>36</v>
      </c>
      <c r="AX1311" s="12" t="s">
        <v>80</v>
      </c>
      <c r="AY1311" s="153" t="s">
        <v>171</v>
      </c>
    </row>
    <row r="1312" spans="2:65" s="13" customFormat="1" ht="20.399999999999999">
      <c r="B1312" s="158"/>
      <c r="D1312" s="152" t="s">
        <v>179</v>
      </c>
      <c r="E1312" s="159" t="s">
        <v>1</v>
      </c>
      <c r="F1312" s="160" t="s">
        <v>991</v>
      </c>
      <c r="H1312" s="161">
        <v>7</v>
      </c>
      <c r="I1312" s="162"/>
      <c r="L1312" s="158"/>
      <c r="M1312" s="163"/>
      <c r="T1312" s="164"/>
      <c r="AT1312" s="159" t="s">
        <v>179</v>
      </c>
      <c r="AU1312" s="159" t="s">
        <v>89</v>
      </c>
      <c r="AV1312" s="13" t="s">
        <v>89</v>
      </c>
      <c r="AW1312" s="13" t="s">
        <v>36</v>
      </c>
      <c r="AX1312" s="13" t="s">
        <v>80</v>
      </c>
      <c r="AY1312" s="159" t="s">
        <v>171</v>
      </c>
    </row>
    <row r="1313" spans="2:65" s="14" customFormat="1">
      <c r="B1313" s="165"/>
      <c r="D1313" s="152" t="s">
        <v>179</v>
      </c>
      <c r="E1313" s="166" t="s">
        <v>1</v>
      </c>
      <c r="F1313" s="167" t="s">
        <v>183</v>
      </c>
      <c r="H1313" s="168">
        <v>7</v>
      </c>
      <c r="I1313" s="169"/>
      <c r="L1313" s="165"/>
      <c r="M1313" s="170"/>
      <c r="T1313" s="171"/>
      <c r="AT1313" s="166" t="s">
        <v>179</v>
      </c>
      <c r="AU1313" s="166" t="s">
        <v>89</v>
      </c>
      <c r="AV1313" s="14" t="s">
        <v>177</v>
      </c>
      <c r="AW1313" s="14" t="s">
        <v>36</v>
      </c>
      <c r="AX1313" s="14" t="s">
        <v>87</v>
      </c>
      <c r="AY1313" s="166" t="s">
        <v>171</v>
      </c>
    </row>
    <row r="1314" spans="2:65" s="13" customFormat="1">
      <c r="B1314" s="158"/>
      <c r="D1314" s="152" t="s">
        <v>179</v>
      </c>
      <c r="F1314" s="160" t="s">
        <v>996</v>
      </c>
      <c r="H1314" s="161">
        <v>14</v>
      </c>
      <c r="I1314" s="162"/>
      <c r="L1314" s="158"/>
      <c r="M1314" s="163"/>
      <c r="T1314" s="164"/>
      <c r="AT1314" s="159" t="s">
        <v>179</v>
      </c>
      <c r="AU1314" s="159" t="s">
        <v>89</v>
      </c>
      <c r="AV1314" s="13" t="s">
        <v>89</v>
      </c>
      <c r="AW1314" s="13" t="s">
        <v>4</v>
      </c>
      <c r="AX1314" s="13" t="s">
        <v>87</v>
      </c>
      <c r="AY1314" s="159" t="s">
        <v>171</v>
      </c>
    </row>
    <row r="1315" spans="2:65" s="1" customFormat="1" ht="33" customHeight="1">
      <c r="B1315" s="32"/>
      <c r="C1315" s="137" t="s">
        <v>997</v>
      </c>
      <c r="D1315" s="137" t="s">
        <v>173</v>
      </c>
      <c r="E1315" s="138" t="s">
        <v>998</v>
      </c>
      <c r="F1315" s="139" t="s">
        <v>999</v>
      </c>
      <c r="G1315" s="140" t="s">
        <v>190</v>
      </c>
      <c r="H1315" s="141">
        <v>2</v>
      </c>
      <c r="I1315" s="142"/>
      <c r="J1315" s="143">
        <f>ROUND(I1315*H1315,2)</f>
        <v>0</v>
      </c>
      <c r="K1315" s="144"/>
      <c r="L1315" s="32"/>
      <c r="M1315" s="145" t="s">
        <v>1</v>
      </c>
      <c r="N1315" s="146" t="s">
        <v>45</v>
      </c>
      <c r="P1315" s="147">
        <f>O1315*H1315</f>
        <v>0</v>
      </c>
      <c r="Q1315" s="147">
        <v>0</v>
      </c>
      <c r="R1315" s="147">
        <f>Q1315*H1315</f>
        <v>0</v>
      </c>
      <c r="S1315" s="147">
        <v>0</v>
      </c>
      <c r="T1315" s="148">
        <f>S1315*H1315</f>
        <v>0</v>
      </c>
      <c r="AR1315" s="149" t="s">
        <v>177</v>
      </c>
      <c r="AT1315" s="149" t="s">
        <v>173</v>
      </c>
      <c r="AU1315" s="149" t="s">
        <v>89</v>
      </c>
      <c r="AY1315" s="17" t="s">
        <v>171</v>
      </c>
      <c r="BE1315" s="150">
        <f>IF(N1315="základní",J1315,0)</f>
        <v>0</v>
      </c>
      <c r="BF1315" s="150">
        <f>IF(N1315="snížená",J1315,0)</f>
        <v>0</v>
      </c>
      <c r="BG1315" s="150">
        <f>IF(N1315="zákl. přenesená",J1315,0)</f>
        <v>0</v>
      </c>
      <c r="BH1315" s="150">
        <f>IF(N1315="sníž. přenesená",J1315,0)</f>
        <v>0</v>
      </c>
      <c r="BI1315" s="150">
        <f>IF(N1315="nulová",J1315,0)</f>
        <v>0</v>
      </c>
      <c r="BJ1315" s="17" t="s">
        <v>87</v>
      </c>
      <c r="BK1315" s="150">
        <f>ROUND(I1315*H1315,2)</f>
        <v>0</v>
      </c>
      <c r="BL1315" s="17" t="s">
        <v>177</v>
      </c>
      <c r="BM1315" s="149" t="s">
        <v>1000</v>
      </c>
    </row>
    <row r="1316" spans="2:65" s="12" customFormat="1">
      <c r="B1316" s="151"/>
      <c r="D1316" s="152" t="s">
        <v>179</v>
      </c>
      <c r="E1316" s="153" t="s">
        <v>1</v>
      </c>
      <c r="F1316" s="154" t="s">
        <v>975</v>
      </c>
      <c r="H1316" s="153" t="s">
        <v>1</v>
      </c>
      <c r="I1316" s="155"/>
      <c r="L1316" s="151"/>
      <c r="M1316" s="156"/>
      <c r="T1316" s="157"/>
      <c r="AT1316" s="153" t="s">
        <v>179</v>
      </c>
      <c r="AU1316" s="153" t="s">
        <v>89</v>
      </c>
      <c r="AV1316" s="12" t="s">
        <v>87</v>
      </c>
      <c r="AW1316" s="12" t="s">
        <v>36</v>
      </c>
      <c r="AX1316" s="12" t="s">
        <v>80</v>
      </c>
      <c r="AY1316" s="153" t="s">
        <v>171</v>
      </c>
    </row>
    <row r="1317" spans="2:65" s="13" customFormat="1" ht="20.399999999999999">
      <c r="B1317" s="158"/>
      <c r="D1317" s="152" t="s">
        <v>179</v>
      </c>
      <c r="E1317" s="159" t="s">
        <v>1</v>
      </c>
      <c r="F1317" s="160" t="s">
        <v>1001</v>
      </c>
      <c r="H1317" s="161">
        <v>2</v>
      </c>
      <c r="I1317" s="162"/>
      <c r="L1317" s="158"/>
      <c r="M1317" s="163"/>
      <c r="T1317" s="164"/>
      <c r="AT1317" s="159" t="s">
        <v>179</v>
      </c>
      <c r="AU1317" s="159" t="s">
        <v>89</v>
      </c>
      <c r="AV1317" s="13" t="s">
        <v>89</v>
      </c>
      <c r="AW1317" s="13" t="s">
        <v>36</v>
      </c>
      <c r="AX1317" s="13" t="s">
        <v>80</v>
      </c>
      <c r="AY1317" s="159" t="s">
        <v>171</v>
      </c>
    </row>
    <row r="1318" spans="2:65" s="14" customFormat="1">
      <c r="B1318" s="165"/>
      <c r="D1318" s="152" t="s">
        <v>179</v>
      </c>
      <c r="E1318" s="166" t="s">
        <v>1</v>
      </c>
      <c r="F1318" s="167" t="s">
        <v>183</v>
      </c>
      <c r="H1318" s="168">
        <v>2</v>
      </c>
      <c r="I1318" s="169"/>
      <c r="L1318" s="165"/>
      <c r="M1318" s="170"/>
      <c r="T1318" s="171"/>
      <c r="AT1318" s="166" t="s">
        <v>179</v>
      </c>
      <c r="AU1318" s="166" t="s">
        <v>89</v>
      </c>
      <c r="AV1318" s="14" t="s">
        <v>177</v>
      </c>
      <c r="AW1318" s="14" t="s">
        <v>36</v>
      </c>
      <c r="AX1318" s="14" t="s">
        <v>87</v>
      </c>
      <c r="AY1318" s="166" t="s">
        <v>171</v>
      </c>
    </row>
    <row r="1319" spans="2:65" s="1" customFormat="1" ht="24.15" customHeight="1">
      <c r="B1319" s="32"/>
      <c r="C1319" s="182" t="s">
        <v>1002</v>
      </c>
      <c r="D1319" s="182" t="s">
        <v>757</v>
      </c>
      <c r="E1319" s="183" t="s">
        <v>1003</v>
      </c>
      <c r="F1319" s="184" t="s">
        <v>1004</v>
      </c>
      <c r="G1319" s="185" t="s">
        <v>190</v>
      </c>
      <c r="H1319" s="186">
        <v>2</v>
      </c>
      <c r="I1319" s="187"/>
      <c r="J1319" s="188">
        <f>ROUND(I1319*H1319,2)</f>
        <v>0</v>
      </c>
      <c r="K1319" s="189"/>
      <c r="L1319" s="190"/>
      <c r="M1319" s="191" t="s">
        <v>1</v>
      </c>
      <c r="N1319" s="192" t="s">
        <v>45</v>
      </c>
      <c r="P1319" s="147">
        <f>O1319*H1319</f>
        <v>0</v>
      </c>
      <c r="Q1319" s="147">
        <v>1.1900000000000001E-3</v>
      </c>
      <c r="R1319" s="147">
        <f>Q1319*H1319</f>
        <v>2.3800000000000002E-3</v>
      </c>
      <c r="S1319" s="147">
        <v>0</v>
      </c>
      <c r="T1319" s="148">
        <f>S1319*H1319</f>
        <v>0</v>
      </c>
      <c r="AR1319" s="149" t="s">
        <v>225</v>
      </c>
      <c r="AT1319" s="149" t="s">
        <v>757</v>
      </c>
      <c r="AU1319" s="149" t="s">
        <v>89</v>
      </c>
      <c r="AY1319" s="17" t="s">
        <v>171</v>
      </c>
      <c r="BE1319" s="150">
        <f>IF(N1319="základní",J1319,0)</f>
        <v>0</v>
      </c>
      <c r="BF1319" s="150">
        <f>IF(N1319="snížená",J1319,0)</f>
        <v>0</v>
      </c>
      <c r="BG1319" s="150">
        <f>IF(N1319="zákl. přenesená",J1319,0)</f>
        <v>0</v>
      </c>
      <c r="BH1319" s="150">
        <f>IF(N1319="sníž. přenesená",J1319,0)</f>
        <v>0</v>
      </c>
      <c r="BI1319" s="150">
        <f>IF(N1319="nulová",J1319,0)</f>
        <v>0</v>
      </c>
      <c r="BJ1319" s="17" t="s">
        <v>87</v>
      </c>
      <c r="BK1319" s="150">
        <f>ROUND(I1319*H1319,2)</f>
        <v>0</v>
      </c>
      <c r="BL1319" s="17" t="s">
        <v>177</v>
      </c>
      <c r="BM1319" s="149" t="s">
        <v>1005</v>
      </c>
    </row>
    <row r="1320" spans="2:65" s="12" customFormat="1">
      <c r="B1320" s="151"/>
      <c r="D1320" s="152" t="s">
        <v>179</v>
      </c>
      <c r="E1320" s="153" t="s">
        <v>1</v>
      </c>
      <c r="F1320" s="154" t="s">
        <v>975</v>
      </c>
      <c r="H1320" s="153" t="s">
        <v>1</v>
      </c>
      <c r="I1320" s="155"/>
      <c r="L1320" s="151"/>
      <c r="M1320" s="156"/>
      <c r="T1320" s="157"/>
      <c r="AT1320" s="153" t="s">
        <v>179</v>
      </c>
      <c r="AU1320" s="153" t="s">
        <v>89</v>
      </c>
      <c r="AV1320" s="12" t="s">
        <v>87</v>
      </c>
      <c r="AW1320" s="12" t="s">
        <v>36</v>
      </c>
      <c r="AX1320" s="12" t="s">
        <v>80</v>
      </c>
      <c r="AY1320" s="153" t="s">
        <v>171</v>
      </c>
    </row>
    <row r="1321" spans="2:65" s="13" customFormat="1" ht="20.399999999999999">
      <c r="B1321" s="158"/>
      <c r="D1321" s="152" t="s">
        <v>179</v>
      </c>
      <c r="E1321" s="159" t="s">
        <v>1</v>
      </c>
      <c r="F1321" s="160" t="s">
        <v>1001</v>
      </c>
      <c r="H1321" s="161">
        <v>2</v>
      </c>
      <c r="I1321" s="162"/>
      <c r="L1321" s="158"/>
      <c r="M1321" s="163"/>
      <c r="T1321" s="164"/>
      <c r="AT1321" s="159" t="s">
        <v>179</v>
      </c>
      <c r="AU1321" s="159" t="s">
        <v>89</v>
      </c>
      <c r="AV1321" s="13" t="s">
        <v>89</v>
      </c>
      <c r="AW1321" s="13" t="s">
        <v>36</v>
      </c>
      <c r="AX1321" s="13" t="s">
        <v>80</v>
      </c>
      <c r="AY1321" s="159" t="s">
        <v>171</v>
      </c>
    </row>
    <row r="1322" spans="2:65" s="14" customFormat="1">
      <c r="B1322" s="165"/>
      <c r="D1322" s="152" t="s">
        <v>179</v>
      </c>
      <c r="E1322" s="166" t="s">
        <v>1</v>
      </c>
      <c r="F1322" s="167" t="s">
        <v>183</v>
      </c>
      <c r="H1322" s="168">
        <v>2</v>
      </c>
      <c r="I1322" s="169"/>
      <c r="L1322" s="165"/>
      <c r="M1322" s="170"/>
      <c r="T1322" s="171"/>
      <c r="AT1322" s="166" t="s">
        <v>179</v>
      </c>
      <c r="AU1322" s="166" t="s">
        <v>89</v>
      </c>
      <c r="AV1322" s="14" t="s">
        <v>177</v>
      </c>
      <c r="AW1322" s="14" t="s">
        <v>36</v>
      </c>
      <c r="AX1322" s="14" t="s">
        <v>87</v>
      </c>
      <c r="AY1322" s="166" t="s">
        <v>171</v>
      </c>
    </row>
    <row r="1323" spans="2:65" s="1" customFormat="1" ht="24.15" customHeight="1">
      <c r="B1323" s="32"/>
      <c r="C1323" s="137" t="s">
        <v>1006</v>
      </c>
      <c r="D1323" s="137" t="s">
        <v>173</v>
      </c>
      <c r="E1323" s="138" t="s">
        <v>1007</v>
      </c>
      <c r="F1323" s="139" t="s">
        <v>1008</v>
      </c>
      <c r="G1323" s="140" t="s">
        <v>252</v>
      </c>
      <c r="H1323" s="141">
        <v>179.11</v>
      </c>
      <c r="I1323" s="142"/>
      <c r="J1323" s="143">
        <f>ROUND(I1323*H1323,2)</f>
        <v>0</v>
      </c>
      <c r="K1323" s="144"/>
      <c r="L1323" s="32"/>
      <c r="M1323" s="145" t="s">
        <v>1</v>
      </c>
      <c r="N1323" s="146" t="s">
        <v>45</v>
      </c>
      <c r="P1323" s="147">
        <f>O1323*H1323</f>
        <v>0</v>
      </c>
      <c r="Q1323" s="147">
        <v>0</v>
      </c>
      <c r="R1323" s="147">
        <f>Q1323*H1323</f>
        <v>0</v>
      </c>
      <c r="S1323" s="147">
        <v>0</v>
      </c>
      <c r="T1323" s="148">
        <f>S1323*H1323</f>
        <v>0</v>
      </c>
      <c r="AR1323" s="149" t="s">
        <v>177</v>
      </c>
      <c r="AT1323" s="149" t="s">
        <v>173</v>
      </c>
      <c r="AU1323" s="149" t="s">
        <v>89</v>
      </c>
      <c r="AY1323" s="17" t="s">
        <v>171</v>
      </c>
      <c r="BE1323" s="150">
        <f>IF(N1323="základní",J1323,0)</f>
        <v>0</v>
      </c>
      <c r="BF1323" s="150">
        <f>IF(N1323="snížená",J1323,0)</f>
        <v>0</v>
      </c>
      <c r="BG1323" s="150">
        <f>IF(N1323="zákl. přenesená",J1323,0)</f>
        <v>0</v>
      </c>
      <c r="BH1323" s="150">
        <f>IF(N1323="sníž. přenesená",J1323,0)</f>
        <v>0</v>
      </c>
      <c r="BI1323" s="150">
        <f>IF(N1323="nulová",J1323,0)</f>
        <v>0</v>
      </c>
      <c r="BJ1323" s="17" t="s">
        <v>87</v>
      </c>
      <c r="BK1323" s="150">
        <f>ROUND(I1323*H1323,2)</f>
        <v>0</v>
      </c>
      <c r="BL1323" s="17" t="s">
        <v>177</v>
      </c>
      <c r="BM1323" s="149" t="s">
        <v>1009</v>
      </c>
    </row>
    <row r="1324" spans="2:65" s="13" customFormat="1">
      <c r="B1324" s="158"/>
      <c r="D1324" s="152" t="s">
        <v>179</v>
      </c>
      <c r="E1324" s="159" t="s">
        <v>1</v>
      </c>
      <c r="F1324" s="160" t="s">
        <v>1010</v>
      </c>
      <c r="H1324" s="161">
        <v>75.09</v>
      </c>
      <c r="I1324" s="162"/>
      <c r="L1324" s="158"/>
      <c r="M1324" s="163"/>
      <c r="T1324" s="164"/>
      <c r="AT1324" s="159" t="s">
        <v>179</v>
      </c>
      <c r="AU1324" s="159" t="s">
        <v>89</v>
      </c>
      <c r="AV1324" s="13" t="s">
        <v>89</v>
      </c>
      <c r="AW1324" s="13" t="s">
        <v>36</v>
      </c>
      <c r="AX1324" s="13" t="s">
        <v>80</v>
      </c>
      <c r="AY1324" s="159" t="s">
        <v>171</v>
      </c>
    </row>
    <row r="1325" spans="2:65" s="13" customFormat="1">
      <c r="B1325" s="158"/>
      <c r="D1325" s="152" t="s">
        <v>179</v>
      </c>
      <c r="E1325" s="159" t="s">
        <v>1</v>
      </c>
      <c r="F1325" s="160" t="s">
        <v>1011</v>
      </c>
      <c r="H1325" s="161">
        <v>12.03</v>
      </c>
      <c r="I1325" s="162"/>
      <c r="L1325" s="158"/>
      <c r="M1325" s="163"/>
      <c r="T1325" s="164"/>
      <c r="AT1325" s="159" t="s">
        <v>179</v>
      </c>
      <c r="AU1325" s="159" t="s">
        <v>89</v>
      </c>
      <c r="AV1325" s="13" t="s">
        <v>89</v>
      </c>
      <c r="AW1325" s="13" t="s">
        <v>36</v>
      </c>
      <c r="AX1325" s="13" t="s">
        <v>80</v>
      </c>
      <c r="AY1325" s="159" t="s">
        <v>171</v>
      </c>
    </row>
    <row r="1326" spans="2:65" s="13" customFormat="1">
      <c r="B1326" s="158"/>
      <c r="D1326" s="152" t="s">
        <v>179</v>
      </c>
      <c r="E1326" s="159" t="s">
        <v>1</v>
      </c>
      <c r="F1326" s="160" t="s">
        <v>1012</v>
      </c>
      <c r="H1326" s="161">
        <v>4.99</v>
      </c>
      <c r="I1326" s="162"/>
      <c r="L1326" s="158"/>
      <c r="M1326" s="163"/>
      <c r="T1326" s="164"/>
      <c r="AT1326" s="159" t="s">
        <v>179</v>
      </c>
      <c r="AU1326" s="159" t="s">
        <v>89</v>
      </c>
      <c r="AV1326" s="13" t="s">
        <v>89</v>
      </c>
      <c r="AW1326" s="13" t="s">
        <v>36</v>
      </c>
      <c r="AX1326" s="13" t="s">
        <v>80</v>
      </c>
      <c r="AY1326" s="159" t="s">
        <v>171</v>
      </c>
    </row>
    <row r="1327" spans="2:65" s="13" customFormat="1">
      <c r="B1327" s="158"/>
      <c r="D1327" s="152" t="s">
        <v>179</v>
      </c>
      <c r="E1327" s="159" t="s">
        <v>1</v>
      </c>
      <c r="F1327" s="160" t="s">
        <v>836</v>
      </c>
      <c r="H1327" s="161">
        <v>7.54</v>
      </c>
      <c r="I1327" s="162"/>
      <c r="L1327" s="158"/>
      <c r="M1327" s="163"/>
      <c r="T1327" s="164"/>
      <c r="AT1327" s="159" t="s">
        <v>179</v>
      </c>
      <c r="AU1327" s="159" t="s">
        <v>89</v>
      </c>
      <c r="AV1327" s="13" t="s">
        <v>89</v>
      </c>
      <c r="AW1327" s="13" t="s">
        <v>36</v>
      </c>
      <c r="AX1327" s="13" t="s">
        <v>80</v>
      </c>
      <c r="AY1327" s="159" t="s">
        <v>171</v>
      </c>
    </row>
    <row r="1328" spans="2:65" s="13" customFormat="1">
      <c r="B1328" s="158"/>
      <c r="D1328" s="152" t="s">
        <v>179</v>
      </c>
      <c r="E1328" s="159" t="s">
        <v>1</v>
      </c>
      <c r="F1328" s="160" t="s">
        <v>1013</v>
      </c>
      <c r="H1328" s="161">
        <v>22.83</v>
      </c>
      <c r="I1328" s="162"/>
      <c r="L1328" s="158"/>
      <c r="M1328" s="163"/>
      <c r="T1328" s="164"/>
      <c r="AT1328" s="159" t="s">
        <v>179</v>
      </c>
      <c r="AU1328" s="159" t="s">
        <v>89</v>
      </c>
      <c r="AV1328" s="13" t="s">
        <v>89</v>
      </c>
      <c r="AW1328" s="13" t="s">
        <v>36</v>
      </c>
      <c r="AX1328" s="13" t="s">
        <v>80</v>
      </c>
      <c r="AY1328" s="159" t="s">
        <v>171</v>
      </c>
    </row>
    <row r="1329" spans="2:65" s="13" customFormat="1">
      <c r="B1329" s="158"/>
      <c r="D1329" s="152" t="s">
        <v>179</v>
      </c>
      <c r="E1329" s="159" t="s">
        <v>1</v>
      </c>
      <c r="F1329" s="160" t="s">
        <v>838</v>
      </c>
      <c r="H1329" s="161">
        <v>2.0499999999999998</v>
      </c>
      <c r="I1329" s="162"/>
      <c r="L1329" s="158"/>
      <c r="M1329" s="163"/>
      <c r="T1329" s="164"/>
      <c r="AT1329" s="159" t="s">
        <v>179</v>
      </c>
      <c r="AU1329" s="159" t="s">
        <v>89</v>
      </c>
      <c r="AV1329" s="13" t="s">
        <v>89</v>
      </c>
      <c r="AW1329" s="13" t="s">
        <v>36</v>
      </c>
      <c r="AX1329" s="13" t="s">
        <v>80</v>
      </c>
      <c r="AY1329" s="159" t="s">
        <v>171</v>
      </c>
    </row>
    <row r="1330" spans="2:65" s="13" customFormat="1">
      <c r="B1330" s="158"/>
      <c r="D1330" s="152" t="s">
        <v>179</v>
      </c>
      <c r="E1330" s="159" t="s">
        <v>1</v>
      </c>
      <c r="F1330" s="160" t="s">
        <v>952</v>
      </c>
      <c r="H1330" s="161">
        <v>6.25</v>
      </c>
      <c r="I1330" s="162"/>
      <c r="L1330" s="158"/>
      <c r="M1330" s="163"/>
      <c r="T1330" s="164"/>
      <c r="AT1330" s="159" t="s">
        <v>179</v>
      </c>
      <c r="AU1330" s="159" t="s">
        <v>89</v>
      </c>
      <c r="AV1330" s="13" t="s">
        <v>89</v>
      </c>
      <c r="AW1330" s="13" t="s">
        <v>36</v>
      </c>
      <c r="AX1330" s="13" t="s">
        <v>80</v>
      </c>
      <c r="AY1330" s="159" t="s">
        <v>171</v>
      </c>
    </row>
    <row r="1331" spans="2:65" s="13" customFormat="1">
      <c r="B1331" s="158"/>
      <c r="D1331" s="152" t="s">
        <v>179</v>
      </c>
      <c r="E1331" s="159" t="s">
        <v>1</v>
      </c>
      <c r="F1331" s="160" t="s">
        <v>1014</v>
      </c>
      <c r="H1331" s="161">
        <v>15.12</v>
      </c>
      <c r="I1331" s="162"/>
      <c r="L1331" s="158"/>
      <c r="M1331" s="163"/>
      <c r="T1331" s="164"/>
      <c r="AT1331" s="159" t="s">
        <v>179</v>
      </c>
      <c r="AU1331" s="159" t="s">
        <v>89</v>
      </c>
      <c r="AV1331" s="13" t="s">
        <v>89</v>
      </c>
      <c r="AW1331" s="13" t="s">
        <v>36</v>
      </c>
      <c r="AX1331" s="13" t="s">
        <v>80</v>
      </c>
      <c r="AY1331" s="159" t="s">
        <v>171</v>
      </c>
    </row>
    <row r="1332" spans="2:65" s="13" customFormat="1">
      <c r="B1332" s="158"/>
      <c r="D1332" s="152" t="s">
        <v>179</v>
      </c>
      <c r="E1332" s="159" t="s">
        <v>1</v>
      </c>
      <c r="F1332" s="160" t="s">
        <v>839</v>
      </c>
      <c r="H1332" s="161">
        <v>5.97</v>
      </c>
      <c r="I1332" s="162"/>
      <c r="L1332" s="158"/>
      <c r="M1332" s="163"/>
      <c r="T1332" s="164"/>
      <c r="AT1332" s="159" t="s">
        <v>179</v>
      </c>
      <c r="AU1332" s="159" t="s">
        <v>89</v>
      </c>
      <c r="AV1332" s="13" t="s">
        <v>89</v>
      </c>
      <c r="AW1332" s="13" t="s">
        <v>36</v>
      </c>
      <c r="AX1332" s="13" t="s">
        <v>80</v>
      </c>
      <c r="AY1332" s="159" t="s">
        <v>171</v>
      </c>
    </row>
    <row r="1333" spans="2:65" s="13" customFormat="1">
      <c r="B1333" s="158"/>
      <c r="D1333" s="152" t="s">
        <v>179</v>
      </c>
      <c r="E1333" s="159" t="s">
        <v>1</v>
      </c>
      <c r="F1333" s="160" t="s">
        <v>1015</v>
      </c>
      <c r="H1333" s="161">
        <v>12.14</v>
      </c>
      <c r="I1333" s="162"/>
      <c r="L1333" s="158"/>
      <c r="M1333" s="163"/>
      <c r="T1333" s="164"/>
      <c r="AT1333" s="159" t="s">
        <v>179</v>
      </c>
      <c r="AU1333" s="159" t="s">
        <v>89</v>
      </c>
      <c r="AV1333" s="13" t="s">
        <v>89</v>
      </c>
      <c r="AW1333" s="13" t="s">
        <v>36</v>
      </c>
      <c r="AX1333" s="13" t="s">
        <v>80</v>
      </c>
      <c r="AY1333" s="159" t="s">
        <v>171</v>
      </c>
    </row>
    <row r="1334" spans="2:65" s="13" customFormat="1">
      <c r="B1334" s="158"/>
      <c r="D1334" s="152" t="s">
        <v>179</v>
      </c>
      <c r="E1334" s="159" t="s">
        <v>1</v>
      </c>
      <c r="F1334" s="160" t="s">
        <v>1016</v>
      </c>
      <c r="H1334" s="161">
        <v>15.1</v>
      </c>
      <c r="I1334" s="162"/>
      <c r="L1334" s="158"/>
      <c r="M1334" s="163"/>
      <c r="T1334" s="164"/>
      <c r="AT1334" s="159" t="s">
        <v>179</v>
      </c>
      <c r="AU1334" s="159" t="s">
        <v>89</v>
      </c>
      <c r="AV1334" s="13" t="s">
        <v>89</v>
      </c>
      <c r="AW1334" s="13" t="s">
        <v>36</v>
      </c>
      <c r="AX1334" s="13" t="s">
        <v>80</v>
      </c>
      <c r="AY1334" s="159" t="s">
        <v>171</v>
      </c>
    </row>
    <row r="1335" spans="2:65" s="14" customFormat="1">
      <c r="B1335" s="165"/>
      <c r="D1335" s="152" t="s">
        <v>179</v>
      </c>
      <c r="E1335" s="166" t="s">
        <v>1</v>
      </c>
      <c r="F1335" s="167" t="s">
        <v>183</v>
      </c>
      <c r="H1335" s="168">
        <v>179.11</v>
      </c>
      <c r="I1335" s="169"/>
      <c r="L1335" s="165"/>
      <c r="M1335" s="170"/>
      <c r="T1335" s="171"/>
      <c r="AT1335" s="166" t="s">
        <v>179</v>
      </c>
      <c r="AU1335" s="166" t="s">
        <v>89</v>
      </c>
      <c r="AV1335" s="14" t="s">
        <v>177</v>
      </c>
      <c r="AW1335" s="14" t="s">
        <v>36</v>
      </c>
      <c r="AX1335" s="14" t="s">
        <v>87</v>
      </c>
      <c r="AY1335" s="166" t="s">
        <v>171</v>
      </c>
    </row>
    <row r="1336" spans="2:65" s="1" customFormat="1" ht="33" customHeight="1">
      <c r="B1336" s="32"/>
      <c r="C1336" s="137" t="s">
        <v>1017</v>
      </c>
      <c r="D1336" s="137" t="s">
        <v>173</v>
      </c>
      <c r="E1336" s="138" t="s">
        <v>1018</v>
      </c>
      <c r="F1336" s="139" t="s">
        <v>1019</v>
      </c>
      <c r="G1336" s="140" t="s">
        <v>190</v>
      </c>
      <c r="H1336" s="141">
        <v>2</v>
      </c>
      <c r="I1336" s="142"/>
      <c r="J1336" s="143">
        <f>ROUND(I1336*H1336,2)</f>
        <v>0</v>
      </c>
      <c r="K1336" s="144"/>
      <c r="L1336" s="32"/>
      <c r="M1336" s="145" t="s">
        <v>1</v>
      </c>
      <c r="N1336" s="146" t="s">
        <v>45</v>
      </c>
      <c r="P1336" s="147">
        <f>O1336*H1336</f>
        <v>0</v>
      </c>
      <c r="Q1336" s="147">
        <v>0</v>
      </c>
      <c r="R1336" s="147">
        <f>Q1336*H1336</f>
        <v>0</v>
      </c>
      <c r="S1336" s="147">
        <v>0</v>
      </c>
      <c r="T1336" s="148">
        <f>S1336*H1336</f>
        <v>0</v>
      </c>
      <c r="AR1336" s="149" t="s">
        <v>177</v>
      </c>
      <c r="AT1336" s="149" t="s">
        <v>173</v>
      </c>
      <c r="AU1336" s="149" t="s">
        <v>89</v>
      </c>
      <c r="AY1336" s="17" t="s">
        <v>171</v>
      </c>
      <c r="BE1336" s="150">
        <f>IF(N1336="základní",J1336,0)</f>
        <v>0</v>
      </c>
      <c r="BF1336" s="150">
        <f>IF(N1336="snížená",J1336,0)</f>
        <v>0</v>
      </c>
      <c r="BG1336" s="150">
        <f>IF(N1336="zákl. přenesená",J1336,0)</f>
        <v>0</v>
      </c>
      <c r="BH1336" s="150">
        <f>IF(N1336="sníž. přenesená",J1336,0)</f>
        <v>0</v>
      </c>
      <c r="BI1336" s="150">
        <f>IF(N1336="nulová",J1336,0)</f>
        <v>0</v>
      </c>
      <c r="BJ1336" s="17" t="s">
        <v>87</v>
      </c>
      <c r="BK1336" s="150">
        <f>ROUND(I1336*H1336,2)</f>
        <v>0</v>
      </c>
      <c r="BL1336" s="17" t="s">
        <v>177</v>
      </c>
      <c r="BM1336" s="149" t="s">
        <v>1020</v>
      </c>
    </row>
    <row r="1337" spans="2:65" s="12" customFormat="1">
      <c r="B1337" s="151"/>
      <c r="D1337" s="152" t="s">
        <v>179</v>
      </c>
      <c r="E1337" s="153" t="s">
        <v>1</v>
      </c>
      <c r="F1337" s="154" t="s">
        <v>975</v>
      </c>
      <c r="H1337" s="153" t="s">
        <v>1</v>
      </c>
      <c r="I1337" s="155"/>
      <c r="L1337" s="151"/>
      <c r="M1337" s="156"/>
      <c r="T1337" s="157"/>
      <c r="AT1337" s="153" t="s">
        <v>179</v>
      </c>
      <c r="AU1337" s="153" t="s">
        <v>89</v>
      </c>
      <c r="AV1337" s="12" t="s">
        <v>87</v>
      </c>
      <c r="AW1337" s="12" t="s">
        <v>36</v>
      </c>
      <c r="AX1337" s="12" t="s">
        <v>80</v>
      </c>
      <c r="AY1337" s="153" t="s">
        <v>171</v>
      </c>
    </row>
    <row r="1338" spans="2:65" s="13" customFormat="1" ht="20.399999999999999">
      <c r="B1338" s="158"/>
      <c r="D1338" s="152" t="s">
        <v>179</v>
      </c>
      <c r="E1338" s="159" t="s">
        <v>1</v>
      </c>
      <c r="F1338" s="160" t="s">
        <v>1021</v>
      </c>
      <c r="H1338" s="161">
        <v>1</v>
      </c>
      <c r="I1338" s="162"/>
      <c r="L1338" s="158"/>
      <c r="M1338" s="163"/>
      <c r="T1338" s="164"/>
      <c r="AT1338" s="159" t="s">
        <v>179</v>
      </c>
      <c r="AU1338" s="159" t="s">
        <v>89</v>
      </c>
      <c r="AV1338" s="13" t="s">
        <v>89</v>
      </c>
      <c r="AW1338" s="13" t="s">
        <v>36</v>
      </c>
      <c r="AX1338" s="13" t="s">
        <v>80</v>
      </c>
      <c r="AY1338" s="159" t="s">
        <v>171</v>
      </c>
    </row>
    <row r="1339" spans="2:65" s="13" customFormat="1" ht="30.6">
      <c r="B1339" s="158"/>
      <c r="D1339" s="152" t="s">
        <v>179</v>
      </c>
      <c r="E1339" s="159" t="s">
        <v>1</v>
      </c>
      <c r="F1339" s="160" t="s">
        <v>1022</v>
      </c>
      <c r="H1339" s="161">
        <v>1</v>
      </c>
      <c r="I1339" s="162"/>
      <c r="L1339" s="158"/>
      <c r="M1339" s="163"/>
      <c r="T1339" s="164"/>
      <c r="AT1339" s="159" t="s">
        <v>179</v>
      </c>
      <c r="AU1339" s="159" t="s">
        <v>89</v>
      </c>
      <c r="AV1339" s="13" t="s">
        <v>89</v>
      </c>
      <c r="AW1339" s="13" t="s">
        <v>36</v>
      </c>
      <c r="AX1339" s="13" t="s">
        <v>80</v>
      </c>
      <c r="AY1339" s="159" t="s">
        <v>171</v>
      </c>
    </row>
    <row r="1340" spans="2:65" s="14" customFormat="1">
      <c r="B1340" s="165"/>
      <c r="D1340" s="152" t="s">
        <v>179</v>
      </c>
      <c r="E1340" s="166" t="s">
        <v>1</v>
      </c>
      <c r="F1340" s="167" t="s">
        <v>183</v>
      </c>
      <c r="H1340" s="168">
        <v>2</v>
      </c>
      <c r="I1340" s="169"/>
      <c r="L1340" s="165"/>
      <c r="M1340" s="170"/>
      <c r="T1340" s="171"/>
      <c r="AT1340" s="166" t="s">
        <v>179</v>
      </c>
      <c r="AU1340" s="166" t="s">
        <v>89</v>
      </c>
      <c r="AV1340" s="14" t="s">
        <v>177</v>
      </c>
      <c r="AW1340" s="14" t="s">
        <v>36</v>
      </c>
      <c r="AX1340" s="14" t="s">
        <v>87</v>
      </c>
      <c r="AY1340" s="166" t="s">
        <v>171</v>
      </c>
    </row>
    <row r="1341" spans="2:65" s="1" customFormat="1" ht="33" customHeight="1">
      <c r="B1341" s="32"/>
      <c r="C1341" s="182" t="s">
        <v>1023</v>
      </c>
      <c r="D1341" s="182" t="s">
        <v>757</v>
      </c>
      <c r="E1341" s="183" t="s">
        <v>1024</v>
      </c>
      <c r="F1341" s="184" t="s">
        <v>1025</v>
      </c>
      <c r="G1341" s="185" t="s">
        <v>190</v>
      </c>
      <c r="H1341" s="186">
        <v>2</v>
      </c>
      <c r="I1341" s="187"/>
      <c r="J1341" s="188">
        <f>ROUND(I1341*H1341,2)</f>
        <v>0</v>
      </c>
      <c r="K1341" s="189"/>
      <c r="L1341" s="190"/>
      <c r="M1341" s="191" t="s">
        <v>1</v>
      </c>
      <c r="N1341" s="192" t="s">
        <v>45</v>
      </c>
      <c r="P1341" s="147">
        <f>O1341*H1341</f>
        <v>0</v>
      </c>
      <c r="Q1341" s="147">
        <v>2.9999999999999997E-4</v>
      </c>
      <c r="R1341" s="147">
        <f>Q1341*H1341</f>
        <v>5.9999999999999995E-4</v>
      </c>
      <c r="S1341" s="147">
        <v>0</v>
      </c>
      <c r="T1341" s="148">
        <f>S1341*H1341</f>
        <v>0</v>
      </c>
      <c r="AR1341" s="149" t="s">
        <v>225</v>
      </c>
      <c r="AT1341" s="149" t="s">
        <v>757</v>
      </c>
      <c r="AU1341" s="149" t="s">
        <v>89</v>
      </c>
      <c r="AY1341" s="17" t="s">
        <v>171</v>
      </c>
      <c r="BE1341" s="150">
        <f>IF(N1341="základní",J1341,0)</f>
        <v>0</v>
      </c>
      <c r="BF1341" s="150">
        <f>IF(N1341="snížená",J1341,0)</f>
        <v>0</v>
      </c>
      <c r="BG1341" s="150">
        <f>IF(N1341="zákl. přenesená",J1341,0)</f>
        <v>0</v>
      </c>
      <c r="BH1341" s="150">
        <f>IF(N1341="sníž. přenesená",J1341,0)</f>
        <v>0</v>
      </c>
      <c r="BI1341" s="150">
        <f>IF(N1341="nulová",J1341,0)</f>
        <v>0</v>
      </c>
      <c r="BJ1341" s="17" t="s">
        <v>87</v>
      </c>
      <c r="BK1341" s="150">
        <f>ROUND(I1341*H1341,2)</f>
        <v>0</v>
      </c>
      <c r="BL1341" s="17" t="s">
        <v>177</v>
      </c>
      <c r="BM1341" s="149" t="s">
        <v>1026</v>
      </c>
    </row>
    <row r="1342" spans="2:65" s="12" customFormat="1">
      <c r="B1342" s="151"/>
      <c r="D1342" s="152" t="s">
        <v>179</v>
      </c>
      <c r="E1342" s="153" t="s">
        <v>1</v>
      </c>
      <c r="F1342" s="154" t="s">
        <v>975</v>
      </c>
      <c r="H1342" s="153" t="s">
        <v>1</v>
      </c>
      <c r="I1342" s="155"/>
      <c r="L1342" s="151"/>
      <c r="M1342" s="156"/>
      <c r="T1342" s="157"/>
      <c r="AT1342" s="153" t="s">
        <v>179</v>
      </c>
      <c r="AU1342" s="153" t="s">
        <v>89</v>
      </c>
      <c r="AV1342" s="12" t="s">
        <v>87</v>
      </c>
      <c r="AW1342" s="12" t="s">
        <v>36</v>
      </c>
      <c r="AX1342" s="12" t="s">
        <v>80</v>
      </c>
      <c r="AY1342" s="153" t="s">
        <v>171</v>
      </c>
    </row>
    <row r="1343" spans="2:65" s="13" customFormat="1" ht="20.399999999999999">
      <c r="B1343" s="158"/>
      <c r="D1343" s="152" t="s">
        <v>179</v>
      </c>
      <c r="E1343" s="159" t="s">
        <v>1</v>
      </c>
      <c r="F1343" s="160" t="s">
        <v>1021</v>
      </c>
      <c r="H1343" s="161">
        <v>1</v>
      </c>
      <c r="I1343" s="162"/>
      <c r="L1343" s="158"/>
      <c r="M1343" s="163"/>
      <c r="T1343" s="164"/>
      <c r="AT1343" s="159" t="s">
        <v>179</v>
      </c>
      <c r="AU1343" s="159" t="s">
        <v>89</v>
      </c>
      <c r="AV1343" s="13" t="s">
        <v>89</v>
      </c>
      <c r="AW1343" s="13" t="s">
        <v>36</v>
      </c>
      <c r="AX1343" s="13" t="s">
        <v>80</v>
      </c>
      <c r="AY1343" s="159" t="s">
        <v>171</v>
      </c>
    </row>
    <row r="1344" spans="2:65" s="13" customFormat="1" ht="30.6">
      <c r="B1344" s="158"/>
      <c r="D1344" s="152" t="s">
        <v>179</v>
      </c>
      <c r="E1344" s="159" t="s">
        <v>1</v>
      </c>
      <c r="F1344" s="160" t="s">
        <v>1022</v>
      </c>
      <c r="H1344" s="161">
        <v>1</v>
      </c>
      <c r="I1344" s="162"/>
      <c r="L1344" s="158"/>
      <c r="M1344" s="163"/>
      <c r="T1344" s="164"/>
      <c r="AT1344" s="159" t="s">
        <v>179</v>
      </c>
      <c r="AU1344" s="159" t="s">
        <v>89</v>
      </c>
      <c r="AV1344" s="13" t="s">
        <v>89</v>
      </c>
      <c r="AW1344" s="13" t="s">
        <v>36</v>
      </c>
      <c r="AX1344" s="13" t="s">
        <v>80</v>
      </c>
      <c r="AY1344" s="159" t="s">
        <v>171</v>
      </c>
    </row>
    <row r="1345" spans="2:65" s="14" customFormat="1">
      <c r="B1345" s="165"/>
      <c r="D1345" s="152" t="s">
        <v>179</v>
      </c>
      <c r="E1345" s="166" t="s">
        <v>1</v>
      </c>
      <c r="F1345" s="167" t="s">
        <v>183</v>
      </c>
      <c r="H1345" s="168">
        <v>2</v>
      </c>
      <c r="I1345" s="169"/>
      <c r="L1345" s="165"/>
      <c r="M1345" s="170"/>
      <c r="T1345" s="171"/>
      <c r="AT1345" s="166" t="s">
        <v>179</v>
      </c>
      <c r="AU1345" s="166" t="s">
        <v>89</v>
      </c>
      <c r="AV1345" s="14" t="s">
        <v>177</v>
      </c>
      <c r="AW1345" s="14" t="s">
        <v>36</v>
      </c>
      <c r="AX1345" s="14" t="s">
        <v>87</v>
      </c>
      <c r="AY1345" s="166" t="s">
        <v>171</v>
      </c>
    </row>
    <row r="1346" spans="2:65" s="1" customFormat="1" ht="33" customHeight="1">
      <c r="B1346" s="32"/>
      <c r="C1346" s="137" t="s">
        <v>1027</v>
      </c>
      <c r="D1346" s="137" t="s">
        <v>173</v>
      </c>
      <c r="E1346" s="138" t="s">
        <v>1028</v>
      </c>
      <c r="F1346" s="139" t="s">
        <v>1029</v>
      </c>
      <c r="G1346" s="140" t="s">
        <v>252</v>
      </c>
      <c r="H1346" s="141">
        <v>6.25</v>
      </c>
      <c r="I1346" s="142"/>
      <c r="J1346" s="143">
        <f>ROUND(I1346*H1346,2)</f>
        <v>0</v>
      </c>
      <c r="K1346" s="144"/>
      <c r="L1346" s="32"/>
      <c r="M1346" s="145" t="s">
        <v>1</v>
      </c>
      <c r="N1346" s="146" t="s">
        <v>45</v>
      </c>
      <c r="P1346" s="147">
        <f>O1346*H1346</f>
        <v>0</v>
      </c>
      <c r="Q1346" s="147">
        <v>2.5000000000000001E-4</v>
      </c>
      <c r="R1346" s="147">
        <f>Q1346*H1346</f>
        <v>1.5625000000000001E-3</v>
      </c>
      <c r="S1346" s="147">
        <v>0</v>
      </c>
      <c r="T1346" s="148">
        <f>S1346*H1346</f>
        <v>0</v>
      </c>
      <c r="AR1346" s="149" t="s">
        <v>177</v>
      </c>
      <c r="AT1346" s="149" t="s">
        <v>173</v>
      </c>
      <c r="AU1346" s="149" t="s">
        <v>89</v>
      </c>
      <c r="AY1346" s="17" t="s">
        <v>171</v>
      </c>
      <c r="BE1346" s="150">
        <f>IF(N1346="základní",J1346,0)</f>
        <v>0</v>
      </c>
      <c r="BF1346" s="150">
        <f>IF(N1346="snížená",J1346,0)</f>
        <v>0</v>
      </c>
      <c r="BG1346" s="150">
        <f>IF(N1346="zákl. přenesená",J1346,0)</f>
        <v>0</v>
      </c>
      <c r="BH1346" s="150">
        <f>IF(N1346="sníž. přenesená",J1346,0)</f>
        <v>0</v>
      </c>
      <c r="BI1346" s="150">
        <f>IF(N1346="nulová",J1346,0)</f>
        <v>0</v>
      </c>
      <c r="BJ1346" s="17" t="s">
        <v>87</v>
      </c>
      <c r="BK1346" s="150">
        <f>ROUND(I1346*H1346,2)</f>
        <v>0</v>
      </c>
      <c r="BL1346" s="17" t="s">
        <v>177</v>
      </c>
      <c r="BM1346" s="149" t="s">
        <v>1030</v>
      </c>
    </row>
    <row r="1347" spans="2:65" s="12" customFormat="1">
      <c r="B1347" s="151"/>
      <c r="D1347" s="152" t="s">
        <v>179</v>
      </c>
      <c r="E1347" s="153" t="s">
        <v>1</v>
      </c>
      <c r="F1347" s="154" t="s">
        <v>975</v>
      </c>
      <c r="H1347" s="153" t="s">
        <v>1</v>
      </c>
      <c r="I1347" s="155"/>
      <c r="L1347" s="151"/>
      <c r="M1347" s="156"/>
      <c r="T1347" s="157"/>
      <c r="AT1347" s="153" t="s">
        <v>179</v>
      </c>
      <c r="AU1347" s="153" t="s">
        <v>89</v>
      </c>
      <c r="AV1347" s="12" t="s">
        <v>87</v>
      </c>
      <c r="AW1347" s="12" t="s">
        <v>36</v>
      </c>
      <c r="AX1347" s="12" t="s">
        <v>80</v>
      </c>
      <c r="AY1347" s="153" t="s">
        <v>171</v>
      </c>
    </row>
    <row r="1348" spans="2:65" s="13" customFormat="1">
      <c r="B1348" s="158"/>
      <c r="D1348" s="152" t="s">
        <v>179</v>
      </c>
      <c r="E1348" s="159" t="s">
        <v>1</v>
      </c>
      <c r="F1348" s="160" t="s">
        <v>952</v>
      </c>
      <c r="H1348" s="161">
        <v>6.25</v>
      </c>
      <c r="I1348" s="162"/>
      <c r="L1348" s="158"/>
      <c r="M1348" s="163"/>
      <c r="T1348" s="164"/>
      <c r="AT1348" s="159" t="s">
        <v>179</v>
      </c>
      <c r="AU1348" s="159" t="s">
        <v>89</v>
      </c>
      <c r="AV1348" s="13" t="s">
        <v>89</v>
      </c>
      <c r="AW1348" s="13" t="s">
        <v>36</v>
      </c>
      <c r="AX1348" s="13" t="s">
        <v>80</v>
      </c>
      <c r="AY1348" s="159" t="s">
        <v>171</v>
      </c>
    </row>
    <row r="1349" spans="2:65" s="14" customFormat="1">
      <c r="B1349" s="165"/>
      <c r="D1349" s="152" t="s">
        <v>179</v>
      </c>
      <c r="E1349" s="166" t="s">
        <v>1</v>
      </c>
      <c r="F1349" s="167" t="s">
        <v>183</v>
      </c>
      <c r="H1349" s="168">
        <v>6.25</v>
      </c>
      <c r="I1349" s="169"/>
      <c r="L1349" s="165"/>
      <c r="M1349" s="170"/>
      <c r="T1349" s="171"/>
      <c r="AT1349" s="166" t="s">
        <v>179</v>
      </c>
      <c r="AU1349" s="166" t="s">
        <v>89</v>
      </c>
      <c r="AV1349" s="14" t="s">
        <v>177</v>
      </c>
      <c r="AW1349" s="14" t="s">
        <v>36</v>
      </c>
      <c r="AX1349" s="14" t="s">
        <v>87</v>
      </c>
      <c r="AY1349" s="166" t="s">
        <v>171</v>
      </c>
    </row>
    <row r="1350" spans="2:65" s="1" customFormat="1" ht="21.75" customHeight="1">
      <c r="B1350" s="32"/>
      <c r="C1350" s="182" t="s">
        <v>1031</v>
      </c>
      <c r="D1350" s="182" t="s">
        <v>757</v>
      </c>
      <c r="E1350" s="183" t="s">
        <v>1032</v>
      </c>
      <c r="F1350" s="184" t="s">
        <v>1033</v>
      </c>
      <c r="G1350" s="185" t="s">
        <v>252</v>
      </c>
      <c r="H1350" s="186">
        <v>6.25</v>
      </c>
      <c r="I1350" s="187"/>
      <c r="J1350" s="188">
        <f>ROUND(I1350*H1350,2)</f>
        <v>0</v>
      </c>
      <c r="K1350" s="189"/>
      <c r="L1350" s="190"/>
      <c r="M1350" s="191" t="s">
        <v>1</v>
      </c>
      <c r="N1350" s="192" t="s">
        <v>45</v>
      </c>
      <c r="P1350" s="147">
        <f>O1350*H1350</f>
        <v>0</v>
      </c>
      <c r="Q1350" s="147">
        <v>0.58399999999999996</v>
      </c>
      <c r="R1350" s="147">
        <f>Q1350*H1350</f>
        <v>3.65</v>
      </c>
      <c r="S1350" s="147">
        <v>0</v>
      </c>
      <c r="T1350" s="148">
        <f>S1350*H1350</f>
        <v>0</v>
      </c>
      <c r="AR1350" s="149" t="s">
        <v>225</v>
      </c>
      <c r="AT1350" s="149" t="s">
        <v>757</v>
      </c>
      <c r="AU1350" s="149" t="s">
        <v>89</v>
      </c>
      <c r="AY1350" s="17" t="s">
        <v>171</v>
      </c>
      <c r="BE1350" s="150">
        <f>IF(N1350="základní",J1350,0)</f>
        <v>0</v>
      </c>
      <c r="BF1350" s="150">
        <f>IF(N1350="snížená",J1350,0)</f>
        <v>0</v>
      </c>
      <c r="BG1350" s="150">
        <f>IF(N1350="zákl. přenesená",J1350,0)</f>
        <v>0</v>
      </c>
      <c r="BH1350" s="150">
        <f>IF(N1350="sníž. přenesená",J1350,0)</f>
        <v>0</v>
      </c>
      <c r="BI1350" s="150">
        <f>IF(N1350="nulová",J1350,0)</f>
        <v>0</v>
      </c>
      <c r="BJ1350" s="17" t="s">
        <v>87</v>
      </c>
      <c r="BK1350" s="150">
        <f>ROUND(I1350*H1350,2)</f>
        <v>0</v>
      </c>
      <c r="BL1350" s="17" t="s">
        <v>177</v>
      </c>
      <c r="BM1350" s="149" t="s">
        <v>1034</v>
      </c>
    </row>
    <row r="1351" spans="2:65" s="12" customFormat="1">
      <c r="B1351" s="151"/>
      <c r="D1351" s="152" t="s">
        <v>179</v>
      </c>
      <c r="E1351" s="153" t="s">
        <v>1</v>
      </c>
      <c r="F1351" s="154" t="s">
        <v>975</v>
      </c>
      <c r="H1351" s="153" t="s">
        <v>1</v>
      </c>
      <c r="I1351" s="155"/>
      <c r="L1351" s="151"/>
      <c r="M1351" s="156"/>
      <c r="T1351" s="157"/>
      <c r="AT1351" s="153" t="s">
        <v>179</v>
      </c>
      <c r="AU1351" s="153" t="s">
        <v>89</v>
      </c>
      <c r="AV1351" s="12" t="s">
        <v>87</v>
      </c>
      <c r="AW1351" s="12" t="s">
        <v>36</v>
      </c>
      <c r="AX1351" s="12" t="s">
        <v>80</v>
      </c>
      <c r="AY1351" s="153" t="s">
        <v>171</v>
      </c>
    </row>
    <row r="1352" spans="2:65" s="13" customFormat="1">
      <c r="B1352" s="158"/>
      <c r="D1352" s="152" t="s">
        <v>179</v>
      </c>
      <c r="E1352" s="159" t="s">
        <v>1</v>
      </c>
      <c r="F1352" s="160" t="s">
        <v>952</v>
      </c>
      <c r="H1352" s="161">
        <v>6.25</v>
      </c>
      <c r="I1352" s="162"/>
      <c r="L1352" s="158"/>
      <c r="M1352" s="163"/>
      <c r="T1352" s="164"/>
      <c r="AT1352" s="159" t="s">
        <v>179</v>
      </c>
      <c r="AU1352" s="159" t="s">
        <v>89</v>
      </c>
      <c r="AV1352" s="13" t="s">
        <v>89</v>
      </c>
      <c r="AW1352" s="13" t="s">
        <v>36</v>
      </c>
      <c r="AX1352" s="13" t="s">
        <v>80</v>
      </c>
      <c r="AY1352" s="159" t="s">
        <v>171</v>
      </c>
    </row>
    <row r="1353" spans="2:65" s="14" customFormat="1">
      <c r="B1353" s="165"/>
      <c r="D1353" s="152" t="s">
        <v>179</v>
      </c>
      <c r="E1353" s="166" t="s">
        <v>1</v>
      </c>
      <c r="F1353" s="167" t="s">
        <v>183</v>
      </c>
      <c r="H1353" s="168">
        <v>6.25</v>
      </c>
      <c r="I1353" s="169"/>
      <c r="L1353" s="165"/>
      <c r="M1353" s="170"/>
      <c r="T1353" s="171"/>
      <c r="AT1353" s="166" t="s">
        <v>179</v>
      </c>
      <c r="AU1353" s="166" t="s">
        <v>89</v>
      </c>
      <c r="AV1353" s="14" t="s">
        <v>177</v>
      </c>
      <c r="AW1353" s="14" t="s">
        <v>36</v>
      </c>
      <c r="AX1353" s="14" t="s">
        <v>87</v>
      </c>
      <c r="AY1353" s="166" t="s">
        <v>171</v>
      </c>
    </row>
    <row r="1354" spans="2:65" s="1" customFormat="1" ht="33" customHeight="1">
      <c r="B1354" s="32"/>
      <c r="C1354" s="137" t="s">
        <v>1035</v>
      </c>
      <c r="D1354" s="137" t="s">
        <v>173</v>
      </c>
      <c r="E1354" s="138" t="s">
        <v>1036</v>
      </c>
      <c r="F1354" s="139" t="s">
        <v>1037</v>
      </c>
      <c r="G1354" s="140" t="s">
        <v>252</v>
      </c>
      <c r="H1354" s="141">
        <v>2.0499999999999998</v>
      </c>
      <c r="I1354" s="142"/>
      <c r="J1354" s="143">
        <f>ROUND(I1354*H1354,2)</f>
        <v>0</v>
      </c>
      <c r="K1354" s="144"/>
      <c r="L1354" s="32"/>
      <c r="M1354" s="145" t="s">
        <v>1</v>
      </c>
      <c r="N1354" s="146" t="s">
        <v>45</v>
      </c>
      <c r="P1354" s="147">
        <f>O1354*H1354</f>
        <v>0</v>
      </c>
      <c r="Q1354" s="147">
        <v>4.0000000000000003E-5</v>
      </c>
      <c r="R1354" s="147">
        <f>Q1354*H1354</f>
        <v>8.2000000000000001E-5</v>
      </c>
      <c r="S1354" s="147">
        <v>0</v>
      </c>
      <c r="T1354" s="148">
        <f>S1354*H1354</f>
        <v>0</v>
      </c>
      <c r="AR1354" s="149" t="s">
        <v>177</v>
      </c>
      <c r="AT1354" s="149" t="s">
        <v>173</v>
      </c>
      <c r="AU1354" s="149" t="s">
        <v>89</v>
      </c>
      <c r="AY1354" s="17" t="s">
        <v>171</v>
      </c>
      <c r="BE1354" s="150">
        <f>IF(N1354="základní",J1354,0)</f>
        <v>0</v>
      </c>
      <c r="BF1354" s="150">
        <f>IF(N1354="snížená",J1354,0)</f>
        <v>0</v>
      </c>
      <c r="BG1354" s="150">
        <f>IF(N1354="zákl. přenesená",J1354,0)</f>
        <v>0</v>
      </c>
      <c r="BH1354" s="150">
        <f>IF(N1354="sníž. přenesená",J1354,0)</f>
        <v>0</v>
      </c>
      <c r="BI1354" s="150">
        <f>IF(N1354="nulová",J1354,0)</f>
        <v>0</v>
      </c>
      <c r="BJ1354" s="17" t="s">
        <v>87</v>
      </c>
      <c r="BK1354" s="150">
        <f>ROUND(I1354*H1354,2)</f>
        <v>0</v>
      </c>
      <c r="BL1354" s="17" t="s">
        <v>177</v>
      </c>
      <c r="BM1354" s="149" t="s">
        <v>1038</v>
      </c>
    </row>
    <row r="1355" spans="2:65" s="12" customFormat="1">
      <c r="B1355" s="151"/>
      <c r="D1355" s="152" t="s">
        <v>179</v>
      </c>
      <c r="E1355" s="153" t="s">
        <v>1</v>
      </c>
      <c r="F1355" s="154" t="s">
        <v>975</v>
      </c>
      <c r="H1355" s="153" t="s">
        <v>1</v>
      </c>
      <c r="I1355" s="155"/>
      <c r="L1355" s="151"/>
      <c r="M1355" s="156"/>
      <c r="T1355" s="157"/>
      <c r="AT1355" s="153" t="s">
        <v>179</v>
      </c>
      <c r="AU1355" s="153" t="s">
        <v>89</v>
      </c>
      <c r="AV1355" s="12" t="s">
        <v>87</v>
      </c>
      <c r="AW1355" s="12" t="s">
        <v>36</v>
      </c>
      <c r="AX1355" s="12" t="s">
        <v>80</v>
      </c>
      <c r="AY1355" s="153" t="s">
        <v>171</v>
      </c>
    </row>
    <row r="1356" spans="2:65" s="13" customFormat="1">
      <c r="B1356" s="158"/>
      <c r="D1356" s="152" t="s">
        <v>179</v>
      </c>
      <c r="E1356" s="159" t="s">
        <v>1</v>
      </c>
      <c r="F1356" s="160" t="s">
        <v>838</v>
      </c>
      <c r="H1356" s="161">
        <v>2.0499999999999998</v>
      </c>
      <c r="I1356" s="162"/>
      <c r="L1356" s="158"/>
      <c r="M1356" s="163"/>
      <c r="T1356" s="164"/>
      <c r="AT1356" s="159" t="s">
        <v>179</v>
      </c>
      <c r="AU1356" s="159" t="s">
        <v>89</v>
      </c>
      <c r="AV1356" s="13" t="s">
        <v>89</v>
      </c>
      <c r="AW1356" s="13" t="s">
        <v>36</v>
      </c>
      <c r="AX1356" s="13" t="s">
        <v>80</v>
      </c>
      <c r="AY1356" s="159" t="s">
        <v>171</v>
      </c>
    </row>
    <row r="1357" spans="2:65" s="14" customFormat="1">
      <c r="B1357" s="165"/>
      <c r="D1357" s="152" t="s">
        <v>179</v>
      </c>
      <c r="E1357" s="166" t="s">
        <v>1</v>
      </c>
      <c r="F1357" s="167" t="s">
        <v>183</v>
      </c>
      <c r="H1357" s="168">
        <v>2.0499999999999998</v>
      </c>
      <c r="I1357" s="169"/>
      <c r="L1357" s="165"/>
      <c r="M1357" s="170"/>
      <c r="T1357" s="171"/>
      <c r="AT1357" s="166" t="s">
        <v>179</v>
      </c>
      <c r="AU1357" s="166" t="s">
        <v>89</v>
      </c>
      <c r="AV1357" s="14" t="s">
        <v>177</v>
      </c>
      <c r="AW1357" s="14" t="s">
        <v>36</v>
      </c>
      <c r="AX1357" s="14" t="s">
        <v>87</v>
      </c>
      <c r="AY1357" s="166" t="s">
        <v>171</v>
      </c>
    </row>
    <row r="1358" spans="2:65" s="1" customFormat="1" ht="24.15" customHeight="1">
      <c r="B1358" s="32"/>
      <c r="C1358" s="182" t="s">
        <v>1039</v>
      </c>
      <c r="D1358" s="182" t="s">
        <v>757</v>
      </c>
      <c r="E1358" s="183" t="s">
        <v>1040</v>
      </c>
      <c r="F1358" s="184" t="s">
        <v>1041</v>
      </c>
      <c r="G1358" s="185" t="s">
        <v>252</v>
      </c>
      <c r="H1358" s="186">
        <v>2.1120000000000001</v>
      </c>
      <c r="I1358" s="187"/>
      <c r="J1358" s="188">
        <f>ROUND(I1358*H1358,2)</f>
        <v>0</v>
      </c>
      <c r="K1358" s="189"/>
      <c r="L1358" s="190"/>
      <c r="M1358" s="191" t="s">
        <v>1</v>
      </c>
      <c r="N1358" s="192" t="s">
        <v>45</v>
      </c>
      <c r="P1358" s="147">
        <f>O1358*H1358</f>
        <v>0</v>
      </c>
      <c r="Q1358" s="147">
        <v>4.2999999999999997E-2</v>
      </c>
      <c r="R1358" s="147">
        <f>Q1358*H1358</f>
        <v>9.0815999999999994E-2</v>
      </c>
      <c r="S1358" s="147">
        <v>0</v>
      </c>
      <c r="T1358" s="148">
        <f>S1358*H1358</f>
        <v>0</v>
      </c>
      <c r="AR1358" s="149" t="s">
        <v>225</v>
      </c>
      <c r="AT1358" s="149" t="s">
        <v>757</v>
      </c>
      <c r="AU1358" s="149" t="s">
        <v>89</v>
      </c>
      <c r="AY1358" s="17" t="s">
        <v>171</v>
      </c>
      <c r="BE1358" s="150">
        <f>IF(N1358="základní",J1358,0)</f>
        <v>0</v>
      </c>
      <c r="BF1358" s="150">
        <f>IF(N1358="snížená",J1358,0)</f>
        <v>0</v>
      </c>
      <c r="BG1358" s="150">
        <f>IF(N1358="zákl. přenesená",J1358,0)</f>
        <v>0</v>
      </c>
      <c r="BH1358" s="150">
        <f>IF(N1358="sníž. přenesená",J1358,0)</f>
        <v>0</v>
      </c>
      <c r="BI1358" s="150">
        <f>IF(N1358="nulová",J1358,0)</f>
        <v>0</v>
      </c>
      <c r="BJ1358" s="17" t="s">
        <v>87</v>
      </c>
      <c r="BK1358" s="150">
        <f>ROUND(I1358*H1358,2)</f>
        <v>0</v>
      </c>
      <c r="BL1358" s="17" t="s">
        <v>177</v>
      </c>
      <c r="BM1358" s="149" t="s">
        <v>1042</v>
      </c>
    </row>
    <row r="1359" spans="2:65" s="12" customFormat="1">
      <c r="B1359" s="151"/>
      <c r="D1359" s="152" t="s">
        <v>179</v>
      </c>
      <c r="E1359" s="153" t="s">
        <v>1</v>
      </c>
      <c r="F1359" s="154" t="s">
        <v>975</v>
      </c>
      <c r="H1359" s="153" t="s">
        <v>1</v>
      </c>
      <c r="I1359" s="155"/>
      <c r="L1359" s="151"/>
      <c r="M1359" s="156"/>
      <c r="T1359" s="157"/>
      <c r="AT1359" s="153" t="s">
        <v>179</v>
      </c>
      <c r="AU1359" s="153" t="s">
        <v>89</v>
      </c>
      <c r="AV1359" s="12" t="s">
        <v>87</v>
      </c>
      <c r="AW1359" s="12" t="s">
        <v>36</v>
      </c>
      <c r="AX1359" s="12" t="s">
        <v>80</v>
      </c>
      <c r="AY1359" s="153" t="s">
        <v>171</v>
      </c>
    </row>
    <row r="1360" spans="2:65" s="13" customFormat="1">
      <c r="B1360" s="158"/>
      <c r="D1360" s="152" t="s">
        <v>179</v>
      </c>
      <c r="E1360" s="159" t="s">
        <v>1</v>
      </c>
      <c r="F1360" s="160" t="s">
        <v>1043</v>
      </c>
      <c r="H1360" s="161">
        <v>2.081</v>
      </c>
      <c r="I1360" s="162"/>
      <c r="L1360" s="158"/>
      <c r="M1360" s="163"/>
      <c r="T1360" s="164"/>
      <c r="AT1360" s="159" t="s">
        <v>179</v>
      </c>
      <c r="AU1360" s="159" t="s">
        <v>89</v>
      </c>
      <c r="AV1360" s="13" t="s">
        <v>89</v>
      </c>
      <c r="AW1360" s="13" t="s">
        <v>36</v>
      </c>
      <c r="AX1360" s="13" t="s">
        <v>80</v>
      </c>
      <c r="AY1360" s="159" t="s">
        <v>171</v>
      </c>
    </row>
    <row r="1361" spans="2:65" s="14" customFormat="1">
      <c r="B1361" s="165"/>
      <c r="D1361" s="152" t="s">
        <v>179</v>
      </c>
      <c r="E1361" s="166" t="s">
        <v>1</v>
      </c>
      <c r="F1361" s="167" t="s">
        <v>183</v>
      </c>
      <c r="H1361" s="168">
        <v>2.081</v>
      </c>
      <c r="I1361" s="169"/>
      <c r="L1361" s="165"/>
      <c r="M1361" s="170"/>
      <c r="T1361" s="171"/>
      <c r="AT1361" s="166" t="s">
        <v>179</v>
      </c>
      <c r="AU1361" s="166" t="s">
        <v>89</v>
      </c>
      <c r="AV1361" s="14" t="s">
        <v>177</v>
      </c>
      <c r="AW1361" s="14" t="s">
        <v>36</v>
      </c>
      <c r="AX1361" s="14" t="s">
        <v>87</v>
      </c>
      <c r="AY1361" s="166" t="s">
        <v>171</v>
      </c>
    </row>
    <row r="1362" spans="2:65" s="13" customFormat="1">
      <c r="B1362" s="158"/>
      <c r="D1362" s="152" t="s">
        <v>179</v>
      </c>
      <c r="F1362" s="160" t="s">
        <v>1044</v>
      </c>
      <c r="H1362" s="161">
        <v>2.1120000000000001</v>
      </c>
      <c r="I1362" s="162"/>
      <c r="L1362" s="158"/>
      <c r="M1362" s="163"/>
      <c r="T1362" s="164"/>
      <c r="AT1362" s="159" t="s">
        <v>179</v>
      </c>
      <c r="AU1362" s="159" t="s">
        <v>89</v>
      </c>
      <c r="AV1362" s="13" t="s">
        <v>89</v>
      </c>
      <c r="AW1362" s="13" t="s">
        <v>4</v>
      </c>
      <c r="AX1362" s="13" t="s">
        <v>87</v>
      </c>
      <c r="AY1362" s="159" t="s">
        <v>171</v>
      </c>
    </row>
    <row r="1363" spans="2:65" s="1" customFormat="1" ht="33" customHeight="1">
      <c r="B1363" s="32"/>
      <c r="C1363" s="137" t="s">
        <v>1045</v>
      </c>
      <c r="D1363" s="137" t="s">
        <v>173</v>
      </c>
      <c r="E1363" s="138" t="s">
        <v>1046</v>
      </c>
      <c r="F1363" s="139" t="s">
        <v>1047</v>
      </c>
      <c r="G1363" s="140" t="s">
        <v>252</v>
      </c>
      <c r="H1363" s="141">
        <v>7.54</v>
      </c>
      <c r="I1363" s="142"/>
      <c r="J1363" s="143">
        <f>ROUND(I1363*H1363,2)</f>
        <v>0</v>
      </c>
      <c r="K1363" s="144"/>
      <c r="L1363" s="32"/>
      <c r="M1363" s="145" t="s">
        <v>1</v>
      </c>
      <c r="N1363" s="146" t="s">
        <v>45</v>
      </c>
      <c r="P1363" s="147">
        <f>O1363*H1363</f>
        <v>0</v>
      </c>
      <c r="Q1363" s="147">
        <v>5.0000000000000002E-5</v>
      </c>
      <c r="R1363" s="147">
        <f>Q1363*H1363</f>
        <v>3.77E-4</v>
      </c>
      <c r="S1363" s="147">
        <v>0</v>
      </c>
      <c r="T1363" s="148">
        <f>S1363*H1363</f>
        <v>0</v>
      </c>
      <c r="AR1363" s="149" t="s">
        <v>177</v>
      </c>
      <c r="AT1363" s="149" t="s">
        <v>173</v>
      </c>
      <c r="AU1363" s="149" t="s">
        <v>89</v>
      </c>
      <c r="AY1363" s="17" t="s">
        <v>171</v>
      </c>
      <c r="BE1363" s="150">
        <f>IF(N1363="základní",J1363,0)</f>
        <v>0</v>
      </c>
      <c r="BF1363" s="150">
        <f>IF(N1363="snížená",J1363,0)</f>
        <v>0</v>
      </c>
      <c r="BG1363" s="150">
        <f>IF(N1363="zákl. přenesená",J1363,0)</f>
        <v>0</v>
      </c>
      <c r="BH1363" s="150">
        <f>IF(N1363="sníž. přenesená",J1363,0)</f>
        <v>0</v>
      </c>
      <c r="BI1363" s="150">
        <f>IF(N1363="nulová",J1363,0)</f>
        <v>0</v>
      </c>
      <c r="BJ1363" s="17" t="s">
        <v>87</v>
      </c>
      <c r="BK1363" s="150">
        <f>ROUND(I1363*H1363,2)</f>
        <v>0</v>
      </c>
      <c r="BL1363" s="17" t="s">
        <v>177</v>
      </c>
      <c r="BM1363" s="149" t="s">
        <v>1048</v>
      </c>
    </row>
    <row r="1364" spans="2:65" s="12" customFormat="1">
      <c r="B1364" s="151"/>
      <c r="D1364" s="152" t="s">
        <v>179</v>
      </c>
      <c r="E1364" s="153" t="s">
        <v>1</v>
      </c>
      <c r="F1364" s="154" t="s">
        <v>975</v>
      </c>
      <c r="H1364" s="153" t="s">
        <v>1</v>
      </c>
      <c r="I1364" s="155"/>
      <c r="L1364" s="151"/>
      <c r="M1364" s="156"/>
      <c r="T1364" s="157"/>
      <c r="AT1364" s="153" t="s">
        <v>179</v>
      </c>
      <c r="AU1364" s="153" t="s">
        <v>89</v>
      </c>
      <c r="AV1364" s="12" t="s">
        <v>87</v>
      </c>
      <c r="AW1364" s="12" t="s">
        <v>36</v>
      </c>
      <c r="AX1364" s="12" t="s">
        <v>80</v>
      </c>
      <c r="AY1364" s="153" t="s">
        <v>171</v>
      </c>
    </row>
    <row r="1365" spans="2:65" s="13" customFormat="1">
      <c r="B1365" s="158"/>
      <c r="D1365" s="152" t="s">
        <v>179</v>
      </c>
      <c r="E1365" s="159" t="s">
        <v>1</v>
      </c>
      <c r="F1365" s="160" t="s">
        <v>836</v>
      </c>
      <c r="H1365" s="161">
        <v>7.54</v>
      </c>
      <c r="I1365" s="162"/>
      <c r="L1365" s="158"/>
      <c r="M1365" s="163"/>
      <c r="T1365" s="164"/>
      <c r="AT1365" s="159" t="s">
        <v>179</v>
      </c>
      <c r="AU1365" s="159" t="s">
        <v>89</v>
      </c>
      <c r="AV1365" s="13" t="s">
        <v>89</v>
      </c>
      <c r="AW1365" s="13" t="s">
        <v>36</v>
      </c>
      <c r="AX1365" s="13" t="s">
        <v>80</v>
      </c>
      <c r="AY1365" s="159" t="s">
        <v>171</v>
      </c>
    </row>
    <row r="1366" spans="2:65" s="14" customFormat="1">
      <c r="B1366" s="165"/>
      <c r="D1366" s="152" t="s">
        <v>179</v>
      </c>
      <c r="E1366" s="166" t="s">
        <v>1</v>
      </c>
      <c r="F1366" s="167" t="s">
        <v>183</v>
      </c>
      <c r="H1366" s="168">
        <v>7.54</v>
      </c>
      <c r="I1366" s="169"/>
      <c r="L1366" s="165"/>
      <c r="M1366" s="170"/>
      <c r="T1366" s="171"/>
      <c r="AT1366" s="166" t="s">
        <v>179</v>
      </c>
      <c r="AU1366" s="166" t="s">
        <v>89</v>
      </c>
      <c r="AV1366" s="14" t="s">
        <v>177</v>
      </c>
      <c r="AW1366" s="14" t="s">
        <v>36</v>
      </c>
      <c r="AX1366" s="14" t="s">
        <v>87</v>
      </c>
      <c r="AY1366" s="166" t="s">
        <v>171</v>
      </c>
    </row>
    <row r="1367" spans="2:65" s="1" customFormat="1" ht="24.15" customHeight="1">
      <c r="B1367" s="32"/>
      <c r="C1367" s="182" t="s">
        <v>1049</v>
      </c>
      <c r="D1367" s="182" t="s">
        <v>757</v>
      </c>
      <c r="E1367" s="183" t="s">
        <v>1050</v>
      </c>
      <c r="F1367" s="184" t="s">
        <v>1051</v>
      </c>
      <c r="G1367" s="185" t="s">
        <v>252</v>
      </c>
      <c r="H1367" s="186">
        <v>7.7679999999999998</v>
      </c>
      <c r="I1367" s="187"/>
      <c r="J1367" s="188">
        <f>ROUND(I1367*H1367,2)</f>
        <v>0</v>
      </c>
      <c r="K1367" s="189"/>
      <c r="L1367" s="190"/>
      <c r="M1367" s="191" t="s">
        <v>1</v>
      </c>
      <c r="N1367" s="192" t="s">
        <v>45</v>
      </c>
      <c r="P1367" s="147">
        <f>O1367*H1367</f>
        <v>0</v>
      </c>
      <c r="Q1367" s="147">
        <v>7.4999999999999997E-2</v>
      </c>
      <c r="R1367" s="147">
        <f>Q1367*H1367</f>
        <v>0.58260000000000001</v>
      </c>
      <c r="S1367" s="147">
        <v>0</v>
      </c>
      <c r="T1367" s="148">
        <f>S1367*H1367</f>
        <v>0</v>
      </c>
      <c r="AR1367" s="149" t="s">
        <v>225</v>
      </c>
      <c r="AT1367" s="149" t="s">
        <v>757</v>
      </c>
      <c r="AU1367" s="149" t="s">
        <v>89</v>
      </c>
      <c r="AY1367" s="17" t="s">
        <v>171</v>
      </c>
      <c r="BE1367" s="150">
        <f>IF(N1367="základní",J1367,0)</f>
        <v>0</v>
      </c>
      <c r="BF1367" s="150">
        <f>IF(N1367="snížená",J1367,0)</f>
        <v>0</v>
      </c>
      <c r="BG1367" s="150">
        <f>IF(N1367="zákl. přenesená",J1367,0)</f>
        <v>0</v>
      </c>
      <c r="BH1367" s="150">
        <f>IF(N1367="sníž. přenesená",J1367,0)</f>
        <v>0</v>
      </c>
      <c r="BI1367" s="150">
        <f>IF(N1367="nulová",J1367,0)</f>
        <v>0</v>
      </c>
      <c r="BJ1367" s="17" t="s">
        <v>87</v>
      </c>
      <c r="BK1367" s="150">
        <f>ROUND(I1367*H1367,2)</f>
        <v>0</v>
      </c>
      <c r="BL1367" s="17" t="s">
        <v>177</v>
      </c>
      <c r="BM1367" s="149" t="s">
        <v>1052</v>
      </c>
    </row>
    <row r="1368" spans="2:65" s="12" customFormat="1">
      <c r="B1368" s="151"/>
      <c r="D1368" s="152" t="s">
        <v>179</v>
      </c>
      <c r="E1368" s="153" t="s">
        <v>1</v>
      </c>
      <c r="F1368" s="154" t="s">
        <v>975</v>
      </c>
      <c r="H1368" s="153" t="s">
        <v>1</v>
      </c>
      <c r="I1368" s="155"/>
      <c r="L1368" s="151"/>
      <c r="M1368" s="156"/>
      <c r="T1368" s="157"/>
      <c r="AT1368" s="153" t="s">
        <v>179</v>
      </c>
      <c r="AU1368" s="153" t="s">
        <v>89</v>
      </c>
      <c r="AV1368" s="12" t="s">
        <v>87</v>
      </c>
      <c r="AW1368" s="12" t="s">
        <v>36</v>
      </c>
      <c r="AX1368" s="12" t="s">
        <v>80</v>
      </c>
      <c r="AY1368" s="153" t="s">
        <v>171</v>
      </c>
    </row>
    <row r="1369" spans="2:65" s="13" customFormat="1">
      <c r="B1369" s="158"/>
      <c r="D1369" s="152" t="s">
        <v>179</v>
      </c>
      <c r="E1369" s="159" t="s">
        <v>1</v>
      </c>
      <c r="F1369" s="160" t="s">
        <v>1053</v>
      </c>
      <c r="H1369" s="161">
        <v>7.6529999999999996</v>
      </c>
      <c r="I1369" s="162"/>
      <c r="L1369" s="158"/>
      <c r="M1369" s="163"/>
      <c r="T1369" s="164"/>
      <c r="AT1369" s="159" t="s">
        <v>179</v>
      </c>
      <c r="AU1369" s="159" t="s">
        <v>89</v>
      </c>
      <c r="AV1369" s="13" t="s">
        <v>89</v>
      </c>
      <c r="AW1369" s="13" t="s">
        <v>36</v>
      </c>
      <c r="AX1369" s="13" t="s">
        <v>80</v>
      </c>
      <c r="AY1369" s="159" t="s">
        <v>171</v>
      </c>
    </row>
    <row r="1370" spans="2:65" s="14" customFormat="1">
      <c r="B1370" s="165"/>
      <c r="D1370" s="152" t="s">
        <v>179</v>
      </c>
      <c r="E1370" s="166" t="s">
        <v>1</v>
      </c>
      <c r="F1370" s="167" t="s">
        <v>183</v>
      </c>
      <c r="H1370" s="168">
        <v>7.6529999999999996</v>
      </c>
      <c r="I1370" s="169"/>
      <c r="L1370" s="165"/>
      <c r="M1370" s="170"/>
      <c r="T1370" s="171"/>
      <c r="AT1370" s="166" t="s">
        <v>179</v>
      </c>
      <c r="AU1370" s="166" t="s">
        <v>89</v>
      </c>
      <c r="AV1370" s="14" t="s">
        <v>177</v>
      </c>
      <c r="AW1370" s="14" t="s">
        <v>36</v>
      </c>
      <c r="AX1370" s="14" t="s">
        <v>87</v>
      </c>
      <c r="AY1370" s="166" t="s">
        <v>171</v>
      </c>
    </row>
    <row r="1371" spans="2:65" s="13" customFormat="1">
      <c r="B1371" s="158"/>
      <c r="D1371" s="152" t="s">
        <v>179</v>
      </c>
      <c r="F1371" s="160" t="s">
        <v>1054</v>
      </c>
      <c r="H1371" s="161">
        <v>7.7679999999999998</v>
      </c>
      <c r="I1371" s="162"/>
      <c r="L1371" s="158"/>
      <c r="M1371" s="163"/>
      <c r="T1371" s="164"/>
      <c r="AT1371" s="159" t="s">
        <v>179</v>
      </c>
      <c r="AU1371" s="159" t="s">
        <v>89</v>
      </c>
      <c r="AV1371" s="13" t="s">
        <v>89</v>
      </c>
      <c r="AW1371" s="13" t="s">
        <v>4</v>
      </c>
      <c r="AX1371" s="13" t="s">
        <v>87</v>
      </c>
      <c r="AY1371" s="159" t="s">
        <v>171</v>
      </c>
    </row>
    <row r="1372" spans="2:65" s="1" customFormat="1" ht="33" customHeight="1">
      <c r="B1372" s="32"/>
      <c r="C1372" s="137" t="s">
        <v>1055</v>
      </c>
      <c r="D1372" s="137" t="s">
        <v>173</v>
      </c>
      <c r="E1372" s="138" t="s">
        <v>1056</v>
      </c>
      <c r="F1372" s="139" t="s">
        <v>1057</v>
      </c>
      <c r="G1372" s="140" t="s">
        <v>252</v>
      </c>
      <c r="H1372" s="141">
        <v>4.99</v>
      </c>
      <c r="I1372" s="142"/>
      <c r="J1372" s="143">
        <f>ROUND(I1372*H1372,2)</f>
        <v>0</v>
      </c>
      <c r="K1372" s="144"/>
      <c r="L1372" s="32"/>
      <c r="M1372" s="145" t="s">
        <v>1</v>
      </c>
      <c r="N1372" s="146" t="s">
        <v>45</v>
      </c>
      <c r="P1372" s="147">
        <f>O1372*H1372</f>
        <v>0</v>
      </c>
      <c r="Q1372" s="147">
        <v>8.0000000000000007E-5</v>
      </c>
      <c r="R1372" s="147">
        <f>Q1372*H1372</f>
        <v>3.9920000000000005E-4</v>
      </c>
      <c r="S1372" s="147">
        <v>0</v>
      </c>
      <c r="T1372" s="148">
        <f>S1372*H1372</f>
        <v>0</v>
      </c>
      <c r="AR1372" s="149" t="s">
        <v>177</v>
      </c>
      <c r="AT1372" s="149" t="s">
        <v>173</v>
      </c>
      <c r="AU1372" s="149" t="s">
        <v>89</v>
      </c>
      <c r="AY1372" s="17" t="s">
        <v>171</v>
      </c>
      <c r="BE1372" s="150">
        <f>IF(N1372="základní",J1372,0)</f>
        <v>0</v>
      </c>
      <c r="BF1372" s="150">
        <f>IF(N1372="snížená",J1372,0)</f>
        <v>0</v>
      </c>
      <c r="BG1372" s="150">
        <f>IF(N1372="zákl. přenesená",J1372,0)</f>
        <v>0</v>
      </c>
      <c r="BH1372" s="150">
        <f>IF(N1372="sníž. přenesená",J1372,0)</f>
        <v>0</v>
      </c>
      <c r="BI1372" s="150">
        <f>IF(N1372="nulová",J1372,0)</f>
        <v>0</v>
      </c>
      <c r="BJ1372" s="17" t="s">
        <v>87</v>
      </c>
      <c r="BK1372" s="150">
        <f>ROUND(I1372*H1372,2)</f>
        <v>0</v>
      </c>
      <c r="BL1372" s="17" t="s">
        <v>177</v>
      </c>
      <c r="BM1372" s="149" t="s">
        <v>1058</v>
      </c>
    </row>
    <row r="1373" spans="2:65" s="1" customFormat="1" ht="19.2">
      <c r="B1373" s="32"/>
      <c r="D1373" s="152" t="s">
        <v>234</v>
      </c>
      <c r="F1373" s="179" t="s">
        <v>1059</v>
      </c>
      <c r="I1373" s="180"/>
      <c r="L1373" s="32"/>
      <c r="M1373" s="181"/>
      <c r="T1373" s="56"/>
      <c r="AT1373" s="17" t="s">
        <v>234</v>
      </c>
      <c r="AU1373" s="17" t="s">
        <v>89</v>
      </c>
    </row>
    <row r="1374" spans="2:65" s="12" customFormat="1">
      <c r="B1374" s="151"/>
      <c r="D1374" s="152" t="s">
        <v>179</v>
      </c>
      <c r="E1374" s="153" t="s">
        <v>1</v>
      </c>
      <c r="F1374" s="154" t="s">
        <v>975</v>
      </c>
      <c r="H1374" s="153" t="s">
        <v>1</v>
      </c>
      <c r="I1374" s="155"/>
      <c r="L1374" s="151"/>
      <c r="M1374" s="156"/>
      <c r="T1374" s="157"/>
      <c r="AT1374" s="153" t="s">
        <v>179</v>
      </c>
      <c r="AU1374" s="153" t="s">
        <v>89</v>
      </c>
      <c r="AV1374" s="12" t="s">
        <v>87</v>
      </c>
      <c r="AW1374" s="12" t="s">
        <v>36</v>
      </c>
      <c r="AX1374" s="12" t="s">
        <v>80</v>
      </c>
      <c r="AY1374" s="153" t="s">
        <v>171</v>
      </c>
    </row>
    <row r="1375" spans="2:65" s="13" customFormat="1">
      <c r="B1375" s="158"/>
      <c r="D1375" s="152" t="s">
        <v>179</v>
      </c>
      <c r="E1375" s="159" t="s">
        <v>1</v>
      </c>
      <c r="F1375" s="160" t="s">
        <v>1012</v>
      </c>
      <c r="H1375" s="161">
        <v>4.99</v>
      </c>
      <c r="I1375" s="162"/>
      <c r="L1375" s="158"/>
      <c r="M1375" s="163"/>
      <c r="T1375" s="164"/>
      <c r="AT1375" s="159" t="s">
        <v>179</v>
      </c>
      <c r="AU1375" s="159" t="s">
        <v>89</v>
      </c>
      <c r="AV1375" s="13" t="s">
        <v>89</v>
      </c>
      <c r="AW1375" s="13" t="s">
        <v>36</v>
      </c>
      <c r="AX1375" s="13" t="s">
        <v>80</v>
      </c>
      <c r="AY1375" s="159" t="s">
        <v>171</v>
      </c>
    </row>
    <row r="1376" spans="2:65" s="14" customFormat="1">
      <c r="B1376" s="165"/>
      <c r="D1376" s="152" t="s">
        <v>179</v>
      </c>
      <c r="E1376" s="166" t="s">
        <v>1</v>
      </c>
      <c r="F1376" s="167" t="s">
        <v>183</v>
      </c>
      <c r="H1376" s="168">
        <v>4.99</v>
      </c>
      <c r="I1376" s="169"/>
      <c r="L1376" s="165"/>
      <c r="M1376" s="170"/>
      <c r="T1376" s="171"/>
      <c r="AT1376" s="166" t="s">
        <v>179</v>
      </c>
      <c r="AU1376" s="166" t="s">
        <v>89</v>
      </c>
      <c r="AV1376" s="14" t="s">
        <v>177</v>
      </c>
      <c r="AW1376" s="14" t="s">
        <v>36</v>
      </c>
      <c r="AX1376" s="14" t="s">
        <v>87</v>
      </c>
      <c r="AY1376" s="166" t="s">
        <v>171</v>
      </c>
    </row>
    <row r="1377" spans="2:65" s="1" customFormat="1" ht="24.15" customHeight="1">
      <c r="B1377" s="32"/>
      <c r="C1377" s="182" t="s">
        <v>1060</v>
      </c>
      <c r="D1377" s="182" t="s">
        <v>757</v>
      </c>
      <c r="E1377" s="183" t="s">
        <v>1061</v>
      </c>
      <c r="F1377" s="184" t="s">
        <v>1062</v>
      </c>
      <c r="G1377" s="185" t="s">
        <v>252</v>
      </c>
      <c r="H1377" s="186">
        <v>5.0650000000000004</v>
      </c>
      <c r="I1377" s="187"/>
      <c r="J1377" s="188">
        <f>ROUND(I1377*H1377,2)</f>
        <v>0</v>
      </c>
      <c r="K1377" s="189"/>
      <c r="L1377" s="190"/>
      <c r="M1377" s="191" t="s">
        <v>1</v>
      </c>
      <c r="N1377" s="192" t="s">
        <v>45</v>
      </c>
      <c r="P1377" s="147">
        <f>O1377*H1377</f>
        <v>0</v>
      </c>
      <c r="Q1377" s="147">
        <v>0.1</v>
      </c>
      <c r="R1377" s="147">
        <f>Q1377*H1377</f>
        <v>0.50650000000000006</v>
      </c>
      <c r="S1377" s="147">
        <v>0</v>
      </c>
      <c r="T1377" s="148">
        <f>S1377*H1377</f>
        <v>0</v>
      </c>
      <c r="AR1377" s="149" t="s">
        <v>225</v>
      </c>
      <c r="AT1377" s="149" t="s">
        <v>757</v>
      </c>
      <c r="AU1377" s="149" t="s">
        <v>89</v>
      </c>
      <c r="AY1377" s="17" t="s">
        <v>171</v>
      </c>
      <c r="BE1377" s="150">
        <f>IF(N1377="základní",J1377,0)</f>
        <v>0</v>
      </c>
      <c r="BF1377" s="150">
        <f>IF(N1377="snížená",J1377,0)</f>
        <v>0</v>
      </c>
      <c r="BG1377" s="150">
        <f>IF(N1377="zákl. přenesená",J1377,0)</f>
        <v>0</v>
      </c>
      <c r="BH1377" s="150">
        <f>IF(N1377="sníž. přenesená",J1377,0)</f>
        <v>0</v>
      </c>
      <c r="BI1377" s="150">
        <f>IF(N1377="nulová",J1377,0)</f>
        <v>0</v>
      </c>
      <c r="BJ1377" s="17" t="s">
        <v>87</v>
      </c>
      <c r="BK1377" s="150">
        <f>ROUND(I1377*H1377,2)</f>
        <v>0</v>
      </c>
      <c r="BL1377" s="17" t="s">
        <v>177</v>
      </c>
      <c r="BM1377" s="149" t="s">
        <v>1063</v>
      </c>
    </row>
    <row r="1378" spans="2:65" s="1" customFormat="1" ht="19.2">
      <c r="B1378" s="32"/>
      <c r="D1378" s="152" t="s">
        <v>234</v>
      </c>
      <c r="F1378" s="179" t="s">
        <v>1064</v>
      </c>
      <c r="I1378" s="180"/>
      <c r="L1378" s="32"/>
      <c r="M1378" s="181"/>
      <c r="T1378" s="56"/>
      <c r="AT1378" s="17" t="s">
        <v>234</v>
      </c>
      <c r="AU1378" s="17" t="s">
        <v>89</v>
      </c>
    </row>
    <row r="1379" spans="2:65" s="12" customFormat="1">
      <c r="B1379" s="151"/>
      <c r="D1379" s="152" t="s">
        <v>179</v>
      </c>
      <c r="E1379" s="153" t="s">
        <v>1</v>
      </c>
      <c r="F1379" s="154" t="s">
        <v>975</v>
      </c>
      <c r="H1379" s="153" t="s">
        <v>1</v>
      </c>
      <c r="I1379" s="155"/>
      <c r="L1379" s="151"/>
      <c r="M1379" s="156"/>
      <c r="T1379" s="157"/>
      <c r="AT1379" s="153" t="s">
        <v>179</v>
      </c>
      <c r="AU1379" s="153" t="s">
        <v>89</v>
      </c>
      <c r="AV1379" s="12" t="s">
        <v>87</v>
      </c>
      <c r="AW1379" s="12" t="s">
        <v>36</v>
      </c>
      <c r="AX1379" s="12" t="s">
        <v>80</v>
      </c>
      <c r="AY1379" s="153" t="s">
        <v>171</v>
      </c>
    </row>
    <row r="1380" spans="2:65" s="13" customFormat="1">
      <c r="B1380" s="158"/>
      <c r="D1380" s="152" t="s">
        <v>179</v>
      </c>
      <c r="E1380" s="159" t="s">
        <v>1</v>
      </c>
      <c r="F1380" s="160" t="s">
        <v>1065</v>
      </c>
      <c r="H1380" s="161">
        <v>5.0650000000000004</v>
      </c>
      <c r="I1380" s="162"/>
      <c r="L1380" s="158"/>
      <c r="M1380" s="163"/>
      <c r="T1380" s="164"/>
      <c r="AT1380" s="159" t="s">
        <v>179</v>
      </c>
      <c r="AU1380" s="159" t="s">
        <v>89</v>
      </c>
      <c r="AV1380" s="13" t="s">
        <v>89</v>
      </c>
      <c r="AW1380" s="13" t="s">
        <v>36</v>
      </c>
      <c r="AX1380" s="13" t="s">
        <v>80</v>
      </c>
      <c r="AY1380" s="159" t="s">
        <v>171</v>
      </c>
    </row>
    <row r="1381" spans="2:65" s="14" customFormat="1">
      <c r="B1381" s="165"/>
      <c r="D1381" s="152" t="s">
        <v>179</v>
      </c>
      <c r="E1381" s="166" t="s">
        <v>1</v>
      </c>
      <c r="F1381" s="167" t="s">
        <v>183</v>
      </c>
      <c r="H1381" s="168">
        <v>5.0650000000000004</v>
      </c>
      <c r="I1381" s="169"/>
      <c r="L1381" s="165"/>
      <c r="M1381" s="170"/>
      <c r="T1381" s="171"/>
      <c r="AT1381" s="166" t="s">
        <v>179</v>
      </c>
      <c r="AU1381" s="166" t="s">
        <v>89</v>
      </c>
      <c r="AV1381" s="14" t="s">
        <v>177</v>
      </c>
      <c r="AW1381" s="14" t="s">
        <v>36</v>
      </c>
      <c r="AX1381" s="14" t="s">
        <v>87</v>
      </c>
      <c r="AY1381" s="166" t="s">
        <v>171</v>
      </c>
    </row>
    <row r="1382" spans="2:65" s="1" customFormat="1" ht="33" customHeight="1">
      <c r="B1382" s="32"/>
      <c r="C1382" s="137" t="s">
        <v>1066</v>
      </c>
      <c r="D1382" s="137" t="s">
        <v>173</v>
      </c>
      <c r="E1382" s="138" t="s">
        <v>1067</v>
      </c>
      <c r="F1382" s="139" t="s">
        <v>1068</v>
      </c>
      <c r="G1382" s="140" t="s">
        <v>252</v>
      </c>
      <c r="H1382" s="141">
        <v>22.83</v>
      </c>
      <c r="I1382" s="142"/>
      <c r="J1382" s="143">
        <f>ROUND(I1382*H1382,2)</f>
        <v>0</v>
      </c>
      <c r="K1382" s="144"/>
      <c r="L1382" s="32"/>
      <c r="M1382" s="145" t="s">
        <v>1</v>
      </c>
      <c r="N1382" s="146" t="s">
        <v>45</v>
      </c>
      <c r="P1382" s="147">
        <f>O1382*H1382</f>
        <v>0</v>
      </c>
      <c r="Q1382" s="147">
        <v>1.1E-4</v>
      </c>
      <c r="R1382" s="147">
        <f>Q1382*H1382</f>
        <v>2.5112999999999997E-3</v>
      </c>
      <c r="S1382" s="147">
        <v>0</v>
      </c>
      <c r="T1382" s="148">
        <f>S1382*H1382</f>
        <v>0</v>
      </c>
      <c r="AR1382" s="149" t="s">
        <v>177</v>
      </c>
      <c r="AT1382" s="149" t="s">
        <v>173</v>
      </c>
      <c r="AU1382" s="149" t="s">
        <v>89</v>
      </c>
      <c r="AY1382" s="17" t="s">
        <v>171</v>
      </c>
      <c r="BE1382" s="150">
        <f>IF(N1382="základní",J1382,0)</f>
        <v>0</v>
      </c>
      <c r="BF1382" s="150">
        <f>IF(N1382="snížená",J1382,0)</f>
        <v>0</v>
      </c>
      <c r="BG1382" s="150">
        <f>IF(N1382="zákl. přenesená",J1382,0)</f>
        <v>0</v>
      </c>
      <c r="BH1382" s="150">
        <f>IF(N1382="sníž. přenesená",J1382,0)</f>
        <v>0</v>
      </c>
      <c r="BI1382" s="150">
        <f>IF(N1382="nulová",J1382,0)</f>
        <v>0</v>
      </c>
      <c r="BJ1382" s="17" t="s">
        <v>87</v>
      </c>
      <c r="BK1382" s="150">
        <f>ROUND(I1382*H1382,2)</f>
        <v>0</v>
      </c>
      <c r="BL1382" s="17" t="s">
        <v>177</v>
      </c>
      <c r="BM1382" s="149" t="s">
        <v>1069</v>
      </c>
    </row>
    <row r="1383" spans="2:65" s="1" customFormat="1" ht="19.2">
      <c r="B1383" s="32"/>
      <c r="D1383" s="152" t="s">
        <v>234</v>
      </c>
      <c r="F1383" s="179" t="s">
        <v>1059</v>
      </c>
      <c r="I1383" s="180"/>
      <c r="L1383" s="32"/>
      <c r="M1383" s="181"/>
      <c r="T1383" s="56"/>
      <c r="AT1383" s="17" t="s">
        <v>234</v>
      </c>
      <c r="AU1383" s="17" t="s">
        <v>89</v>
      </c>
    </row>
    <row r="1384" spans="2:65" s="12" customFormat="1">
      <c r="B1384" s="151"/>
      <c r="D1384" s="152" t="s">
        <v>179</v>
      </c>
      <c r="E1384" s="153" t="s">
        <v>1</v>
      </c>
      <c r="F1384" s="154" t="s">
        <v>975</v>
      </c>
      <c r="H1384" s="153" t="s">
        <v>1</v>
      </c>
      <c r="I1384" s="155"/>
      <c r="L1384" s="151"/>
      <c r="M1384" s="156"/>
      <c r="T1384" s="157"/>
      <c r="AT1384" s="153" t="s">
        <v>179</v>
      </c>
      <c r="AU1384" s="153" t="s">
        <v>89</v>
      </c>
      <c r="AV1384" s="12" t="s">
        <v>87</v>
      </c>
      <c r="AW1384" s="12" t="s">
        <v>36</v>
      </c>
      <c r="AX1384" s="12" t="s">
        <v>80</v>
      </c>
      <c r="AY1384" s="153" t="s">
        <v>171</v>
      </c>
    </row>
    <row r="1385" spans="2:65" s="13" customFormat="1">
      <c r="B1385" s="158"/>
      <c r="D1385" s="152" t="s">
        <v>179</v>
      </c>
      <c r="E1385" s="159" t="s">
        <v>1</v>
      </c>
      <c r="F1385" s="160" t="s">
        <v>1013</v>
      </c>
      <c r="H1385" s="161">
        <v>22.83</v>
      </c>
      <c r="I1385" s="162"/>
      <c r="L1385" s="158"/>
      <c r="M1385" s="163"/>
      <c r="T1385" s="164"/>
      <c r="AT1385" s="159" t="s">
        <v>179</v>
      </c>
      <c r="AU1385" s="159" t="s">
        <v>89</v>
      </c>
      <c r="AV1385" s="13" t="s">
        <v>89</v>
      </c>
      <c r="AW1385" s="13" t="s">
        <v>36</v>
      </c>
      <c r="AX1385" s="13" t="s">
        <v>80</v>
      </c>
      <c r="AY1385" s="159" t="s">
        <v>171</v>
      </c>
    </row>
    <row r="1386" spans="2:65" s="14" customFormat="1">
      <c r="B1386" s="165"/>
      <c r="D1386" s="152" t="s">
        <v>179</v>
      </c>
      <c r="E1386" s="166" t="s">
        <v>1</v>
      </c>
      <c r="F1386" s="167" t="s">
        <v>183</v>
      </c>
      <c r="H1386" s="168">
        <v>22.83</v>
      </c>
      <c r="I1386" s="169"/>
      <c r="L1386" s="165"/>
      <c r="M1386" s="170"/>
      <c r="T1386" s="171"/>
      <c r="AT1386" s="166" t="s">
        <v>179</v>
      </c>
      <c r="AU1386" s="166" t="s">
        <v>89</v>
      </c>
      <c r="AV1386" s="14" t="s">
        <v>177</v>
      </c>
      <c r="AW1386" s="14" t="s">
        <v>36</v>
      </c>
      <c r="AX1386" s="14" t="s">
        <v>87</v>
      </c>
      <c r="AY1386" s="166" t="s">
        <v>171</v>
      </c>
    </row>
    <row r="1387" spans="2:65" s="1" customFormat="1" ht="24.15" customHeight="1">
      <c r="B1387" s="32"/>
      <c r="C1387" s="182" t="s">
        <v>1070</v>
      </c>
      <c r="D1387" s="182" t="s">
        <v>757</v>
      </c>
      <c r="E1387" s="183" t="s">
        <v>1071</v>
      </c>
      <c r="F1387" s="184" t="s">
        <v>1072</v>
      </c>
      <c r="G1387" s="185" t="s">
        <v>252</v>
      </c>
      <c r="H1387" s="186">
        <v>23.172000000000001</v>
      </c>
      <c r="I1387" s="187"/>
      <c r="J1387" s="188">
        <f>ROUND(I1387*H1387,2)</f>
        <v>0</v>
      </c>
      <c r="K1387" s="189"/>
      <c r="L1387" s="190"/>
      <c r="M1387" s="191" t="s">
        <v>1</v>
      </c>
      <c r="N1387" s="192" t="s">
        <v>45</v>
      </c>
      <c r="P1387" s="147">
        <f>O1387*H1387</f>
        <v>0</v>
      </c>
      <c r="Q1387" s="147">
        <v>0.152</v>
      </c>
      <c r="R1387" s="147">
        <f>Q1387*H1387</f>
        <v>3.5221439999999999</v>
      </c>
      <c r="S1387" s="147">
        <v>0</v>
      </c>
      <c r="T1387" s="148">
        <f>S1387*H1387</f>
        <v>0</v>
      </c>
      <c r="AR1387" s="149" t="s">
        <v>225</v>
      </c>
      <c r="AT1387" s="149" t="s">
        <v>757</v>
      </c>
      <c r="AU1387" s="149" t="s">
        <v>89</v>
      </c>
      <c r="AY1387" s="17" t="s">
        <v>171</v>
      </c>
      <c r="BE1387" s="150">
        <f>IF(N1387="základní",J1387,0)</f>
        <v>0</v>
      </c>
      <c r="BF1387" s="150">
        <f>IF(N1387="snížená",J1387,0)</f>
        <v>0</v>
      </c>
      <c r="BG1387" s="150">
        <f>IF(N1387="zákl. přenesená",J1387,0)</f>
        <v>0</v>
      </c>
      <c r="BH1387" s="150">
        <f>IF(N1387="sníž. přenesená",J1387,0)</f>
        <v>0</v>
      </c>
      <c r="BI1387" s="150">
        <f>IF(N1387="nulová",J1387,0)</f>
        <v>0</v>
      </c>
      <c r="BJ1387" s="17" t="s">
        <v>87</v>
      </c>
      <c r="BK1387" s="150">
        <f>ROUND(I1387*H1387,2)</f>
        <v>0</v>
      </c>
      <c r="BL1387" s="17" t="s">
        <v>177</v>
      </c>
      <c r="BM1387" s="149" t="s">
        <v>1073</v>
      </c>
    </row>
    <row r="1388" spans="2:65" s="1" customFormat="1" ht="19.2">
      <c r="B1388" s="32"/>
      <c r="D1388" s="152" t="s">
        <v>234</v>
      </c>
      <c r="F1388" s="179" t="s">
        <v>1064</v>
      </c>
      <c r="I1388" s="180"/>
      <c r="L1388" s="32"/>
      <c r="M1388" s="181"/>
      <c r="T1388" s="56"/>
      <c r="AT1388" s="17" t="s">
        <v>234</v>
      </c>
      <c r="AU1388" s="17" t="s">
        <v>89</v>
      </c>
    </row>
    <row r="1389" spans="2:65" s="12" customFormat="1">
      <c r="B1389" s="151"/>
      <c r="D1389" s="152" t="s">
        <v>179</v>
      </c>
      <c r="E1389" s="153" t="s">
        <v>1</v>
      </c>
      <c r="F1389" s="154" t="s">
        <v>975</v>
      </c>
      <c r="H1389" s="153" t="s">
        <v>1</v>
      </c>
      <c r="I1389" s="155"/>
      <c r="L1389" s="151"/>
      <c r="M1389" s="156"/>
      <c r="T1389" s="157"/>
      <c r="AT1389" s="153" t="s">
        <v>179</v>
      </c>
      <c r="AU1389" s="153" t="s">
        <v>89</v>
      </c>
      <c r="AV1389" s="12" t="s">
        <v>87</v>
      </c>
      <c r="AW1389" s="12" t="s">
        <v>36</v>
      </c>
      <c r="AX1389" s="12" t="s">
        <v>80</v>
      </c>
      <c r="AY1389" s="153" t="s">
        <v>171</v>
      </c>
    </row>
    <row r="1390" spans="2:65" s="13" customFormat="1">
      <c r="B1390" s="158"/>
      <c r="D1390" s="152" t="s">
        <v>179</v>
      </c>
      <c r="E1390" s="159" t="s">
        <v>1</v>
      </c>
      <c r="F1390" s="160" t="s">
        <v>1074</v>
      </c>
      <c r="H1390" s="161">
        <v>23.172000000000001</v>
      </c>
      <c r="I1390" s="162"/>
      <c r="L1390" s="158"/>
      <c r="M1390" s="163"/>
      <c r="T1390" s="164"/>
      <c r="AT1390" s="159" t="s">
        <v>179</v>
      </c>
      <c r="AU1390" s="159" t="s">
        <v>89</v>
      </c>
      <c r="AV1390" s="13" t="s">
        <v>89</v>
      </c>
      <c r="AW1390" s="13" t="s">
        <v>36</v>
      </c>
      <c r="AX1390" s="13" t="s">
        <v>80</v>
      </c>
      <c r="AY1390" s="159" t="s">
        <v>171</v>
      </c>
    </row>
    <row r="1391" spans="2:65" s="14" customFormat="1">
      <c r="B1391" s="165"/>
      <c r="D1391" s="152" t="s">
        <v>179</v>
      </c>
      <c r="E1391" s="166" t="s">
        <v>1</v>
      </c>
      <c r="F1391" s="167" t="s">
        <v>183</v>
      </c>
      <c r="H1391" s="168">
        <v>23.172000000000001</v>
      </c>
      <c r="I1391" s="169"/>
      <c r="L1391" s="165"/>
      <c r="M1391" s="170"/>
      <c r="T1391" s="171"/>
      <c r="AT1391" s="166" t="s">
        <v>179</v>
      </c>
      <c r="AU1391" s="166" t="s">
        <v>89</v>
      </c>
      <c r="AV1391" s="14" t="s">
        <v>177</v>
      </c>
      <c r="AW1391" s="14" t="s">
        <v>36</v>
      </c>
      <c r="AX1391" s="14" t="s">
        <v>87</v>
      </c>
      <c r="AY1391" s="166" t="s">
        <v>171</v>
      </c>
    </row>
    <row r="1392" spans="2:65" s="1" customFormat="1" ht="37.950000000000003" customHeight="1">
      <c r="B1392" s="32"/>
      <c r="C1392" s="137" t="s">
        <v>1075</v>
      </c>
      <c r="D1392" s="137" t="s">
        <v>173</v>
      </c>
      <c r="E1392" s="138" t="s">
        <v>1076</v>
      </c>
      <c r="F1392" s="139" t="s">
        <v>1077</v>
      </c>
      <c r="G1392" s="140" t="s">
        <v>252</v>
      </c>
      <c r="H1392" s="141">
        <v>15.12</v>
      </c>
      <c r="I1392" s="142"/>
      <c r="J1392" s="143">
        <f>ROUND(I1392*H1392,2)</f>
        <v>0</v>
      </c>
      <c r="K1392" s="144"/>
      <c r="L1392" s="32"/>
      <c r="M1392" s="145" t="s">
        <v>1</v>
      </c>
      <c r="N1392" s="146" t="s">
        <v>45</v>
      </c>
      <c r="P1392" s="147">
        <f>O1392*H1392</f>
        <v>0</v>
      </c>
      <c r="Q1392" s="147">
        <v>2.5000000000000001E-4</v>
      </c>
      <c r="R1392" s="147">
        <f>Q1392*H1392</f>
        <v>3.7799999999999999E-3</v>
      </c>
      <c r="S1392" s="147">
        <v>0</v>
      </c>
      <c r="T1392" s="148">
        <f>S1392*H1392</f>
        <v>0</v>
      </c>
      <c r="AR1392" s="149" t="s">
        <v>177</v>
      </c>
      <c r="AT1392" s="149" t="s">
        <v>173</v>
      </c>
      <c r="AU1392" s="149" t="s">
        <v>89</v>
      </c>
      <c r="AY1392" s="17" t="s">
        <v>171</v>
      </c>
      <c r="BE1392" s="150">
        <f>IF(N1392="základní",J1392,0)</f>
        <v>0</v>
      </c>
      <c r="BF1392" s="150">
        <f>IF(N1392="snížená",J1392,0)</f>
        <v>0</v>
      </c>
      <c r="BG1392" s="150">
        <f>IF(N1392="zákl. přenesená",J1392,0)</f>
        <v>0</v>
      </c>
      <c r="BH1392" s="150">
        <f>IF(N1392="sníž. přenesená",J1392,0)</f>
        <v>0</v>
      </c>
      <c r="BI1392" s="150">
        <f>IF(N1392="nulová",J1392,0)</f>
        <v>0</v>
      </c>
      <c r="BJ1392" s="17" t="s">
        <v>87</v>
      </c>
      <c r="BK1392" s="150">
        <f>ROUND(I1392*H1392,2)</f>
        <v>0</v>
      </c>
      <c r="BL1392" s="17" t="s">
        <v>177</v>
      </c>
      <c r="BM1392" s="149" t="s">
        <v>1078</v>
      </c>
    </row>
    <row r="1393" spans="2:65" s="12" customFormat="1">
      <c r="B1393" s="151"/>
      <c r="D1393" s="152" t="s">
        <v>179</v>
      </c>
      <c r="E1393" s="153" t="s">
        <v>1</v>
      </c>
      <c r="F1393" s="154" t="s">
        <v>975</v>
      </c>
      <c r="H1393" s="153" t="s">
        <v>1</v>
      </c>
      <c r="I1393" s="155"/>
      <c r="L1393" s="151"/>
      <c r="M1393" s="156"/>
      <c r="T1393" s="157"/>
      <c r="AT1393" s="153" t="s">
        <v>179</v>
      </c>
      <c r="AU1393" s="153" t="s">
        <v>89</v>
      </c>
      <c r="AV1393" s="12" t="s">
        <v>87</v>
      </c>
      <c r="AW1393" s="12" t="s">
        <v>36</v>
      </c>
      <c r="AX1393" s="12" t="s">
        <v>80</v>
      </c>
      <c r="AY1393" s="153" t="s">
        <v>171</v>
      </c>
    </row>
    <row r="1394" spans="2:65" s="13" customFormat="1">
      <c r="B1394" s="158"/>
      <c r="D1394" s="152" t="s">
        <v>179</v>
      </c>
      <c r="E1394" s="159" t="s">
        <v>1</v>
      </c>
      <c r="F1394" s="160" t="s">
        <v>1014</v>
      </c>
      <c r="H1394" s="161">
        <v>15.12</v>
      </c>
      <c r="I1394" s="162"/>
      <c r="L1394" s="158"/>
      <c r="M1394" s="163"/>
      <c r="T1394" s="164"/>
      <c r="AT1394" s="159" t="s">
        <v>179</v>
      </c>
      <c r="AU1394" s="159" t="s">
        <v>89</v>
      </c>
      <c r="AV1394" s="13" t="s">
        <v>89</v>
      </c>
      <c r="AW1394" s="13" t="s">
        <v>36</v>
      </c>
      <c r="AX1394" s="13" t="s">
        <v>80</v>
      </c>
      <c r="AY1394" s="159" t="s">
        <v>171</v>
      </c>
    </row>
    <row r="1395" spans="2:65" s="14" customFormat="1">
      <c r="B1395" s="165"/>
      <c r="D1395" s="152" t="s">
        <v>179</v>
      </c>
      <c r="E1395" s="166" t="s">
        <v>1</v>
      </c>
      <c r="F1395" s="167" t="s">
        <v>183</v>
      </c>
      <c r="H1395" s="168">
        <v>15.12</v>
      </c>
      <c r="I1395" s="169"/>
      <c r="L1395" s="165"/>
      <c r="M1395" s="170"/>
      <c r="T1395" s="171"/>
      <c r="AT1395" s="166" t="s">
        <v>179</v>
      </c>
      <c r="AU1395" s="166" t="s">
        <v>89</v>
      </c>
      <c r="AV1395" s="14" t="s">
        <v>177</v>
      </c>
      <c r="AW1395" s="14" t="s">
        <v>36</v>
      </c>
      <c r="AX1395" s="14" t="s">
        <v>87</v>
      </c>
      <c r="AY1395" s="166" t="s">
        <v>171</v>
      </c>
    </row>
    <row r="1396" spans="2:65" s="1" customFormat="1" ht="24.15" customHeight="1">
      <c r="B1396" s="32"/>
      <c r="C1396" s="182" t="s">
        <v>1079</v>
      </c>
      <c r="D1396" s="182" t="s">
        <v>757</v>
      </c>
      <c r="E1396" s="183" t="s">
        <v>1080</v>
      </c>
      <c r="F1396" s="184" t="s">
        <v>1081</v>
      </c>
      <c r="G1396" s="185" t="s">
        <v>252</v>
      </c>
      <c r="H1396" s="186">
        <v>15.12</v>
      </c>
      <c r="I1396" s="187"/>
      <c r="J1396" s="188">
        <f>ROUND(I1396*H1396,2)</f>
        <v>0</v>
      </c>
      <c r="K1396" s="189"/>
      <c r="L1396" s="190"/>
      <c r="M1396" s="191" t="s">
        <v>1</v>
      </c>
      <c r="N1396" s="192" t="s">
        <v>45</v>
      </c>
      <c r="P1396" s="147">
        <f>O1396*H1396</f>
        <v>0</v>
      </c>
      <c r="Q1396" s="147">
        <v>0.1898</v>
      </c>
      <c r="R1396" s="147">
        <f>Q1396*H1396</f>
        <v>2.8697759999999999</v>
      </c>
      <c r="S1396" s="147">
        <v>0</v>
      </c>
      <c r="T1396" s="148">
        <f>S1396*H1396</f>
        <v>0</v>
      </c>
      <c r="AR1396" s="149" t="s">
        <v>225</v>
      </c>
      <c r="AT1396" s="149" t="s">
        <v>757</v>
      </c>
      <c r="AU1396" s="149" t="s">
        <v>89</v>
      </c>
      <c r="AY1396" s="17" t="s">
        <v>171</v>
      </c>
      <c r="BE1396" s="150">
        <f>IF(N1396="základní",J1396,0)</f>
        <v>0</v>
      </c>
      <c r="BF1396" s="150">
        <f>IF(N1396="snížená",J1396,0)</f>
        <v>0</v>
      </c>
      <c r="BG1396" s="150">
        <f>IF(N1396="zákl. přenesená",J1396,0)</f>
        <v>0</v>
      </c>
      <c r="BH1396" s="150">
        <f>IF(N1396="sníž. přenesená",J1396,0)</f>
        <v>0</v>
      </c>
      <c r="BI1396" s="150">
        <f>IF(N1396="nulová",J1396,0)</f>
        <v>0</v>
      </c>
      <c r="BJ1396" s="17" t="s">
        <v>87</v>
      </c>
      <c r="BK1396" s="150">
        <f>ROUND(I1396*H1396,2)</f>
        <v>0</v>
      </c>
      <c r="BL1396" s="17" t="s">
        <v>177</v>
      </c>
      <c r="BM1396" s="149" t="s">
        <v>1082</v>
      </c>
    </row>
    <row r="1397" spans="2:65" s="12" customFormat="1">
      <c r="B1397" s="151"/>
      <c r="D1397" s="152" t="s">
        <v>179</v>
      </c>
      <c r="E1397" s="153" t="s">
        <v>1</v>
      </c>
      <c r="F1397" s="154" t="s">
        <v>975</v>
      </c>
      <c r="H1397" s="153" t="s">
        <v>1</v>
      </c>
      <c r="I1397" s="155"/>
      <c r="L1397" s="151"/>
      <c r="M1397" s="156"/>
      <c r="T1397" s="157"/>
      <c r="AT1397" s="153" t="s">
        <v>179</v>
      </c>
      <c r="AU1397" s="153" t="s">
        <v>89</v>
      </c>
      <c r="AV1397" s="12" t="s">
        <v>87</v>
      </c>
      <c r="AW1397" s="12" t="s">
        <v>36</v>
      </c>
      <c r="AX1397" s="12" t="s">
        <v>80</v>
      </c>
      <c r="AY1397" s="153" t="s">
        <v>171</v>
      </c>
    </row>
    <row r="1398" spans="2:65" s="13" customFormat="1">
      <c r="B1398" s="158"/>
      <c r="D1398" s="152" t="s">
        <v>179</v>
      </c>
      <c r="E1398" s="159" t="s">
        <v>1</v>
      </c>
      <c r="F1398" s="160" t="s">
        <v>1014</v>
      </c>
      <c r="H1398" s="161">
        <v>15.12</v>
      </c>
      <c r="I1398" s="162"/>
      <c r="L1398" s="158"/>
      <c r="M1398" s="163"/>
      <c r="T1398" s="164"/>
      <c r="AT1398" s="159" t="s">
        <v>179</v>
      </c>
      <c r="AU1398" s="159" t="s">
        <v>89</v>
      </c>
      <c r="AV1398" s="13" t="s">
        <v>89</v>
      </c>
      <c r="AW1398" s="13" t="s">
        <v>36</v>
      </c>
      <c r="AX1398" s="13" t="s">
        <v>80</v>
      </c>
      <c r="AY1398" s="159" t="s">
        <v>171</v>
      </c>
    </row>
    <row r="1399" spans="2:65" s="14" customFormat="1">
      <c r="B1399" s="165"/>
      <c r="D1399" s="152" t="s">
        <v>179</v>
      </c>
      <c r="E1399" s="166" t="s">
        <v>1</v>
      </c>
      <c r="F1399" s="167" t="s">
        <v>183</v>
      </c>
      <c r="H1399" s="168">
        <v>15.12</v>
      </c>
      <c r="I1399" s="169"/>
      <c r="L1399" s="165"/>
      <c r="M1399" s="170"/>
      <c r="T1399" s="171"/>
      <c r="AT1399" s="166" t="s">
        <v>179</v>
      </c>
      <c r="AU1399" s="166" t="s">
        <v>89</v>
      </c>
      <c r="AV1399" s="14" t="s">
        <v>177</v>
      </c>
      <c r="AW1399" s="14" t="s">
        <v>36</v>
      </c>
      <c r="AX1399" s="14" t="s">
        <v>87</v>
      </c>
      <c r="AY1399" s="166" t="s">
        <v>171</v>
      </c>
    </row>
    <row r="1400" spans="2:65" s="1" customFormat="1" ht="24.15" customHeight="1">
      <c r="B1400" s="32"/>
      <c r="C1400" s="137" t="s">
        <v>1083</v>
      </c>
      <c r="D1400" s="137" t="s">
        <v>173</v>
      </c>
      <c r="E1400" s="138" t="s">
        <v>1084</v>
      </c>
      <c r="F1400" s="139" t="s">
        <v>1085</v>
      </c>
      <c r="G1400" s="140" t="s">
        <v>252</v>
      </c>
      <c r="H1400" s="141">
        <v>12.03</v>
      </c>
      <c r="I1400" s="142"/>
      <c r="J1400" s="143">
        <f>ROUND(I1400*H1400,2)</f>
        <v>0</v>
      </c>
      <c r="K1400" s="144"/>
      <c r="L1400" s="32"/>
      <c r="M1400" s="145" t="s">
        <v>1</v>
      </c>
      <c r="N1400" s="146" t="s">
        <v>45</v>
      </c>
      <c r="P1400" s="147">
        <f>O1400*H1400</f>
        <v>0</v>
      </c>
      <c r="Q1400" s="147">
        <v>0</v>
      </c>
      <c r="R1400" s="147">
        <f>Q1400*H1400</f>
        <v>0</v>
      </c>
      <c r="S1400" s="147">
        <v>0.46100000000000002</v>
      </c>
      <c r="T1400" s="148">
        <f>S1400*H1400</f>
        <v>5.5458299999999996</v>
      </c>
      <c r="AR1400" s="149" t="s">
        <v>177</v>
      </c>
      <c r="AT1400" s="149" t="s">
        <v>173</v>
      </c>
      <c r="AU1400" s="149" t="s">
        <v>89</v>
      </c>
      <c r="AY1400" s="17" t="s">
        <v>171</v>
      </c>
      <c r="BE1400" s="150">
        <f>IF(N1400="základní",J1400,0)</f>
        <v>0</v>
      </c>
      <c r="BF1400" s="150">
        <f>IF(N1400="snížená",J1400,0)</f>
        <v>0</v>
      </c>
      <c r="BG1400" s="150">
        <f>IF(N1400="zákl. přenesená",J1400,0)</f>
        <v>0</v>
      </c>
      <c r="BH1400" s="150">
        <f>IF(N1400="sníž. přenesená",J1400,0)</f>
        <v>0</v>
      </c>
      <c r="BI1400" s="150">
        <f>IF(N1400="nulová",J1400,0)</f>
        <v>0</v>
      </c>
      <c r="BJ1400" s="17" t="s">
        <v>87</v>
      </c>
      <c r="BK1400" s="150">
        <f>ROUND(I1400*H1400,2)</f>
        <v>0</v>
      </c>
      <c r="BL1400" s="17" t="s">
        <v>177</v>
      </c>
      <c r="BM1400" s="149" t="s">
        <v>1086</v>
      </c>
    </row>
    <row r="1401" spans="2:65" s="12" customFormat="1">
      <c r="B1401" s="151"/>
      <c r="D1401" s="152" t="s">
        <v>179</v>
      </c>
      <c r="E1401" s="153" t="s">
        <v>1</v>
      </c>
      <c r="F1401" s="154" t="s">
        <v>975</v>
      </c>
      <c r="H1401" s="153" t="s">
        <v>1</v>
      </c>
      <c r="I1401" s="155"/>
      <c r="L1401" s="151"/>
      <c r="M1401" s="156"/>
      <c r="T1401" s="157"/>
      <c r="AT1401" s="153" t="s">
        <v>179</v>
      </c>
      <c r="AU1401" s="153" t="s">
        <v>89</v>
      </c>
      <c r="AV1401" s="12" t="s">
        <v>87</v>
      </c>
      <c r="AW1401" s="12" t="s">
        <v>36</v>
      </c>
      <c r="AX1401" s="12" t="s">
        <v>80</v>
      </c>
      <c r="AY1401" s="153" t="s">
        <v>171</v>
      </c>
    </row>
    <row r="1402" spans="2:65" s="13" customFormat="1">
      <c r="B1402" s="158"/>
      <c r="D1402" s="152" t="s">
        <v>179</v>
      </c>
      <c r="E1402" s="159" t="s">
        <v>1</v>
      </c>
      <c r="F1402" s="160" t="s">
        <v>1011</v>
      </c>
      <c r="H1402" s="161">
        <v>12.03</v>
      </c>
      <c r="I1402" s="162"/>
      <c r="L1402" s="158"/>
      <c r="M1402" s="163"/>
      <c r="T1402" s="164"/>
      <c r="AT1402" s="159" t="s">
        <v>179</v>
      </c>
      <c r="AU1402" s="159" t="s">
        <v>89</v>
      </c>
      <c r="AV1402" s="13" t="s">
        <v>89</v>
      </c>
      <c r="AW1402" s="13" t="s">
        <v>36</v>
      </c>
      <c r="AX1402" s="13" t="s">
        <v>80</v>
      </c>
      <c r="AY1402" s="159" t="s">
        <v>171</v>
      </c>
    </row>
    <row r="1403" spans="2:65" s="14" customFormat="1">
      <c r="B1403" s="165"/>
      <c r="D1403" s="152" t="s">
        <v>179</v>
      </c>
      <c r="E1403" s="166" t="s">
        <v>1</v>
      </c>
      <c r="F1403" s="167" t="s">
        <v>183</v>
      </c>
      <c r="H1403" s="168">
        <v>12.03</v>
      </c>
      <c r="I1403" s="169"/>
      <c r="L1403" s="165"/>
      <c r="M1403" s="170"/>
      <c r="T1403" s="171"/>
      <c r="AT1403" s="166" t="s">
        <v>179</v>
      </c>
      <c r="AU1403" s="166" t="s">
        <v>89</v>
      </c>
      <c r="AV1403" s="14" t="s">
        <v>177</v>
      </c>
      <c r="AW1403" s="14" t="s">
        <v>36</v>
      </c>
      <c r="AX1403" s="14" t="s">
        <v>87</v>
      </c>
      <c r="AY1403" s="166" t="s">
        <v>171</v>
      </c>
    </row>
    <row r="1404" spans="2:65" s="1" customFormat="1" ht="24.15" customHeight="1">
      <c r="B1404" s="32"/>
      <c r="C1404" s="182" t="s">
        <v>1087</v>
      </c>
      <c r="D1404" s="182" t="s">
        <v>757</v>
      </c>
      <c r="E1404" s="183" t="s">
        <v>1088</v>
      </c>
      <c r="F1404" s="184" t="s">
        <v>1089</v>
      </c>
      <c r="G1404" s="185" t="s">
        <v>252</v>
      </c>
      <c r="H1404" s="186">
        <v>12.03</v>
      </c>
      <c r="I1404" s="187"/>
      <c r="J1404" s="188">
        <f>ROUND(I1404*H1404,2)</f>
        <v>0</v>
      </c>
      <c r="K1404" s="189"/>
      <c r="L1404" s="190"/>
      <c r="M1404" s="191" t="s">
        <v>1</v>
      </c>
      <c r="N1404" s="192" t="s">
        <v>45</v>
      </c>
      <c r="P1404" s="147">
        <f>O1404*H1404</f>
        <v>0</v>
      </c>
      <c r="Q1404" s="147">
        <v>0.49320000000000003</v>
      </c>
      <c r="R1404" s="147">
        <f>Q1404*H1404</f>
        <v>5.9331959999999997</v>
      </c>
      <c r="S1404" s="147">
        <v>0</v>
      </c>
      <c r="T1404" s="148">
        <f>S1404*H1404</f>
        <v>0</v>
      </c>
      <c r="AR1404" s="149" t="s">
        <v>225</v>
      </c>
      <c r="AT1404" s="149" t="s">
        <v>757</v>
      </c>
      <c r="AU1404" s="149" t="s">
        <v>89</v>
      </c>
      <c r="AY1404" s="17" t="s">
        <v>171</v>
      </c>
      <c r="BE1404" s="150">
        <f>IF(N1404="základní",J1404,0)</f>
        <v>0</v>
      </c>
      <c r="BF1404" s="150">
        <f>IF(N1404="snížená",J1404,0)</f>
        <v>0</v>
      </c>
      <c r="BG1404" s="150">
        <f>IF(N1404="zákl. přenesená",J1404,0)</f>
        <v>0</v>
      </c>
      <c r="BH1404" s="150">
        <f>IF(N1404="sníž. přenesená",J1404,0)</f>
        <v>0</v>
      </c>
      <c r="BI1404" s="150">
        <f>IF(N1404="nulová",J1404,0)</f>
        <v>0</v>
      </c>
      <c r="BJ1404" s="17" t="s">
        <v>87</v>
      </c>
      <c r="BK1404" s="150">
        <f>ROUND(I1404*H1404,2)</f>
        <v>0</v>
      </c>
      <c r="BL1404" s="17" t="s">
        <v>177</v>
      </c>
      <c r="BM1404" s="149" t="s">
        <v>1090</v>
      </c>
    </row>
    <row r="1405" spans="2:65" s="12" customFormat="1">
      <c r="B1405" s="151"/>
      <c r="D1405" s="152" t="s">
        <v>179</v>
      </c>
      <c r="E1405" s="153" t="s">
        <v>1</v>
      </c>
      <c r="F1405" s="154" t="s">
        <v>975</v>
      </c>
      <c r="H1405" s="153" t="s">
        <v>1</v>
      </c>
      <c r="I1405" s="155"/>
      <c r="L1405" s="151"/>
      <c r="M1405" s="156"/>
      <c r="T1405" s="157"/>
      <c r="AT1405" s="153" t="s">
        <v>179</v>
      </c>
      <c r="AU1405" s="153" t="s">
        <v>89</v>
      </c>
      <c r="AV1405" s="12" t="s">
        <v>87</v>
      </c>
      <c r="AW1405" s="12" t="s">
        <v>36</v>
      </c>
      <c r="AX1405" s="12" t="s">
        <v>80</v>
      </c>
      <c r="AY1405" s="153" t="s">
        <v>171</v>
      </c>
    </row>
    <row r="1406" spans="2:65" s="13" customFormat="1">
      <c r="B1406" s="158"/>
      <c r="D1406" s="152" t="s">
        <v>179</v>
      </c>
      <c r="E1406" s="159" t="s">
        <v>1</v>
      </c>
      <c r="F1406" s="160" t="s">
        <v>1011</v>
      </c>
      <c r="H1406" s="161">
        <v>12.03</v>
      </c>
      <c r="I1406" s="162"/>
      <c r="L1406" s="158"/>
      <c r="M1406" s="163"/>
      <c r="T1406" s="164"/>
      <c r="AT1406" s="159" t="s">
        <v>179</v>
      </c>
      <c r="AU1406" s="159" t="s">
        <v>89</v>
      </c>
      <c r="AV1406" s="13" t="s">
        <v>89</v>
      </c>
      <c r="AW1406" s="13" t="s">
        <v>36</v>
      </c>
      <c r="AX1406" s="13" t="s">
        <v>80</v>
      </c>
      <c r="AY1406" s="159" t="s">
        <v>171</v>
      </c>
    </row>
    <row r="1407" spans="2:65" s="14" customFormat="1">
      <c r="B1407" s="165"/>
      <c r="D1407" s="152" t="s">
        <v>179</v>
      </c>
      <c r="E1407" s="166" t="s">
        <v>1</v>
      </c>
      <c r="F1407" s="167" t="s">
        <v>183</v>
      </c>
      <c r="H1407" s="168">
        <v>12.03</v>
      </c>
      <c r="I1407" s="169"/>
      <c r="L1407" s="165"/>
      <c r="M1407" s="170"/>
      <c r="T1407" s="171"/>
      <c r="AT1407" s="166" t="s">
        <v>179</v>
      </c>
      <c r="AU1407" s="166" t="s">
        <v>89</v>
      </c>
      <c r="AV1407" s="14" t="s">
        <v>177</v>
      </c>
      <c r="AW1407" s="14" t="s">
        <v>36</v>
      </c>
      <c r="AX1407" s="14" t="s">
        <v>87</v>
      </c>
      <c r="AY1407" s="166" t="s">
        <v>171</v>
      </c>
    </row>
    <row r="1408" spans="2:65" s="1" customFormat="1" ht="24.15" customHeight="1">
      <c r="B1408" s="32"/>
      <c r="C1408" s="137" t="s">
        <v>1091</v>
      </c>
      <c r="D1408" s="137" t="s">
        <v>173</v>
      </c>
      <c r="E1408" s="138" t="s">
        <v>1092</v>
      </c>
      <c r="F1408" s="139" t="s">
        <v>1093</v>
      </c>
      <c r="G1408" s="140" t="s">
        <v>252</v>
      </c>
      <c r="H1408" s="141">
        <v>18.100000000000001</v>
      </c>
      <c r="I1408" s="142"/>
      <c r="J1408" s="143">
        <f>ROUND(I1408*H1408,2)</f>
        <v>0</v>
      </c>
      <c r="K1408" s="144"/>
      <c r="L1408" s="32"/>
      <c r="M1408" s="145" t="s">
        <v>1</v>
      </c>
      <c r="N1408" s="146" t="s">
        <v>45</v>
      </c>
      <c r="P1408" s="147">
        <f>O1408*H1408</f>
        <v>0</v>
      </c>
      <c r="Q1408" s="147">
        <v>1.0000000000000001E-5</v>
      </c>
      <c r="R1408" s="147">
        <f>Q1408*H1408</f>
        <v>1.8100000000000004E-4</v>
      </c>
      <c r="S1408" s="147">
        <v>0</v>
      </c>
      <c r="T1408" s="148">
        <f>S1408*H1408</f>
        <v>0</v>
      </c>
      <c r="AR1408" s="149" t="s">
        <v>177</v>
      </c>
      <c r="AT1408" s="149" t="s">
        <v>173</v>
      </c>
      <c r="AU1408" s="149" t="s">
        <v>89</v>
      </c>
      <c r="AY1408" s="17" t="s">
        <v>171</v>
      </c>
      <c r="BE1408" s="150">
        <f>IF(N1408="základní",J1408,0)</f>
        <v>0</v>
      </c>
      <c r="BF1408" s="150">
        <f>IF(N1408="snížená",J1408,0)</f>
        <v>0</v>
      </c>
      <c r="BG1408" s="150">
        <f>IF(N1408="zákl. přenesená",J1408,0)</f>
        <v>0</v>
      </c>
      <c r="BH1408" s="150">
        <f>IF(N1408="sníž. přenesená",J1408,0)</f>
        <v>0</v>
      </c>
      <c r="BI1408" s="150">
        <f>IF(N1408="nulová",J1408,0)</f>
        <v>0</v>
      </c>
      <c r="BJ1408" s="17" t="s">
        <v>87</v>
      </c>
      <c r="BK1408" s="150">
        <f>ROUND(I1408*H1408,2)</f>
        <v>0</v>
      </c>
      <c r="BL1408" s="17" t="s">
        <v>177</v>
      </c>
      <c r="BM1408" s="149" t="s">
        <v>1094</v>
      </c>
    </row>
    <row r="1409" spans="2:65" s="12" customFormat="1">
      <c r="B1409" s="151"/>
      <c r="D1409" s="152" t="s">
        <v>179</v>
      </c>
      <c r="E1409" s="153" t="s">
        <v>1</v>
      </c>
      <c r="F1409" s="154" t="s">
        <v>975</v>
      </c>
      <c r="H1409" s="153" t="s">
        <v>1</v>
      </c>
      <c r="I1409" s="155"/>
      <c r="L1409" s="151"/>
      <c r="M1409" s="156"/>
      <c r="T1409" s="157"/>
      <c r="AT1409" s="153" t="s">
        <v>179</v>
      </c>
      <c r="AU1409" s="153" t="s">
        <v>89</v>
      </c>
      <c r="AV1409" s="12" t="s">
        <v>87</v>
      </c>
      <c r="AW1409" s="12" t="s">
        <v>36</v>
      </c>
      <c r="AX1409" s="12" t="s">
        <v>80</v>
      </c>
      <c r="AY1409" s="153" t="s">
        <v>171</v>
      </c>
    </row>
    <row r="1410" spans="2:65" s="13" customFormat="1">
      <c r="B1410" s="158"/>
      <c r="D1410" s="152" t="s">
        <v>179</v>
      </c>
      <c r="E1410" s="159" t="s">
        <v>1</v>
      </c>
      <c r="F1410" s="160" t="s">
        <v>1095</v>
      </c>
      <c r="H1410" s="161">
        <v>15.1</v>
      </c>
      <c r="I1410" s="162"/>
      <c r="L1410" s="158"/>
      <c r="M1410" s="163"/>
      <c r="T1410" s="164"/>
      <c r="AT1410" s="159" t="s">
        <v>179</v>
      </c>
      <c r="AU1410" s="159" t="s">
        <v>89</v>
      </c>
      <c r="AV1410" s="13" t="s">
        <v>89</v>
      </c>
      <c r="AW1410" s="13" t="s">
        <v>36</v>
      </c>
      <c r="AX1410" s="13" t="s">
        <v>80</v>
      </c>
      <c r="AY1410" s="159" t="s">
        <v>171</v>
      </c>
    </row>
    <row r="1411" spans="2:65" s="13" customFormat="1" ht="20.399999999999999">
      <c r="B1411" s="158"/>
      <c r="D1411" s="152" t="s">
        <v>179</v>
      </c>
      <c r="E1411" s="159" t="s">
        <v>1</v>
      </c>
      <c r="F1411" s="160" t="s">
        <v>1096</v>
      </c>
      <c r="H1411" s="161">
        <v>1.5</v>
      </c>
      <c r="I1411" s="162"/>
      <c r="L1411" s="158"/>
      <c r="M1411" s="163"/>
      <c r="T1411" s="164"/>
      <c r="AT1411" s="159" t="s">
        <v>179</v>
      </c>
      <c r="AU1411" s="159" t="s">
        <v>89</v>
      </c>
      <c r="AV1411" s="13" t="s">
        <v>89</v>
      </c>
      <c r="AW1411" s="13" t="s">
        <v>36</v>
      </c>
      <c r="AX1411" s="13" t="s">
        <v>80</v>
      </c>
      <c r="AY1411" s="159" t="s">
        <v>171</v>
      </c>
    </row>
    <row r="1412" spans="2:65" s="13" customFormat="1" ht="30.6">
      <c r="B1412" s="158"/>
      <c r="D1412" s="152" t="s">
        <v>179</v>
      </c>
      <c r="E1412" s="159" t="s">
        <v>1</v>
      </c>
      <c r="F1412" s="160" t="s">
        <v>1097</v>
      </c>
      <c r="H1412" s="161">
        <v>1.5</v>
      </c>
      <c r="I1412" s="162"/>
      <c r="L1412" s="158"/>
      <c r="M1412" s="163"/>
      <c r="T1412" s="164"/>
      <c r="AT1412" s="159" t="s">
        <v>179</v>
      </c>
      <c r="AU1412" s="159" t="s">
        <v>89</v>
      </c>
      <c r="AV1412" s="13" t="s">
        <v>89</v>
      </c>
      <c r="AW1412" s="13" t="s">
        <v>36</v>
      </c>
      <c r="AX1412" s="13" t="s">
        <v>80</v>
      </c>
      <c r="AY1412" s="159" t="s">
        <v>171</v>
      </c>
    </row>
    <row r="1413" spans="2:65" s="14" customFormat="1">
      <c r="B1413" s="165"/>
      <c r="D1413" s="152" t="s">
        <v>179</v>
      </c>
      <c r="E1413" s="166" t="s">
        <v>1</v>
      </c>
      <c r="F1413" s="167" t="s">
        <v>183</v>
      </c>
      <c r="H1413" s="168">
        <v>18.100000000000001</v>
      </c>
      <c r="I1413" s="169"/>
      <c r="L1413" s="165"/>
      <c r="M1413" s="170"/>
      <c r="T1413" s="171"/>
      <c r="AT1413" s="166" t="s">
        <v>179</v>
      </c>
      <c r="AU1413" s="166" t="s">
        <v>89</v>
      </c>
      <c r="AV1413" s="14" t="s">
        <v>177</v>
      </c>
      <c r="AW1413" s="14" t="s">
        <v>36</v>
      </c>
      <c r="AX1413" s="14" t="s">
        <v>87</v>
      </c>
      <c r="AY1413" s="166" t="s">
        <v>171</v>
      </c>
    </row>
    <row r="1414" spans="2:65" s="1" customFormat="1" ht="24.15" customHeight="1">
      <c r="B1414" s="32"/>
      <c r="C1414" s="182" t="s">
        <v>1098</v>
      </c>
      <c r="D1414" s="182" t="s">
        <v>757</v>
      </c>
      <c r="E1414" s="183" t="s">
        <v>1099</v>
      </c>
      <c r="F1414" s="184" t="s">
        <v>1100</v>
      </c>
      <c r="G1414" s="185" t="s">
        <v>252</v>
      </c>
      <c r="H1414" s="186">
        <v>19.202000000000002</v>
      </c>
      <c r="I1414" s="187"/>
      <c r="J1414" s="188">
        <f>ROUND(I1414*H1414,2)</f>
        <v>0</v>
      </c>
      <c r="K1414" s="189"/>
      <c r="L1414" s="190"/>
      <c r="M1414" s="191" t="s">
        <v>1</v>
      </c>
      <c r="N1414" s="192" t="s">
        <v>45</v>
      </c>
      <c r="P1414" s="147">
        <f>O1414*H1414</f>
        <v>0</v>
      </c>
      <c r="Q1414" s="147">
        <v>6.7299999999999999E-3</v>
      </c>
      <c r="R1414" s="147">
        <f>Q1414*H1414</f>
        <v>0.12922946000000002</v>
      </c>
      <c r="S1414" s="147">
        <v>0</v>
      </c>
      <c r="T1414" s="148">
        <f>S1414*H1414</f>
        <v>0</v>
      </c>
      <c r="AR1414" s="149" t="s">
        <v>225</v>
      </c>
      <c r="AT1414" s="149" t="s">
        <v>757</v>
      </c>
      <c r="AU1414" s="149" t="s">
        <v>89</v>
      </c>
      <c r="AY1414" s="17" t="s">
        <v>171</v>
      </c>
      <c r="BE1414" s="150">
        <f>IF(N1414="základní",J1414,0)</f>
        <v>0</v>
      </c>
      <c r="BF1414" s="150">
        <f>IF(N1414="snížená",J1414,0)</f>
        <v>0</v>
      </c>
      <c r="BG1414" s="150">
        <f>IF(N1414="zákl. přenesená",J1414,0)</f>
        <v>0</v>
      </c>
      <c r="BH1414" s="150">
        <f>IF(N1414="sníž. přenesená",J1414,0)</f>
        <v>0</v>
      </c>
      <c r="BI1414" s="150">
        <f>IF(N1414="nulová",J1414,0)</f>
        <v>0</v>
      </c>
      <c r="BJ1414" s="17" t="s">
        <v>87</v>
      </c>
      <c r="BK1414" s="150">
        <f>ROUND(I1414*H1414,2)</f>
        <v>0</v>
      </c>
      <c r="BL1414" s="17" t="s">
        <v>177</v>
      </c>
      <c r="BM1414" s="149" t="s">
        <v>1101</v>
      </c>
    </row>
    <row r="1415" spans="2:65" s="12" customFormat="1">
      <c r="B1415" s="151"/>
      <c r="D1415" s="152" t="s">
        <v>179</v>
      </c>
      <c r="E1415" s="153" t="s">
        <v>1</v>
      </c>
      <c r="F1415" s="154" t="s">
        <v>975</v>
      </c>
      <c r="H1415" s="153" t="s">
        <v>1</v>
      </c>
      <c r="I1415" s="155"/>
      <c r="L1415" s="151"/>
      <c r="M1415" s="156"/>
      <c r="T1415" s="157"/>
      <c r="AT1415" s="153" t="s">
        <v>179</v>
      </c>
      <c r="AU1415" s="153" t="s">
        <v>89</v>
      </c>
      <c r="AV1415" s="12" t="s">
        <v>87</v>
      </c>
      <c r="AW1415" s="12" t="s">
        <v>36</v>
      </c>
      <c r="AX1415" s="12" t="s">
        <v>80</v>
      </c>
      <c r="AY1415" s="153" t="s">
        <v>171</v>
      </c>
    </row>
    <row r="1416" spans="2:65" s="13" customFormat="1">
      <c r="B1416" s="158"/>
      <c r="D1416" s="152" t="s">
        <v>179</v>
      </c>
      <c r="E1416" s="159" t="s">
        <v>1</v>
      </c>
      <c r="F1416" s="160" t="s">
        <v>1102</v>
      </c>
      <c r="H1416" s="161">
        <v>15.553000000000001</v>
      </c>
      <c r="I1416" s="162"/>
      <c r="L1416" s="158"/>
      <c r="M1416" s="163"/>
      <c r="T1416" s="164"/>
      <c r="AT1416" s="159" t="s">
        <v>179</v>
      </c>
      <c r="AU1416" s="159" t="s">
        <v>89</v>
      </c>
      <c r="AV1416" s="13" t="s">
        <v>89</v>
      </c>
      <c r="AW1416" s="13" t="s">
        <v>36</v>
      </c>
      <c r="AX1416" s="13" t="s">
        <v>80</v>
      </c>
      <c r="AY1416" s="159" t="s">
        <v>171</v>
      </c>
    </row>
    <row r="1417" spans="2:65" s="13" customFormat="1" ht="20.399999999999999">
      <c r="B1417" s="158"/>
      <c r="D1417" s="152" t="s">
        <v>179</v>
      </c>
      <c r="E1417" s="159" t="s">
        <v>1</v>
      </c>
      <c r="F1417" s="160" t="s">
        <v>1103</v>
      </c>
      <c r="H1417" s="161">
        <v>1.5449999999999999</v>
      </c>
      <c r="I1417" s="162"/>
      <c r="L1417" s="158"/>
      <c r="M1417" s="163"/>
      <c r="T1417" s="164"/>
      <c r="AT1417" s="159" t="s">
        <v>179</v>
      </c>
      <c r="AU1417" s="159" t="s">
        <v>89</v>
      </c>
      <c r="AV1417" s="13" t="s">
        <v>89</v>
      </c>
      <c r="AW1417" s="13" t="s">
        <v>36</v>
      </c>
      <c r="AX1417" s="13" t="s">
        <v>80</v>
      </c>
      <c r="AY1417" s="159" t="s">
        <v>171</v>
      </c>
    </row>
    <row r="1418" spans="2:65" s="13" customFormat="1" ht="30.6">
      <c r="B1418" s="158"/>
      <c r="D1418" s="152" t="s">
        <v>179</v>
      </c>
      <c r="E1418" s="159" t="s">
        <v>1</v>
      </c>
      <c r="F1418" s="160" t="s">
        <v>1104</v>
      </c>
      <c r="H1418" s="161">
        <v>1.5449999999999999</v>
      </c>
      <c r="I1418" s="162"/>
      <c r="L1418" s="158"/>
      <c r="M1418" s="163"/>
      <c r="T1418" s="164"/>
      <c r="AT1418" s="159" t="s">
        <v>179</v>
      </c>
      <c r="AU1418" s="159" t="s">
        <v>89</v>
      </c>
      <c r="AV1418" s="13" t="s">
        <v>89</v>
      </c>
      <c r="AW1418" s="13" t="s">
        <v>36</v>
      </c>
      <c r="AX1418" s="13" t="s">
        <v>80</v>
      </c>
      <c r="AY1418" s="159" t="s">
        <v>171</v>
      </c>
    </row>
    <row r="1419" spans="2:65" s="14" customFormat="1">
      <c r="B1419" s="165"/>
      <c r="D1419" s="152" t="s">
        <v>179</v>
      </c>
      <c r="E1419" s="166" t="s">
        <v>1</v>
      </c>
      <c r="F1419" s="167" t="s">
        <v>183</v>
      </c>
      <c r="H1419" s="168">
        <v>18.643000000000001</v>
      </c>
      <c r="I1419" s="169"/>
      <c r="L1419" s="165"/>
      <c r="M1419" s="170"/>
      <c r="T1419" s="171"/>
      <c r="AT1419" s="166" t="s">
        <v>179</v>
      </c>
      <c r="AU1419" s="166" t="s">
        <v>89</v>
      </c>
      <c r="AV1419" s="14" t="s">
        <v>177</v>
      </c>
      <c r="AW1419" s="14" t="s">
        <v>36</v>
      </c>
      <c r="AX1419" s="14" t="s">
        <v>87</v>
      </c>
      <c r="AY1419" s="166" t="s">
        <v>171</v>
      </c>
    </row>
    <row r="1420" spans="2:65" s="13" customFormat="1">
      <c r="B1420" s="158"/>
      <c r="D1420" s="152" t="s">
        <v>179</v>
      </c>
      <c r="F1420" s="160" t="s">
        <v>1105</v>
      </c>
      <c r="H1420" s="161">
        <v>19.202000000000002</v>
      </c>
      <c r="I1420" s="162"/>
      <c r="L1420" s="158"/>
      <c r="M1420" s="163"/>
      <c r="T1420" s="164"/>
      <c r="AT1420" s="159" t="s">
        <v>179</v>
      </c>
      <c r="AU1420" s="159" t="s">
        <v>89</v>
      </c>
      <c r="AV1420" s="13" t="s">
        <v>89</v>
      </c>
      <c r="AW1420" s="13" t="s">
        <v>4</v>
      </c>
      <c r="AX1420" s="13" t="s">
        <v>87</v>
      </c>
      <c r="AY1420" s="159" t="s">
        <v>171</v>
      </c>
    </row>
    <row r="1421" spans="2:65" s="1" customFormat="1" ht="24.15" customHeight="1">
      <c r="B1421" s="32"/>
      <c r="C1421" s="137" t="s">
        <v>1106</v>
      </c>
      <c r="D1421" s="137" t="s">
        <v>173</v>
      </c>
      <c r="E1421" s="138" t="s">
        <v>1107</v>
      </c>
      <c r="F1421" s="139" t="s">
        <v>1108</v>
      </c>
      <c r="G1421" s="140" t="s">
        <v>252</v>
      </c>
      <c r="H1421" s="141">
        <v>12.14</v>
      </c>
      <c r="I1421" s="142"/>
      <c r="J1421" s="143">
        <f>ROUND(I1421*H1421,2)</f>
        <v>0</v>
      </c>
      <c r="K1421" s="144"/>
      <c r="L1421" s="32"/>
      <c r="M1421" s="145" t="s">
        <v>1</v>
      </c>
      <c r="N1421" s="146" t="s">
        <v>45</v>
      </c>
      <c r="P1421" s="147">
        <f>O1421*H1421</f>
        <v>0</v>
      </c>
      <c r="Q1421" s="147">
        <v>2.0000000000000002E-5</v>
      </c>
      <c r="R1421" s="147">
        <f>Q1421*H1421</f>
        <v>2.4280000000000002E-4</v>
      </c>
      <c r="S1421" s="147">
        <v>0</v>
      </c>
      <c r="T1421" s="148">
        <f>S1421*H1421</f>
        <v>0</v>
      </c>
      <c r="AR1421" s="149" t="s">
        <v>177</v>
      </c>
      <c r="AT1421" s="149" t="s">
        <v>173</v>
      </c>
      <c r="AU1421" s="149" t="s">
        <v>89</v>
      </c>
      <c r="AY1421" s="17" t="s">
        <v>171</v>
      </c>
      <c r="BE1421" s="150">
        <f>IF(N1421="základní",J1421,0)</f>
        <v>0</v>
      </c>
      <c r="BF1421" s="150">
        <f>IF(N1421="snížená",J1421,0)</f>
        <v>0</v>
      </c>
      <c r="BG1421" s="150">
        <f>IF(N1421="zákl. přenesená",J1421,0)</f>
        <v>0</v>
      </c>
      <c r="BH1421" s="150">
        <f>IF(N1421="sníž. přenesená",J1421,0)</f>
        <v>0</v>
      </c>
      <c r="BI1421" s="150">
        <f>IF(N1421="nulová",J1421,0)</f>
        <v>0</v>
      </c>
      <c r="BJ1421" s="17" t="s">
        <v>87</v>
      </c>
      <c r="BK1421" s="150">
        <f>ROUND(I1421*H1421,2)</f>
        <v>0</v>
      </c>
      <c r="BL1421" s="17" t="s">
        <v>177</v>
      </c>
      <c r="BM1421" s="149" t="s">
        <v>1109</v>
      </c>
    </row>
    <row r="1422" spans="2:65" s="12" customFormat="1">
      <c r="B1422" s="151"/>
      <c r="D1422" s="152" t="s">
        <v>179</v>
      </c>
      <c r="E1422" s="153" t="s">
        <v>1</v>
      </c>
      <c r="F1422" s="154" t="s">
        <v>975</v>
      </c>
      <c r="H1422" s="153" t="s">
        <v>1</v>
      </c>
      <c r="I1422" s="155"/>
      <c r="L1422" s="151"/>
      <c r="M1422" s="156"/>
      <c r="T1422" s="157"/>
      <c r="AT1422" s="153" t="s">
        <v>179</v>
      </c>
      <c r="AU1422" s="153" t="s">
        <v>89</v>
      </c>
      <c r="AV1422" s="12" t="s">
        <v>87</v>
      </c>
      <c r="AW1422" s="12" t="s">
        <v>36</v>
      </c>
      <c r="AX1422" s="12" t="s">
        <v>80</v>
      </c>
      <c r="AY1422" s="153" t="s">
        <v>171</v>
      </c>
    </row>
    <row r="1423" spans="2:65" s="13" customFormat="1">
      <c r="B1423" s="158"/>
      <c r="D1423" s="152" t="s">
        <v>179</v>
      </c>
      <c r="E1423" s="159" t="s">
        <v>1</v>
      </c>
      <c r="F1423" s="160" t="s">
        <v>1015</v>
      </c>
      <c r="H1423" s="161">
        <v>12.14</v>
      </c>
      <c r="I1423" s="162"/>
      <c r="L1423" s="158"/>
      <c r="M1423" s="163"/>
      <c r="T1423" s="164"/>
      <c r="AT1423" s="159" t="s">
        <v>179</v>
      </c>
      <c r="AU1423" s="159" t="s">
        <v>89</v>
      </c>
      <c r="AV1423" s="13" t="s">
        <v>89</v>
      </c>
      <c r="AW1423" s="13" t="s">
        <v>36</v>
      </c>
      <c r="AX1423" s="13" t="s">
        <v>80</v>
      </c>
      <c r="AY1423" s="159" t="s">
        <v>171</v>
      </c>
    </row>
    <row r="1424" spans="2:65" s="14" customFormat="1">
      <c r="B1424" s="165"/>
      <c r="D1424" s="152" t="s">
        <v>179</v>
      </c>
      <c r="E1424" s="166" t="s">
        <v>1</v>
      </c>
      <c r="F1424" s="167" t="s">
        <v>183</v>
      </c>
      <c r="H1424" s="168">
        <v>12.14</v>
      </c>
      <c r="I1424" s="169"/>
      <c r="L1424" s="165"/>
      <c r="M1424" s="170"/>
      <c r="T1424" s="171"/>
      <c r="AT1424" s="166" t="s">
        <v>179</v>
      </c>
      <c r="AU1424" s="166" t="s">
        <v>89</v>
      </c>
      <c r="AV1424" s="14" t="s">
        <v>177</v>
      </c>
      <c r="AW1424" s="14" t="s">
        <v>36</v>
      </c>
      <c r="AX1424" s="14" t="s">
        <v>87</v>
      </c>
      <c r="AY1424" s="166" t="s">
        <v>171</v>
      </c>
    </row>
    <row r="1425" spans="2:65" s="1" customFormat="1" ht="24.15" customHeight="1">
      <c r="B1425" s="32"/>
      <c r="C1425" s="182" t="s">
        <v>1110</v>
      </c>
      <c r="D1425" s="182" t="s">
        <v>757</v>
      </c>
      <c r="E1425" s="183" t="s">
        <v>1111</v>
      </c>
      <c r="F1425" s="184" t="s">
        <v>1112</v>
      </c>
      <c r="G1425" s="185" t="s">
        <v>252</v>
      </c>
      <c r="H1425" s="186">
        <v>12.879</v>
      </c>
      <c r="I1425" s="187"/>
      <c r="J1425" s="188">
        <f>ROUND(I1425*H1425,2)</f>
        <v>0</v>
      </c>
      <c r="K1425" s="189"/>
      <c r="L1425" s="190"/>
      <c r="M1425" s="191" t="s">
        <v>1</v>
      </c>
      <c r="N1425" s="192" t="s">
        <v>45</v>
      </c>
      <c r="P1425" s="147">
        <f>O1425*H1425</f>
        <v>0</v>
      </c>
      <c r="Q1425" s="147">
        <v>1.052E-2</v>
      </c>
      <c r="R1425" s="147">
        <f>Q1425*H1425</f>
        <v>0.13548707999999998</v>
      </c>
      <c r="S1425" s="147">
        <v>0</v>
      </c>
      <c r="T1425" s="148">
        <f>S1425*H1425</f>
        <v>0</v>
      </c>
      <c r="AR1425" s="149" t="s">
        <v>225</v>
      </c>
      <c r="AT1425" s="149" t="s">
        <v>757</v>
      </c>
      <c r="AU1425" s="149" t="s">
        <v>89</v>
      </c>
      <c r="AY1425" s="17" t="s">
        <v>171</v>
      </c>
      <c r="BE1425" s="150">
        <f>IF(N1425="základní",J1425,0)</f>
        <v>0</v>
      </c>
      <c r="BF1425" s="150">
        <f>IF(N1425="snížená",J1425,0)</f>
        <v>0</v>
      </c>
      <c r="BG1425" s="150">
        <f>IF(N1425="zákl. přenesená",J1425,0)</f>
        <v>0</v>
      </c>
      <c r="BH1425" s="150">
        <f>IF(N1425="sníž. přenesená",J1425,0)</f>
        <v>0</v>
      </c>
      <c r="BI1425" s="150">
        <f>IF(N1425="nulová",J1425,0)</f>
        <v>0</v>
      </c>
      <c r="BJ1425" s="17" t="s">
        <v>87</v>
      </c>
      <c r="BK1425" s="150">
        <f>ROUND(I1425*H1425,2)</f>
        <v>0</v>
      </c>
      <c r="BL1425" s="17" t="s">
        <v>177</v>
      </c>
      <c r="BM1425" s="149" t="s">
        <v>1113</v>
      </c>
    </row>
    <row r="1426" spans="2:65" s="12" customFormat="1">
      <c r="B1426" s="151"/>
      <c r="D1426" s="152" t="s">
        <v>179</v>
      </c>
      <c r="E1426" s="153" t="s">
        <v>1</v>
      </c>
      <c r="F1426" s="154" t="s">
        <v>975</v>
      </c>
      <c r="H1426" s="153" t="s">
        <v>1</v>
      </c>
      <c r="I1426" s="155"/>
      <c r="L1426" s="151"/>
      <c r="M1426" s="156"/>
      <c r="T1426" s="157"/>
      <c r="AT1426" s="153" t="s">
        <v>179</v>
      </c>
      <c r="AU1426" s="153" t="s">
        <v>89</v>
      </c>
      <c r="AV1426" s="12" t="s">
        <v>87</v>
      </c>
      <c r="AW1426" s="12" t="s">
        <v>36</v>
      </c>
      <c r="AX1426" s="12" t="s">
        <v>80</v>
      </c>
      <c r="AY1426" s="153" t="s">
        <v>171</v>
      </c>
    </row>
    <row r="1427" spans="2:65" s="13" customFormat="1">
      <c r="B1427" s="158"/>
      <c r="D1427" s="152" t="s">
        <v>179</v>
      </c>
      <c r="E1427" s="159" t="s">
        <v>1</v>
      </c>
      <c r="F1427" s="160" t="s">
        <v>1114</v>
      </c>
      <c r="H1427" s="161">
        <v>12.504</v>
      </c>
      <c r="I1427" s="162"/>
      <c r="L1427" s="158"/>
      <c r="M1427" s="163"/>
      <c r="T1427" s="164"/>
      <c r="AT1427" s="159" t="s">
        <v>179</v>
      </c>
      <c r="AU1427" s="159" t="s">
        <v>89</v>
      </c>
      <c r="AV1427" s="13" t="s">
        <v>89</v>
      </c>
      <c r="AW1427" s="13" t="s">
        <v>36</v>
      </c>
      <c r="AX1427" s="13" t="s">
        <v>80</v>
      </c>
      <c r="AY1427" s="159" t="s">
        <v>171</v>
      </c>
    </row>
    <row r="1428" spans="2:65" s="14" customFormat="1">
      <c r="B1428" s="165"/>
      <c r="D1428" s="152" t="s">
        <v>179</v>
      </c>
      <c r="E1428" s="166" t="s">
        <v>1</v>
      </c>
      <c r="F1428" s="167" t="s">
        <v>183</v>
      </c>
      <c r="H1428" s="168">
        <v>12.504</v>
      </c>
      <c r="I1428" s="169"/>
      <c r="L1428" s="165"/>
      <c r="M1428" s="170"/>
      <c r="T1428" s="171"/>
      <c r="AT1428" s="166" t="s">
        <v>179</v>
      </c>
      <c r="AU1428" s="166" t="s">
        <v>89</v>
      </c>
      <c r="AV1428" s="14" t="s">
        <v>177</v>
      </c>
      <c r="AW1428" s="14" t="s">
        <v>36</v>
      </c>
      <c r="AX1428" s="14" t="s">
        <v>87</v>
      </c>
      <c r="AY1428" s="166" t="s">
        <v>171</v>
      </c>
    </row>
    <row r="1429" spans="2:65" s="13" customFormat="1">
      <c r="B1429" s="158"/>
      <c r="D1429" s="152" t="s">
        <v>179</v>
      </c>
      <c r="F1429" s="160" t="s">
        <v>1115</v>
      </c>
      <c r="H1429" s="161">
        <v>12.879</v>
      </c>
      <c r="I1429" s="162"/>
      <c r="L1429" s="158"/>
      <c r="M1429" s="163"/>
      <c r="T1429" s="164"/>
      <c r="AT1429" s="159" t="s">
        <v>179</v>
      </c>
      <c r="AU1429" s="159" t="s">
        <v>89</v>
      </c>
      <c r="AV1429" s="13" t="s">
        <v>89</v>
      </c>
      <c r="AW1429" s="13" t="s">
        <v>4</v>
      </c>
      <c r="AX1429" s="13" t="s">
        <v>87</v>
      </c>
      <c r="AY1429" s="159" t="s">
        <v>171</v>
      </c>
    </row>
    <row r="1430" spans="2:65" s="1" customFormat="1" ht="24.15" customHeight="1">
      <c r="B1430" s="32"/>
      <c r="C1430" s="137" t="s">
        <v>1116</v>
      </c>
      <c r="D1430" s="137" t="s">
        <v>173</v>
      </c>
      <c r="E1430" s="138" t="s">
        <v>1117</v>
      </c>
      <c r="F1430" s="139" t="s">
        <v>1118</v>
      </c>
      <c r="G1430" s="140" t="s">
        <v>252</v>
      </c>
      <c r="H1430" s="141">
        <v>5.97</v>
      </c>
      <c r="I1430" s="142"/>
      <c r="J1430" s="143">
        <f>ROUND(I1430*H1430,2)</f>
        <v>0</v>
      </c>
      <c r="K1430" s="144"/>
      <c r="L1430" s="32"/>
      <c r="M1430" s="145" t="s">
        <v>1</v>
      </c>
      <c r="N1430" s="146" t="s">
        <v>45</v>
      </c>
      <c r="P1430" s="147">
        <f>O1430*H1430</f>
        <v>0</v>
      </c>
      <c r="Q1430" s="147">
        <v>2.0000000000000002E-5</v>
      </c>
      <c r="R1430" s="147">
        <f>Q1430*H1430</f>
        <v>1.194E-4</v>
      </c>
      <c r="S1430" s="147">
        <v>0</v>
      </c>
      <c r="T1430" s="148">
        <f>S1430*H1430</f>
        <v>0</v>
      </c>
      <c r="AR1430" s="149" t="s">
        <v>177</v>
      </c>
      <c r="AT1430" s="149" t="s">
        <v>173</v>
      </c>
      <c r="AU1430" s="149" t="s">
        <v>89</v>
      </c>
      <c r="AY1430" s="17" t="s">
        <v>171</v>
      </c>
      <c r="BE1430" s="150">
        <f>IF(N1430="základní",J1430,0)</f>
        <v>0</v>
      </c>
      <c r="BF1430" s="150">
        <f>IF(N1430="snížená",J1430,0)</f>
        <v>0</v>
      </c>
      <c r="BG1430" s="150">
        <f>IF(N1430="zákl. přenesená",J1430,0)</f>
        <v>0</v>
      </c>
      <c r="BH1430" s="150">
        <f>IF(N1430="sníž. přenesená",J1430,0)</f>
        <v>0</v>
      </c>
      <c r="BI1430" s="150">
        <f>IF(N1430="nulová",J1430,0)</f>
        <v>0</v>
      </c>
      <c r="BJ1430" s="17" t="s">
        <v>87</v>
      </c>
      <c r="BK1430" s="150">
        <f>ROUND(I1430*H1430,2)</f>
        <v>0</v>
      </c>
      <c r="BL1430" s="17" t="s">
        <v>177</v>
      </c>
      <c r="BM1430" s="149" t="s">
        <v>1119</v>
      </c>
    </row>
    <row r="1431" spans="2:65" s="12" customFormat="1">
      <c r="B1431" s="151"/>
      <c r="D1431" s="152" t="s">
        <v>179</v>
      </c>
      <c r="E1431" s="153" t="s">
        <v>1</v>
      </c>
      <c r="F1431" s="154" t="s">
        <v>975</v>
      </c>
      <c r="H1431" s="153" t="s">
        <v>1</v>
      </c>
      <c r="I1431" s="155"/>
      <c r="L1431" s="151"/>
      <c r="M1431" s="156"/>
      <c r="T1431" s="157"/>
      <c r="AT1431" s="153" t="s">
        <v>179</v>
      </c>
      <c r="AU1431" s="153" t="s">
        <v>89</v>
      </c>
      <c r="AV1431" s="12" t="s">
        <v>87</v>
      </c>
      <c r="AW1431" s="12" t="s">
        <v>36</v>
      </c>
      <c r="AX1431" s="12" t="s">
        <v>80</v>
      </c>
      <c r="AY1431" s="153" t="s">
        <v>171</v>
      </c>
    </row>
    <row r="1432" spans="2:65" s="13" customFormat="1">
      <c r="B1432" s="158"/>
      <c r="D1432" s="152" t="s">
        <v>179</v>
      </c>
      <c r="E1432" s="159" t="s">
        <v>1</v>
      </c>
      <c r="F1432" s="160" t="s">
        <v>839</v>
      </c>
      <c r="H1432" s="161">
        <v>5.97</v>
      </c>
      <c r="I1432" s="162"/>
      <c r="L1432" s="158"/>
      <c r="M1432" s="163"/>
      <c r="T1432" s="164"/>
      <c r="AT1432" s="159" t="s">
        <v>179</v>
      </c>
      <c r="AU1432" s="159" t="s">
        <v>89</v>
      </c>
      <c r="AV1432" s="13" t="s">
        <v>89</v>
      </c>
      <c r="AW1432" s="13" t="s">
        <v>36</v>
      </c>
      <c r="AX1432" s="13" t="s">
        <v>80</v>
      </c>
      <c r="AY1432" s="159" t="s">
        <v>171</v>
      </c>
    </row>
    <row r="1433" spans="2:65" s="14" customFormat="1">
      <c r="B1433" s="165"/>
      <c r="D1433" s="152" t="s">
        <v>179</v>
      </c>
      <c r="E1433" s="166" t="s">
        <v>1</v>
      </c>
      <c r="F1433" s="167" t="s">
        <v>183</v>
      </c>
      <c r="H1433" s="168">
        <v>5.97</v>
      </c>
      <c r="I1433" s="169"/>
      <c r="L1433" s="165"/>
      <c r="M1433" s="170"/>
      <c r="T1433" s="171"/>
      <c r="AT1433" s="166" t="s">
        <v>179</v>
      </c>
      <c r="AU1433" s="166" t="s">
        <v>89</v>
      </c>
      <c r="AV1433" s="14" t="s">
        <v>177</v>
      </c>
      <c r="AW1433" s="14" t="s">
        <v>36</v>
      </c>
      <c r="AX1433" s="14" t="s">
        <v>87</v>
      </c>
      <c r="AY1433" s="166" t="s">
        <v>171</v>
      </c>
    </row>
    <row r="1434" spans="2:65" s="1" customFormat="1" ht="24.15" customHeight="1">
      <c r="B1434" s="32"/>
      <c r="C1434" s="182" t="s">
        <v>1120</v>
      </c>
      <c r="D1434" s="182" t="s">
        <v>757</v>
      </c>
      <c r="E1434" s="183" t="s">
        <v>1121</v>
      </c>
      <c r="F1434" s="184" t="s">
        <v>1122</v>
      </c>
      <c r="G1434" s="185" t="s">
        <v>252</v>
      </c>
      <c r="H1434" s="186">
        <v>6.3330000000000002</v>
      </c>
      <c r="I1434" s="187"/>
      <c r="J1434" s="188">
        <f>ROUND(I1434*H1434,2)</f>
        <v>0</v>
      </c>
      <c r="K1434" s="189"/>
      <c r="L1434" s="190"/>
      <c r="M1434" s="191" t="s">
        <v>1</v>
      </c>
      <c r="N1434" s="192" t="s">
        <v>45</v>
      </c>
      <c r="P1434" s="147">
        <f>O1434*H1434</f>
        <v>0</v>
      </c>
      <c r="Q1434" s="147">
        <v>1.6619999999999999E-2</v>
      </c>
      <c r="R1434" s="147">
        <f>Q1434*H1434</f>
        <v>0.10525445999999999</v>
      </c>
      <c r="S1434" s="147">
        <v>0</v>
      </c>
      <c r="T1434" s="148">
        <f>S1434*H1434</f>
        <v>0</v>
      </c>
      <c r="AR1434" s="149" t="s">
        <v>225</v>
      </c>
      <c r="AT1434" s="149" t="s">
        <v>757</v>
      </c>
      <c r="AU1434" s="149" t="s">
        <v>89</v>
      </c>
      <c r="AY1434" s="17" t="s">
        <v>171</v>
      </c>
      <c r="BE1434" s="150">
        <f>IF(N1434="základní",J1434,0)</f>
        <v>0</v>
      </c>
      <c r="BF1434" s="150">
        <f>IF(N1434="snížená",J1434,0)</f>
        <v>0</v>
      </c>
      <c r="BG1434" s="150">
        <f>IF(N1434="zákl. přenesená",J1434,0)</f>
        <v>0</v>
      </c>
      <c r="BH1434" s="150">
        <f>IF(N1434="sníž. přenesená",J1434,0)</f>
        <v>0</v>
      </c>
      <c r="BI1434" s="150">
        <f>IF(N1434="nulová",J1434,0)</f>
        <v>0</v>
      </c>
      <c r="BJ1434" s="17" t="s">
        <v>87</v>
      </c>
      <c r="BK1434" s="150">
        <f>ROUND(I1434*H1434,2)</f>
        <v>0</v>
      </c>
      <c r="BL1434" s="17" t="s">
        <v>177</v>
      </c>
      <c r="BM1434" s="149" t="s">
        <v>1123</v>
      </c>
    </row>
    <row r="1435" spans="2:65" s="12" customFormat="1">
      <c r="B1435" s="151"/>
      <c r="D1435" s="152" t="s">
        <v>179</v>
      </c>
      <c r="E1435" s="153" t="s">
        <v>1</v>
      </c>
      <c r="F1435" s="154" t="s">
        <v>975</v>
      </c>
      <c r="H1435" s="153" t="s">
        <v>1</v>
      </c>
      <c r="I1435" s="155"/>
      <c r="L1435" s="151"/>
      <c r="M1435" s="156"/>
      <c r="T1435" s="157"/>
      <c r="AT1435" s="153" t="s">
        <v>179</v>
      </c>
      <c r="AU1435" s="153" t="s">
        <v>89</v>
      </c>
      <c r="AV1435" s="12" t="s">
        <v>87</v>
      </c>
      <c r="AW1435" s="12" t="s">
        <v>36</v>
      </c>
      <c r="AX1435" s="12" t="s">
        <v>80</v>
      </c>
      <c r="AY1435" s="153" t="s">
        <v>171</v>
      </c>
    </row>
    <row r="1436" spans="2:65" s="13" customFormat="1">
      <c r="B1436" s="158"/>
      <c r="D1436" s="152" t="s">
        <v>179</v>
      </c>
      <c r="E1436" s="159" t="s">
        <v>1</v>
      </c>
      <c r="F1436" s="160" t="s">
        <v>848</v>
      </c>
      <c r="H1436" s="161">
        <v>6.149</v>
      </c>
      <c r="I1436" s="162"/>
      <c r="L1436" s="158"/>
      <c r="M1436" s="163"/>
      <c r="T1436" s="164"/>
      <c r="AT1436" s="159" t="s">
        <v>179</v>
      </c>
      <c r="AU1436" s="159" t="s">
        <v>89</v>
      </c>
      <c r="AV1436" s="13" t="s">
        <v>89</v>
      </c>
      <c r="AW1436" s="13" t="s">
        <v>36</v>
      </c>
      <c r="AX1436" s="13" t="s">
        <v>80</v>
      </c>
      <c r="AY1436" s="159" t="s">
        <v>171</v>
      </c>
    </row>
    <row r="1437" spans="2:65" s="14" customFormat="1">
      <c r="B1437" s="165"/>
      <c r="D1437" s="152" t="s">
        <v>179</v>
      </c>
      <c r="E1437" s="166" t="s">
        <v>1</v>
      </c>
      <c r="F1437" s="167" t="s">
        <v>183</v>
      </c>
      <c r="H1437" s="168">
        <v>6.149</v>
      </c>
      <c r="I1437" s="169"/>
      <c r="L1437" s="165"/>
      <c r="M1437" s="170"/>
      <c r="T1437" s="171"/>
      <c r="AT1437" s="166" t="s">
        <v>179</v>
      </c>
      <c r="AU1437" s="166" t="s">
        <v>89</v>
      </c>
      <c r="AV1437" s="14" t="s">
        <v>177</v>
      </c>
      <c r="AW1437" s="14" t="s">
        <v>36</v>
      </c>
      <c r="AX1437" s="14" t="s">
        <v>87</v>
      </c>
      <c r="AY1437" s="166" t="s">
        <v>171</v>
      </c>
    </row>
    <row r="1438" spans="2:65" s="13" customFormat="1">
      <c r="B1438" s="158"/>
      <c r="D1438" s="152" t="s">
        <v>179</v>
      </c>
      <c r="F1438" s="160" t="s">
        <v>1124</v>
      </c>
      <c r="H1438" s="161">
        <v>6.3330000000000002</v>
      </c>
      <c r="I1438" s="162"/>
      <c r="L1438" s="158"/>
      <c r="M1438" s="163"/>
      <c r="T1438" s="164"/>
      <c r="AT1438" s="159" t="s">
        <v>179</v>
      </c>
      <c r="AU1438" s="159" t="s">
        <v>89</v>
      </c>
      <c r="AV1438" s="13" t="s">
        <v>89</v>
      </c>
      <c r="AW1438" s="13" t="s">
        <v>4</v>
      </c>
      <c r="AX1438" s="13" t="s">
        <v>87</v>
      </c>
      <c r="AY1438" s="159" t="s">
        <v>171</v>
      </c>
    </row>
    <row r="1439" spans="2:65" s="1" customFormat="1" ht="24.15" customHeight="1">
      <c r="B1439" s="32"/>
      <c r="C1439" s="137" t="s">
        <v>1125</v>
      </c>
      <c r="D1439" s="137" t="s">
        <v>173</v>
      </c>
      <c r="E1439" s="138" t="s">
        <v>1126</v>
      </c>
      <c r="F1439" s="139" t="s">
        <v>1127</v>
      </c>
      <c r="G1439" s="140" t="s">
        <v>252</v>
      </c>
      <c r="H1439" s="141">
        <v>75.09</v>
      </c>
      <c r="I1439" s="142"/>
      <c r="J1439" s="143">
        <f>ROUND(I1439*H1439,2)</f>
        <v>0</v>
      </c>
      <c r="K1439" s="144"/>
      <c r="L1439" s="32"/>
      <c r="M1439" s="145" t="s">
        <v>1</v>
      </c>
      <c r="N1439" s="146" t="s">
        <v>45</v>
      </c>
      <c r="P1439" s="147">
        <f>O1439*H1439</f>
        <v>0</v>
      </c>
      <c r="Q1439" s="147">
        <v>6.0000000000000002E-5</v>
      </c>
      <c r="R1439" s="147">
        <f>Q1439*H1439</f>
        <v>4.5054000000000006E-3</v>
      </c>
      <c r="S1439" s="147">
        <v>0</v>
      </c>
      <c r="T1439" s="148">
        <f>S1439*H1439</f>
        <v>0</v>
      </c>
      <c r="AR1439" s="149" t="s">
        <v>177</v>
      </c>
      <c r="AT1439" s="149" t="s">
        <v>173</v>
      </c>
      <c r="AU1439" s="149" t="s">
        <v>89</v>
      </c>
      <c r="AY1439" s="17" t="s">
        <v>171</v>
      </c>
      <c r="BE1439" s="150">
        <f>IF(N1439="základní",J1439,0)</f>
        <v>0</v>
      </c>
      <c r="BF1439" s="150">
        <f>IF(N1439="snížená",J1439,0)</f>
        <v>0</v>
      </c>
      <c r="BG1439" s="150">
        <f>IF(N1439="zákl. přenesená",J1439,0)</f>
        <v>0</v>
      </c>
      <c r="BH1439" s="150">
        <f>IF(N1439="sníž. přenesená",J1439,0)</f>
        <v>0</v>
      </c>
      <c r="BI1439" s="150">
        <f>IF(N1439="nulová",J1439,0)</f>
        <v>0</v>
      </c>
      <c r="BJ1439" s="17" t="s">
        <v>87</v>
      </c>
      <c r="BK1439" s="150">
        <f>ROUND(I1439*H1439,2)</f>
        <v>0</v>
      </c>
      <c r="BL1439" s="17" t="s">
        <v>177</v>
      </c>
      <c r="BM1439" s="149" t="s">
        <v>1128</v>
      </c>
    </row>
    <row r="1440" spans="2:65" s="12" customFormat="1">
      <c r="B1440" s="151"/>
      <c r="D1440" s="152" t="s">
        <v>179</v>
      </c>
      <c r="E1440" s="153" t="s">
        <v>1</v>
      </c>
      <c r="F1440" s="154" t="s">
        <v>975</v>
      </c>
      <c r="H1440" s="153" t="s">
        <v>1</v>
      </c>
      <c r="I1440" s="155"/>
      <c r="L1440" s="151"/>
      <c r="M1440" s="156"/>
      <c r="T1440" s="157"/>
      <c r="AT1440" s="153" t="s">
        <v>179</v>
      </c>
      <c r="AU1440" s="153" t="s">
        <v>89</v>
      </c>
      <c r="AV1440" s="12" t="s">
        <v>87</v>
      </c>
      <c r="AW1440" s="12" t="s">
        <v>36</v>
      </c>
      <c r="AX1440" s="12" t="s">
        <v>80</v>
      </c>
      <c r="AY1440" s="153" t="s">
        <v>171</v>
      </c>
    </row>
    <row r="1441" spans="2:65" s="13" customFormat="1">
      <c r="B1441" s="158"/>
      <c r="D1441" s="152" t="s">
        <v>179</v>
      </c>
      <c r="E1441" s="159" t="s">
        <v>1</v>
      </c>
      <c r="F1441" s="160" t="s">
        <v>1010</v>
      </c>
      <c r="H1441" s="161">
        <v>75.09</v>
      </c>
      <c r="I1441" s="162"/>
      <c r="L1441" s="158"/>
      <c r="M1441" s="163"/>
      <c r="T1441" s="164"/>
      <c r="AT1441" s="159" t="s">
        <v>179</v>
      </c>
      <c r="AU1441" s="159" t="s">
        <v>89</v>
      </c>
      <c r="AV1441" s="13" t="s">
        <v>89</v>
      </c>
      <c r="AW1441" s="13" t="s">
        <v>36</v>
      </c>
      <c r="AX1441" s="13" t="s">
        <v>80</v>
      </c>
      <c r="AY1441" s="159" t="s">
        <v>171</v>
      </c>
    </row>
    <row r="1442" spans="2:65" s="14" customFormat="1">
      <c r="B1442" s="165"/>
      <c r="D1442" s="152" t="s">
        <v>179</v>
      </c>
      <c r="E1442" s="166" t="s">
        <v>1</v>
      </c>
      <c r="F1442" s="167" t="s">
        <v>183</v>
      </c>
      <c r="H1442" s="168">
        <v>75.09</v>
      </c>
      <c r="I1442" s="169"/>
      <c r="L1442" s="165"/>
      <c r="M1442" s="170"/>
      <c r="T1442" s="171"/>
      <c r="AT1442" s="166" t="s">
        <v>179</v>
      </c>
      <c r="AU1442" s="166" t="s">
        <v>89</v>
      </c>
      <c r="AV1442" s="14" t="s">
        <v>177</v>
      </c>
      <c r="AW1442" s="14" t="s">
        <v>36</v>
      </c>
      <c r="AX1442" s="14" t="s">
        <v>87</v>
      </c>
      <c r="AY1442" s="166" t="s">
        <v>171</v>
      </c>
    </row>
    <row r="1443" spans="2:65" s="1" customFormat="1" ht="24.15" customHeight="1">
      <c r="B1443" s="32"/>
      <c r="C1443" s="182" t="s">
        <v>1129</v>
      </c>
      <c r="D1443" s="182" t="s">
        <v>757</v>
      </c>
      <c r="E1443" s="183" t="s">
        <v>1130</v>
      </c>
      <c r="F1443" s="184" t="s">
        <v>1131</v>
      </c>
      <c r="G1443" s="185" t="s">
        <v>252</v>
      </c>
      <c r="H1443" s="186">
        <v>77.358999999999995</v>
      </c>
      <c r="I1443" s="187"/>
      <c r="J1443" s="188">
        <f>ROUND(I1443*H1443,2)</f>
        <v>0</v>
      </c>
      <c r="K1443" s="189"/>
      <c r="L1443" s="190"/>
      <c r="M1443" s="191" t="s">
        <v>1</v>
      </c>
      <c r="N1443" s="192" t="s">
        <v>45</v>
      </c>
      <c r="P1443" s="147">
        <f>O1443*H1443</f>
        <v>0</v>
      </c>
      <c r="Q1443" s="147">
        <v>8.5999999999999993E-2</v>
      </c>
      <c r="R1443" s="147">
        <f>Q1443*H1443</f>
        <v>6.6528739999999988</v>
      </c>
      <c r="S1443" s="147">
        <v>0</v>
      </c>
      <c r="T1443" s="148">
        <f>S1443*H1443</f>
        <v>0</v>
      </c>
      <c r="AR1443" s="149" t="s">
        <v>225</v>
      </c>
      <c r="AT1443" s="149" t="s">
        <v>757</v>
      </c>
      <c r="AU1443" s="149" t="s">
        <v>89</v>
      </c>
      <c r="AY1443" s="17" t="s">
        <v>171</v>
      </c>
      <c r="BE1443" s="150">
        <f>IF(N1443="základní",J1443,0)</f>
        <v>0</v>
      </c>
      <c r="BF1443" s="150">
        <f>IF(N1443="snížená",J1443,0)</f>
        <v>0</v>
      </c>
      <c r="BG1443" s="150">
        <f>IF(N1443="zákl. přenesená",J1443,0)</f>
        <v>0</v>
      </c>
      <c r="BH1443" s="150">
        <f>IF(N1443="sníž. přenesená",J1443,0)</f>
        <v>0</v>
      </c>
      <c r="BI1443" s="150">
        <f>IF(N1443="nulová",J1443,0)</f>
        <v>0</v>
      </c>
      <c r="BJ1443" s="17" t="s">
        <v>87</v>
      </c>
      <c r="BK1443" s="150">
        <f>ROUND(I1443*H1443,2)</f>
        <v>0</v>
      </c>
      <c r="BL1443" s="17" t="s">
        <v>177</v>
      </c>
      <c r="BM1443" s="149" t="s">
        <v>1132</v>
      </c>
    </row>
    <row r="1444" spans="2:65" s="12" customFormat="1">
      <c r="B1444" s="151"/>
      <c r="D1444" s="152" t="s">
        <v>179</v>
      </c>
      <c r="E1444" s="153" t="s">
        <v>1</v>
      </c>
      <c r="F1444" s="154" t="s">
        <v>975</v>
      </c>
      <c r="H1444" s="153" t="s">
        <v>1</v>
      </c>
      <c r="I1444" s="155"/>
      <c r="L1444" s="151"/>
      <c r="M1444" s="156"/>
      <c r="T1444" s="157"/>
      <c r="AT1444" s="153" t="s">
        <v>179</v>
      </c>
      <c r="AU1444" s="153" t="s">
        <v>89</v>
      </c>
      <c r="AV1444" s="12" t="s">
        <v>87</v>
      </c>
      <c r="AW1444" s="12" t="s">
        <v>36</v>
      </c>
      <c r="AX1444" s="12" t="s">
        <v>80</v>
      </c>
      <c r="AY1444" s="153" t="s">
        <v>171</v>
      </c>
    </row>
    <row r="1445" spans="2:65" s="13" customFormat="1">
      <c r="B1445" s="158"/>
      <c r="D1445" s="152" t="s">
        <v>179</v>
      </c>
      <c r="E1445" s="159" t="s">
        <v>1</v>
      </c>
      <c r="F1445" s="160" t="s">
        <v>1133</v>
      </c>
      <c r="H1445" s="161">
        <v>76.215999999999994</v>
      </c>
      <c r="I1445" s="162"/>
      <c r="L1445" s="158"/>
      <c r="M1445" s="163"/>
      <c r="T1445" s="164"/>
      <c r="AT1445" s="159" t="s">
        <v>179</v>
      </c>
      <c r="AU1445" s="159" t="s">
        <v>89</v>
      </c>
      <c r="AV1445" s="13" t="s">
        <v>89</v>
      </c>
      <c r="AW1445" s="13" t="s">
        <v>36</v>
      </c>
      <c r="AX1445" s="13" t="s">
        <v>80</v>
      </c>
      <c r="AY1445" s="159" t="s">
        <v>171</v>
      </c>
    </row>
    <row r="1446" spans="2:65" s="14" customFormat="1">
      <c r="B1446" s="165"/>
      <c r="D1446" s="152" t="s">
        <v>179</v>
      </c>
      <c r="E1446" s="166" t="s">
        <v>1</v>
      </c>
      <c r="F1446" s="167" t="s">
        <v>183</v>
      </c>
      <c r="H1446" s="168">
        <v>76.215999999999994</v>
      </c>
      <c r="I1446" s="169"/>
      <c r="L1446" s="165"/>
      <c r="M1446" s="170"/>
      <c r="T1446" s="171"/>
      <c r="AT1446" s="166" t="s">
        <v>179</v>
      </c>
      <c r="AU1446" s="166" t="s">
        <v>89</v>
      </c>
      <c r="AV1446" s="14" t="s">
        <v>177</v>
      </c>
      <c r="AW1446" s="14" t="s">
        <v>36</v>
      </c>
      <c r="AX1446" s="14" t="s">
        <v>87</v>
      </c>
      <c r="AY1446" s="166" t="s">
        <v>171</v>
      </c>
    </row>
    <row r="1447" spans="2:65" s="13" customFormat="1">
      <c r="B1447" s="158"/>
      <c r="D1447" s="152" t="s">
        <v>179</v>
      </c>
      <c r="F1447" s="160" t="s">
        <v>1134</v>
      </c>
      <c r="H1447" s="161">
        <v>77.358999999999995</v>
      </c>
      <c r="I1447" s="162"/>
      <c r="L1447" s="158"/>
      <c r="M1447" s="163"/>
      <c r="T1447" s="164"/>
      <c r="AT1447" s="159" t="s">
        <v>179</v>
      </c>
      <c r="AU1447" s="159" t="s">
        <v>89</v>
      </c>
      <c r="AV1447" s="13" t="s">
        <v>89</v>
      </c>
      <c r="AW1447" s="13" t="s">
        <v>4</v>
      </c>
      <c r="AX1447" s="13" t="s">
        <v>87</v>
      </c>
      <c r="AY1447" s="159" t="s">
        <v>171</v>
      </c>
    </row>
    <row r="1448" spans="2:65" s="1" customFormat="1" ht="33" customHeight="1">
      <c r="B1448" s="32"/>
      <c r="C1448" s="137" t="s">
        <v>1135</v>
      </c>
      <c r="D1448" s="137" t="s">
        <v>173</v>
      </c>
      <c r="E1448" s="138" t="s">
        <v>1136</v>
      </c>
      <c r="F1448" s="139" t="s">
        <v>1137</v>
      </c>
      <c r="G1448" s="140" t="s">
        <v>190</v>
      </c>
      <c r="H1448" s="141">
        <v>8</v>
      </c>
      <c r="I1448" s="142"/>
      <c r="J1448" s="143">
        <f>ROUND(I1448*H1448,2)</f>
        <v>0</v>
      </c>
      <c r="K1448" s="144"/>
      <c r="L1448" s="32"/>
      <c r="M1448" s="145" t="s">
        <v>1</v>
      </c>
      <c r="N1448" s="146" t="s">
        <v>45</v>
      </c>
      <c r="P1448" s="147">
        <f>O1448*H1448</f>
        <v>0</v>
      </c>
      <c r="Q1448" s="147">
        <v>0</v>
      </c>
      <c r="R1448" s="147">
        <f>Q1448*H1448</f>
        <v>0</v>
      </c>
      <c r="S1448" s="147">
        <v>0</v>
      </c>
      <c r="T1448" s="148">
        <f>S1448*H1448</f>
        <v>0</v>
      </c>
      <c r="AR1448" s="149" t="s">
        <v>177</v>
      </c>
      <c r="AT1448" s="149" t="s">
        <v>173</v>
      </c>
      <c r="AU1448" s="149" t="s">
        <v>89</v>
      </c>
      <c r="AY1448" s="17" t="s">
        <v>171</v>
      </c>
      <c r="BE1448" s="150">
        <f>IF(N1448="základní",J1448,0)</f>
        <v>0</v>
      </c>
      <c r="BF1448" s="150">
        <f>IF(N1448="snížená",J1448,0)</f>
        <v>0</v>
      </c>
      <c r="BG1448" s="150">
        <f>IF(N1448="zákl. přenesená",J1448,0)</f>
        <v>0</v>
      </c>
      <c r="BH1448" s="150">
        <f>IF(N1448="sníž. přenesená",J1448,0)</f>
        <v>0</v>
      </c>
      <c r="BI1448" s="150">
        <f>IF(N1448="nulová",J1448,0)</f>
        <v>0</v>
      </c>
      <c r="BJ1448" s="17" t="s">
        <v>87</v>
      </c>
      <c r="BK1448" s="150">
        <f>ROUND(I1448*H1448,2)</f>
        <v>0</v>
      </c>
      <c r="BL1448" s="17" t="s">
        <v>177</v>
      </c>
      <c r="BM1448" s="149" t="s">
        <v>1138</v>
      </c>
    </row>
    <row r="1449" spans="2:65" s="12" customFormat="1">
      <c r="B1449" s="151"/>
      <c r="D1449" s="152" t="s">
        <v>179</v>
      </c>
      <c r="E1449" s="153" t="s">
        <v>1</v>
      </c>
      <c r="F1449" s="154" t="s">
        <v>975</v>
      </c>
      <c r="H1449" s="153" t="s">
        <v>1</v>
      </c>
      <c r="I1449" s="155"/>
      <c r="L1449" s="151"/>
      <c r="M1449" s="156"/>
      <c r="T1449" s="157"/>
      <c r="AT1449" s="153" t="s">
        <v>179</v>
      </c>
      <c r="AU1449" s="153" t="s">
        <v>89</v>
      </c>
      <c r="AV1449" s="12" t="s">
        <v>87</v>
      </c>
      <c r="AW1449" s="12" t="s">
        <v>36</v>
      </c>
      <c r="AX1449" s="12" t="s">
        <v>80</v>
      </c>
      <c r="AY1449" s="153" t="s">
        <v>171</v>
      </c>
    </row>
    <row r="1450" spans="2:65" s="13" customFormat="1">
      <c r="B1450" s="158"/>
      <c r="D1450" s="152" t="s">
        <v>179</v>
      </c>
      <c r="E1450" s="159" t="s">
        <v>1</v>
      </c>
      <c r="F1450" s="160" t="s">
        <v>1139</v>
      </c>
      <c r="H1450" s="161">
        <v>2</v>
      </c>
      <c r="I1450" s="162"/>
      <c r="L1450" s="158"/>
      <c r="M1450" s="163"/>
      <c r="T1450" s="164"/>
      <c r="AT1450" s="159" t="s">
        <v>179</v>
      </c>
      <c r="AU1450" s="159" t="s">
        <v>89</v>
      </c>
      <c r="AV1450" s="13" t="s">
        <v>89</v>
      </c>
      <c r="AW1450" s="13" t="s">
        <v>36</v>
      </c>
      <c r="AX1450" s="13" t="s">
        <v>80</v>
      </c>
      <c r="AY1450" s="159" t="s">
        <v>171</v>
      </c>
    </row>
    <row r="1451" spans="2:65" s="13" customFormat="1" ht="20.399999999999999">
      <c r="B1451" s="158"/>
      <c r="D1451" s="152" t="s">
        <v>179</v>
      </c>
      <c r="E1451" s="159" t="s">
        <v>1</v>
      </c>
      <c r="F1451" s="160" t="s">
        <v>1140</v>
      </c>
      <c r="H1451" s="161">
        <v>3</v>
      </c>
      <c r="I1451" s="162"/>
      <c r="L1451" s="158"/>
      <c r="M1451" s="163"/>
      <c r="T1451" s="164"/>
      <c r="AT1451" s="159" t="s">
        <v>179</v>
      </c>
      <c r="AU1451" s="159" t="s">
        <v>89</v>
      </c>
      <c r="AV1451" s="13" t="s">
        <v>89</v>
      </c>
      <c r="AW1451" s="13" t="s">
        <v>36</v>
      </c>
      <c r="AX1451" s="13" t="s">
        <v>80</v>
      </c>
      <c r="AY1451" s="159" t="s">
        <v>171</v>
      </c>
    </row>
    <row r="1452" spans="2:65" s="13" customFormat="1" ht="30.6">
      <c r="B1452" s="158"/>
      <c r="D1452" s="152" t="s">
        <v>179</v>
      </c>
      <c r="E1452" s="159" t="s">
        <v>1</v>
      </c>
      <c r="F1452" s="160" t="s">
        <v>1141</v>
      </c>
      <c r="H1452" s="161">
        <v>3</v>
      </c>
      <c r="I1452" s="162"/>
      <c r="L1452" s="158"/>
      <c r="M1452" s="163"/>
      <c r="T1452" s="164"/>
      <c r="AT1452" s="159" t="s">
        <v>179</v>
      </c>
      <c r="AU1452" s="159" t="s">
        <v>89</v>
      </c>
      <c r="AV1452" s="13" t="s">
        <v>89</v>
      </c>
      <c r="AW1452" s="13" t="s">
        <v>36</v>
      </c>
      <c r="AX1452" s="13" t="s">
        <v>80</v>
      </c>
      <c r="AY1452" s="159" t="s">
        <v>171</v>
      </c>
    </row>
    <row r="1453" spans="2:65" s="14" customFormat="1">
      <c r="B1453" s="165"/>
      <c r="D1453" s="152" t="s">
        <v>179</v>
      </c>
      <c r="E1453" s="166" t="s">
        <v>1</v>
      </c>
      <c r="F1453" s="167" t="s">
        <v>183</v>
      </c>
      <c r="H1453" s="168">
        <v>8</v>
      </c>
      <c r="I1453" s="169"/>
      <c r="L1453" s="165"/>
      <c r="M1453" s="170"/>
      <c r="T1453" s="171"/>
      <c r="AT1453" s="166" t="s">
        <v>179</v>
      </c>
      <c r="AU1453" s="166" t="s">
        <v>89</v>
      </c>
      <c r="AV1453" s="14" t="s">
        <v>177</v>
      </c>
      <c r="AW1453" s="14" t="s">
        <v>36</v>
      </c>
      <c r="AX1453" s="14" t="s">
        <v>87</v>
      </c>
      <c r="AY1453" s="166" t="s">
        <v>171</v>
      </c>
    </row>
    <row r="1454" spans="2:65" s="1" customFormat="1" ht="21.75" customHeight="1">
      <c r="B1454" s="32"/>
      <c r="C1454" s="182" t="s">
        <v>1142</v>
      </c>
      <c r="D1454" s="182" t="s">
        <v>757</v>
      </c>
      <c r="E1454" s="183" t="s">
        <v>1143</v>
      </c>
      <c r="F1454" s="184" t="s">
        <v>1144</v>
      </c>
      <c r="G1454" s="185" t="s">
        <v>190</v>
      </c>
      <c r="H1454" s="186">
        <v>6.09</v>
      </c>
      <c r="I1454" s="187"/>
      <c r="J1454" s="188">
        <f>ROUND(I1454*H1454,2)</f>
        <v>0</v>
      </c>
      <c r="K1454" s="189"/>
      <c r="L1454" s="190"/>
      <c r="M1454" s="191" t="s">
        <v>1</v>
      </c>
      <c r="N1454" s="192" t="s">
        <v>45</v>
      </c>
      <c r="P1454" s="147">
        <f>O1454*H1454</f>
        <v>0</v>
      </c>
      <c r="Q1454" s="147">
        <v>1.6000000000000001E-3</v>
      </c>
      <c r="R1454" s="147">
        <f>Q1454*H1454</f>
        <v>9.7440000000000009E-3</v>
      </c>
      <c r="S1454" s="147">
        <v>0</v>
      </c>
      <c r="T1454" s="148">
        <f>S1454*H1454</f>
        <v>0</v>
      </c>
      <c r="AR1454" s="149" t="s">
        <v>225</v>
      </c>
      <c r="AT1454" s="149" t="s">
        <v>757</v>
      </c>
      <c r="AU1454" s="149" t="s">
        <v>89</v>
      </c>
      <c r="AY1454" s="17" t="s">
        <v>171</v>
      </c>
      <c r="BE1454" s="150">
        <f>IF(N1454="základní",J1454,0)</f>
        <v>0</v>
      </c>
      <c r="BF1454" s="150">
        <f>IF(N1454="snížená",J1454,0)</f>
        <v>0</v>
      </c>
      <c r="BG1454" s="150">
        <f>IF(N1454="zákl. přenesená",J1454,0)</f>
        <v>0</v>
      </c>
      <c r="BH1454" s="150">
        <f>IF(N1454="sníž. přenesená",J1454,0)</f>
        <v>0</v>
      </c>
      <c r="BI1454" s="150">
        <f>IF(N1454="nulová",J1454,0)</f>
        <v>0</v>
      </c>
      <c r="BJ1454" s="17" t="s">
        <v>87</v>
      </c>
      <c r="BK1454" s="150">
        <f>ROUND(I1454*H1454,2)</f>
        <v>0</v>
      </c>
      <c r="BL1454" s="17" t="s">
        <v>177</v>
      </c>
      <c r="BM1454" s="149" t="s">
        <v>1145</v>
      </c>
    </row>
    <row r="1455" spans="2:65" s="12" customFormat="1">
      <c r="B1455" s="151"/>
      <c r="D1455" s="152" t="s">
        <v>179</v>
      </c>
      <c r="E1455" s="153" t="s">
        <v>1</v>
      </c>
      <c r="F1455" s="154" t="s">
        <v>975</v>
      </c>
      <c r="H1455" s="153" t="s">
        <v>1</v>
      </c>
      <c r="I1455" s="155"/>
      <c r="L1455" s="151"/>
      <c r="M1455" s="156"/>
      <c r="T1455" s="157"/>
      <c r="AT1455" s="153" t="s">
        <v>179</v>
      </c>
      <c r="AU1455" s="153" t="s">
        <v>89</v>
      </c>
      <c r="AV1455" s="12" t="s">
        <v>87</v>
      </c>
      <c r="AW1455" s="12" t="s">
        <v>36</v>
      </c>
      <c r="AX1455" s="12" t="s">
        <v>80</v>
      </c>
      <c r="AY1455" s="153" t="s">
        <v>171</v>
      </c>
    </row>
    <row r="1456" spans="2:65" s="13" customFormat="1" ht="20.399999999999999">
      <c r="B1456" s="158"/>
      <c r="D1456" s="152" t="s">
        <v>179</v>
      </c>
      <c r="E1456" s="159" t="s">
        <v>1</v>
      </c>
      <c r="F1456" s="160" t="s">
        <v>1146</v>
      </c>
      <c r="H1456" s="161">
        <v>3.0449999999999999</v>
      </c>
      <c r="I1456" s="162"/>
      <c r="L1456" s="158"/>
      <c r="M1456" s="163"/>
      <c r="T1456" s="164"/>
      <c r="AT1456" s="159" t="s">
        <v>179</v>
      </c>
      <c r="AU1456" s="159" t="s">
        <v>89</v>
      </c>
      <c r="AV1456" s="13" t="s">
        <v>89</v>
      </c>
      <c r="AW1456" s="13" t="s">
        <v>36</v>
      </c>
      <c r="AX1456" s="13" t="s">
        <v>80</v>
      </c>
      <c r="AY1456" s="159" t="s">
        <v>171</v>
      </c>
    </row>
    <row r="1457" spans="2:65" s="13" customFormat="1" ht="30.6">
      <c r="B1457" s="158"/>
      <c r="D1457" s="152" t="s">
        <v>179</v>
      </c>
      <c r="E1457" s="159" t="s">
        <v>1</v>
      </c>
      <c r="F1457" s="160" t="s">
        <v>1147</v>
      </c>
      <c r="H1457" s="161">
        <v>3.0449999999999999</v>
      </c>
      <c r="I1457" s="162"/>
      <c r="L1457" s="158"/>
      <c r="M1457" s="163"/>
      <c r="T1457" s="164"/>
      <c r="AT1457" s="159" t="s">
        <v>179</v>
      </c>
      <c r="AU1457" s="159" t="s">
        <v>89</v>
      </c>
      <c r="AV1457" s="13" t="s">
        <v>89</v>
      </c>
      <c r="AW1457" s="13" t="s">
        <v>36</v>
      </c>
      <c r="AX1457" s="13" t="s">
        <v>80</v>
      </c>
      <c r="AY1457" s="159" t="s">
        <v>171</v>
      </c>
    </row>
    <row r="1458" spans="2:65" s="14" customFormat="1">
      <c r="B1458" s="165"/>
      <c r="D1458" s="152" t="s">
        <v>179</v>
      </c>
      <c r="E1458" s="166" t="s">
        <v>1</v>
      </c>
      <c r="F1458" s="167" t="s">
        <v>183</v>
      </c>
      <c r="H1458" s="168">
        <v>6.09</v>
      </c>
      <c r="I1458" s="169"/>
      <c r="L1458" s="165"/>
      <c r="M1458" s="170"/>
      <c r="T1458" s="171"/>
      <c r="AT1458" s="166" t="s">
        <v>179</v>
      </c>
      <c r="AU1458" s="166" t="s">
        <v>89</v>
      </c>
      <c r="AV1458" s="14" t="s">
        <v>177</v>
      </c>
      <c r="AW1458" s="14" t="s">
        <v>36</v>
      </c>
      <c r="AX1458" s="14" t="s">
        <v>87</v>
      </c>
      <c r="AY1458" s="166" t="s">
        <v>171</v>
      </c>
    </row>
    <row r="1459" spans="2:65" s="1" customFormat="1" ht="21.75" customHeight="1">
      <c r="B1459" s="32"/>
      <c r="C1459" s="182" t="s">
        <v>1148</v>
      </c>
      <c r="D1459" s="182" t="s">
        <v>757</v>
      </c>
      <c r="E1459" s="183" t="s">
        <v>1149</v>
      </c>
      <c r="F1459" s="184" t="s">
        <v>1150</v>
      </c>
      <c r="G1459" s="185" t="s">
        <v>190</v>
      </c>
      <c r="H1459" s="186">
        <v>1.0149999999999999</v>
      </c>
      <c r="I1459" s="187"/>
      <c r="J1459" s="188">
        <f>ROUND(I1459*H1459,2)</f>
        <v>0</v>
      </c>
      <c r="K1459" s="189"/>
      <c r="L1459" s="190"/>
      <c r="M1459" s="191" t="s">
        <v>1</v>
      </c>
      <c r="N1459" s="192" t="s">
        <v>45</v>
      </c>
      <c r="P1459" s="147">
        <f>O1459*H1459</f>
        <v>0</v>
      </c>
      <c r="Q1459" s="147">
        <v>1.4E-3</v>
      </c>
      <c r="R1459" s="147">
        <f>Q1459*H1459</f>
        <v>1.421E-3</v>
      </c>
      <c r="S1459" s="147">
        <v>0</v>
      </c>
      <c r="T1459" s="148">
        <f>S1459*H1459</f>
        <v>0</v>
      </c>
      <c r="AR1459" s="149" t="s">
        <v>225</v>
      </c>
      <c r="AT1459" s="149" t="s">
        <v>757</v>
      </c>
      <c r="AU1459" s="149" t="s">
        <v>89</v>
      </c>
      <c r="AY1459" s="17" t="s">
        <v>171</v>
      </c>
      <c r="BE1459" s="150">
        <f>IF(N1459="základní",J1459,0)</f>
        <v>0</v>
      </c>
      <c r="BF1459" s="150">
        <f>IF(N1459="snížená",J1459,0)</f>
        <v>0</v>
      </c>
      <c r="BG1459" s="150">
        <f>IF(N1459="zákl. přenesená",J1459,0)</f>
        <v>0</v>
      </c>
      <c r="BH1459" s="150">
        <f>IF(N1459="sníž. přenesená",J1459,0)</f>
        <v>0</v>
      </c>
      <c r="BI1459" s="150">
        <f>IF(N1459="nulová",J1459,0)</f>
        <v>0</v>
      </c>
      <c r="BJ1459" s="17" t="s">
        <v>87</v>
      </c>
      <c r="BK1459" s="150">
        <f>ROUND(I1459*H1459,2)</f>
        <v>0</v>
      </c>
      <c r="BL1459" s="17" t="s">
        <v>177</v>
      </c>
      <c r="BM1459" s="149" t="s">
        <v>1151</v>
      </c>
    </row>
    <row r="1460" spans="2:65" s="12" customFormat="1">
      <c r="B1460" s="151"/>
      <c r="D1460" s="152" t="s">
        <v>179</v>
      </c>
      <c r="E1460" s="153" t="s">
        <v>1</v>
      </c>
      <c r="F1460" s="154" t="s">
        <v>975</v>
      </c>
      <c r="H1460" s="153" t="s">
        <v>1</v>
      </c>
      <c r="I1460" s="155"/>
      <c r="L1460" s="151"/>
      <c r="M1460" s="156"/>
      <c r="T1460" s="157"/>
      <c r="AT1460" s="153" t="s">
        <v>179</v>
      </c>
      <c r="AU1460" s="153" t="s">
        <v>89</v>
      </c>
      <c r="AV1460" s="12" t="s">
        <v>87</v>
      </c>
      <c r="AW1460" s="12" t="s">
        <v>36</v>
      </c>
      <c r="AX1460" s="12" t="s">
        <v>80</v>
      </c>
      <c r="AY1460" s="153" t="s">
        <v>171</v>
      </c>
    </row>
    <row r="1461" spans="2:65" s="13" customFormat="1">
      <c r="B1461" s="158"/>
      <c r="D1461" s="152" t="s">
        <v>179</v>
      </c>
      <c r="E1461" s="159" t="s">
        <v>1</v>
      </c>
      <c r="F1461" s="160" t="s">
        <v>1152</v>
      </c>
      <c r="H1461" s="161">
        <v>1.0149999999999999</v>
      </c>
      <c r="I1461" s="162"/>
      <c r="L1461" s="158"/>
      <c r="M1461" s="163"/>
      <c r="T1461" s="164"/>
      <c r="AT1461" s="159" t="s">
        <v>179</v>
      </c>
      <c r="AU1461" s="159" t="s">
        <v>89</v>
      </c>
      <c r="AV1461" s="13" t="s">
        <v>89</v>
      </c>
      <c r="AW1461" s="13" t="s">
        <v>36</v>
      </c>
      <c r="AX1461" s="13" t="s">
        <v>80</v>
      </c>
      <c r="AY1461" s="159" t="s">
        <v>171</v>
      </c>
    </row>
    <row r="1462" spans="2:65" s="14" customFormat="1">
      <c r="B1462" s="165"/>
      <c r="D1462" s="152" t="s">
        <v>179</v>
      </c>
      <c r="E1462" s="166" t="s">
        <v>1</v>
      </c>
      <c r="F1462" s="167" t="s">
        <v>183</v>
      </c>
      <c r="H1462" s="168">
        <v>1.0149999999999999</v>
      </c>
      <c r="I1462" s="169"/>
      <c r="L1462" s="165"/>
      <c r="M1462" s="170"/>
      <c r="T1462" s="171"/>
      <c r="AT1462" s="166" t="s">
        <v>179</v>
      </c>
      <c r="AU1462" s="166" t="s">
        <v>89</v>
      </c>
      <c r="AV1462" s="14" t="s">
        <v>177</v>
      </c>
      <c r="AW1462" s="14" t="s">
        <v>36</v>
      </c>
      <c r="AX1462" s="14" t="s">
        <v>87</v>
      </c>
      <c r="AY1462" s="166" t="s">
        <v>171</v>
      </c>
    </row>
    <row r="1463" spans="2:65" s="1" customFormat="1" ht="21.75" customHeight="1">
      <c r="B1463" s="32"/>
      <c r="C1463" s="182" t="s">
        <v>1153</v>
      </c>
      <c r="D1463" s="182" t="s">
        <v>757</v>
      </c>
      <c r="E1463" s="183" t="s">
        <v>1154</v>
      </c>
      <c r="F1463" s="184" t="s">
        <v>1155</v>
      </c>
      <c r="G1463" s="185" t="s">
        <v>190</v>
      </c>
      <c r="H1463" s="186">
        <v>1.0149999999999999</v>
      </c>
      <c r="I1463" s="187"/>
      <c r="J1463" s="188">
        <f>ROUND(I1463*H1463,2)</f>
        <v>0</v>
      </c>
      <c r="K1463" s="189"/>
      <c r="L1463" s="190"/>
      <c r="M1463" s="191" t="s">
        <v>1</v>
      </c>
      <c r="N1463" s="192" t="s">
        <v>45</v>
      </c>
      <c r="P1463" s="147">
        <f>O1463*H1463</f>
        <v>0</v>
      </c>
      <c r="Q1463" s="147">
        <v>1.5E-3</v>
      </c>
      <c r="R1463" s="147">
        <f>Q1463*H1463</f>
        <v>1.5225E-3</v>
      </c>
      <c r="S1463" s="147">
        <v>0</v>
      </c>
      <c r="T1463" s="148">
        <f>S1463*H1463</f>
        <v>0</v>
      </c>
      <c r="AR1463" s="149" t="s">
        <v>225</v>
      </c>
      <c r="AT1463" s="149" t="s">
        <v>757</v>
      </c>
      <c r="AU1463" s="149" t="s">
        <v>89</v>
      </c>
      <c r="AY1463" s="17" t="s">
        <v>171</v>
      </c>
      <c r="BE1463" s="150">
        <f>IF(N1463="základní",J1463,0)</f>
        <v>0</v>
      </c>
      <c r="BF1463" s="150">
        <f>IF(N1463="snížená",J1463,0)</f>
        <v>0</v>
      </c>
      <c r="BG1463" s="150">
        <f>IF(N1463="zákl. přenesená",J1463,0)</f>
        <v>0</v>
      </c>
      <c r="BH1463" s="150">
        <f>IF(N1463="sníž. přenesená",J1463,0)</f>
        <v>0</v>
      </c>
      <c r="BI1463" s="150">
        <f>IF(N1463="nulová",J1463,0)</f>
        <v>0</v>
      </c>
      <c r="BJ1463" s="17" t="s">
        <v>87</v>
      </c>
      <c r="BK1463" s="150">
        <f>ROUND(I1463*H1463,2)</f>
        <v>0</v>
      </c>
      <c r="BL1463" s="17" t="s">
        <v>177</v>
      </c>
      <c r="BM1463" s="149" t="s">
        <v>1156</v>
      </c>
    </row>
    <row r="1464" spans="2:65" s="12" customFormat="1">
      <c r="B1464" s="151"/>
      <c r="D1464" s="152" t="s">
        <v>179</v>
      </c>
      <c r="E1464" s="153" t="s">
        <v>1</v>
      </c>
      <c r="F1464" s="154" t="s">
        <v>975</v>
      </c>
      <c r="H1464" s="153" t="s">
        <v>1</v>
      </c>
      <c r="I1464" s="155"/>
      <c r="L1464" s="151"/>
      <c r="M1464" s="156"/>
      <c r="T1464" s="157"/>
      <c r="AT1464" s="153" t="s">
        <v>179</v>
      </c>
      <c r="AU1464" s="153" t="s">
        <v>89</v>
      </c>
      <c r="AV1464" s="12" t="s">
        <v>87</v>
      </c>
      <c r="AW1464" s="12" t="s">
        <v>36</v>
      </c>
      <c r="AX1464" s="12" t="s">
        <v>80</v>
      </c>
      <c r="AY1464" s="153" t="s">
        <v>171</v>
      </c>
    </row>
    <row r="1465" spans="2:65" s="13" customFormat="1">
      <c r="B1465" s="158"/>
      <c r="D1465" s="152" t="s">
        <v>179</v>
      </c>
      <c r="E1465" s="159" t="s">
        <v>1</v>
      </c>
      <c r="F1465" s="160" t="s">
        <v>1152</v>
      </c>
      <c r="H1465" s="161">
        <v>1.0149999999999999</v>
      </c>
      <c r="I1465" s="162"/>
      <c r="L1465" s="158"/>
      <c r="M1465" s="163"/>
      <c r="T1465" s="164"/>
      <c r="AT1465" s="159" t="s">
        <v>179</v>
      </c>
      <c r="AU1465" s="159" t="s">
        <v>89</v>
      </c>
      <c r="AV1465" s="13" t="s">
        <v>89</v>
      </c>
      <c r="AW1465" s="13" t="s">
        <v>36</v>
      </c>
      <c r="AX1465" s="13" t="s">
        <v>80</v>
      </c>
      <c r="AY1465" s="159" t="s">
        <v>171</v>
      </c>
    </row>
    <row r="1466" spans="2:65" s="14" customFormat="1">
      <c r="B1466" s="165"/>
      <c r="D1466" s="152" t="s">
        <v>179</v>
      </c>
      <c r="E1466" s="166" t="s">
        <v>1</v>
      </c>
      <c r="F1466" s="167" t="s">
        <v>183</v>
      </c>
      <c r="H1466" s="168">
        <v>1.0149999999999999</v>
      </c>
      <c r="I1466" s="169"/>
      <c r="L1466" s="165"/>
      <c r="M1466" s="170"/>
      <c r="T1466" s="171"/>
      <c r="AT1466" s="166" t="s">
        <v>179</v>
      </c>
      <c r="AU1466" s="166" t="s">
        <v>89</v>
      </c>
      <c r="AV1466" s="14" t="s">
        <v>177</v>
      </c>
      <c r="AW1466" s="14" t="s">
        <v>36</v>
      </c>
      <c r="AX1466" s="14" t="s">
        <v>87</v>
      </c>
      <c r="AY1466" s="166" t="s">
        <v>171</v>
      </c>
    </row>
    <row r="1467" spans="2:65" s="1" customFormat="1" ht="33" customHeight="1">
      <c r="B1467" s="32"/>
      <c r="C1467" s="137" t="s">
        <v>1157</v>
      </c>
      <c r="D1467" s="137" t="s">
        <v>173</v>
      </c>
      <c r="E1467" s="138" t="s">
        <v>1158</v>
      </c>
      <c r="F1467" s="139" t="s">
        <v>1159</v>
      </c>
      <c r="G1467" s="140" t="s">
        <v>190</v>
      </c>
      <c r="H1467" s="141">
        <v>1</v>
      </c>
      <c r="I1467" s="142"/>
      <c r="J1467" s="143">
        <f>ROUND(I1467*H1467,2)</f>
        <v>0</v>
      </c>
      <c r="K1467" s="144"/>
      <c r="L1467" s="32"/>
      <c r="M1467" s="145" t="s">
        <v>1</v>
      </c>
      <c r="N1467" s="146" t="s">
        <v>45</v>
      </c>
      <c r="P1467" s="147">
        <f>O1467*H1467</f>
        <v>0</v>
      </c>
      <c r="Q1467" s="147">
        <v>0</v>
      </c>
      <c r="R1467" s="147">
        <f>Q1467*H1467</f>
        <v>0</v>
      </c>
      <c r="S1467" s="147">
        <v>0</v>
      </c>
      <c r="T1467" s="148">
        <f>S1467*H1467</f>
        <v>0</v>
      </c>
      <c r="AR1467" s="149" t="s">
        <v>177</v>
      </c>
      <c r="AT1467" s="149" t="s">
        <v>173</v>
      </c>
      <c r="AU1467" s="149" t="s">
        <v>89</v>
      </c>
      <c r="AY1467" s="17" t="s">
        <v>171</v>
      </c>
      <c r="BE1467" s="150">
        <f>IF(N1467="základní",J1467,0)</f>
        <v>0</v>
      </c>
      <c r="BF1467" s="150">
        <f>IF(N1467="snížená",J1467,0)</f>
        <v>0</v>
      </c>
      <c r="BG1467" s="150">
        <f>IF(N1467="zákl. přenesená",J1467,0)</f>
        <v>0</v>
      </c>
      <c r="BH1467" s="150">
        <f>IF(N1467="sníž. přenesená",J1467,0)</f>
        <v>0</v>
      </c>
      <c r="BI1467" s="150">
        <f>IF(N1467="nulová",J1467,0)</f>
        <v>0</v>
      </c>
      <c r="BJ1467" s="17" t="s">
        <v>87</v>
      </c>
      <c r="BK1467" s="150">
        <f>ROUND(I1467*H1467,2)</f>
        <v>0</v>
      </c>
      <c r="BL1467" s="17" t="s">
        <v>177</v>
      </c>
      <c r="BM1467" s="149" t="s">
        <v>1160</v>
      </c>
    </row>
    <row r="1468" spans="2:65" s="12" customFormat="1">
      <c r="B1468" s="151"/>
      <c r="D1468" s="152" t="s">
        <v>179</v>
      </c>
      <c r="E1468" s="153" t="s">
        <v>1</v>
      </c>
      <c r="F1468" s="154" t="s">
        <v>975</v>
      </c>
      <c r="H1468" s="153" t="s">
        <v>1</v>
      </c>
      <c r="I1468" s="155"/>
      <c r="L1468" s="151"/>
      <c r="M1468" s="156"/>
      <c r="T1468" s="157"/>
      <c r="AT1468" s="153" t="s">
        <v>179</v>
      </c>
      <c r="AU1468" s="153" t="s">
        <v>89</v>
      </c>
      <c r="AV1468" s="12" t="s">
        <v>87</v>
      </c>
      <c r="AW1468" s="12" t="s">
        <v>36</v>
      </c>
      <c r="AX1468" s="12" t="s">
        <v>80</v>
      </c>
      <c r="AY1468" s="153" t="s">
        <v>171</v>
      </c>
    </row>
    <row r="1469" spans="2:65" s="13" customFormat="1">
      <c r="B1469" s="158"/>
      <c r="D1469" s="152" t="s">
        <v>179</v>
      </c>
      <c r="E1469" s="159" t="s">
        <v>1</v>
      </c>
      <c r="F1469" s="160" t="s">
        <v>1161</v>
      </c>
      <c r="H1469" s="161">
        <v>1</v>
      </c>
      <c r="I1469" s="162"/>
      <c r="L1469" s="158"/>
      <c r="M1469" s="163"/>
      <c r="T1469" s="164"/>
      <c r="AT1469" s="159" t="s">
        <v>179</v>
      </c>
      <c r="AU1469" s="159" t="s">
        <v>89</v>
      </c>
      <c r="AV1469" s="13" t="s">
        <v>89</v>
      </c>
      <c r="AW1469" s="13" t="s">
        <v>36</v>
      </c>
      <c r="AX1469" s="13" t="s">
        <v>80</v>
      </c>
      <c r="AY1469" s="159" t="s">
        <v>171</v>
      </c>
    </row>
    <row r="1470" spans="2:65" s="14" customFormat="1">
      <c r="B1470" s="165"/>
      <c r="D1470" s="152" t="s">
        <v>179</v>
      </c>
      <c r="E1470" s="166" t="s">
        <v>1</v>
      </c>
      <c r="F1470" s="167" t="s">
        <v>183</v>
      </c>
      <c r="H1470" s="168">
        <v>1</v>
      </c>
      <c r="I1470" s="169"/>
      <c r="L1470" s="165"/>
      <c r="M1470" s="170"/>
      <c r="T1470" s="171"/>
      <c r="AT1470" s="166" t="s">
        <v>179</v>
      </c>
      <c r="AU1470" s="166" t="s">
        <v>89</v>
      </c>
      <c r="AV1470" s="14" t="s">
        <v>177</v>
      </c>
      <c r="AW1470" s="14" t="s">
        <v>36</v>
      </c>
      <c r="AX1470" s="14" t="s">
        <v>87</v>
      </c>
      <c r="AY1470" s="166" t="s">
        <v>171</v>
      </c>
    </row>
    <row r="1471" spans="2:65" s="1" customFormat="1" ht="16.5" customHeight="1">
      <c r="B1471" s="32"/>
      <c r="C1471" s="182" t="s">
        <v>1162</v>
      </c>
      <c r="D1471" s="182" t="s">
        <v>757</v>
      </c>
      <c r="E1471" s="183" t="s">
        <v>1163</v>
      </c>
      <c r="F1471" s="184" t="s">
        <v>1164</v>
      </c>
      <c r="G1471" s="185" t="s">
        <v>190</v>
      </c>
      <c r="H1471" s="186">
        <v>1.0149999999999999</v>
      </c>
      <c r="I1471" s="187"/>
      <c r="J1471" s="188">
        <f>ROUND(I1471*H1471,2)</f>
        <v>0</v>
      </c>
      <c r="K1471" s="189"/>
      <c r="L1471" s="190"/>
      <c r="M1471" s="191" t="s">
        <v>1</v>
      </c>
      <c r="N1471" s="192" t="s">
        <v>45</v>
      </c>
      <c r="P1471" s="147">
        <f>O1471*H1471</f>
        <v>0</v>
      </c>
      <c r="Q1471" s="147">
        <v>3.8999999999999998E-3</v>
      </c>
      <c r="R1471" s="147">
        <f>Q1471*H1471</f>
        <v>3.9584999999999993E-3</v>
      </c>
      <c r="S1471" s="147">
        <v>0</v>
      </c>
      <c r="T1471" s="148">
        <f>S1471*H1471</f>
        <v>0</v>
      </c>
      <c r="AR1471" s="149" t="s">
        <v>225</v>
      </c>
      <c r="AT1471" s="149" t="s">
        <v>757</v>
      </c>
      <c r="AU1471" s="149" t="s">
        <v>89</v>
      </c>
      <c r="AY1471" s="17" t="s">
        <v>171</v>
      </c>
      <c r="BE1471" s="150">
        <f>IF(N1471="základní",J1471,0)</f>
        <v>0</v>
      </c>
      <c r="BF1471" s="150">
        <f>IF(N1471="snížená",J1471,0)</f>
        <v>0</v>
      </c>
      <c r="BG1471" s="150">
        <f>IF(N1471="zákl. přenesená",J1471,0)</f>
        <v>0</v>
      </c>
      <c r="BH1471" s="150">
        <f>IF(N1471="sníž. přenesená",J1471,0)</f>
        <v>0</v>
      </c>
      <c r="BI1471" s="150">
        <f>IF(N1471="nulová",J1471,0)</f>
        <v>0</v>
      </c>
      <c r="BJ1471" s="17" t="s">
        <v>87</v>
      </c>
      <c r="BK1471" s="150">
        <f>ROUND(I1471*H1471,2)</f>
        <v>0</v>
      </c>
      <c r="BL1471" s="17" t="s">
        <v>177</v>
      </c>
      <c r="BM1471" s="149" t="s">
        <v>1165</v>
      </c>
    </row>
    <row r="1472" spans="2:65" s="12" customFormat="1">
      <c r="B1472" s="151"/>
      <c r="D1472" s="152" t="s">
        <v>179</v>
      </c>
      <c r="E1472" s="153" t="s">
        <v>1</v>
      </c>
      <c r="F1472" s="154" t="s">
        <v>975</v>
      </c>
      <c r="H1472" s="153" t="s">
        <v>1</v>
      </c>
      <c r="I1472" s="155"/>
      <c r="L1472" s="151"/>
      <c r="M1472" s="156"/>
      <c r="T1472" s="157"/>
      <c r="AT1472" s="153" t="s">
        <v>179</v>
      </c>
      <c r="AU1472" s="153" t="s">
        <v>89</v>
      </c>
      <c r="AV1472" s="12" t="s">
        <v>87</v>
      </c>
      <c r="AW1472" s="12" t="s">
        <v>36</v>
      </c>
      <c r="AX1472" s="12" t="s">
        <v>80</v>
      </c>
      <c r="AY1472" s="153" t="s">
        <v>171</v>
      </c>
    </row>
    <row r="1473" spans="2:65" s="13" customFormat="1">
      <c r="B1473" s="158"/>
      <c r="D1473" s="152" t="s">
        <v>179</v>
      </c>
      <c r="E1473" s="159" t="s">
        <v>1</v>
      </c>
      <c r="F1473" s="160" t="s">
        <v>1166</v>
      </c>
      <c r="H1473" s="161">
        <v>1.0149999999999999</v>
      </c>
      <c r="I1473" s="162"/>
      <c r="L1473" s="158"/>
      <c r="M1473" s="163"/>
      <c r="T1473" s="164"/>
      <c r="AT1473" s="159" t="s">
        <v>179</v>
      </c>
      <c r="AU1473" s="159" t="s">
        <v>89</v>
      </c>
      <c r="AV1473" s="13" t="s">
        <v>89</v>
      </c>
      <c r="AW1473" s="13" t="s">
        <v>36</v>
      </c>
      <c r="AX1473" s="13" t="s">
        <v>80</v>
      </c>
      <c r="AY1473" s="159" t="s">
        <v>171</v>
      </c>
    </row>
    <row r="1474" spans="2:65" s="14" customFormat="1">
      <c r="B1474" s="165"/>
      <c r="D1474" s="152" t="s">
        <v>179</v>
      </c>
      <c r="E1474" s="166" t="s">
        <v>1</v>
      </c>
      <c r="F1474" s="167" t="s">
        <v>183</v>
      </c>
      <c r="H1474" s="168">
        <v>1.0149999999999999</v>
      </c>
      <c r="I1474" s="169"/>
      <c r="L1474" s="165"/>
      <c r="M1474" s="170"/>
      <c r="T1474" s="171"/>
      <c r="AT1474" s="166" t="s">
        <v>179</v>
      </c>
      <c r="AU1474" s="166" t="s">
        <v>89</v>
      </c>
      <c r="AV1474" s="14" t="s">
        <v>177</v>
      </c>
      <c r="AW1474" s="14" t="s">
        <v>36</v>
      </c>
      <c r="AX1474" s="14" t="s">
        <v>87</v>
      </c>
      <c r="AY1474" s="166" t="s">
        <v>171</v>
      </c>
    </row>
    <row r="1475" spans="2:65" s="1" customFormat="1" ht="24.15" customHeight="1">
      <c r="B1475" s="32"/>
      <c r="C1475" s="137" t="s">
        <v>1167</v>
      </c>
      <c r="D1475" s="137" t="s">
        <v>173</v>
      </c>
      <c r="E1475" s="138" t="s">
        <v>1168</v>
      </c>
      <c r="F1475" s="139" t="s">
        <v>1169</v>
      </c>
      <c r="G1475" s="140" t="s">
        <v>190</v>
      </c>
      <c r="H1475" s="141">
        <v>2</v>
      </c>
      <c r="I1475" s="142"/>
      <c r="J1475" s="143">
        <f>ROUND(I1475*H1475,2)</f>
        <v>0</v>
      </c>
      <c r="K1475" s="144"/>
      <c r="L1475" s="32"/>
      <c r="M1475" s="145" t="s">
        <v>1</v>
      </c>
      <c r="N1475" s="146" t="s">
        <v>45</v>
      </c>
      <c r="P1475" s="147">
        <f>O1475*H1475</f>
        <v>0</v>
      </c>
      <c r="Q1475" s="147">
        <v>0</v>
      </c>
      <c r="R1475" s="147">
        <f>Q1475*H1475</f>
        <v>0</v>
      </c>
      <c r="S1475" s="147">
        <v>0</v>
      </c>
      <c r="T1475" s="148">
        <f>S1475*H1475</f>
        <v>0</v>
      </c>
      <c r="AR1475" s="149" t="s">
        <v>177</v>
      </c>
      <c r="AT1475" s="149" t="s">
        <v>173</v>
      </c>
      <c r="AU1475" s="149" t="s">
        <v>89</v>
      </c>
      <c r="AY1475" s="17" t="s">
        <v>171</v>
      </c>
      <c r="BE1475" s="150">
        <f>IF(N1475="základní",J1475,0)</f>
        <v>0</v>
      </c>
      <c r="BF1475" s="150">
        <f>IF(N1475="snížená",J1475,0)</f>
        <v>0</v>
      </c>
      <c r="BG1475" s="150">
        <f>IF(N1475="zákl. přenesená",J1475,0)</f>
        <v>0</v>
      </c>
      <c r="BH1475" s="150">
        <f>IF(N1475="sníž. přenesená",J1475,0)</f>
        <v>0</v>
      </c>
      <c r="BI1475" s="150">
        <f>IF(N1475="nulová",J1475,0)</f>
        <v>0</v>
      </c>
      <c r="BJ1475" s="17" t="s">
        <v>87</v>
      </c>
      <c r="BK1475" s="150">
        <f>ROUND(I1475*H1475,2)</f>
        <v>0</v>
      </c>
      <c r="BL1475" s="17" t="s">
        <v>177</v>
      </c>
      <c r="BM1475" s="149" t="s">
        <v>1170</v>
      </c>
    </row>
    <row r="1476" spans="2:65" s="12" customFormat="1">
      <c r="B1476" s="151"/>
      <c r="D1476" s="152" t="s">
        <v>179</v>
      </c>
      <c r="E1476" s="153" t="s">
        <v>1</v>
      </c>
      <c r="F1476" s="154" t="s">
        <v>975</v>
      </c>
      <c r="H1476" s="153" t="s">
        <v>1</v>
      </c>
      <c r="I1476" s="155"/>
      <c r="L1476" s="151"/>
      <c r="M1476" s="156"/>
      <c r="T1476" s="157"/>
      <c r="AT1476" s="153" t="s">
        <v>179</v>
      </c>
      <c r="AU1476" s="153" t="s">
        <v>89</v>
      </c>
      <c r="AV1476" s="12" t="s">
        <v>87</v>
      </c>
      <c r="AW1476" s="12" t="s">
        <v>36</v>
      </c>
      <c r="AX1476" s="12" t="s">
        <v>80</v>
      </c>
      <c r="AY1476" s="153" t="s">
        <v>171</v>
      </c>
    </row>
    <row r="1477" spans="2:65" s="13" customFormat="1" ht="20.399999999999999">
      <c r="B1477" s="158"/>
      <c r="D1477" s="152" t="s">
        <v>179</v>
      </c>
      <c r="E1477" s="159" t="s">
        <v>1</v>
      </c>
      <c r="F1477" s="160" t="s">
        <v>1021</v>
      </c>
      <c r="H1477" s="161">
        <v>1</v>
      </c>
      <c r="I1477" s="162"/>
      <c r="L1477" s="158"/>
      <c r="M1477" s="163"/>
      <c r="T1477" s="164"/>
      <c r="AT1477" s="159" t="s">
        <v>179</v>
      </c>
      <c r="AU1477" s="159" t="s">
        <v>89</v>
      </c>
      <c r="AV1477" s="13" t="s">
        <v>89</v>
      </c>
      <c r="AW1477" s="13" t="s">
        <v>36</v>
      </c>
      <c r="AX1477" s="13" t="s">
        <v>80</v>
      </c>
      <c r="AY1477" s="159" t="s">
        <v>171</v>
      </c>
    </row>
    <row r="1478" spans="2:65" s="13" customFormat="1" ht="30.6">
      <c r="B1478" s="158"/>
      <c r="D1478" s="152" t="s">
        <v>179</v>
      </c>
      <c r="E1478" s="159" t="s">
        <v>1</v>
      </c>
      <c r="F1478" s="160" t="s">
        <v>1022</v>
      </c>
      <c r="H1478" s="161">
        <v>1</v>
      </c>
      <c r="I1478" s="162"/>
      <c r="L1478" s="158"/>
      <c r="M1478" s="163"/>
      <c r="T1478" s="164"/>
      <c r="AT1478" s="159" t="s">
        <v>179</v>
      </c>
      <c r="AU1478" s="159" t="s">
        <v>89</v>
      </c>
      <c r="AV1478" s="13" t="s">
        <v>89</v>
      </c>
      <c r="AW1478" s="13" t="s">
        <v>36</v>
      </c>
      <c r="AX1478" s="13" t="s">
        <v>80</v>
      </c>
      <c r="AY1478" s="159" t="s">
        <v>171</v>
      </c>
    </row>
    <row r="1479" spans="2:65" s="14" customFormat="1">
      <c r="B1479" s="165"/>
      <c r="D1479" s="152" t="s">
        <v>179</v>
      </c>
      <c r="E1479" s="166" t="s">
        <v>1</v>
      </c>
      <c r="F1479" s="167" t="s">
        <v>183</v>
      </c>
      <c r="H1479" s="168">
        <v>2</v>
      </c>
      <c r="I1479" s="169"/>
      <c r="L1479" s="165"/>
      <c r="M1479" s="170"/>
      <c r="T1479" s="171"/>
      <c r="AT1479" s="166" t="s">
        <v>179</v>
      </c>
      <c r="AU1479" s="166" t="s">
        <v>89</v>
      </c>
      <c r="AV1479" s="14" t="s">
        <v>177</v>
      </c>
      <c r="AW1479" s="14" t="s">
        <v>36</v>
      </c>
      <c r="AX1479" s="14" t="s">
        <v>87</v>
      </c>
      <c r="AY1479" s="166" t="s">
        <v>171</v>
      </c>
    </row>
    <row r="1480" spans="2:65" s="1" customFormat="1" ht="24.15" customHeight="1">
      <c r="B1480" s="32"/>
      <c r="C1480" s="182" t="s">
        <v>1171</v>
      </c>
      <c r="D1480" s="182" t="s">
        <v>757</v>
      </c>
      <c r="E1480" s="183" t="s">
        <v>1172</v>
      </c>
      <c r="F1480" s="184" t="s">
        <v>1173</v>
      </c>
      <c r="G1480" s="185" t="s">
        <v>190</v>
      </c>
      <c r="H1480" s="186">
        <v>2</v>
      </c>
      <c r="I1480" s="187"/>
      <c r="J1480" s="188">
        <f>ROUND(I1480*H1480,2)</f>
        <v>0</v>
      </c>
      <c r="K1480" s="189"/>
      <c r="L1480" s="190"/>
      <c r="M1480" s="191" t="s">
        <v>1</v>
      </c>
      <c r="N1480" s="192" t="s">
        <v>45</v>
      </c>
      <c r="P1480" s="147">
        <f>O1480*H1480</f>
        <v>0</v>
      </c>
      <c r="Q1480" s="147">
        <v>6.0000000000000001E-3</v>
      </c>
      <c r="R1480" s="147">
        <f>Q1480*H1480</f>
        <v>1.2E-2</v>
      </c>
      <c r="S1480" s="147">
        <v>0</v>
      </c>
      <c r="T1480" s="148">
        <f>S1480*H1480</f>
        <v>0</v>
      </c>
      <c r="AR1480" s="149" t="s">
        <v>225</v>
      </c>
      <c r="AT1480" s="149" t="s">
        <v>757</v>
      </c>
      <c r="AU1480" s="149" t="s">
        <v>89</v>
      </c>
      <c r="AY1480" s="17" t="s">
        <v>171</v>
      </c>
      <c r="BE1480" s="150">
        <f>IF(N1480="základní",J1480,0)</f>
        <v>0</v>
      </c>
      <c r="BF1480" s="150">
        <f>IF(N1480="snížená",J1480,0)</f>
        <v>0</v>
      </c>
      <c r="BG1480" s="150">
        <f>IF(N1480="zákl. přenesená",J1480,0)</f>
        <v>0</v>
      </c>
      <c r="BH1480" s="150">
        <f>IF(N1480="sníž. přenesená",J1480,0)</f>
        <v>0</v>
      </c>
      <c r="BI1480" s="150">
        <f>IF(N1480="nulová",J1480,0)</f>
        <v>0</v>
      </c>
      <c r="BJ1480" s="17" t="s">
        <v>87</v>
      </c>
      <c r="BK1480" s="150">
        <f>ROUND(I1480*H1480,2)</f>
        <v>0</v>
      </c>
      <c r="BL1480" s="17" t="s">
        <v>177</v>
      </c>
      <c r="BM1480" s="149" t="s">
        <v>1174</v>
      </c>
    </row>
    <row r="1481" spans="2:65" s="12" customFormat="1">
      <c r="B1481" s="151"/>
      <c r="D1481" s="152" t="s">
        <v>179</v>
      </c>
      <c r="E1481" s="153" t="s">
        <v>1</v>
      </c>
      <c r="F1481" s="154" t="s">
        <v>975</v>
      </c>
      <c r="H1481" s="153" t="s">
        <v>1</v>
      </c>
      <c r="I1481" s="155"/>
      <c r="L1481" s="151"/>
      <c r="M1481" s="156"/>
      <c r="T1481" s="157"/>
      <c r="AT1481" s="153" t="s">
        <v>179</v>
      </c>
      <c r="AU1481" s="153" t="s">
        <v>89</v>
      </c>
      <c r="AV1481" s="12" t="s">
        <v>87</v>
      </c>
      <c r="AW1481" s="12" t="s">
        <v>36</v>
      </c>
      <c r="AX1481" s="12" t="s">
        <v>80</v>
      </c>
      <c r="AY1481" s="153" t="s">
        <v>171</v>
      </c>
    </row>
    <row r="1482" spans="2:65" s="13" customFormat="1" ht="20.399999999999999">
      <c r="B1482" s="158"/>
      <c r="D1482" s="152" t="s">
        <v>179</v>
      </c>
      <c r="E1482" s="159" t="s">
        <v>1</v>
      </c>
      <c r="F1482" s="160" t="s">
        <v>1021</v>
      </c>
      <c r="H1482" s="161">
        <v>1</v>
      </c>
      <c r="I1482" s="162"/>
      <c r="L1482" s="158"/>
      <c r="M1482" s="163"/>
      <c r="T1482" s="164"/>
      <c r="AT1482" s="159" t="s">
        <v>179</v>
      </c>
      <c r="AU1482" s="159" t="s">
        <v>89</v>
      </c>
      <c r="AV1482" s="13" t="s">
        <v>89</v>
      </c>
      <c r="AW1482" s="13" t="s">
        <v>36</v>
      </c>
      <c r="AX1482" s="13" t="s">
        <v>80</v>
      </c>
      <c r="AY1482" s="159" t="s">
        <v>171</v>
      </c>
    </row>
    <row r="1483" spans="2:65" s="13" customFormat="1" ht="30.6">
      <c r="B1483" s="158"/>
      <c r="D1483" s="152" t="s">
        <v>179</v>
      </c>
      <c r="E1483" s="159" t="s">
        <v>1</v>
      </c>
      <c r="F1483" s="160" t="s">
        <v>1022</v>
      </c>
      <c r="H1483" s="161">
        <v>1</v>
      </c>
      <c r="I1483" s="162"/>
      <c r="L1483" s="158"/>
      <c r="M1483" s="163"/>
      <c r="T1483" s="164"/>
      <c r="AT1483" s="159" t="s">
        <v>179</v>
      </c>
      <c r="AU1483" s="159" t="s">
        <v>89</v>
      </c>
      <c r="AV1483" s="13" t="s">
        <v>89</v>
      </c>
      <c r="AW1483" s="13" t="s">
        <v>36</v>
      </c>
      <c r="AX1483" s="13" t="s">
        <v>80</v>
      </c>
      <c r="AY1483" s="159" t="s">
        <v>171</v>
      </c>
    </row>
    <row r="1484" spans="2:65" s="14" customFormat="1">
      <c r="B1484" s="165"/>
      <c r="D1484" s="152" t="s">
        <v>179</v>
      </c>
      <c r="E1484" s="166" t="s">
        <v>1</v>
      </c>
      <c r="F1484" s="167" t="s">
        <v>183</v>
      </c>
      <c r="H1484" s="168">
        <v>2</v>
      </c>
      <c r="I1484" s="169"/>
      <c r="L1484" s="165"/>
      <c r="M1484" s="170"/>
      <c r="T1484" s="171"/>
      <c r="AT1484" s="166" t="s">
        <v>179</v>
      </c>
      <c r="AU1484" s="166" t="s">
        <v>89</v>
      </c>
      <c r="AV1484" s="14" t="s">
        <v>177</v>
      </c>
      <c r="AW1484" s="14" t="s">
        <v>36</v>
      </c>
      <c r="AX1484" s="14" t="s">
        <v>87</v>
      </c>
      <c r="AY1484" s="166" t="s">
        <v>171</v>
      </c>
    </row>
    <row r="1485" spans="2:65" s="1" customFormat="1" ht="21.75" customHeight="1">
      <c r="B1485" s="32"/>
      <c r="C1485" s="137" t="s">
        <v>1175</v>
      </c>
      <c r="D1485" s="137" t="s">
        <v>173</v>
      </c>
      <c r="E1485" s="138" t="s">
        <v>1176</v>
      </c>
      <c r="F1485" s="139" t="s">
        <v>1177</v>
      </c>
      <c r="G1485" s="140" t="s">
        <v>252</v>
      </c>
      <c r="H1485" s="141">
        <v>2.0499999999999998</v>
      </c>
      <c r="I1485" s="142"/>
      <c r="J1485" s="143">
        <f>ROUND(I1485*H1485,2)</f>
        <v>0</v>
      </c>
      <c r="K1485" s="144"/>
      <c r="L1485" s="32"/>
      <c r="M1485" s="145" t="s">
        <v>1</v>
      </c>
      <c r="N1485" s="146" t="s">
        <v>45</v>
      </c>
      <c r="P1485" s="147">
        <f>O1485*H1485</f>
        <v>0</v>
      </c>
      <c r="Q1485" s="147">
        <v>0</v>
      </c>
      <c r="R1485" s="147">
        <f>Q1485*H1485</f>
        <v>0</v>
      </c>
      <c r="S1485" s="147">
        <v>0</v>
      </c>
      <c r="T1485" s="148">
        <f>S1485*H1485</f>
        <v>0</v>
      </c>
      <c r="AR1485" s="149" t="s">
        <v>177</v>
      </c>
      <c r="AT1485" s="149" t="s">
        <v>173</v>
      </c>
      <c r="AU1485" s="149" t="s">
        <v>89</v>
      </c>
      <c r="AY1485" s="17" t="s">
        <v>171</v>
      </c>
      <c r="BE1485" s="150">
        <f>IF(N1485="základní",J1485,0)</f>
        <v>0</v>
      </c>
      <c r="BF1485" s="150">
        <f>IF(N1485="snížená",J1485,0)</f>
        <v>0</v>
      </c>
      <c r="BG1485" s="150">
        <f>IF(N1485="zákl. přenesená",J1485,0)</f>
        <v>0</v>
      </c>
      <c r="BH1485" s="150">
        <f>IF(N1485="sníž. přenesená",J1485,0)</f>
        <v>0</v>
      </c>
      <c r="BI1485" s="150">
        <f>IF(N1485="nulová",J1485,0)</f>
        <v>0</v>
      </c>
      <c r="BJ1485" s="17" t="s">
        <v>87</v>
      </c>
      <c r="BK1485" s="150">
        <f>ROUND(I1485*H1485,2)</f>
        <v>0</v>
      </c>
      <c r="BL1485" s="17" t="s">
        <v>177</v>
      </c>
      <c r="BM1485" s="149" t="s">
        <v>1178</v>
      </c>
    </row>
    <row r="1486" spans="2:65" s="13" customFormat="1">
      <c r="B1486" s="158"/>
      <c r="D1486" s="152" t="s">
        <v>179</v>
      </c>
      <c r="E1486" s="159" t="s">
        <v>1</v>
      </c>
      <c r="F1486" s="160" t="s">
        <v>838</v>
      </c>
      <c r="H1486" s="161">
        <v>2.0499999999999998</v>
      </c>
      <c r="I1486" s="162"/>
      <c r="L1486" s="158"/>
      <c r="M1486" s="163"/>
      <c r="T1486" s="164"/>
      <c r="AT1486" s="159" t="s">
        <v>179</v>
      </c>
      <c r="AU1486" s="159" t="s">
        <v>89</v>
      </c>
      <c r="AV1486" s="13" t="s">
        <v>89</v>
      </c>
      <c r="AW1486" s="13" t="s">
        <v>36</v>
      </c>
      <c r="AX1486" s="13" t="s">
        <v>80</v>
      </c>
      <c r="AY1486" s="159" t="s">
        <v>171</v>
      </c>
    </row>
    <row r="1487" spans="2:65" s="14" customFormat="1">
      <c r="B1487" s="165"/>
      <c r="D1487" s="152" t="s">
        <v>179</v>
      </c>
      <c r="E1487" s="166" t="s">
        <v>1</v>
      </c>
      <c r="F1487" s="167" t="s">
        <v>183</v>
      </c>
      <c r="H1487" s="168">
        <v>2.0499999999999998</v>
      </c>
      <c r="I1487" s="169"/>
      <c r="L1487" s="165"/>
      <c r="M1487" s="170"/>
      <c r="T1487" s="171"/>
      <c r="AT1487" s="166" t="s">
        <v>179</v>
      </c>
      <c r="AU1487" s="166" t="s">
        <v>89</v>
      </c>
      <c r="AV1487" s="14" t="s">
        <v>177</v>
      </c>
      <c r="AW1487" s="14" t="s">
        <v>36</v>
      </c>
      <c r="AX1487" s="14" t="s">
        <v>87</v>
      </c>
      <c r="AY1487" s="166" t="s">
        <v>171</v>
      </c>
    </row>
    <row r="1488" spans="2:65" s="1" customFormat="1" ht="16.5" customHeight="1">
      <c r="B1488" s="32"/>
      <c r="C1488" s="137" t="s">
        <v>1179</v>
      </c>
      <c r="D1488" s="137" t="s">
        <v>173</v>
      </c>
      <c r="E1488" s="138" t="s">
        <v>1180</v>
      </c>
      <c r="F1488" s="139" t="s">
        <v>1181</v>
      </c>
      <c r="G1488" s="140" t="s">
        <v>252</v>
      </c>
      <c r="H1488" s="141">
        <v>2.0499999999999998</v>
      </c>
      <c r="I1488" s="142"/>
      <c r="J1488" s="143">
        <f>ROUND(I1488*H1488,2)</f>
        <v>0</v>
      </c>
      <c r="K1488" s="144"/>
      <c r="L1488" s="32"/>
      <c r="M1488" s="145" t="s">
        <v>1</v>
      </c>
      <c r="N1488" s="146" t="s">
        <v>45</v>
      </c>
      <c r="P1488" s="147">
        <f>O1488*H1488</f>
        <v>0</v>
      </c>
      <c r="Q1488" s="147">
        <v>0</v>
      </c>
      <c r="R1488" s="147">
        <f>Q1488*H1488</f>
        <v>0</v>
      </c>
      <c r="S1488" s="147">
        <v>0</v>
      </c>
      <c r="T1488" s="148">
        <f>S1488*H1488</f>
        <v>0</v>
      </c>
      <c r="AR1488" s="149" t="s">
        <v>177</v>
      </c>
      <c r="AT1488" s="149" t="s">
        <v>173</v>
      </c>
      <c r="AU1488" s="149" t="s">
        <v>89</v>
      </c>
      <c r="AY1488" s="17" t="s">
        <v>171</v>
      </c>
      <c r="BE1488" s="150">
        <f>IF(N1488="základní",J1488,0)</f>
        <v>0</v>
      </c>
      <c r="BF1488" s="150">
        <f>IF(N1488="snížená",J1488,0)</f>
        <v>0</v>
      </c>
      <c r="BG1488" s="150">
        <f>IF(N1488="zákl. přenesená",J1488,0)</f>
        <v>0</v>
      </c>
      <c r="BH1488" s="150">
        <f>IF(N1488="sníž. přenesená",J1488,0)</f>
        <v>0</v>
      </c>
      <c r="BI1488" s="150">
        <f>IF(N1488="nulová",J1488,0)</f>
        <v>0</v>
      </c>
      <c r="BJ1488" s="17" t="s">
        <v>87</v>
      </c>
      <c r="BK1488" s="150">
        <f>ROUND(I1488*H1488,2)</f>
        <v>0</v>
      </c>
      <c r="BL1488" s="17" t="s">
        <v>177</v>
      </c>
      <c r="BM1488" s="149" t="s">
        <v>1182</v>
      </c>
    </row>
    <row r="1489" spans="2:65" s="13" customFormat="1">
      <c r="B1489" s="158"/>
      <c r="D1489" s="152" t="s">
        <v>179</v>
      </c>
      <c r="E1489" s="159" t="s">
        <v>1</v>
      </c>
      <c r="F1489" s="160" t="s">
        <v>838</v>
      </c>
      <c r="H1489" s="161">
        <v>2.0499999999999998</v>
      </c>
      <c r="I1489" s="162"/>
      <c r="L1489" s="158"/>
      <c r="M1489" s="163"/>
      <c r="T1489" s="164"/>
      <c r="AT1489" s="159" t="s">
        <v>179</v>
      </c>
      <c r="AU1489" s="159" t="s">
        <v>89</v>
      </c>
      <c r="AV1489" s="13" t="s">
        <v>89</v>
      </c>
      <c r="AW1489" s="13" t="s">
        <v>36</v>
      </c>
      <c r="AX1489" s="13" t="s">
        <v>80</v>
      </c>
      <c r="AY1489" s="159" t="s">
        <v>171</v>
      </c>
    </row>
    <row r="1490" spans="2:65" s="14" customFormat="1">
      <c r="B1490" s="165"/>
      <c r="D1490" s="152" t="s">
        <v>179</v>
      </c>
      <c r="E1490" s="166" t="s">
        <v>1</v>
      </c>
      <c r="F1490" s="167" t="s">
        <v>183</v>
      </c>
      <c r="H1490" s="168">
        <v>2.0499999999999998</v>
      </c>
      <c r="I1490" s="169"/>
      <c r="L1490" s="165"/>
      <c r="M1490" s="170"/>
      <c r="T1490" s="171"/>
      <c r="AT1490" s="166" t="s">
        <v>179</v>
      </c>
      <c r="AU1490" s="166" t="s">
        <v>89</v>
      </c>
      <c r="AV1490" s="14" t="s">
        <v>177</v>
      </c>
      <c r="AW1490" s="14" t="s">
        <v>36</v>
      </c>
      <c r="AX1490" s="14" t="s">
        <v>87</v>
      </c>
      <c r="AY1490" s="166" t="s">
        <v>171</v>
      </c>
    </row>
    <row r="1491" spans="2:65" s="1" customFormat="1" ht="24.15" customHeight="1">
      <c r="B1491" s="32"/>
      <c r="C1491" s="137" t="s">
        <v>1183</v>
      </c>
      <c r="D1491" s="137" t="s">
        <v>173</v>
      </c>
      <c r="E1491" s="138" t="s">
        <v>1184</v>
      </c>
      <c r="F1491" s="139" t="s">
        <v>1185</v>
      </c>
      <c r="G1491" s="140" t="s">
        <v>190</v>
      </c>
      <c r="H1491" s="141">
        <v>6</v>
      </c>
      <c r="I1491" s="142"/>
      <c r="J1491" s="143">
        <f>ROUND(I1491*H1491,2)</f>
        <v>0</v>
      </c>
      <c r="K1491" s="144"/>
      <c r="L1491" s="32"/>
      <c r="M1491" s="145" t="s">
        <v>1</v>
      </c>
      <c r="N1491" s="146" t="s">
        <v>45</v>
      </c>
      <c r="P1491" s="147">
        <f>O1491*H1491</f>
        <v>0</v>
      </c>
      <c r="Q1491" s="147">
        <v>0.45937</v>
      </c>
      <c r="R1491" s="147">
        <f>Q1491*H1491</f>
        <v>2.7562199999999999</v>
      </c>
      <c r="S1491" s="147">
        <v>0</v>
      </c>
      <c r="T1491" s="148">
        <f>S1491*H1491</f>
        <v>0</v>
      </c>
      <c r="AR1491" s="149" t="s">
        <v>177</v>
      </c>
      <c r="AT1491" s="149" t="s">
        <v>173</v>
      </c>
      <c r="AU1491" s="149" t="s">
        <v>89</v>
      </c>
      <c r="AY1491" s="17" t="s">
        <v>171</v>
      </c>
      <c r="BE1491" s="150">
        <f>IF(N1491="základní",J1491,0)</f>
        <v>0</v>
      </c>
      <c r="BF1491" s="150">
        <f>IF(N1491="snížená",J1491,0)</f>
        <v>0</v>
      </c>
      <c r="BG1491" s="150">
        <f>IF(N1491="zákl. přenesená",J1491,0)</f>
        <v>0</v>
      </c>
      <c r="BH1491" s="150">
        <f>IF(N1491="sníž. přenesená",J1491,0)</f>
        <v>0</v>
      </c>
      <c r="BI1491" s="150">
        <f>IF(N1491="nulová",J1491,0)</f>
        <v>0</v>
      </c>
      <c r="BJ1491" s="17" t="s">
        <v>87</v>
      </c>
      <c r="BK1491" s="150">
        <f>ROUND(I1491*H1491,2)</f>
        <v>0</v>
      </c>
      <c r="BL1491" s="17" t="s">
        <v>177</v>
      </c>
      <c r="BM1491" s="149" t="s">
        <v>1186</v>
      </c>
    </row>
    <row r="1492" spans="2:65" s="13" customFormat="1">
      <c r="B1492" s="158"/>
      <c r="D1492" s="152" t="s">
        <v>179</v>
      </c>
      <c r="E1492" s="159" t="s">
        <v>1</v>
      </c>
      <c r="F1492" s="160" t="s">
        <v>1187</v>
      </c>
      <c r="H1492" s="161">
        <v>1</v>
      </c>
      <c r="I1492" s="162"/>
      <c r="L1492" s="158"/>
      <c r="M1492" s="163"/>
      <c r="T1492" s="164"/>
      <c r="AT1492" s="159" t="s">
        <v>179</v>
      </c>
      <c r="AU1492" s="159" t="s">
        <v>89</v>
      </c>
      <c r="AV1492" s="13" t="s">
        <v>89</v>
      </c>
      <c r="AW1492" s="13" t="s">
        <v>36</v>
      </c>
      <c r="AX1492" s="13" t="s">
        <v>80</v>
      </c>
      <c r="AY1492" s="159" t="s">
        <v>171</v>
      </c>
    </row>
    <row r="1493" spans="2:65" s="13" customFormat="1">
      <c r="B1493" s="158"/>
      <c r="D1493" s="152" t="s">
        <v>179</v>
      </c>
      <c r="E1493" s="159" t="s">
        <v>1</v>
      </c>
      <c r="F1493" s="160" t="s">
        <v>1188</v>
      </c>
      <c r="H1493" s="161">
        <v>1</v>
      </c>
      <c r="I1493" s="162"/>
      <c r="L1493" s="158"/>
      <c r="M1493" s="163"/>
      <c r="T1493" s="164"/>
      <c r="AT1493" s="159" t="s">
        <v>179</v>
      </c>
      <c r="AU1493" s="159" t="s">
        <v>89</v>
      </c>
      <c r="AV1493" s="13" t="s">
        <v>89</v>
      </c>
      <c r="AW1493" s="13" t="s">
        <v>36</v>
      </c>
      <c r="AX1493" s="13" t="s">
        <v>80</v>
      </c>
      <c r="AY1493" s="159" t="s">
        <v>171</v>
      </c>
    </row>
    <row r="1494" spans="2:65" s="13" customFormat="1">
      <c r="B1494" s="158"/>
      <c r="D1494" s="152" t="s">
        <v>179</v>
      </c>
      <c r="E1494" s="159" t="s">
        <v>1</v>
      </c>
      <c r="F1494" s="160" t="s">
        <v>1189</v>
      </c>
      <c r="H1494" s="161">
        <v>1</v>
      </c>
      <c r="I1494" s="162"/>
      <c r="L1494" s="158"/>
      <c r="M1494" s="163"/>
      <c r="T1494" s="164"/>
      <c r="AT1494" s="159" t="s">
        <v>179</v>
      </c>
      <c r="AU1494" s="159" t="s">
        <v>89</v>
      </c>
      <c r="AV1494" s="13" t="s">
        <v>89</v>
      </c>
      <c r="AW1494" s="13" t="s">
        <v>36</v>
      </c>
      <c r="AX1494" s="13" t="s">
        <v>80</v>
      </c>
      <c r="AY1494" s="159" t="s">
        <v>171</v>
      </c>
    </row>
    <row r="1495" spans="2:65" s="13" customFormat="1">
      <c r="B1495" s="158"/>
      <c r="D1495" s="152" t="s">
        <v>179</v>
      </c>
      <c r="E1495" s="159" t="s">
        <v>1</v>
      </c>
      <c r="F1495" s="160" t="s">
        <v>1190</v>
      </c>
      <c r="H1495" s="161">
        <v>1</v>
      </c>
      <c r="I1495" s="162"/>
      <c r="L1495" s="158"/>
      <c r="M1495" s="163"/>
      <c r="T1495" s="164"/>
      <c r="AT1495" s="159" t="s">
        <v>179</v>
      </c>
      <c r="AU1495" s="159" t="s">
        <v>89</v>
      </c>
      <c r="AV1495" s="13" t="s">
        <v>89</v>
      </c>
      <c r="AW1495" s="13" t="s">
        <v>36</v>
      </c>
      <c r="AX1495" s="13" t="s">
        <v>80</v>
      </c>
      <c r="AY1495" s="159" t="s">
        <v>171</v>
      </c>
    </row>
    <row r="1496" spans="2:65" s="13" customFormat="1">
      <c r="B1496" s="158"/>
      <c r="D1496" s="152" t="s">
        <v>179</v>
      </c>
      <c r="E1496" s="159" t="s">
        <v>1</v>
      </c>
      <c r="F1496" s="160" t="s">
        <v>1191</v>
      </c>
      <c r="H1496" s="161">
        <v>1</v>
      </c>
      <c r="I1496" s="162"/>
      <c r="L1496" s="158"/>
      <c r="M1496" s="163"/>
      <c r="T1496" s="164"/>
      <c r="AT1496" s="159" t="s">
        <v>179</v>
      </c>
      <c r="AU1496" s="159" t="s">
        <v>89</v>
      </c>
      <c r="AV1496" s="13" t="s">
        <v>89</v>
      </c>
      <c r="AW1496" s="13" t="s">
        <v>36</v>
      </c>
      <c r="AX1496" s="13" t="s">
        <v>80</v>
      </c>
      <c r="AY1496" s="159" t="s">
        <v>171</v>
      </c>
    </row>
    <row r="1497" spans="2:65" s="13" customFormat="1">
      <c r="B1497" s="158"/>
      <c r="D1497" s="152" t="s">
        <v>179</v>
      </c>
      <c r="E1497" s="159" t="s">
        <v>1</v>
      </c>
      <c r="F1497" s="160" t="s">
        <v>1192</v>
      </c>
      <c r="H1497" s="161">
        <v>1</v>
      </c>
      <c r="I1497" s="162"/>
      <c r="L1497" s="158"/>
      <c r="M1497" s="163"/>
      <c r="T1497" s="164"/>
      <c r="AT1497" s="159" t="s">
        <v>179</v>
      </c>
      <c r="AU1497" s="159" t="s">
        <v>89</v>
      </c>
      <c r="AV1497" s="13" t="s">
        <v>89</v>
      </c>
      <c r="AW1497" s="13" t="s">
        <v>36</v>
      </c>
      <c r="AX1497" s="13" t="s">
        <v>80</v>
      </c>
      <c r="AY1497" s="159" t="s">
        <v>171</v>
      </c>
    </row>
    <row r="1498" spans="2:65" s="14" customFormat="1">
      <c r="B1498" s="165"/>
      <c r="D1498" s="152" t="s">
        <v>179</v>
      </c>
      <c r="E1498" s="166" t="s">
        <v>1</v>
      </c>
      <c r="F1498" s="167" t="s">
        <v>183</v>
      </c>
      <c r="H1498" s="168">
        <v>6</v>
      </c>
      <c r="I1498" s="169"/>
      <c r="L1498" s="165"/>
      <c r="M1498" s="170"/>
      <c r="T1498" s="171"/>
      <c r="AT1498" s="166" t="s">
        <v>179</v>
      </c>
      <c r="AU1498" s="166" t="s">
        <v>89</v>
      </c>
      <c r="AV1498" s="14" t="s">
        <v>177</v>
      </c>
      <c r="AW1498" s="14" t="s">
        <v>36</v>
      </c>
      <c r="AX1498" s="14" t="s">
        <v>87</v>
      </c>
      <c r="AY1498" s="166" t="s">
        <v>171</v>
      </c>
    </row>
    <row r="1499" spans="2:65" s="1" customFormat="1" ht="24.15" customHeight="1">
      <c r="B1499" s="32"/>
      <c r="C1499" s="137" t="s">
        <v>1193</v>
      </c>
      <c r="D1499" s="137" t="s">
        <v>173</v>
      </c>
      <c r="E1499" s="138" t="s">
        <v>1194</v>
      </c>
      <c r="F1499" s="139" t="s">
        <v>1195</v>
      </c>
      <c r="G1499" s="140" t="s">
        <v>252</v>
      </c>
      <c r="H1499" s="141">
        <v>45.74</v>
      </c>
      <c r="I1499" s="142"/>
      <c r="J1499" s="143">
        <f>ROUND(I1499*H1499,2)</f>
        <v>0</v>
      </c>
      <c r="K1499" s="144"/>
      <c r="L1499" s="32"/>
      <c r="M1499" s="145" t="s">
        <v>1</v>
      </c>
      <c r="N1499" s="146" t="s">
        <v>45</v>
      </c>
      <c r="P1499" s="147">
        <f>O1499*H1499</f>
        <v>0</v>
      </c>
      <c r="Q1499" s="147">
        <v>0</v>
      </c>
      <c r="R1499" s="147">
        <f>Q1499*H1499</f>
        <v>0</v>
      </c>
      <c r="S1499" s="147">
        <v>0</v>
      </c>
      <c r="T1499" s="148">
        <f>S1499*H1499</f>
        <v>0</v>
      </c>
      <c r="AR1499" s="149" t="s">
        <v>177</v>
      </c>
      <c r="AT1499" s="149" t="s">
        <v>173</v>
      </c>
      <c r="AU1499" s="149" t="s">
        <v>89</v>
      </c>
      <c r="AY1499" s="17" t="s">
        <v>171</v>
      </c>
      <c r="BE1499" s="150">
        <f>IF(N1499="základní",J1499,0)</f>
        <v>0</v>
      </c>
      <c r="BF1499" s="150">
        <f>IF(N1499="snížená",J1499,0)</f>
        <v>0</v>
      </c>
      <c r="BG1499" s="150">
        <f>IF(N1499="zákl. přenesená",J1499,0)</f>
        <v>0</v>
      </c>
      <c r="BH1499" s="150">
        <f>IF(N1499="sníž. přenesená",J1499,0)</f>
        <v>0</v>
      </c>
      <c r="BI1499" s="150">
        <f>IF(N1499="nulová",J1499,0)</f>
        <v>0</v>
      </c>
      <c r="BJ1499" s="17" t="s">
        <v>87</v>
      </c>
      <c r="BK1499" s="150">
        <f>ROUND(I1499*H1499,2)</f>
        <v>0</v>
      </c>
      <c r="BL1499" s="17" t="s">
        <v>177</v>
      </c>
      <c r="BM1499" s="149" t="s">
        <v>1196</v>
      </c>
    </row>
    <row r="1500" spans="2:65" s="13" customFormat="1">
      <c r="B1500" s="158"/>
      <c r="D1500" s="152" t="s">
        <v>179</v>
      </c>
      <c r="E1500" s="159" t="s">
        <v>1</v>
      </c>
      <c r="F1500" s="160" t="s">
        <v>1012</v>
      </c>
      <c r="H1500" s="161">
        <v>4.99</v>
      </c>
      <c r="I1500" s="162"/>
      <c r="L1500" s="158"/>
      <c r="M1500" s="163"/>
      <c r="T1500" s="164"/>
      <c r="AT1500" s="159" t="s">
        <v>179</v>
      </c>
      <c r="AU1500" s="159" t="s">
        <v>89</v>
      </c>
      <c r="AV1500" s="13" t="s">
        <v>89</v>
      </c>
      <c r="AW1500" s="13" t="s">
        <v>36</v>
      </c>
      <c r="AX1500" s="13" t="s">
        <v>80</v>
      </c>
      <c r="AY1500" s="159" t="s">
        <v>171</v>
      </c>
    </row>
    <row r="1501" spans="2:65" s="13" customFormat="1">
      <c r="B1501" s="158"/>
      <c r="D1501" s="152" t="s">
        <v>179</v>
      </c>
      <c r="E1501" s="159" t="s">
        <v>1</v>
      </c>
      <c r="F1501" s="160" t="s">
        <v>836</v>
      </c>
      <c r="H1501" s="161">
        <v>7.54</v>
      </c>
      <c r="I1501" s="162"/>
      <c r="L1501" s="158"/>
      <c r="M1501" s="163"/>
      <c r="T1501" s="164"/>
      <c r="AT1501" s="159" t="s">
        <v>179</v>
      </c>
      <c r="AU1501" s="159" t="s">
        <v>89</v>
      </c>
      <c r="AV1501" s="13" t="s">
        <v>89</v>
      </c>
      <c r="AW1501" s="13" t="s">
        <v>36</v>
      </c>
      <c r="AX1501" s="13" t="s">
        <v>80</v>
      </c>
      <c r="AY1501" s="159" t="s">
        <v>171</v>
      </c>
    </row>
    <row r="1502" spans="2:65" s="13" customFormat="1">
      <c r="B1502" s="158"/>
      <c r="D1502" s="152" t="s">
        <v>179</v>
      </c>
      <c r="E1502" s="159" t="s">
        <v>1</v>
      </c>
      <c r="F1502" s="160" t="s">
        <v>839</v>
      </c>
      <c r="H1502" s="161">
        <v>5.97</v>
      </c>
      <c r="I1502" s="162"/>
      <c r="L1502" s="158"/>
      <c r="M1502" s="163"/>
      <c r="T1502" s="164"/>
      <c r="AT1502" s="159" t="s">
        <v>179</v>
      </c>
      <c r="AU1502" s="159" t="s">
        <v>89</v>
      </c>
      <c r="AV1502" s="13" t="s">
        <v>89</v>
      </c>
      <c r="AW1502" s="13" t="s">
        <v>36</v>
      </c>
      <c r="AX1502" s="13" t="s">
        <v>80</v>
      </c>
      <c r="AY1502" s="159" t="s">
        <v>171</v>
      </c>
    </row>
    <row r="1503" spans="2:65" s="13" customFormat="1">
      <c r="B1503" s="158"/>
      <c r="D1503" s="152" t="s">
        <v>179</v>
      </c>
      <c r="E1503" s="159" t="s">
        <v>1</v>
      </c>
      <c r="F1503" s="160" t="s">
        <v>1015</v>
      </c>
      <c r="H1503" s="161">
        <v>12.14</v>
      </c>
      <c r="I1503" s="162"/>
      <c r="L1503" s="158"/>
      <c r="M1503" s="163"/>
      <c r="T1503" s="164"/>
      <c r="AT1503" s="159" t="s">
        <v>179</v>
      </c>
      <c r="AU1503" s="159" t="s">
        <v>89</v>
      </c>
      <c r="AV1503" s="13" t="s">
        <v>89</v>
      </c>
      <c r="AW1503" s="13" t="s">
        <v>36</v>
      </c>
      <c r="AX1503" s="13" t="s">
        <v>80</v>
      </c>
      <c r="AY1503" s="159" t="s">
        <v>171</v>
      </c>
    </row>
    <row r="1504" spans="2:65" s="13" customFormat="1">
      <c r="B1504" s="158"/>
      <c r="D1504" s="152" t="s">
        <v>179</v>
      </c>
      <c r="E1504" s="159" t="s">
        <v>1</v>
      </c>
      <c r="F1504" s="160" t="s">
        <v>1016</v>
      </c>
      <c r="H1504" s="161">
        <v>15.1</v>
      </c>
      <c r="I1504" s="162"/>
      <c r="L1504" s="158"/>
      <c r="M1504" s="163"/>
      <c r="T1504" s="164"/>
      <c r="AT1504" s="159" t="s">
        <v>179</v>
      </c>
      <c r="AU1504" s="159" t="s">
        <v>89</v>
      </c>
      <c r="AV1504" s="13" t="s">
        <v>89</v>
      </c>
      <c r="AW1504" s="13" t="s">
        <v>36</v>
      </c>
      <c r="AX1504" s="13" t="s">
        <v>80</v>
      </c>
      <c r="AY1504" s="159" t="s">
        <v>171</v>
      </c>
    </row>
    <row r="1505" spans="2:65" s="14" customFormat="1">
      <c r="B1505" s="165"/>
      <c r="D1505" s="152" t="s">
        <v>179</v>
      </c>
      <c r="E1505" s="166" t="s">
        <v>1</v>
      </c>
      <c r="F1505" s="167" t="s">
        <v>183</v>
      </c>
      <c r="H1505" s="168">
        <v>45.74</v>
      </c>
      <c r="I1505" s="169"/>
      <c r="L1505" s="165"/>
      <c r="M1505" s="170"/>
      <c r="T1505" s="171"/>
      <c r="AT1505" s="166" t="s">
        <v>179</v>
      </c>
      <c r="AU1505" s="166" t="s">
        <v>89</v>
      </c>
      <c r="AV1505" s="14" t="s">
        <v>177</v>
      </c>
      <c r="AW1505" s="14" t="s">
        <v>36</v>
      </c>
      <c r="AX1505" s="14" t="s">
        <v>87</v>
      </c>
      <c r="AY1505" s="166" t="s">
        <v>171</v>
      </c>
    </row>
    <row r="1506" spans="2:65" s="1" customFormat="1" ht="21.75" customHeight="1">
      <c r="B1506" s="32"/>
      <c r="C1506" s="137" t="s">
        <v>1197</v>
      </c>
      <c r="D1506" s="137" t="s">
        <v>173</v>
      </c>
      <c r="E1506" s="138" t="s">
        <v>1198</v>
      </c>
      <c r="F1506" s="139" t="s">
        <v>1199</v>
      </c>
      <c r="G1506" s="140" t="s">
        <v>252</v>
      </c>
      <c r="H1506" s="141">
        <v>45.74</v>
      </c>
      <c r="I1506" s="142"/>
      <c r="J1506" s="143">
        <f>ROUND(I1506*H1506,2)</f>
        <v>0</v>
      </c>
      <c r="K1506" s="144"/>
      <c r="L1506" s="32"/>
      <c r="M1506" s="145" t="s">
        <v>1</v>
      </c>
      <c r="N1506" s="146" t="s">
        <v>45</v>
      </c>
      <c r="P1506" s="147">
        <f>O1506*H1506</f>
        <v>0</v>
      </c>
      <c r="Q1506" s="147">
        <v>0</v>
      </c>
      <c r="R1506" s="147">
        <f>Q1506*H1506</f>
        <v>0</v>
      </c>
      <c r="S1506" s="147">
        <v>0</v>
      </c>
      <c r="T1506" s="148">
        <f>S1506*H1506</f>
        <v>0</v>
      </c>
      <c r="AR1506" s="149" t="s">
        <v>177</v>
      </c>
      <c r="AT1506" s="149" t="s">
        <v>173</v>
      </c>
      <c r="AU1506" s="149" t="s">
        <v>89</v>
      </c>
      <c r="AY1506" s="17" t="s">
        <v>171</v>
      </c>
      <c r="BE1506" s="150">
        <f>IF(N1506="základní",J1506,0)</f>
        <v>0</v>
      </c>
      <c r="BF1506" s="150">
        <f>IF(N1506="snížená",J1506,0)</f>
        <v>0</v>
      </c>
      <c r="BG1506" s="150">
        <f>IF(N1506="zákl. přenesená",J1506,0)</f>
        <v>0</v>
      </c>
      <c r="BH1506" s="150">
        <f>IF(N1506="sníž. přenesená",J1506,0)</f>
        <v>0</v>
      </c>
      <c r="BI1506" s="150">
        <f>IF(N1506="nulová",J1506,0)</f>
        <v>0</v>
      </c>
      <c r="BJ1506" s="17" t="s">
        <v>87</v>
      </c>
      <c r="BK1506" s="150">
        <f>ROUND(I1506*H1506,2)</f>
        <v>0</v>
      </c>
      <c r="BL1506" s="17" t="s">
        <v>177</v>
      </c>
      <c r="BM1506" s="149" t="s">
        <v>1200</v>
      </c>
    </row>
    <row r="1507" spans="2:65" s="13" customFormat="1">
      <c r="B1507" s="158"/>
      <c r="D1507" s="152" t="s">
        <v>179</v>
      </c>
      <c r="E1507" s="159" t="s">
        <v>1</v>
      </c>
      <c r="F1507" s="160" t="s">
        <v>1012</v>
      </c>
      <c r="H1507" s="161">
        <v>4.99</v>
      </c>
      <c r="I1507" s="162"/>
      <c r="L1507" s="158"/>
      <c r="M1507" s="163"/>
      <c r="T1507" s="164"/>
      <c r="AT1507" s="159" t="s">
        <v>179</v>
      </c>
      <c r="AU1507" s="159" t="s">
        <v>89</v>
      </c>
      <c r="AV1507" s="13" t="s">
        <v>89</v>
      </c>
      <c r="AW1507" s="13" t="s">
        <v>36</v>
      </c>
      <c r="AX1507" s="13" t="s">
        <v>80</v>
      </c>
      <c r="AY1507" s="159" t="s">
        <v>171</v>
      </c>
    </row>
    <row r="1508" spans="2:65" s="13" customFormat="1">
      <c r="B1508" s="158"/>
      <c r="D1508" s="152" t="s">
        <v>179</v>
      </c>
      <c r="E1508" s="159" t="s">
        <v>1</v>
      </c>
      <c r="F1508" s="160" t="s">
        <v>836</v>
      </c>
      <c r="H1508" s="161">
        <v>7.54</v>
      </c>
      <c r="I1508" s="162"/>
      <c r="L1508" s="158"/>
      <c r="M1508" s="163"/>
      <c r="T1508" s="164"/>
      <c r="AT1508" s="159" t="s">
        <v>179</v>
      </c>
      <c r="AU1508" s="159" t="s">
        <v>89</v>
      </c>
      <c r="AV1508" s="13" t="s">
        <v>89</v>
      </c>
      <c r="AW1508" s="13" t="s">
        <v>36</v>
      </c>
      <c r="AX1508" s="13" t="s">
        <v>80</v>
      </c>
      <c r="AY1508" s="159" t="s">
        <v>171</v>
      </c>
    </row>
    <row r="1509" spans="2:65" s="13" customFormat="1">
      <c r="B1509" s="158"/>
      <c r="D1509" s="152" t="s">
        <v>179</v>
      </c>
      <c r="E1509" s="159" t="s">
        <v>1</v>
      </c>
      <c r="F1509" s="160" t="s">
        <v>839</v>
      </c>
      <c r="H1509" s="161">
        <v>5.97</v>
      </c>
      <c r="I1509" s="162"/>
      <c r="L1509" s="158"/>
      <c r="M1509" s="163"/>
      <c r="T1509" s="164"/>
      <c r="AT1509" s="159" t="s">
        <v>179</v>
      </c>
      <c r="AU1509" s="159" t="s">
        <v>89</v>
      </c>
      <c r="AV1509" s="13" t="s">
        <v>89</v>
      </c>
      <c r="AW1509" s="13" t="s">
        <v>36</v>
      </c>
      <c r="AX1509" s="13" t="s">
        <v>80</v>
      </c>
      <c r="AY1509" s="159" t="s">
        <v>171</v>
      </c>
    </row>
    <row r="1510" spans="2:65" s="13" customFormat="1">
      <c r="B1510" s="158"/>
      <c r="D1510" s="152" t="s">
        <v>179</v>
      </c>
      <c r="E1510" s="159" t="s">
        <v>1</v>
      </c>
      <c r="F1510" s="160" t="s">
        <v>1015</v>
      </c>
      <c r="H1510" s="161">
        <v>12.14</v>
      </c>
      <c r="I1510" s="162"/>
      <c r="L1510" s="158"/>
      <c r="M1510" s="163"/>
      <c r="T1510" s="164"/>
      <c r="AT1510" s="159" t="s">
        <v>179</v>
      </c>
      <c r="AU1510" s="159" t="s">
        <v>89</v>
      </c>
      <c r="AV1510" s="13" t="s">
        <v>89</v>
      </c>
      <c r="AW1510" s="13" t="s">
        <v>36</v>
      </c>
      <c r="AX1510" s="13" t="s">
        <v>80</v>
      </c>
      <c r="AY1510" s="159" t="s">
        <v>171</v>
      </c>
    </row>
    <row r="1511" spans="2:65" s="13" customFormat="1">
      <c r="B1511" s="158"/>
      <c r="D1511" s="152" t="s">
        <v>179</v>
      </c>
      <c r="E1511" s="159" t="s">
        <v>1</v>
      </c>
      <c r="F1511" s="160" t="s">
        <v>1016</v>
      </c>
      <c r="H1511" s="161">
        <v>15.1</v>
      </c>
      <c r="I1511" s="162"/>
      <c r="L1511" s="158"/>
      <c r="M1511" s="163"/>
      <c r="T1511" s="164"/>
      <c r="AT1511" s="159" t="s">
        <v>179</v>
      </c>
      <c r="AU1511" s="159" t="s">
        <v>89</v>
      </c>
      <c r="AV1511" s="13" t="s">
        <v>89</v>
      </c>
      <c r="AW1511" s="13" t="s">
        <v>36</v>
      </c>
      <c r="AX1511" s="13" t="s">
        <v>80</v>
      </c>
      <c r="AY1511" s="159" t="s">
        <v>171</v>
      </c>
    </row>
    <row r="1512" spans="2:65" s="14" customFormat="1">
      <c r="B1512" s="165"/>
      <c r="D1512" s="152" t="s">
        <v>179</v>
      </c>
      <c r="E1512" s="166" t="s">
        <v>1</v>
      </c>
      <c r="F1512" s="167" t="s">
        <v>183</v>
      </c>
      <c r="H1512" s="168">
        <v>45.74</v>
      </c>
      <c r="I1512" s="169"/>
      <c r="L1512" s="165"/>
      <c r="M1512" s="170"/>
      <c r="T1512" s="171"/>
      <c r="AT1512" s="166" t="s">
        <v>179</v>
      </c>
      <c r="AU1512" s="166" t="s">
        <v>89</v>
      </c>
      <c r="AV1512" s="14" t="s">
        <v>177</v>
      </c>
      <c r="AW1512" s="14" t="s">
        <v>36</v>
      </c>
      <c r="AX1512" s="14" t="s">
        <v>87</v>
      </c>
      <c r="AY1512" s="166" t="s">
        <v>171</v>
      </c>
    </row>
    <row r="1513" spans="2:65" s="1" customFormat="1" ht="21.75" customHeight="1">
      <c r="B1513" s="32"/>
      <c r="C1513" s="137" t="s">
        <v>1201</v>
      </c>
      <c r="D1513" s="137" t="s">
        <v>173</v>
      </c>
      <c r="E1513" s="138" t="s">
        <v>1202</v>
      </c>
      <c r="F1513" s="139" t="s">
        <v>1203</v>
      </c>
      <c r="G1513" s="140" t="s">
        <v>252</v>
      </c>
      <c r="H1513" s="141">
        <v>22.83</v>
      </c>
      <c r="I1513" s="142"/>
      <c r="J1513" s="143">
        <f>ROUND(I1513*H1513,2)</f>
        <v>0</v>
      </c>
      <c r="K1513" s="144"/>
      <c r="L1513" s="32"/>
      <c r="M1513" s="145" t="s">
        <v>1</v>
      </c>
      <c r="N1513" s="146" t="s">
        <v>45</v>
      </c>
      <c r="P1513" s="147">
        <f>O1513*H1513</f>
        <v>0</v>
      </c>
      <c r="Q1513" s="147">
        <v>0</v>
      </c>
      <c r="R1513" s="147">
        <f>Q1513*H1513</f>
        <v>0</v>
      </c>
      <c r="S1513" s="147">
        <v>0</v>
      </c>
      <c r="T1513" s="148">
        <f>S1513*H1513</f>
        <v>0</v>
      </c>
      <c r="AR1513" s="149" t="s">
        <v>177</v>
      </c>
      <c r="AT1513" s="149" t="s">
        <v>173</v>
      </c>
      <c r="AU1513" s="149" t="s">
        <v>89</v>
      </c>
      <c r="AY1513" s="17" t="s">
        <v>171</v>
      </c>
      <c r="BE1513" s="150">
        <f>IF(N1513="základní",J1513,0)</f>
        <v>0</v>
      </c>
      <c r="BF1513" s="150">
        <f>IF(N1513="snížená",J1513,0)</f>
        <v>0</v>
      </c>
      <c r="BG1513" s="150">
        <f>IF(N1513="zákl. přenesená",J1513,0)</f>
        <v>0</v>
      </c>
      <c r="BH1513" s="150">
        <f>IF(N1513="sníž. přenesená",J1513,0)</f>
        <v>0</v>
      </c>
      <c r="BI1513" s="150">
        <f>IF(N1513="nulová",J1513,0)</f>
        <v>0</v>
      </c>
      <c r="BJ1513" s="17" t="s">
        <v>87</v>
      </c>
      <c r="BK1513" s="150">
        <f>ROUND(I1513*H1513,2)</f>
        <v>0</v>
      </c>
      <c r="BL1513" s="17" t="s">
        <v>177</v>
      </c>
      <c r="BM1513" s="149" t="s">
        <v>1204</v>
      </c>
    </row>
    <row r="1514" spans="2:65" s="13" customFormat="1">
      <c r="B1514" s="158"/>
      <c r="D1514" s="152" t="s">
        <v>179</v>
      </c>
      <c r="E1514" s="159" t="s">
        <v>1</v>
      </c>
      <c r="F1514" s="160" t="s">
        <v>1013</v>
      </c>
      <c r="H1514" s="161">
        <v>22.83</v>
      </c>
      <c r="I1514" s="162"/>
      <c r="L1514" s="158"/>
      <c r="M1514" s="163"/>
      <c r="T1514" s="164"/>
      <c r="AT1514" s="159" t="s">
        <v>179</v>
      </c>
      <c r="AU1514" s="159" t="s">
        <v>89</v>
      </c>
      <c r="AV1514" s="13" t="s">
        <v>89</v>
      </c>
      <c r="AW1514" s="13" t="s">
        <v>36</v>
      </c>
      <c r="AX1514" s="13" t="s">
        <v>80</v>
      </c>
      <c r="AY1514" s="159" t="s">
        <v>171</v>
      </c>
    </row>
    <row r="1515" spans="2:65" s="14" customFormat="1">
      <c r="B1515" s="165"/>
      <c r="D1515" s="152" t="s">
        <v>179</v>
      </c>
      <c r="E1515" s="166" t="s">
        <v>1</v>
      </c>
      <c r="F1515" s="167" t="s">
        <v>183</v>
      </c>
      <c r="H1515" s="168">
        <v>22.83</v>
      </c>
      <c r="I1515" s="169"/>
      <c r="L1515" s="165"/>
      <c r="M1515" s="170"/>
      <c r="T1515" s="171"/>
      <c r="AT1515" s="166" t="s">
        <v>179</v>
      </c>
      <c r="AU1515" s="166" t="s">
        <v>89</v>
      </c>
      <c r="AV1515" s="14" t="s">
        <v>177</v>
      </c>
      <c r="AW1515" s="14" t="s">
        <v>36</v>
      </c>
      <c r="AX1515" s="14" t="s">
        <v>87</v>
      </c>
      <c r="AY1515" s="166" t="s">
        <v>171</v>
      </c>
    </row>
    <row r="1516" spans="2:65" s="1" customFormat="1" ht="16.5" customHeight="1">
      <c r="B1516" s="32"/>
      <c r="C1516" s="137" t="s">
        <v>1205</v>
      </c>
      <c r="D1516" s="137" t="s">
        <v>173</v>
      </c>
      <c r="E1516" s="138" t="s">
        <v>1206</v>
      </c>
      <c r="F1516" s="139" t="s">
        <v>1207</v>
      </c>
      <c r="G1516" s="140" t="s">
        <v>252</v>
      </c>
      <c r="H1516" s="141">
        <v>22.83</v>
      </c>
      <c r="I1516" s="142"/>
      <c r="J1516" s="143">
        <f>ROUND(I1516*H1516,2)</f>
        <v>0</v>
      </c>
      <c r="K1516" s="144"/>
      <c r="L1516" s="32"/>
      <c r="M1516" s="145" t="s">
        <v>1</v>
      </c>
      <c r="N1516" s="146" t="s">
        <v>45</v>
      </c>
      <c r="P1516" s="147">
        <f>O1516*H1516</f>
        <v>0</v>
      </c>
      <c r="Q1516" s="147">
        <v>1.0000000000000001E-5</v>
      </c>
      <c r="R1516" s="147">
        <f>Q1516*H1516</f>
        <v>2.2829999999999999E-4</v>
      </c>
      <c r="S1516" s="147">
        <v>0</v>
      </c>
      <c r="T1516" s="148">
        <f>S1516*H1516</f>
        <v>0</v>
      </c>
      <c r="AR1516" s="149" t="s">
        <v>177</v>
      </c>
      <c r="AT1516" s="149" t="s">
        <v>173</v>
      </c>
      <c r="AU1516" s="149" t="s">
        <v>89</v>
      </c>
      <c r="AY1516" s="17" t="s">
        <v>171</v>
      </c>
      <c r="BE1516" s="150">
        <f>IF(N1516="základní",J1516,0)</f>
        <v>0</v>
      </c>
      <c r="BF1516" s="150">
        <f>IF(N1516="snížená",J1516,0)</f>
        <v>0</v>
      </c>
      <c r="BG1516" s="150">
        <f>IF(N1516="zákl. přenesená",J1516,0)</f>
        <v>0</v>
      </c>
      <c r="BH1516" s="150">
        <f>IF(N1516="sníž. přenesená",J1516,0)</f>
        <v>0</v>
      </c>
      <c r="BI1516" s="150">
        <f>IF(N1516="nulová",J1516,0)</f>
        <v>0</v>
      </c>
      <c r="BJ1516" s="17" t="s">
        <v>87</v>
      </c>
      <c r="BK1516" s="150">
        <f>ROUND(I1516*H1516,2)</f>
        <v>0</v>
      </c>
      <c r="BL1516" s="17" t="s">
        <v>177</v>
      </c>
      <c r="BM1516" s="149" t="s">
        <v>1208</v>
      </c>
    </row>
    <row r="1517" spans="2:65" s="13" customFormat="1">
      <c r="B1517" s="158"/>
      <c r="D1517" s="152" t="s">
        <v>179</v>
      </c>
      <c r="E1517" s="159" t="s">
        <v>1</v>
      </c>
      <c r="F1517" s="160" t="s">
        <v>1013</v>
      </c>
      <c r="H1517" s="161">
        <v>22.83</v>
      </c>
      <c r="I1517" s="162"/>
      <c r="L1517" s="158"/>
      <c r="M1517" s="163"/>
      <c r="T1517" s="164"/>
      <c r="AT1517" s="159" t="s">
        <v>179</v>
      </c>
      <c r="AU1517" s="159" t="s">
        <v>89</v>
      </c>
      <c r="AV1517" s="13" t="s">
        <v>89</v>
      </c>
      <c r="AW1517" s="13" t="s">
        <v>36</v>
      </c>
      <c r="AX1517" s="13" t="s">
        <v>80</v>
      </c>
      <c r="AY1517" s="159" t="s">
        <v>171</v>
      </c>
    </row>
    <row r="1518" spans="2:65" s="14" customFormat="1">
      <c r="B1518" s="165"/>
      <c r="D1518" s="152" t="s">
        <v>179</v>
      </c>
      <c r="E1518" s="166" t="s">
        <v>1</v>
      </c>
      <c r="F1518" s="167" t="s">
        <v>183</v>
      </c>
      <c r="H1518" s="168">
        <v>22.83</v>
      </c>
      <c r="I1518" s="169"/>
      <c r="L1518" s="165"/>
      <c r="M1518" s="170"/>
      <c r="T1518" s="171"/>
      <c r="AT1518" s="166" t="s">
        <v>179</v>
      </c>
      <c r="AU1518" s="166" t="s">
        <v>89</v>
      </c>
      <c r="AV1518" s="14" t="s">
        <v>177</v>
      </c>
      <c r="AW1518" s="14" t="s">
        <v>36</v>
      </c>
      <c r="AX1518" s="14" t="s">
        <v>87</v>
      </c>
      <c r="AY1518" s="166" t="s">
        <v>171</v>
      </c>
    </row>
    <row r="1519" spans="2:65" s="1" customFormat="1" ht="16.5" customHeight="1">
      <c r="B1519" s="32"/>
      <c r="C1519" s="137" t="s">
        <v>1209</v>
      </c>
      <c r="D1519" s="137" t="s">
        <v>173</v>
      </c>
      <c r="E1519" s="138" t="s">
        <v>1210</v>
      </c>
      <c r="F1519" s="139" t="s">
        <v>1211</v>
      </c>
      <c r="G1519" s="140" t="s">
        <v>252</v>
      </c>
      <c r="H1519" s="141">
        <v>21.37</v>
      </c>
      <c r="I1519" s="142"/>
      <c r="J1519" s="143">
        <f>ROUND(I1519*H1519,2)</f>
        <v>0</v>
      </c>
      <c r="K1519" s="144"/>
      <c r="L1519" s="32"/>
      <c r="M1519" s="145" t="s">
        <v>1</v>
      </c>
      <c r="N1519" s="146" t="s">
        <v>45</v>
      </c>
      <c r="P1519" s="147">
        <f>O1519*H1519</f>
        <v>0</v>
      </c>
      <c r="Q1519" s="147">
        <v>0</v>
      </c>
      <c r="R1519" s="147">
        <f>Q1519*H1519</f>
        <v>0</v>
      </c>
      <c r="S1519" s="147">
        <v>0</v>
      </c>
      <c r="T1519" s="148">
        <f>S1519*H1519</f>
        <v>0</v>
      </c>
      <c r="AR1519" s="149" t="s">
        <v>177</v>
      </c>
      <c r="AT1519" s="149" t="s">
        <v>173</v>
      </c>
      <c r="AU1519" s="149" t="s">
        <v>89</v>
      </c>
      <c r="AY1519" s="17" t="s">
        <v>171</v>
      </c>
      <c r="BE1519" s="150">
        <f>IF(N1519="základní",J1519,0)</f>
        <v>0</v>
      </c>
      <c r="BF1519" s="150">
        <f>IF(N1519="snížená",J1519,0)</f>
        <v>0</v>
      </c>
      <c r="BG1519" s="150">
        <f>IF(N1519="zákl. přenesená",J1519,0)</f>
        <v>0</v>
      </c>
      <c r="BH1519" s="150">
        <f>IF(N1519="sníž. přenesená",J1519,0)</f>
        <v>0</v>
      </c>
      <c r="BI1519" s="150">
        <f>IF(N1519="nulová",J1519,0)</f>
        <v>0</v>
      </c>
      <c r="BJ1519" s="17" t="s">
        <v>87</v>
      </c>
      <c r="BK1519" s="150">
        <f>ROUND(I1519*H1519,2)</f>
        <v>0</v>
      </c>
      <c r="BL1519" s="17" t="s">
        <v>177</v>
      </c>
      <c r="BM1519" s="149" t="s">
        <v>1212</v>
      </c>
    </row>
    <row r="1520" spans="2:65" s="13" customFormat="1">
      <c r="B1520" s="158"/>
      <c r="D1520" s="152" t="s">
        <v>179</v>
      </c>
      <c r="E1520" s="159" t="s">
        <v>1</v>
      </c>
      <c r="F1520" s="160" t="s">
        <v>952</v>
      </c>
      <c r="H1520" s="161">
        <v>6.25</v>
      </c>
      <c r="I1520" s="162"/>
      <c r="L1520" s="158"/>
      <c r="M1520" s="163"/>
      <c r="T1520" s="164"/>
      <c r="AT1520" s="159" t="s">
        <v>179</v>
      </c>
      <c r="AU1520" s="159" t="s">
        <v>89</v>
      </c>
      <c r="AV1520" s="13" t="s">
        <v>89</v>
      </c>
      <c r="AW1520" s="13" t="s">
        <v>36</v>
      </c>
      <c r="AX1520" s="13" t="s">
        <v>80</v>
      </c>
      <c r="AY1520" s="159" t="s">
        <v>171</v>
      </c>
    </row>
    <row r="1521" spans="2:65" s="13" customFormat="1">
      <c r="B1521" s="158"/>
      <c r="D1521" s="152" t="s">
        <v>179</v>
      </c>
      <c r="E1521" s="159" t="s">
        <v>1</v>
      </c>
      <c r="F1521" s="160" t="s">
        <v>1014</v>
      </c>
      <c r="H1521" s="161">
        <v>15.12</v>
      </c>
      <c r="I1521" s="162"/>
      <c r="L1521" s="158"/>
      <c r="M1521" s="163"/>
      <c r="T1521" s="164"/>
      <c r="AT1521" s="159" t="s">
        <v>179</v>
      </c>
      <c r="AU1521" s="159" t="s">
        <v>89</v>
      </c>
      <c r="AV1521" s="13" t="s">
        <v>89</v>
      </c>
      <c r="AW1521" s="13" t="s">
        <v>36</v>
      </c>
      <c r="AX1521" s="13" t="s">
        <v>80</v>
      </c>
      <c r="AY1521" s="159" t="s">
        <v>171</v>
      </c>
    </row>
    <row r="1522" spans="2:65" s="14" customFormat="1">
      <c r="B1522" s="165"/>
      <c r="D1522" s="152" t="s">
        <v>179</v>
      </c>
      <c r="E1522" s="166" t="s">
        <v>1</v>
      </c>
      <c r="F1522" s="167" t="s">
        <v>183</v>
      </c>
      <c r="H1522" s="168">
        <v>21.37</v>
      </c>
      <c r="I1522" s="169"/>
      <c r="L1522" s="165"/>
      <c r="M1522" s="170"/>
      <c r="T1522" s="171"/>
      <c r="AT1522" s="166" t="s">
        <v>179</v>
      </c>
      <c r="AU1522" s="166" t="s">
        <v>89</v>
      </c>
      <c r="AV1522" s="14" t="s">
        <v>177</v>
      </c>
      <c r="AW1522" s="14" t="s">
        <v>36</v>
      </c>
      <c r="AX1522" s="14" t="s">
        <v>87</v>
      </c>
      <c r="AY1522" s="166" t="s">
        <v>171</v>
      </c>
    </row>
    <row r="1523" spans="2:65" s="1" customFormat="1" ht="24.15" customHeight="1">
      <c r="B1523" s="32"/>
      <c r="C1523" s="137" t="s">
        <v>1213</v>
      </c>
      <c r="D1523" s="137" t="s">
        <v>173</v>
      </c>
      <c r="E1523" s="138" t="s">
        <v>1214</v>
      </c>
      <c r="F1523" s="139" t="s">
        <v>1215</v>
      </c>
      <c r="G1523" s="140" t="s">
        <v>190</v>
      </c>
      <c r="H1523" s="141">
        <v>5</v>
      </c>
      <c r="I1523" s="142"/>
      <c r="J1523" s="143">
        <f>ROUND(I1523*H1523,2)</f>
        <v>0</v>
      </c>
      <c r="K1523" s="144"/>
      <c r="L1523" s="32"/>
      <c r="M1523" s="145" t="s">
        <v>1</v>
      </c>
      <c r="N1523" s="146" t="s">
        <v>45</v>
      </c>
      <c r="P1523" s="147">
        <f>O1523*H1523</f>
        <v>0</v>
      </c>
      <c r="Q1523" s="147">
        <v>0.47094000000000003</v>
      </c>
      <c r="R1523" s="147">
        <f>Q1523*H1523</f>
        <v>2.3547000000000002</v>
      </c>
      <c r="S1523" s="147">
        <v>0</v>
      </c>
      <c r="T1523" s="148">
        <f>S1523*H1523</f>
        <v>0</v>
      </c>
      <c r="AR1523" s="149" t="s">
        <v>177</v>
      </c>
      <c r="AT1523" s="149" t="s">
        <v>173</v>
      </c>
      <c r="AU1523" s="149" t="s">
        <v>89</v>
      </c>
      <c r="AY1523" s="17" t="s">
        <v>171</v>
      </c>
      <c r="BE1523" s="150">
        <f>IF(N1523="základní",J1523,0)</f>
        <v>0</v>
      </c>
      <c r="BF1523" s="150">
        <f>IF(N1523="snížená",J1523,0)</f>
        <v>0</v>
      </c>
      <c r="BG1523" s="150">
        <f>IF(N1523="zákl. přenesená",J1523,0)</f>
        <v>0</v>
      </c>
      <c r="BH1523" s="150">
        <f>IF(N1523="sníž. přenesená",J1523,0)</f>
        <v>0</v>
      </c>
      <c r="BI1523" s="150">
        <f>IF(N1523="nulová",J1523,0)</f>
        <v>0</v>
      </c>
      <c r="BJ1523" s="17" t="s">
        <v>87</v>
      </c>
      <c r="BK1523" s="150">
        <f>ROUND(I1523*H1523,2)</f>
        <v>0</v>
      </c>
      <c r="BL1523" s="17" t="s">
        <v>177</v>
      </c>
      <c r="BM1523" s="149" t="s">
        <v>1216</v>
      </c>
    </row>
    <row r="1524" spans="2:65" s="13" customFormat="1">
      <c r="B1524" s="158"/>
      <c r="D1524" s="152" t="s">
        <v>179</v>
      </c>
      <c r="E1524" s="159" t="s">
        <v>1</v>
      </c>
      <c r="F1524" s="160" t="s">
        <v>1217</v>
      </c>
      <c r="H1524" s="161">
        <v>3</v>
      </c>
      <c r="I1524" s="162"/>
      <c r="L1524" s="158"/>
      <c r="M1524" s="163"/>
      <c r="T1524" s="164"/>
      <c r="AT1524" s="159" t="s">
        <v>179</v>
      </c>
      <c r="AU1524" s="159" t="s">
        <v>89</v>
      </c>
      <c r="AV1524" s="13" t="s">
        <v>89</v>
      </c>
      <c r="AW1524" s="13" t="s">
        <v>36</v>
      </c>
      <c r="AX1524" s="13" t="s">
        <v>80</v>
      </c>
      <c r="AY1524" s="159" t="s">
        <v>171</v>
      </c>
    </row>
    <row r="1525" spans="2:65" s="13" customFormat="1">
      <c r="B1525" s="158"/>
      <c r="D1525" s="152" t="s">
        <v>179</v>
      </c>
      <c r="E1525" s="159" t="s">
        <v>1</v>
      </c>
      <c r="F1525" s="160" t="s">
        <v>1218</v>
      </c>
      <c r="H1525" s="161">
        <v>1</v>
      </c>
      <c r="I1525" s="162"/>
      <c r="L1525" s="158"/>
      <c r="M1525" s="163"/>
      <c r="T1525" s="164"/>
      <c r="AT1525" s="159" t="s">
        <v>179</v>
      </c>
      <c r="AU1525" s="159" t="s">
        <v>89</v>
      </c>
      <c r="AV1525" s="13" t="s">
        <v>89</v>
      </c>
      <c r="AW1525" s="13" t="s">
        <v>36</v>
      </c>
      <c r="AX1525" s="13" t="s">
        <v>80</v>
      </c>
      <c r="AY1525" s="159" t="s">
        <v>171</v>
      </c>
    </row>
    <row r="1526" spans="2:65" s="13" customFormat="1">
      <c r="B1526" s="158"/>
      <c r="D1526" s="152" t="s">
        <v>179</v>
      </c>
      <c r="E1526" s="159" t="s">
        <v>1</v>
      </c>
      <c r="F1526" s="160" t="s">
        <v>1219</v>
      </c>
      <c r="H1526" s="161">
        <v>1</v>
      </c>
      <c r="I1526" s="162"/>
      <c r="L1526" s="158"/>
      <c r="M1526" s="163"/>
      <c r="T1526" s="164"/>
      <c r="AT1526" s="159" t="s">
        <v>179</v>
      </c>
      <c r="AU1526" s="159" t="s">
        <v>89</v>
      </c>
      <c r="AV1526" s="13" t="s">
        <v>89</v>
      </c>
      <c r="AW1526" s="13" t="s">
        <v>36</v>
      </c>
      <c r="AX1526" s="13" t="s">
        <v>80</v>
      </c>
      <c r="AY1526" s="159" t="s">
        <v>171</v>
      </c>
    </row>
    <row r="1527" spans="2:65" s="14" customFormat="1">
      <c r="B1527" s="165"/>
      <c r="D1527" s="152" t="s">
        <v>179</v>
      </c>
      <c r="E1527" s="166" t="s">
        <v>1</v>
      </c>
      <c r="F1527" s="167" t="s">
        <v>183</v>
      </c>
      <c r="H1527" s="168">
        <v>5</v>
      </c>
      <c r="I1527" s="169"/>
      <c r="L1527" s="165"/>
      <c r="M1527" s="170"/>
      <c r="T1527" s="171"/>
      <c r="AT1527" s="166" t="s">
        <v>179</v>
      </c>
      <c r="AU1527" s="166" t="s">
        <v>89</v>
      </c>
      <c r="AV1527" s="14" t="s">
        <v>177</v>
      </c>
      <c r="AW1527" s="14" t="s">
        <v>36</v>
      </c>
      <c r="AX1527" s="14" t="s">
        <v>87</v>
      </c>
      <c r="AY1527" s="166" t="s">
        <v>171</v>
      </c>
    </row>
    <row r="1528" spans="2:65" s="1" customFormat="1" ht="16.5" customHeight="1">
      <c r="B1528" s="32"/>
      <c r="C1528" s="137" t="s">
        <v>1220</v>
      </c>
      <c r="D1528" s="137" t="s">
        <v>173</v>
      </c>
      <c r="E1528" s="138" t="s">
        <v>1221</v>
      </c>
      <c r="F1528" s="139" t="s">
        <v>1222</v>
      </c>
      <c r="G1528" s="140" t="s">
        <v>252</v>
      </c>
      <c r="H1528" s="141">
        <v>21.37</v>
      </c>
      <c r="I1528" s="142"/>
      <c r="J1528" s="143">
        <f>ROUND(I1528*H1528,2)</f>
        <v>0</v>
      </c>
      <c r="K1528" s="144"/>
      <c r="L1528" s="32"/>
      <c r="M1528" s="145" t="s">
        <v>1</v>
      </c>
      <c r="N1528" s="146" t="s">
        <v>45</v>
      </c>
      <c r="P1528" s="147">
        <f>O1528*H1528</f>
        <v>0</v>
      </c>
      <c r="Q1528" s="147">
        <v>1.0000000000000001E-5</v>
      </c>
      <c r="R1528" s="147">
        <f>Q1528*H1528</f>
        <v>2.1370000000000002E-4</v>
      </c>
      <c r="S1528" s="147">
        <v>0</v>
      </c>
      <c r="T1528" s="148">
        <f>S1528*H1528</f>
        <v>0</v>
      </c>
      <c r="AR1528" s="149" t="s">
        <v>177</v>
      </c>
      <c r="AT1528" s="149" t="s">
        <v>173</v>
      </c>
      <c r="AU1528" s="149" t="s">
        <v>89</v>
      </c>
      <c r="AY1528" s="17" t="s">
        <v>171</v>
      </c>
      <c r="BE1528" s="150">
        <f>IF(N1528="základní",J1528,0)</f>
        <v>0</v>
      </c>
      <c r="BF1528" s="150">
        <f>IF(N1528="snížená",J1528,0)</f>
        <v>0</v>
      </c>
      <c r="BG1528" s="150">
        <f>IF(N1528="zákl. přenesená",J1528,0)</f>
        <v>0</v>
      </c>
      <c r="BH1528" s="150">
        <f>IF(N1528="sníž. přenesená",J1528,0)</f>
        <v>0</v>
      </c>
      <c r="BI1528" s="150">
        <f>IF(N1528="nulová",J1528,0)</f>
        <v>0</v>
      </c>
      <c r="BJ1528" s="17" t="s">
        <v>87</v>
      </c>
      <c r="BK1528" s="150">
        <f>ROUND(I1528*H1528,2)</f>
        <v>0</v>
      </c>
      <c r="BL1528" s="17" t="s">
        <v>177</v>
      </c>
      <c r="BM1528" s="149" t="s">
        <v>1223</v>
      </c>
    </row>
    <row r="1529" spans="2:65" s="13" customFormat="1">
      <c r="B1529" s="158"/>
      <c r="D1529" s="152" t="s">
        <v>179</v>
      </c>
      <c r="E1529" s="159" t="s">
        <v>1</v>
      </c>
      <c r="F1529" s="160" t="s">
        <v>952</v>
      </c>
      <c r="H1529" s="161">
        <v>6.25</v>
      </c>
      <c r="I1529" s="162"/>
      <c r="L1529" s="158"/>
      <c r="M1529" s="163"/>
      <c r="T1529" s="164"/>
      <c r="AT1529" s="159" t="s">
        <v>179</v>
      </c>
      <c r="AU1529" s="159" t="s">
        <v>89</v>
      </c>
      <c r="AV1529" s="13" t="s">
        <v>89</v>
      </c>
      <c r="AW1529" s="13" t="s">
        <v>36</v>
      </c>
      <c r="AX1529" s="13" t="s">
        <v>80</v>
      </c>
      <c r="AY1529" s="159" t="s">
        <v>171</v>
      </c>
    </row>
    <row r="1530" spans="2:65" s="13" customFormat="1">
      <c r="B1530" s="158"/>
      <c r="D1530" s="152" t="s">
        <v>179</v>
      </c>
      <c r="E1530" s="159" t="s">
        <v>1</v>
      </c>
      <c r="F1530" s="160" t="s">
        <v>1014</v>
      </c>
      <c r="H1530" s="161">
        <v>15.12</v>
      </c>
      <c r="I1530" s="162"/>
      <c r="L1530" s="158"/>
      <c r="M1530" s="163"/>
      <c r="T1530" s="164"/>
      <c r="AT1530" s="159" t="s">
        <v>179</v>
      </c>
      <c r="AU1530" s="159" t="s">
        <v>89</v>
      </c>
      <c r="AV1530" s="13" t="s">
        <v>89</v>
      </c>
      <c r="AW1530" s="13" t="s">
        <v>36</v>
      </c>
      <c r="AX1530" s="13" t="s">
        <v>80</v>
      </c>
      <c r="AY1530" s="159" t="s">
        <v>171</v>
      </c>
    </row>
    <row r="1531" spans="2:65" s="14" customFormat="1">
      <c r="B1531" s="165"/>
      <c r="D1531" s="152" t="s">
        <v>179</v>
      </c>
      <c r="E1531" s="166" t="s">
        <v>1</v>
      </c>
      <c r="F1531" s="167" t="s">
        <v>183</v>
      </c>
      <c r="H1531" s="168">
        <v>21.37</v>
      </c>
      <c r="I1531" s="169"/>
      <c r="L1531" s="165"/>
      <c r="M1531" s="170"/>
      <c r="T1531" s="171"/>
      <c r="AT1531" s="166" t="s">
        <v>179</v>
      </c>
      <c r="AU1531" s="166" t="s">
        <v>89</v>
      </c>
      <c r="AV1531" s="14" t="s">
        <v>177</v>
      </c>
      <c r="AW1531" s="14" t="s">
        <v>36</v>
      </c>
      <c r="AX1531" s="14" t="s">
        <v>87</v>
      </c>
      <c r="AY1531" s="166" t="s">
        <v>171</v>
      </c>
    </row>
    <row r="1532" spans="2:65" s="1" customFormat="1" ht="16.5" customHeight="1">
      <c r="B1532" s="32"/>
      <c r="C1532" s="137" t="s">
        <v>1224</v>
      </c>
      <c r="D1532" s="137" t="s">
        <v>173</v>
      </c>
      <c r="E1532" s="138" t="s">
        <v>1225</v>
      </c>
      <c r="F1532" s="139" t="s">
        <v>1226</v>
      </c>
      <c r="G1532" s="140" t="s">
        <v>252</v>
      </c>
      <c r="H1532" s="141">
        <v>75.09</v>
      </c>
      <c r="I1532" s="142"/>
      <c r="J1532" s="143">
        <f>ROUND(I1532*H1532,2)</f>
        <v>0</v>
      </c>
      <c r="K1532" s="144"/>
      <c r="L1532" s="32"/>
      <c r="M1532" s="145" t="s">
        <v>1</v>
      </c>
      <c r="N1532" s="146" t="s">
        <v>45</v>
      </c>
      <c r="P1532" s="147">
        <f>O1532*H1532</f>
        <v>0</v>
      </c>
      <c r="Q1532" s="147">
        <v>0</v>
      </c>
      <c r="R1532" s="147">
        <f>Q1532*H1532</f>
        <v>0</v>
      </c>
      <c r="S1532" s="147">
        <v>0</v>
      </c>
      <c r="T1532" s="148">
        <f>S1532*H1532</f>
        <v>0</v>
      </c>
      <c r="AR1532" s="149" t="s">
        <v>177</v>
      </c>
      <c r="AT1532" s="149" t="s">
        <v>173</v>
      </c>
      <c r="AU1532" s="149" t="s">
        <v>89</v>
      </c>
      <c r="AY1532" s="17" t="s">
        <v>171</v>
      </c>
      <c r="BE1532" s="150">
        <f>IF(N1532="základní",J1532,0)</f>
        <v>0</v>
      </c>
      <c r="BF1532" s="150">
        <f>IF(N1532="snížená",J1532,0)</f>
        <v>0</v>
      </c>
      <c r="BG1532" s="150">
        <f>IF(N1532="zákl. přenesená",J1532,0)</f>
        <v>0</v>
      </c>
      <c r="BH1532" s="150">
        <f>IF(N1532="sníž. přenesená",J1532,0)</f>
        <v>0</v>
      </c>
      <c r="BI1532" s="150">
        <f>IF(N1532="nulová",J1532,0)</f>
        <v>0</v>
      </c>
      <c r="BJ1532" s="17" t="s">
        <v>87</v>
      </c>
      <c r="BK1532" s="150">
        <f>ROUND(I1532*H1532,2)</f>
        <v>0</v>
      </c>
      <c r="BL1532" s="17" t="s">
        <v>177</v>
      </c>
      <c r="BM1532" s="149" t="s">
        <v>1227</v>
      </c>
    </row>
    <row r="1533" spans="2:65" s="13" customFormat="1">
      <c r="B1533" s="158"/>
      <c r="D1533" s="152" t="s">
        <v>179</v>
      </c>
      <c r="E1533" s="159" t="s">
        <v>1</v>
      </c>
      <c r="F1533" s="160" t="s">
        <v>1010</v>
      </c>
      <c r="H1533" s="161">
        <v>75.09</v>
      </c>
      <c r="I1533" s="162"/>
      <c r="L1533" s="158"/>
      <c r="M1533" s="163"/>
      <c r="T1533" s="164"/>
      <c r="AT1533" s="159" t="s">
        <v>179</v>
      </c>
      <c r="AU1533" s="159" t="s">
        <v>89</v>
      </c>
      <c r="AV1533" s="13" t="s">
        <v>89</v>
      </c>
      <c r="AW1533" s="13" t="s">
        <v>36</v>
      </c>
      <c r="AX1533" s="13" t="s">
        <v>80</v>
      </c>
      <c r="AY1533" s="159" t="s">
        <v>171</v>
      </c>
    </row>
    <row r="1534" spans="2:65" s="14" customFormat="1">
      <c r="B1534" s="165"/>
      <c r="D1534" s="152" t="s">
        <v>179</v>
      </c>
      <c r="E1534" s="166" t="s">
        <v>1</v>
      </c>
      <c r="F1534" s="167" t="s">
        <v>183</v>
      </c>
      <c r="H1534" s="168">
        <v>75.09</v>
      </c>
      <c r="I1534" s="169"/>
      <c r="L1534" s="165"/>
      <c r="M1534" s="170"/>
      <c r="T1534" s="171"/>
      <c r="AT1534" s="166" t="s">
        <v>179</v>
      </c>
      <c r="AU1534" s="166" t="s">
        <v>89</v>
      </c>
      <c r="AV1534" s="14" t="s">
        <v>177</v>
      </c>
      <c r="AW1534" s="14" t="s">
        <v>36</v>
      </c>
      <c r="AX1534" s="14" t="s">
        <v>87</v>
      </c>
      <c r="AY1534" s="166" t="s">
        <v>171</v>
      </c>
    </row>
    <row r="1535" spans="2:65" s="1" customFormat="1" ht="16.5" customHeight="1">
      <c r="B1535" s="32"/>
      <c r="C1535" s="137" t="s">
        <v>1228</v>
      </c>
      <c r="D1535" s="137" t="s">
        <v>173</v>
      </c>
      <c r="E1535" s="138" t="s">
        <v>1229</v>
      </c>
      <c r="F1535" s="139" t="s">
        <v>1230</v>
      </c>
      <c r="G1535" s="140" t="s">
        <v>252</v>
      </c>
      <c r="H1535" s="141">
        <v>75.09</v>
      </c>
      <c r="I1535" s="142"/>
      <c r="J1535" s="143">
        <f>ROUND(I1535*H1535,2)</f>
        <v>0</v>
      </c>
      <c r="K1535" s="144"/>
      <c r="L1535" s="32"/>
      <c r="M1535" s="145" t="s">
        <v>1</v>
      </c>
      <c r="N1535" s="146" t="s">
        <v>45</v>
      </c>
      <c r="P1535" s="147">
        <f>O1535*H1535</f>
        <v>0</v>
      </c>
      <c r="Q1535" s="147">
        <v>4.0000000000000003E-5</v>
      </c>
      <c r="R1535" s="147">
        <f>Q1535*H1535</f>
        <v>3.0036000000000004E-3</v>
      </c>
      <c r="S1535" s="147">
        <v>0</v>
      </c>
      <c r="T1535" s="148">
        <f>S1535*H1535</f>
        <v>0</v>
      </c>
      <c r="AR1535" s="149" t="s">
        <v>177</v>
      </c>
      <c r="AT1535" s="149" t="s">
        <v>173</v>
      </c>
      <c r="AU1535" s="149" t="s">
        <v>89</v>
      </c>
      <c r="AY1535" s="17" t="s">
        <v>171</v>
      </c>
      <c r="BE1535" s="150">
        <f>IF(N1535="základní",J1535,0)</f>
        <v>0</v>
      </c>
      <c r="BF1535" s="150">
        <f>IF(N1535="snížená",J1535,0)</f>
        <v>0</v>
      </c>
      <c r="BG1535" s="150">
        <f>IF(N1535="zákl. přenesená",J1535,0)</f>
        <v>0</v>
      </c>
      <c r="BH1535" s="150">
        <f>IF(N1535="sníž. přenesená",J1535,0)</f>
        <v>0</v>
      </c>
      <c r="BI1535" s="150">
        <f>IF(N1535="nulová",J1535,0)</f>
        <v>0</v>
      </c>
      <c r="BJ1535" s="17" t="s">
        <v>87</v>
      </c>
      <c r="BK1535" s="150">
        <f>ROUND(I1535*H1535,2)</f>
        <v>0</v>
      </c>
      <c r="BL1535" s="17" t="s">
        <v>177</v>
      </c>
      <c r="BM1535" s="149" t="s">
        <v>1231</v>
      </c>
    </row>
    <row r="1536" spans="2:65" s="13" customFormat="1">
      <c r="B1536" s="158"/>
      <c r="D1536" s="152" t="s">
        <v>179</v>
      </c>
      <c r="E1536" s="159" t="s">
        <v>1</v>
      </c>
      <c r="F1536" s="160" t="s">
        <v>1010</v>
      </c>
      <c r="H1536" s="161">
        <v>75.09</v>
      </c>
      <c r="I1536" s="162"/>
      <c r="L1536" s="158"/>
      <c r="M1536" s="163"/>
      <c r="T1536" s="164"/>
      <c r="AT1536" s="159" t="s">
        <v>179</v>
      </c>
      <c r="AU1536" s="159" t="s">
        <v>89</v>
      </c>
      <c r="AV1536" s="13" t="s">
        <v>89</v>
      </c>
      <c r="AW1536" s="13" t="s">
        <v>36</v>
      </c>
      <c r="AX1536" s="13" t="s">
        <v>80</v>
      </c>
      <c r="AY1536" s="159" t="s">
        <v>171</v>
      </c>
    </row>
    <row r="1537" spans="2:65" s="14" customFormat="1">
      <c r="B1537" s="165"/>
      <c r="D1537" s="152" t="s">
        <v>179</v>
      </c>
      <c r="E1537" s="166" t="s">
        <v>1</v>
      </c>
      <c r="F1537" s="167" t="s">
        <v>183</v>
      </c>
      <c r="H1537" s="168">
        <v>75.09</v>
      </c>
      <c r="I1537" s="169"/>
      <c r="L1537" s="165"/>
      <c r="M1537" s="170"/>
      <c r="T1537" s="171"/>
      <c r="AT1537" s="166" t="s">
        <v>179</v>
      </c>
      <c r="AU1537" s="166" t="s">
        <v>89</v>
      </c>
      <c r="AV1537" s="14" t="s">
        <v>177</v>
      </c>
      <c r="AW1537" s="14" t="s">
        <v>36</v>
      </c>
      <c r="AX1537" s="14" t="s">
        <v>87</v>
      </c>
      <c r="AY1537" s="166" t="s">
        <v>171</v>
      </c>
    </row>
    <row r="1538" spans="2:65" s="1" customFormat="1" ht="16.5" customHeight="1">
      <c r="B1538" s="32"/>
      <c r="C1538" s="137" t="s">
        <v>1232</v>
      </c>
      <c r="D1538" s="137" t="s">
        <v>173</v>
      </c>
      <c r="E1538" s="138" t="s">
        <v>1233</v>
      </c>
      <c r="F1538" s="139" t="s">
        <v>1234</v>
      </c>
      <c r="G1538" s="140" t="s">
        <v>252</v>
      </c>
      <c r="H1538" s="141">
        <v>12.03</v>
      </c>
      <c r="I1538" s="142"/>
      <c r="J1538" s="143">
        <f>ROUND(I1538*H1538,2)</f>
        <v>0</v>
      </c>
      <c r="K1538" s="144"/>
      <c r="L1538" s="32"/>
      <c r="M1538" s="145" t="s">
        <v>1</v>
      </c>
      <c r="N1538" s="146" t="s">
        <v>45</v>
      </c>
      <c r="P1538" s="147">
        <f>O1538*H1538</f>
        <v>0</v>
      </c>
      <c r="Q1538" s="147">
        <v>0</v>
      </c>
      <c r="R1538" s="147">
        <f>Q1538*H1538</f>
        <v>0</v>
      </c>
      <c r="S1538" s="147">
        <v>0</v>
      </c>
      <c r="T1538" s="148">
        <f>S1538*H1538</f>
        <v>0</v>
      </c>
      <c r="AR1538" s="149" t="s">
        <v>177</v>
      </c>
      <c r="AT1538" s="149" t="s">
        <v>173</v>
      </c>
      <c r="AU1538" s="149" t="s">
        <v>89</v>
      </c>
      <c r="AY1538" s="17" t="s">
        <v>171</v>
      </c>
      <c r="BE1538" s="150">
        <f>IF(N1538="základní",J1538,0)</f>
        <v>0</v>
      </c>
      <c r="BF1538" s="150">
        <f>IF(N1538="snížená",J1538,0)</f>
        <v>0</v>
      </c>
      <c r="BG1538" s="150">
        <f>IF(N1538="zákl. přenesená",J1538,0)</f>
        <v>0</v>
      </c>
      <c r="BH1538" s="150">
        <f>IF(N1538="sníž. přenesená",J1538,0)</f>
        <v>0</v>
      </c>
      <c r="BI1538" s="150">
        <f>IF(N1538="nulová",J1538,0)</f>
        <v>0</v>
      </c>
      <c r="BJ1538" s="17" t="s">
        <v>87</v>
      </c>
      <c r="BK1538" s="150">
        <f>ROUND(I1538*H1538,2)</f>
        <v>0</v>
      </c>
      <c r="BL1538" s="17" t="s">
        <v>177</v>
      </c>
      <c r="BM1538" s="149" t="s">
        <v>1235</v>
      </c>
    </row>
    <row r="1539" spans="2:65" s="13" customFormat="1">
      <c r="B1539" s="158"/>
      <c r="D1539" s="152" t="s">
        <v>179</v>
      </c>
      <c r="E1539" s="159" t="s">
        <v>1</v>
      </c>
      <c r="F1539" s="160" t="s">
        <v>1011</v>
      </c>
      <c r="H1539" s="161">
        <v>12.03</v>
      </c>
      <c r="I1539" s="162"/>
      <c r="L1539" s="158"/>
      <c r="M1539" s="163"/>
      <c r="T1539" s="164"/>
      <c r="AT1539" s="159" t="s">
        <v>179</v>
      </c>
      <c r="AU1539" s="159" t="s">
        <v>89</v>
      </c>
      <c r="AV1539" s="13" t="s">
        <v>89</v>
      </c>
      <c r="AW1539" s="13" t="s">
        <v>36</v>
      </c>
      <c r="AX1539" s="13" t="s">
        <v>80</v>
      </c>
      <c r="AY1539" s="159" t="s">
        <v>171</v>
      </c>
    </row>
    <row r="1540" spans="2:65" s="14" customFormat="1">
      <c r="B1540" s="165"/>
      <c r="D1540" s="152" t="s">
        <v>179</v>
      </c>
      <c r="E1540" s="166" t="s">
        <v>1</v>
      </c>
      <c r="F1540" s="167" t="s">
        <v>183</v>
      </c>
      <c r="H1540" s="168">
        <v>12.03</v>
      </c>
      <c r="I1540" s="169"/>
      <c r="L1540" s="165"/>
      <c r="M1540" s="170"/>
      <c r="T1540" s="171"/>
      <c r="AT1540" s="166" t="s">
        <v>179</v>
      </c>
      <c r="AU1540" s="166" t="s">
        <v>89</v>
      </c>
      <c r="AV1540" s="14" t="s">
        <v>177</v>
      </c>
      <c r="AW1540" s="14" t="s">
        <v>36</v>
      </c>
      <c r="AX1540" s="14" t="s">
        <v>87</v>
      </c>
      <c r="AY1540" s="166" t="s">
        <v>171</v>
      </c>
    </row>
    <row r="1541" spans="2:65" s="1" customFormat="1" ht="24.15" customHeight="1">
      <c r="B1541" s="32"/>
      <c r="C1541" s="137" t="s">
        <v>1236</v>
      </c>
      <c r="D1541" s="137" t="s">
        <v>173</v>
      </c>
      <c r="E1541" s="138" t="s">
        <v>1237</v>
      </c>
      <c r="F1541" s="139" t="s">
        <v>1238</v>
      </c>
      <c r="G1541" s="140" t="s">
        <v>190</v>
      </c>
      <c r="H1541" s="141">
        <v>5</v>
      </c>
      <c r="I1541" s="142"/>
      <c r="J1541" s="143">
        <f>ROUND(I1541*H1541,2)</f>
        <v>0</v>
      </c>
      <c r="K1541" s="144"/>
      <c r="L1541" s="32"/>
      <c r="M1541" s="145" t="s">
        <v>1</v>
      </c>
      <c r="N1541" s="146" t="s">
        <v>45</v>
      </c>
      <c r="P1541" s="147">
        <f>O1541*H1541</f>
        <v>0</v>
      </c>
      <c r="Q1541" s="147">
        <v>1.3900699999999999</v>
      </c>
      <c r="R1541" s="147">
        <f>Q1541*H1541</f>
        <v>6.9503499999999994</v>
      </c>
      <c r="S1541" s="147">
        <v>0</v>
      </c>
      <c r="T1541" s="148">
        <f>S1541*H1541</f>
        <v>0</v>
      </c>
      <c r="AR1541" s="149" t="s">
        <v>177</v>
      </c>
      <c r="AT1541" s="149" t="s">
        <v>173</v>
      </c>
      <c r="AU1541" s="149" t="s">
        <v>89</v>
      </c>
      <c r="AY1541" s="17" t="s">
        <v>171</v>
      </c>
      <c r="BE1541" s="150">
        <f>IF(N1541="základní",J1541,0)</f>
        <v>0</v>
      </c>
      <c r="BF1541" s="150">
        <f>IF(N1541="snížená",J1541,0)</f>
        <v>0</v>
      </c>
      <c r="BG1541" s="150">
        <f>IF(N1541="zákl. přenesená",J1541,0)</f>
        <v>0</v>
      </c>
      <c r="BH1541" s="150">
        <f>IF(N1541="sníž. přenesená",J1541,0)</f>
        <v>0</v>
      </c>
      <c r="BI1541" s="150">
        <f>IF(N1541="nulová",J1541,0)</f>
        <v>0</v>
      </c>
      <c r="BJ1541" s="17" t="s">
        <v>87</v>
      </c>
      <c r="BK1541" s="150">
        <f>ROUND(I1541*H1541,2)</f>
        <v>0</v>
      </c>
      <c r="BL1541" s="17" t="s">
        <v>177</v>
      </c>
      <c r="BM1541" s="149" t="s">
        <v>1239</v>
      </c>
    </row>
    <row r="1542" spans="2:65" s="13" customFormat="1">
      <c r="B1542" s="158"/>
      <c r="D1542" s="152" t="s">
        <v>179</v>
      </c>
      <c r="E1542" s="159" t="s">
        <v>1</v>
      </c>
      <c r="F1542" s="160" t="s">
        <v>1240</v>
      </c>
      <c r="H1542" s="161">
        <v>3</v>
      </c>
      <c r="I1542" s="162"/>
      <c r="L1542" s="158"/>
      <c r="M1542" s="163"/>
      <c r="T1542" s="164"/>
      <c r="AT1542" s="159" t="s">
        <v>179</v>
      </c>
      <c r="AU1542" s="159" t="s">
        <v>89</v>
      </c>
      <c r="AV1542" s="13" t="s">
        <v>89</v>
      </c>
      <c r="AW1542" s="13" t="s">
        <v>36</v>
      </c>
      <c r="AX1542" s="13" t="s">
        <v>80</v>
      </c>
      <c r="AY1542" s="159" t="s">
        <v>171</v>
      </c>
    </row>
    <row r="1543" spans="2:65" s="13" customFormat="1">
      <c r="B1543" s="158"/>
      <c r="D1543" s="152" t="s">
        <v>179</v>
      </c>
      <c r="E1543" s="159" t="s">
        <v>1</v>
      </c>
      <c r="F1543" s="160" t="s">
        <v>1241</v>
      </c>
      <c r="H1543" s="161">
        <v>2</v>
      </c>
      <c r="I1543" s="162"/>
      <c r="L1543" s="158"/>
      <c r="M1543" s="163"/>
      <c r="T1543" s="164"/>
      <c r="AT1543" s="159" t="s">
        <v>179</v>
      </c>
      <c r="AU1543" s="159" t="s">
        <v>89</v>
      </c>
      <c r="AV1543" s="13" t="s">
        <v>89</v>
      </c>
      <c r="AW1543" s="13" t="s">
        <v>36</v>
      </c>
      <c r="AX1543" s="13" t="s">
        <v>80</v>
      </c>
      <c r="AY1543" s="159" t="s">
        <v>171</v>
      </c>
    </row>
    <row r="1544" spans="2:65" s="14" customFormat="1">
      <c r="B1544" s="165"/>
      <c r="D1544" s="152" t="s">
        <v>179</v>
      </c>
      <c r="E1544" s="166" t="s">
        <v>1</v>
      </c>
      <c r="F1544" s="167" t="s">
        <v>183</v>
      </c>
      <c r="H1544" s="168">
        <v>5</v>
      </c>
      <c r="I1544" s="169"/>
      <c r="L1544" s="165"/>
      <c r="M1544" s="170"/>
      <c r="T1544" s="171"/>
      <c r="AT1544" s="166" t="s">
        <v>179</v>
      </c>
      <c r="AU1544" s="166" t="s">
        <v>89</v>
      </c>
      <c r="AV1544" s="14" t="s">
        <v>177</v>
      </c>
      <c r="AW1544" s="14" t="s">
        <v>36</v>
      </c>
      <c r="AX1544" s="14" t="s">
        <v>87</v>
      </c>
      <c r="AY1544" s="166" t="s">
        <v>171</v>
      </c>
    </row>
    <row r="1545" spans="2:65" s="1" customFormat="1" ht="16.5" customHeight="1">
      <c r="B1545" s="32"/>
      <c r="C1545" s="137" t="s">
        <v>1242</v>
      </c>
      <c r="D1545" s="137" t="s">
        <v>173</v>
      </c>
      <c r="E1545" s="138" t="s">
        <v>1243</v>
      </c>
      <c r="F1545" s="139" t="s">
        <v>1244</v>
      </c>
      <c r="G1545" s="140" t="s">
        <v>252</v>
      </c>
      <c r="H1545" s="141">
        <v>12.03</v>
      </c>
      <c r="I1545" s="142"/>
      <c r="J1545" s="143">
        <f>ROUND(I1545*H1545,2)</f>
        <v>0</v>
      </c>
      <c r="K1545" s="144"/>
      <c r="L1545" s="32"/>
      <c r="M1545" s="145" t="s">
        <v>1</v>
      </c>
      <c r="N1545" s="146" t="s">
        <v>45</v>
      </c>
      <c r="P1545" s="147">
        <f>O1545*H1545</f>
        <v>0</v>
      </c>
      <c r="Q1545" s="147">
        <v>5.0000000000000002E-5</v>
      </c>
      <c r="R1545" s="147">
        <f>Q1545*H1545</f>
        <v>6.0150000000000004E-4</v>
      </c>
      <c r="S1545" s="147">
        <v>0</v>
      </c>
      <c r="T1545" s="148">
        <f>S1545*H1545</f>
        <v>0</v>
      </c>
      <c r="AR1545" s="149" t="s">
        <v>177</v>
      </c>
      <c r="AT1545" s="149" t="s">
        <v>173</v>
      </c>
      <c r="AU1545" s="149" t="s">
        <v>89</v>
      </c>
      <c r="AY1545" s="17" t="s">
        <v>171</v>
      </c>
      <c r="BE1545" s="150">
        <f>IF(N1545="základní",J1545,0)</f>
        <v>0</v>
      </c>
      <c r="BF1545" s="150">
        <f>IF(N1545="snížená",J1545,0)</f>
        <v>0</v>
      </c>
      <c r="BG1545" s="150">
        <f>IF(N1545="zákl. přenesená",J1545,0)</f>
        <v>0</v>
      </c>
      <c r="BH1545" s="150">
        <f>IF(N1545="sníž. přenesená",J1545,0)</f>
        <v>0</v>
      </c>
      <c r="BI1545" s="150">
        <f>IF(N1545="nulová",J1545,0)</f>
        <v>0</v>
      </c>
      <c r="BJ1545" s="17" t="s">
        <v>87</v>
      </c>
      <c r="BK1545" s="150">
        <f>ROUND(I1545*H1545,2)</f>
        <v>0</v>
      </c>
      <c r="BL1545" s="17" t="s">
        <v>177</v>
      </c>
      <c r="BM1545" s="149" t="s">
        <v>1245</v>
      </c>
    </row>
    <row r="1546" spans="2:65" s="13" customFormat="1">
      <c r="B1546" s="158"/>
      <c r="D1546" s="152" t="s">
        <v>179</v>
      </c>
      <c r="E1546" s="159" t="s">
        <v>1</v>
      </c>
      <c r="F1546" s="160" t="s">
        <v>1011</v>
      </c>
      <c r="H1546" s="161">
        <v>12.03</v>
      </c>
      <c r="I1546" s="162"/>
      <c r="L1546" s="158"/>
      <c r="M1546" s="163"/>
      <c r="T1546" s="164"/>
      <c r="AT1546" s="159" t="s">
        <v>179</v>
      </c>
      <c r="AU1546" s="159" t="s">
        <v>89</v>
      </c>
      <c r="AV1546" s="13" t="s">
        <v>89</v>
      </c>
      <c r="AW1546" s="13" t="s">
        <v>36</v>
      </c>
      <c r="AX1546" s="13" t="s">
        <v>80</v>
      </c>
      <c r="AY1546" s="159" t="s">
        <v>171</v>
      </c>
    </row>
    <row r="1547" spans="2:65" s="14" customFormat="1">
      <c r="B1547" s="165"/>
      <c r="D1547" s="152" t="s">
        <v>179</v>
      </c>
      <c r="E1547" s="166" t="s">
        <v>1</v>
      </c>
      <c r="F1547" s="167" t="s">
        <v>183</v>
      </c>
      <c r="H1547" s="168">
        <v>12.03</v>
      </c>
      <c r="I1547" s="169"/>
      <c r="L1547" s="165"/>
      <c r="M1547" s="170"/>
      <c r="T1547" s="171"/>
      <c r="AT1547" s="166" t="s">
        <v>179</v>
      </c>
      <c r="AU1547" s="166" t="s">
        <v>89</v>
      </c>
      <c r="AV1547" s="14" t="s">
        <v>177</v>
      </c>
      <c r="AW1547" s="14" t="s">
        <v>36</v>
      </c>
      <c r="AX1547" s="14" t="s">
        <v>87</v>
      </c>
      <c r="AY1547" s="166" t="s">
        <v>171</v>
      </c>
    </row>
    <row r="1548" spans="2:65" s="1" customFormat="1" ht="37.950000000000003" customHeight="1">
      <c r="B1548" s="32"/>
      <c r="C1548" s="137" t="s">
        <v>1246</v>
      </c>
      <c r="D1548" s="137" t="s">
        <v>173</v>
      </c>
      <c r="E1548" s="138" t="s">
        <v>1247</v>
      </c>
      <c r="F1548" s="139" t="s">
        <v>1248</v>
      </c>
      <c r="G1548" s="140" t="s">
        <v>190</v>
      </c>
      <c r="H1548" s="141">
        <v>1</v>
      </c>
      <c r="I1548" s="142"/>
      <c r="J1548" s="143">
        <f>ROUND(I1548*H1548,2)</f>
        <v>0</v>
      </c>
      <c r="K1548" s="144"/>
      <c r="L1548" s="32"/>
      <c r="M1548" s="145" t="s">
        <v>1</v>
      </c>
      <c r="N1548" s="146" t="s">
        <v>45</v>
      </c>
      <c r="P1548" s="147">
        <f>O1548*H1548</f>
        <v>0</v>
      </c>
      <c r="Q1548" s="147">
        <v>3.4762599999999999</v>
      </c>
      <c r="R1548" s="147">
        <f>Q1548*H1548</f>
        <v>3.4762599999999999</v>
      </c>
      <c r="S1548" s="147">
        <v>0</v>
      </c>
      <c r="T1548" s="148">
        <f>S1548*H1548</f>
        <v>0</v>
      </c>
      <c r="AR1548" s="149" t="s">
        <v>177</v>
      </c>
      <c r="AT1548" s="149" t="s">
        <v>173</v>
      </c>
      <c r="AU1548" s="149" t="s">
        <v>89</v>
      </c>
      <c r="AY1548" s="17" t="s">
        <v>171</v>
      </c>
      <c r="BE1548" s="150">
        <f>IF(N1548="základní",J1548,0)</f>
        <v>0</v>
      </c>
      <c r="BF1548" s="150">
        <f>IF(N1548="snížená",J1548,0)</f>
        <v>0</v>
      </c>
      <c r="BG1548" s="150">
        <f>IF(N1548="zákl. přenesená",J1548,0)</f>
        <v>0</v>
      </c>
      <c r="BH1548" s="150">
        <f>IF(N1548="sníž. přenesená",J1548,0)</f>
        <v>0</v>
      </c>
      <c r="BI1548" s="150">
        <f>IF(N1548="nulová",J1548,0)</f>
        <v>0</v>
      </c>
      <c r="BJ1548" s="17" t="s">
        <v>87</v>
      </c>
      <c r="BK1548" s="150">
        <f>ROUND(I1548*H1548,2)</f>
        <v>0</v>
      </c>
      <c r="BL1548" s="17" t="s">
        <v>177</v>
      </c>
      <c r="BM1548" s="149" t="s">
        <v>1249</v>
      </c>
    </row>
    <row r="1549" spans="2:65" s="1" customFormat="1" ht="38.4">
      <c r="B1549" s="32"/>
      <c r="D1549" s="152" t="s">
        <v>234</v>
      </c>
      <c r="F1549" s="179" t="s">
        <v>1250</v>
      </c>
      <c r="I1549" s="180"/>
      <c r="L1549" s="32"/>
      <c r="M1549" s="181"/>
      <c r="T1549" s="56"/>
      <c r="AT1549" s="17" t="s">
        <v>234</v>
      </c>
      <c r="AU1549" s="17" t="s">
        <v>89</v>
      </c>
    </row>
    <row r="1550" spans="2:65" s="12" customFormat="1">
      <c r="B1550" s="151"/>
      <c r="D1550" s="152" t="s">
        <v>179</v>
      </c>
      <c r="E1550" s="153" t="s">
        <v>1</v>
      </c>
      <c r="F1550" s="154" t="s">
        <v>975</v>
      </c>
      <c r="H1550" s="153" t="s">
        <v>1</v>
      </c>
      <c r="I1550" s="155"/>
      <c r="L1550" s="151"/>
      <c r="M1550" s="156"/>
      <c r="T1550" s="157"/>
      <c r="AT1550" s="153" t="s">
        <v>179</v>
      </c>
      <c r="AU1550" s="153" t="s">
        <v>89</v>
      </c>
      <c r="AV1550" s="12" t="s">
        <v>87</v>
      </c>
      <c r="AW1550" s="12" t="s">
        <v>36</v>
      </c>
      <c r="AX1550" s="12" t="s">
        <v>80</v>
      </c>
      <c r="AY1550" s="153" t="s">
        <v>171</v>
      </c>
    </row>
    <row r="1551" spans="2:65" s="12" customFormat="1">
      <c r="B1551" s="151"/>
      <c r="D1551" s="152" t="s">
        <v>179</v>
      </c>
      <c r="E1551" s="153" t="s">
        <v>1</v>
      </c>
      <c r="F1551" s="154" t="s">
        <v>1251</v>
      </c>
      <c r="H1551" s="153" t="s">
        <v>1</v>
      </c>
      <c r="I1551" s="155"/>
      <c r="L1551" s="151"/>
      <c r="M1551" s="156"/>
      <c r="T1551" s="157"/>
      <c r="AT1551" s="153" t="s">
        <v>179</v>
      </c>
      <c r="AU1551" s="153" t="s">
        <v>89</v>
      </c>
      <c r="AV1551" s="12" t="s">
        <v>87</v>
      </c>
      <c r="AW1551" s="12" t="s">
        <v>36</v>
      </c>
      <c r="AX1551" s="12" t="s">
        <v>80</v>
      </c>
      <c r="AY1551" s="153" t="s">
        <v>171</v>
      </c>
    </row>
    <row r="1552" spans="2:65" s="13" customFormat="1">
      <c r="B1552" s="158"/>
      <c r="D1552" s="152" t="s">
        <v>179</v>
      </c>
      <c r="E1552" s="159" t="s">
        <v>1</v>
      </c>
      <c r="F1552" s="160" t="s">
        <v>1252</v>
      </c>
      <c r="H1552" s="161">
        <v>1</v>
      </c>
      <c r="I1552" s="162"/>
      <c r="L1552" s="158"/>
      <c r="M1552" s="163"/>
      <c r="T1552" s="164"/>
      <c r="AT1552" s="159" t="s">
        <v>179</v>
      </c>
      <c r="AU1552" s="159" t="s">
        <v>89</v>
      </c>
      <c r="AV1552" s="13" t="s">
        <v>89</v>
      </c>
      <c r="AW1552" s="13" t="s">
        <v>36</v>
      </c>
      <c r="AX1552" s="13" t="s">
        <v>80</v>
      </c>
      <c r="AY1552" s="159" t="s">
        <v>171</v>
      </c>
    </row>
    <row r="1553" spans="2:65" s="14" customFormat="1">
      <c r="B1553" s="165"/>
      <c r="D1553" s="152" t="s">
        <v>179</v>
      </c>
      <c r="E1553" s="166" t="s">
        <v>1</v>
      </c>
      <c r="F1553" s="167" t="s">
        <v>183</v>
      </c>
      <c r="H1553" s="168">
        <v>1</v>
      </c>
      <c r="I1553" s="169"/>
      <c r="L1553" s="165"/>
      <c r="M1553" s="170"/>
      <c r="T1553" s="171"/>
      <c r="AT1553" s="166" t="s">
        <v>179</v>
      </c>
      <c r="AU1553" s="166" t="s">
        <v>89</v>
      </c>
      <c r="AV1553" s="14" t="s">
        <v>177</v>
      </c>
      <c r="AW1553" s="14" t="s">
        <v>36</v>
      </c>
      <c r="AX1553" s="14" t="s">
        <v>87</v>
      </c>
      <c r="AY1553" s="166" t="s">
        <v>171</v>
      </c>
    </row>
    <row r="1554" spans="2:65" s="1" customFormat="1" ht="16.5" customHeight="1">
      <c r="B1554" s="32"/>
      <c r="C1554" s="137" t="s">
        <v>1253</v>
      </c>
      <c r="D1554" s="137" t="s">
        <v>173</v>
      </c>
      <c r="E1554" s="138" t="s">
        <v>1254</v>
      </c>
      <c r="F1554" s="139" t="s">
        <v>1255</v>
      </c>
      <c r="G1554" s="140" t="s">
        <v>190</v>
      </c>
      <c r="H1554" s="141">
        <v>1</v>
      </c>
      <c r="I1554" s="142"/>
      <c r="J1554" s="143">
        <f>ROUND(I1554*H1554,2)</f>
        <v>0</v>
      </c>
      <c r="K1554" s="144"/>
      <c r="L1554" s="32"/>
      <c r="M1554" s="145" t="s">
        <v>1</v>
      </c>
      <c r="N1554" s="146" t="s">
        <v>45</v>
      </c>
      <c r="P1554" s="147">
        <f>O1554*H1554</f>
        <v>0</v>
      </c>
      <c r="Q1554" s="147">
        <v>6.1158700000000001</v>
      </c>
      <c r="R1554" s="147">
        <f>Q1554*H1554</f>
        <v>6.1158700000000001</v>
      </c>
      <c r="S1554" s="147">
        <v>0</v>
      </c>
      <c r="T1554" s="148">
        <f>S1554*H1554</f>
        <v>0</v>
      </c>
      <c r="AR1554" s="149" t="s">
        <v>177</v>
      </c>
      <c r="AT1554" s="149" t="s">
        <v>173</v>
      </c>
      <c r="AU1554" s="149" t="s">
        <v>89</v>
      </c>
      <c r="AY1554" s="17" t="s">
        <v>171</v>
      </c>
      <c r="BE1554" s="150">
        <f>IF(N1554="základní",J1554,0)</f>
        <v>0</v>
      </c>
      <c r="BF1554" s="150">
        <f>IF(N1554="snížená",J1554,0)</f>
        <v>0</v>
      </c>
      <c r="BG1554" s="150">
        <f>IF(N1554="zákl. přenesená",J1554,0)</f>
        <v>0</v>
      </c>
      <c r="BH1554" s="150">
        <f>IF(N1554="sníž. přenesená",J1554,0)</f>
        <v>0</v>
      </c>
      <c r="BI1554" s="150">
        <f>IF(N1554="nulová",J1554,0)</f>
        <v>0</v>
      </c>
      <c r="BJ1554" s="17" t="s">
        <v>87</v>
      </c>
      <c r="BK1554" s="150">
        <f>ROUND(I1554*H1554,2)</f>
        <v>0</v>
      </c>
      <c r="BL1554" s="17" t="s">
        <v>177</v>
      </c>
      <c r="BM1554" s="149" t="s">
        <v>1256</v>
      </c>
    </row>
    <row r="1555" spans="2:65" s="1" customFormat="1" ht="86.4">
      <c r="B1555" s="32"/>
      <c r="D1555" s="152" t="s">
        <v>234</v>
      </c>
      <c r="F1555" s="179" t="s">
        <v>1257</v>
      </c>
      <c r="I1555" s="180"/>
      <c r="L1555" s="32"/>
      <c r="M1555" s="181"/>
      <c r="T1555" s="56"/>
      <c r="AT1555" s="17" t="s">
        <v>234</v>
      </c>
      <c r="AU1555" s="17" t="s">
        <v>89</v>
      </c>
    </row>
    <row r="1556" spans="2:65" s="12" customFormat="1">
      <c r="B1556" s="151"/>
      <c r="D1556" s="152" t="s">
        <v>179</v>
      </c>
      <c r="E1556" s="153" t="s">
        <v>1</v>
      </c>
      <c r="F1556" s="154" t="s">
        <v>975</v>
      </c>
      <c r="H1556" s="153" t="s">
        <v>1</v>
      </c>
      <c r="I1556" s="155"/>
      <c r="L1556" s="151"/>
      <c r="M1556" s="156"/>
      <c r="T1556" s="157"/>
      <c r="AT1556" s="153" t="s">
        <v>179</v>
      </c>
      <c r="AU1556" s="153" t="s">
        <v>89</v>
      </c>
      <c r="AV1556" s="12" t="s">
        <v>87</v>
      </c>
      <c r="AW1556" s="12" t="s">
        <v>36</v>
      </c>
      <c r="AX1556" s="12" t="s">
        <v>80</v>
      </c>
      <c r="AY1556" s="153" t="s">
        <v>171</v>
      </c>
    </row>
    <row r="1557" spans="2:65" s="12" customFormat="1">
      <c r="B1557" s="151"/>
      <c r="D1557" s="152" t="s">
        <v>179</v>
      </c>
      <c r="E1557" s="153" t="s">
        <v>1</v>
      </c>
      <c r="F1557" s="154" t="s">
        <v>1258</v>
      </c>
      <c r="H1557" s="153" t="s">
        <v>1</v>
      </c>
      <c r="I1557" s="155"/>
      <c r="L1557" s="151"/>
      <c r="M1557" s="156"/>
      <c r="T1557" s="157"/>
      <c r="AT1557" s="153" t="s">
        <v>179</v>
      </c>
      <c r="AU1557" s="153" t="s">
        <v>89</v>
      </c>
      <c r="AV1557" s="12" t="s">
        <v>87</v>
      </c>
      <c r="AW1557" s="12" t="s">
        <v>36</v>
      </c>
      <c r="AX1557" s="12" t="s">
        <v>80</v>
      </c>
      <c r="AY1557" s="153" t="s">
        <v>171</v>
      </c>
    </row>
    <row r="1558" spans="2:65" s="13" customFormat="1">
      <c r="B1558" s="158"/>
      <c r="D1558" s="152" t="s">
        <v>179</v>
      </c>
      <c r="E1558" s="159" t="s">
        <v>1</v>
      </c>
      <c r="F1558" s="160" t="s">
        <v>1259</v>
      </c>
      <c r="H1558" s="161">
        <v>1</v>
      </c>
      <c r="I1558" s="162"/>
      <c r="L1558" s="158"/>
      <c r="M1558" s="163"/>
      <c r="T1558" s="164"/>
      <c r="AT1558" s="159" t="s">
        <v>179</v>
      </c>
      <c r="AU1558" s="159" t="s">
        <v>89</v>
      </c>
      <c r="AV1558" s="13" t="s">
        <v>89</v>
      </c>
      <c r="AW1558" s="13" t="s">
        <v>36</v>
      </c>
      <c r="AX1558" s="13" t="s">
        <v>80</v>
      </c>
      <c r="AY1558" s="159" t="s">
        <v>171</v>
      </c>
    </row>
    <row r="1559" spans="2:65" s="14" customFormat="1">
      <c r="B1559" s="165"/>
      <c r="D1559" s="152" t="s">
        <v>179</v>
      </c>
      <c r="E1559" s="166" t="s">
        <v>1</v>
      </c>
      <c r="F1559" s="167" t="s">
        <v>183</v>
      </c>
      <c r="H1559" s="168">
        <v>1</v>
      </c>
      <c r="I1559" s="169"/>
      <c r="L1559" s="165"/>
      <c r="M1559" s="170"/>
      <c r="T1559" s="171"/>
      <c r="AT1559" s="166" t="s">
        <v>179</v>
      </c>
      <c r="AU1559" s="166" t="s">
        <v>89</v>
      </c>
      <c r="AV1559" s="14" t="s">
        <v>177</v>
      </c>
      <c r="AW1559" s="14" t="s">
        <v>36</v>
      </c>
      <c r="AX1559" s="14" t="s">
        <v>87</v>
      </c>
      <c r="AY1559" s="166" t="s">
        <v>171</v>
      </c>
    </row>
    <row r="1560" spans="2:65" s="1" customFormat="1" ht="33" customHeight="1">
      <c r="B1560" s="32"/>
      <c r="C1560" s="137" t="s">
        <v>1260</v>
      </c>
      <c r="D1560" s="137" t="s">
        <v>173</v>
      </c>
      <c r="E1560" s="138" t="s">
        <v>1261</v>
      </c>
      <c r="F1560" s="139" t="s">
        <v>1262</v>
      </c>
      <c r="G1560" s="140" t="s">
        <v>190</v>
      </c>
      <c r="H1560" s="141">
        <v>3</v>
      </c>
      <c r="I1560" s="142"/>
      <c r="J1560" s="143">
        <f>ROUND(I1560*H1560,2)</f>
        <v>0</v>
      </c>
      <c r="K1560" s="144"/>
      <c r="L1560" s="32"/>
      <c r="M1560" s="145" t="s">
        <v>1</v>
      </c>
      <c r="N1560" s="146" t="s">
        <v>45</v>
      </c>
      <c r="P1560" s="147">
        <f>O1560*H1560</f>
        <v>0</v>
      </c>
      <c r="Q1560" s="147">
        <v>4.4194800000000001</v>
      </c>
      <c r="R1560" s="147">
        <f>Q1560*H1560</f>
        <v>13.25844</v>
      </c>
      <c r="S1560" s="147">
        <v>0</v>
      </c>
      <c r="T1560" s="148">
        <f>S1560*H1560</f>
        <v>0</v>
      </c>
      <c r="AR1560" s="149" t="s">
        <v>177</v>
      </c>
      <c r="AT1560" s="149" t="s">
        <v>173</v>
      </c>
      <c r="AU1560" s="149" t="s">
        <v>89</v>
      </c>
      <c r="AY1560" s="17" t="s">
        <v>171</v>
      </c>
      <c r="BE1560" s="150">
        <f>IF(N1560="základní",J1560,0)</f>
        <v>0</v>
      </c>
      <c r="BF1560" s="150">
        <f>IF(N1560="snížená",J1560,0)</f>
        <v>0</v>
      </c>
      <c r="BG1560" s="150">
        <f>IF(N1560="zákl. přenesená",J1560,0)</f>
        <v>0</v>
      </c>
      <c r="BH1560" s="150">
        <f>IF(N1560="sníž. přenesená",J1560,0)</f>
        <v>0</v>
      </c>
      <c r="BI1560" s="150">
        <f>IF(N1560="nulová",J1560,0)</f>
        <v>0</v>
      </c>
      <c r="BJ1560" s="17" t="s">
        <v>87</v>
      </c>
      <c r="BK1560" s="150">
        <f>ROUND(I1560*H1560,2)</f>
        <v>0</v>
      </c>
      <c r="BL1560" s="17" t="s">
        <v>177</v>
      </c>
      <c r="BM1560" s="149" t="s">
        <v>1263</v>
      </c>
    </row>
    <row r="1561" spans="2:65" s="1" customFormat="1" ht="48">
      <c r="B1561" s="32"/>
      <c r="D1561" s="152" t="s">
        <v>234</v>
      </c>
      <c r="F1561" s="179" t="s">
        <v>1264</v>
      </c>
      <c r="I1561" s="180"/>
      <c r="L1561" s="32"/>
      <c r="M1561" s="181"/>
      <c r="T1561" s="56"/>
      <c r="AT1561" s="17" t="s">
        <v>234</v>
      </c>
      <c r="AU1561" s="17" t="s">
        <v>89</v>
      </c>
    </row>
    <row r="1562" spans="2:65" s="12" customFormat="1">
      <c r="B1562" s="151"/>
      <c r="D1562" s="152" t="s">
        <v>179</v>
      </c>
      <c r="E1562" s="153" t="s">
        <v>1</v>
      </c>
      <c r="F1562" s="154" t="s">
        <v>975</v>
      </c>
      <c r="H1562" s="153" t="s">
        <v>1</v>
      </c>
      <c r="I1562" s="155"/>
      <c r="L1562" s="151"/>
      <c r="M1562" s="156"/>
      <c r="T1562" s="157"/>
      <c r="AT1562" s="153" t="s">
        <v>179</v>
      </c>
      <c r="AU1562" s="153" t="s">
        <v>89</v>
      </c>
      <c r="AV1562" s="12" t="s">
        <v>87</v>
      </c>
      <c r="AW1562" s="12" t="s">
        <v>36</v>
      </c>
      <c r="AX1562" s="12" t="s">
        <v>80</v>
      </c>
      <c r="AY1562" s="153" t="s">
        <v>171</v>
      </c>
    </row>
    <row r="1563" spans="2:65" s="12" customFormat="1">
      <c r="B1563" s="151"/>
      <c r="D1563" s="152" t="s">
        <v>179</v>
      </c>
      <c r="E1563" s="153" t="s">
        <v>1</v>
      </c>
      <c r="F1563" s="154" t="s">
        <v>1265</v>
      </c>
      <c r="H1563" s="153" t="s">
        <v>1</v>
      </c>
      <c r="I1563" s="155"/>
      <c r="L1563" s="151"/>
      <c r="M1563" s="156"/>
      <c r="T1563" s="157"/>
      <c r="AT1563" s="153" t="s">
        <v>179</v>
      </c>
      <c r="AU1563" s="153" t="s">
        <v>89</v>
      </c>
      <c r="AV1563" s="12" t="s">
        <v>87</v>
      </c>
      <c r="AW1563" s="12" t="s">
        <v>36</v>
      </c>
      <c r="AX1563" s="12" t="s">
        <v>80</v>
      </c>
      <c r="AY1563" s="153" t="s">
        <v>171</v>
      </c>
    </row>
    <row r="1564" spans="2:65" s="13" customFormat="1">
      <c r="B1564" s="158"/>
      <c r="D1564" s="152" t="s">
        <v>179</v>
      </c>
      <c r="E1564" s="159" t="s">
        <v>1</v>
      </c>
      <c r="F1564" s="160" t="s">
        <v>1266</v>
      </c>
      <c r="H1564" s="161">
        <v>2</v>
      </c>
      <c r="I1564" s="162"/>
      <c r="L1564" s="158"/>
      <c r="M1564" s="163"/>
      <c r="T1564" s="164"/>
      <c r="AT1564" s="159" t="s">
        <v>179</v>
      </c>
      <c r="AU1564" s="159" t="s">
        <v>89</v>
      </c>
      <c r="AV1564" s="13" t="s">
        <v>89</v>
      </c>
      <c r="AW1564" s="13" t="s">
        <v>36</v>
      </c>
      <c r="AX1564" s="13" t="s">
        <v>80</v>
      </c>
      <c r="AY1564" s="159" t="s">
        <v>171</v>
      </c>
    </row>
    <row r="1565" spans="2:65" s="12" customFormat="1">
      <c r="B1565" s="151"/>
      <c r="D1565" s="152" t="s">
        <v>179</v>
      </c>
      <c r="E1565" s="153" t="s">
        <v>1</v>
      </c>
      <c r="F1565" s="154" t="s">
        <v>1267</v>
      </c>
      <c r="H1565" s="153" t="s">
        <v>1</v>
      </c>
      <c r="I1565" s="155"/>
      <c r="L1565" s="151"/>
      <c r="M1565" s="156"/>
      <c r="T1565" s="157"/>
      <c r="AT1565" s="153" t="s">
        <v>179</v>
      </c>
      <c r="AU1565" s="153" t="s">
        <v>89</v>
      </c>
      <c r="AV1565" s="12" t="s">
        <v>87</v>
      </c>
      <c r="AW1565" s="12" t="s">
        <v>36</v>
      </c>
      <c r="AX1565" s="12" t="s">
        <v>80</v>
      </c>
      <c r="AY1565" s="153" t="s">
        <v>171</v>
      </c>
    </row>
    <row r="1566" spans="2:65" s="13" customFormat="1">
      <c r="B1566" s="158"/>
      <c r="D1566" s="152" t="s">
        <v>179</v>
      </c>
      <c r="E1566" s="159" t="s">
        <v>1</v>
      </c>
      <c r="F1566" s="160" t="s">
        <v>1268</v>
      </c>
      <c r="H1566" s="161">
        <v>1</v>
      </c>
      <c r="I1566" s="162"/>
      <c r="L1566" s="158"/>
      <c r="M1566" s="163"/>
      <c r="T1566" s="164"/>
      <c r="AT1566" s="159" t="s">
        <v>179</v>
      </c>
      <c r="AU1566" s="159" t="s">
        <v>89</v>
      </c>
      <c r="AV1566" s="13" t="s">
        <v>89</v>
      </c>
      <c r="AW1566" s="13" t="s">
        <v>36</v>
      </c>
      <c r="AX1566" s="13" t="s">
        <v>80</v>
      </c>
      <c r="AY1566" s="159" t="s">
        <v>171</v>
      </c>
    </row>
    <row r="1567" spans="2:65" s="14" customFormat="1">
      <c r="B1567" s="165"/>
      <c r="D1567" s="152" t="s">
        <v>179</v>
      </c>
      <c r="E1567" s="166" t="s">
        <v>1</v>
      </c>
      <c r="F1567" s="167" t="s">
        <v>183</v>
      </c>
      <c r="H1567" s="168">
        <v>3</v>
      </c>
      <c r="I1567" s="169"/>
      <c r="L1567" s="165"/>
      <c r="M1567" s="170"/>
      <c r="T1567" s="171"/>
      <c r="AT1567" s="166" t="s">
        <v>179</v>
      </c>
      <c r="AU1567" s="166" t="s">
        <v>89</v>
      </c>
      <c r="AV1567" s="14" t="s">
        <v>177</v>
      </c>
      <c r="AW1567" s="14" t="s">
        <v>36</v>
      </c>
      <c r="AX1567" s="14" t="s">
        <v>87</v>
      </c>
      <c r="AY1567" s="166" t="s">
        <v>171</v>
      </c>
    </row>
    <row r="1568" spans="2:65" s="1" customFormat="1" ht="24.15" customHeight="1">
      <c r="B1568" s="32"/>
      <c r="C1568" s="137" t="s">
        <v>1269</v>
      </c>
      <c r="D1568" s="137" t="s">
        <v>173</v>
      </c>
      <c r="E1568" s="138" t="s">
        <v>1270</v>
      </c>
      <c r="F1568" s="139" t="s">
        <v>1271</v>
      </c>
      <c r="G1568" s="140" t="s">
        <v>190</v>
      </c>
      <c r="H1568" s="141">
        <v>1</v>
      </c>
      <c r="I1568" s="142"/>
      <c r="J1568" s="143">
        <f>ROUND(I1568*H1568,2)</f>
        <v>0</v>
      </c>
      <c r="K1568" s="144"/>
      <c r="L1568" s="32"/>
      <c r="M1568" s="145" t="s">
        <v>1</v>
      </c>
      <c r="N1568" s="146" t="s">
        <v>45</v>
      </c>
      <c r="P1568" s="147">
        <f>O1568*H1568</f>
        <v>0</v>
      </c>
      <c r="Q1568" s="147">
        <v>6.4194800000000001</v>
      </c>
      <c r="R1568" s="147">
        <f>Q1568*H1568</f>
        <v>6.4194800000000001</v>
      </c>
      <c r="S1568" s="147">
        <v>0</v>
      </c>
      <c r="T1568" s="148">
        <f>S1568*H1568</f>
        <v>0</v>
      </c>
      <c r="AR1568" s="149" t="s">
        <v>177</v>
      </c>
      <c r="AT1568" s="149" t="s">
        <v>173</v>
      </c>
      <c r="AU1568" s="149" t="s">
        <v>89</v>
      </c>
      <c r="AY1568" s="17" t="s">
        <v>171</v>
      </c>
      <c r="BE1568" s="150">
        <f>IF(N1568="základní",J1568,0)</f>
        <v>0</v>
      </c>
      <c r="BF1568" s="150">
        <f>IF(N1568="snížená",J1568,0)</f>
        <v>0</v>
      </c>
      <c r="BG1568" s="150">
        <f>IF(N1568="zákl. přenesená",J1568,0)</f>
        <v>0</v>
      </c>
      <c r="BH1568" s="150">
        <f>IF(N1568="sníž. přenesená",J1568,0)</f>
        <v>0</v>
      </c>
      <c r="BI1568" s="150">
        <f>IF(N1568="nulová",J1568,0)</f>
        <v>0</v>
      </c>
      <c r="BJ1568" s="17" t="s">
        <v>87</v>
      </c>
      <c r="BK1568" s="150">
        <f>ROUND(I1568*H1568,2)</f>
        <v>0</v>
      </c>
      <c r="BL1568" s="17" t="s">
        <v>177</v>
      </c>
      <c r="BM1568" s="149" t="s">
        <v>1272</v>
      </c>
    </row>
    <row r="1569" spans="2:65" s="1" customFormat="1" ht="48">
      <c r="B1569" s="32"/>
      <c r="D1569" s="152" t="s">
        <v>234</v>
      </c>
      <c r="F1569" s="179" t="s">
        <v>1273</v>
      </c>
      <c r="I1569" s="180"/>
      <c r="L1569" s="32"/>
      <c r="M1569" s="181"/>
      <c r="T1569" s="56"/>
      <c r="AT1569" s="17" t="s">
        <v>234</v>
      </c>
      <c r="AU1569" s="17" t="s">
        <v>89</v>
      </c>
    </row>
    <row r="1570" spans="2:65" s="12" customFormat="1">
      <c r="B1570" s="151"/>
      <c r="D1570" s="152" t="s">
        <v>179</v>
      </c>
      <c r="E1570" s="153" t="s">
        <v>1</v>
      </c>
      <c r="F1570" s="154" t="s">
        <v>975</v>
      </c>
      <c r="H1570" s="153" t="s">
        <v>1</v>
      </c>
      <c r="I1570" s="155"/>
      <c r="L1570" s="151"/>
      <c r="M1570" s="156"/>
      <c r="T1570" s="157"/>
      <c r="AT1570" s="153" t="s">
        <v>179</v>
      </c>
      <c r="AU1570" s="153" t="s">
        <v>89</v>
      </c>
      <c r="AV1570" s="12" t="s">
        <v>87</v>
      </c>
      <c r="AW1570" s="12" t="s">
        <v>36</v>
      </c>
      <c r="AX1570" s="12" t="s">
        <v>80</v>
      </c>
      <c r="AY1570" s="153" t="s">
        <v>171</v>
      </c>
    </row>
    <row r="1571" spans="2:65" s="12" customFormat="1">
      <c r="B1571" s="151"/>
      <c r="D1571" s="152" t="s">
        <v>179</v>
      </c>
      <c r="E1571" s="153" t="s">
        <v>1</v>
      </c>
      <c r="F1571" s="154" t="s">
        <v>1274</v>
      </c>
      <c r="H1571" s="153" t="s">
        <v>1</v>
      </c>
      <c r="I1571" s="155"/>
      <c r="L1571" s="151"/>
      <c r="M1571" s="156"/>
      <c r="T1571" s="157"/>
      <c r="AT1571" s="153" t="s">
        <v>179</v>
      </c>
      <c r="AU1571" s="153" t="s">
        <v>89</v>
      </c>
      <c r="AV1571" s="12" t="s">
        <v>87</v>
      </c>
      <c r="AW1571" s="12" t="s">
        <v>36</v>
      </c>
      <c r="AX1571" s="12" t="s">
        <v>80</v>
      </c>
      <c r="AY1571" s="153" t="s">
        <v>171</v>
      </c>
    </row>
    <row r="1572" spans="2:65" s="13" customFormat="1">
      <c r="B1572" s="158"/>
      <c r="D1572" s="152" t="s">
        <v>179</v>
      </c>
      <c r="E1572" s="159" t="s">
        <v>1</v>
      </c>
      <c r="F1572" s="160" t="s">
        <v>1275</v>
      </c>
      <c r="H1572" s="161">
        <v>1</v>
      </c>
      <c r="I1572" s="162"/>
      <c r="L1572" s="158"/>
      <c r="M1572" s="163"/>
      <c r="T1572" s="164"/>
      <c r="AT1572" s="159" t="s">
        <v>179</v>
      </c>
      <c r="AU1572" s="159" t="s">
        <v>89</v>
      </c>
      <c r="AV1572" s="13" t="s">
        <v>89</v>
      </c>
      <c r="AW1572" s="13" t="s">
        <v>36</v>
      </c>
      <c r="AX1572" s="13" t="s">
        <v>80</v>
      </c>
      <c r="AY1572" s="159" t="s">
        <v>171</v>
      </c>
    </row>
    <row r="1573" spans="2:65" s="14" customFormat="1">
      <c r="B1573" s="165"/>
      <c r="D1573" s="152" t="s">
        <v>179</v>
      </c>
      <c r="E1573" s="166" t="s">
        <v>1</v>
      </c>
      <c r="F1573" s="167" t="s">
        <v>183</v>
      </c>
      <c r="H1573" s="168">
        <v>1</v>
      </c>
      <c r="I1573" s="169"/>
      <c r="L1573" s="165"/>
      <c r="M1573" s="170"/>
      <c r="T1573" s="171"/>
      <c r="AT1573" s="166" t="s">
        <v>179</v>
      </c>
      <c r="AU1573" s="166" t="s">
        <v>89</v>
      </c>
      <c r="AV1573" s="14" t="s">
        <v>177</v>
      </c>
      <c r="AW1573" s="14" t="s">
        <v>36</v>
      </c>
      <c r="AX1573" s="14" t="s">
        <v>87</v>
      </c>
      <c r="AY1573" s="166" t="s">
        <v>171</v>
      </c>
    </row>
    <row r="1574" spans="2:65" s="1" customFormat="1" ht="33" customHeight="1">
      <c r="B1574" s="32"/>
      <c r="C1574" s="137" t="s">
        <v>1276</v>
      </c>
      <c r="D1574" s="137" t="s">
        <v>173</v>
      </c>
      <c r="E1574" s="138" t="s">
        <v>1277</v>
      </c>
      <c r="F1574" s="139" t="s">
        <v>1278</v>
      </c>
      <c r="G1574" s="140" t="s">
        <v>190</v>
      </c>
      <c r="H1574" s="141">
        <v>1</v>
      </c>
      <c r="I1574" s="142"/>
      <c r="J1574" s="143">
        <f>ROUND(I1574*H1574,2)</f>
        <v>0</v>
      </c>
      <c r="K1574" s="144"/>
      <c r="L1574" s="32"/>
      <c r="M1574" s="145" t="s">
        <v>1</v>
      </c>
      <c r="N1574" s="146" t="s">
        <v>45</v>
      </c>
      <c r="P1574" s="147">
        <f>O1574*H1574</f>
        <v>0</v>
      </c>
      <c r="Q1574" s="147">
        <v>6.9480000000000004</v>
      </c>
      <c r="R1574" s="147">
        <f>Q1574*H1574</f>
        <v>6.9480000000000004</v>
      </c>
      <c r="S1574" s="147">
        <v>0</v>
      </c>
      <c r="T1574" s="148">
        <f>S1574*H1574</f>
        <v>0</v>
      </c>
      <c r="AR1574" s="149" t="s">
        <v>177</v>
      </c>
      <c r="AT1574" s="149" t="s">
        <v>173</v>
      </c>
      <c r="AU1574" s="149" t="s">
        <v>89</v>
      </c>
      <c r="AY1574" s="17" t="s">
        <v>171</v>
      </c>
      <c r="BE1574" s="150">
        <f>IF(N1574="základní",J1574,0)</f>
        <v>0</v>
      </c>
      <c r="BF1574" s="150">
        <f>IF(N1574="snížená",J1574,0)</f>
        <v>0</v>
      </c>
      <c r="BG1574" s="150">
        <f>IF(N1574="zákl. přenesená",J1574,0)</f>
        <v>0</v>
      </c>
      <c r="BH1574" s="150">
        <f>IF(N1574="sníž. přenesená",J1574,0)</f>
        <v>0</v>
      </c>
      <c r="BI1574" s="150">
        <f>IF(N1574="nulová",J1574,0)</f>
        <v>0</v>
      </c>
      <c r="BJ1574" s="17" t="s">
        <v>87</v>
      </c>
      <c r="BK1574" s="150">
        <f>ROUND(I1574*H1574,2)</f>
        <v>0</v>
      </c>
      <c r="BL1574" s="17" t="s">
        <v>177</v>
      </c>
      <c r="BM1574" s="149" t="s">
        <v>1279</v>
      </c>
    </row>
    <row r="1575" spans="2:65" s="1" customFormat="1" ht="48">
      <c r="B1575" s="32"/>
      <c r="D1575" s="152" t="s">
        <v>234</v>
      </c>
      <c r="F1575" s="179" t="s">
        <v>1280</v>
      </c>
      <c r="I1575" s="180"/>
      <c r="L1575" s="32"/>
      <c r="M1575" s="181"/>
      <c r="T1575" s="56"/>
      <c r="AT1575" s="17" t="s">
        <v>234</v>
      </c>
      <c r="AU1575" s="17" t="s">
        <v>89</v>
      </c>
    </row>
    <row r="1576" spans="2:65" s="12" customFormat="1">
      <c r="B1576" s="151"/>
      <c r="D1576" s="152" t="s">
        <v>179</v>
      </c>
      <c r="E1576" s="153" t="s">
        <v>1</v>
      </c>
      <c r="F1576" s="154" t="s">
        <v>975</v>
      </c>
      <c r="H1576" s="153" t="s">
        <v>1</v>
      </c>
      <c r="I1576" s="155"/>
      <c r="L1576" s="151"/>
      <c r="M1576" s="156"/>
      <c r="T1576" s="157"/>
      <c r="AT1576" s="153" t="s">
        <v>179</v>
      </c>
      <c r="AU1576" s="153" t="s">
        <v>89</v>
      </c>
      <c r="AV1576" s="12" t="s">
        <v>87</v>
      </c>
      <c r="AW1576" s="12" t="s">
        <v>36</v>
      </c>
      <c r="AX1576" s="12" t="s">
        <v>80</v>
      </c>
      <c r="AY1576" s="153" t="s">
        <v>171</v>
      </c>
    </row>
    <row r="1577" spans="2:65" s="12" customFormat="1">
      <c r="B1577" s="151"/>
      <c r="D1577" s="152" t="s">
        <v>179</v>
      </c>
      <c r="E1577" s="153" t="s">
        <v>1</v>
      </c>
      <c r="F1577" s="154" t="s">
        <v>1274</v>
      </c>
      <c r="H1577" s="153" t="s">
        <v>1</v>
      </c>
      <c r="I1577" s="155"/>
      <c r="L1577" s="151"/>
      <c r="M1577" s="156"/>
      <c r="T1577" s="157"/>
      <c r="AT1577" s="153" t="s">
        <v>179</v>
      </c>
      <c r="AU1577" s="153" t="s">
        <v>89</v>
      </c>
      <c r="AV1577" s="12" t="s">
        <v>87</v>
      </c>
      <c r="AW1577" s="12" t="s">
        <v>36</v>
      </c>
      <c r="AX1577" s="12" t="s">
        <v>80</v>
      </c>
      <c r="AY1577" s="153" t="s">
        <v>171</v>
      </c>
    </row>
    <row r="1578" spans="2:65" s="13" customFormat="1">
      <c r="B1578" s="158"/>
      <c r="D1578" s="152" t="s">
        <v>179</v>
      </c>
      <c r="E1578" s="159" t="s">
        <v>1</v>
      </c>
      <c r="F1578" s="160" t="s">
        <v>1281</v>
      </c>
      <c r="H1578" s="161">
        <v>1</v>
      </c>
      <c r="I1578" s="162"/>
      <c r="L1578" s="158"/>
      <c r="M1578" s="163"/>
      <c r="T1578" s="164"/>
      <c r="AT1578" s="159" t="s">
        <v>179</v>
      </c>
      <c r="AU1578" s="159" t="s">
        <v>89</v>
      </c>
      <c r="AV1578" s="13" t="s">
        <v>89</v>
      </c>
      <c r="AW1578" s="13" t="s">
        <v>36</v>
      </c>
      <c r="AX1578" s="13" t="s">
        <v>80</v>
      </c>
      <c r="AY1578" s="159" t="s">
        <v>171</v>
      </c>
    </row>
    <row r="1579" spans="2:65" s="14" customFormat="1">
      <c r="B1579" s="165"/>
      <c r="D1579" s="152" t="s">
        <v>179</v>
      </c>
      <c r="E1579" s="166" t="s">
        <v>1</v>
      </c>
      <c r="F1579" s="167" t="s">
        <v>183</v>
      </c>
      <c r="H1579" s="168">
        <v>1</v>
      </c>
      <c r="I1579" s="169"/>
      <c r="L1579" s="165"/>
      <c r="M1579" s="170"/>
      <c r="T1579" s="171"/>
      <c r="AT1579" s="166" t="s">
        <v>179</v>
      </c>
      <c r="AU1579" s="166" t="s">
        <v>89</v>
      </c>
      <c r="AV1579" s="14" t="s">
        <v>177</v>
      </c>
      <c r="AW1579" s="14" t="s">
        <v>36</v>
      </c>
      <c r="AX1579" s="14" t="s">
        <v>87</v>
      </c>
      <c r="AY1579" s="166" t="s">
        <v>171</v>
      </c>
    </row>
    <row r="1580" spans="2:65" s="1" customFormat="1" ht="24.15" customHeight="1">
      <c r="B1580" s="32"/>
      <c r="C1580" s="137" t="s">
        <v>1282</v>
      </c>
      <c r="D1580" s="137" t="s">
        <v>173</v>
      </c>
      <c r="E1580" s="138" t="s">
        <v>1283</v>
      </c>
      <c r="F1580" s="139" t="s">
        <v>1284</v>
      </c>
      <c r="G1580" s="140" t="s">
        <v>190</v>
      </c>
      <c r="H1580" s="141">
        <v>1</v>
      </c>
      <c r="I1580" s="142"/>
      <c r="J1580" s="143">
        <f>ROUND(I1580*H1580,2)</f>
        <v>0</v>
      </c>
      <c r="K1580" s="144"/>
      <c r="L1580" s="32"/>
      <c r="M1580" s="145" t="s">
        <v>1</v>
      </c>
      <c r="N1580" s="146" t="s">
        <v>45</v>
      </c>
      <c r="P1580" s="147">
        <f>O1580*H1580</f>
        <v>0</v>
      </c>
      <c r="Q1580" s="147">
        <v>2.85562</v>
      </c>
      <c r="R1580" s="147">
        <f>Q1580*H1580</f>
        <v>2.85562</v>
      </c>
      <c r="S1580" s="147">
        <v>0</v>
      </c>
      <c r="T1580" s="148">
        <f>S1580*H1580</f>
        <v>0</v>
      </c>
      <c r="AR1580" s="149" t="s">
        <v>177</v>
      </c>
      <c r="AT1580" s="149" t="s">
        <v>173</v>
      </c>
      <c r="AU1580" s="149" t="s">
        <v>89</v>
      </c>
      <c r="AY1580" s="17" t="s">
        <v>171</v>
      </c>
      <c r="BE1580" s="150">
        <f>IF(N1580="základní",J1580,0)</f>
        <v>0</v>
      </c>
      <c r="BF1580" s="150">
        <f>IF(N1580="snížená",J1580,0)</f>
        <v>0</v>
      </c>
      <c r="BG1580" s="150">
        <f>IF(N1580="zákl. přenesená",J1580,0)</f>
        <v>0</v>
      </c>
      <c r="BH1580" s="150">
        <f>IF(N1580="sníž. přenesená",J1580,0)</f>
        <v>0</v>
      </c>
      <c r="BI1580" s="150">
        <f>IF(N1580="nulová",J1580,0)</f>
        <v>0</v>
      </c>
      <c r="BJ1580" s="17" t="s">
        <v>87</v>
      </c>
      <c r="BK1580" s="150">
        <f>ROUND(I1580*H1580,2)</f>
        <v>0</v>
      </c>
      <c r="BL1580" s="17" t="s">
        <v>177</v>
      </c>
      <c r="BM1580" s="149" t="s">
        <v>1285</v>
      </c>
    </row>
    <row r="1581" spans="2:65" s="1" customFormat="1" ht="48">
      <c r="B1581" s="32"/>
      <c r="D1581" s="152" t="s">
        <v>234</v>
      </c>
      <c r="F1581" s="179" t="s">
        <v>1286</v>
      </c>
      <c r="I1581" s="180"/>
      <c r="L1581" s="32"/>
      <c r="M1581" s="181"/>
      <c r="T1581" s="56"/>
      <c r="AT1581" s="17" t="s">
        <v>234</v>
      </c>
      <c r="AU1581" s="17" t="s">
        <v>89</v>
      </c>
    </row>
    <row r="1582" spans="2:65" s="12" customFormat="1">
      <c r="B1582" s="151"/>
      <c r="D1582" s="152" t="s">
        <v>179</v>
      </c>
      <c r="E1582" s="153" t="s">
        <v>1</v>
      </c>
      <c r="F1582" s="154" t="s">
        <v>975</v>
      </c>
      <c r="H1582" s="153" t="s">
        <v>1</v>
      </c>
      <c r="I1582" s="155"/>
      <c r="L1582" s="151"/>
      <c r="M1582" s="156"/>
      <c r="T1582" s="157"/>
      <c r="AT1582" s="153" t="s">
        <v>179</v>
      </c>
      <c r="AU1582" s="153" t="s">
        <v>89</v>
      </c>
      <c r="AV1582" s="12" t="s">
        <v>87</v>
      </c>
      <c r="AW1582" s="12" t="s">
        <v>36</v>
      </c>
      <c r="AX1582" s="12" t="s">
        <v>80</v>
      </c>
      <c r="AY1582" s="153" t="s">
        <v>171</v>
      </c>
    </row>
    <row r="1583" spans="2:65" s="12" customFormat="1">
      <c r="B1583" s="151"/>
      <c r="D1583" s="152" t="s">
        <v>179</v>
      </c>
      <c r="E1583" s="153" t="s">
        <v>1</v>
      </c>
      <c r="F1583" s="154" t="s">
        <v>1287</v>
      </c>
      <c r="H1583" s="153" t="s">
        <v>1</v>
      </c>
      <c r="I1583" s="155"/>
      <c r="L1583" s="151"/>
      <c r="M1583" s="156"/>
      <c r="T1583" s="157"/>
      <c r="AT1583" s="153" t="s">
        <v>179</v>
      </c>
      <c r="AU1583" s="153" t="s">
        <v>89</v>
      </c>
      <c r="AV1583" s="12" t="s">
        <v>87</v>
      </c>
      <c r="AW1583" s="12" t="s">
        <v>36</v>
      </c>
      <c r="AX1583" s="12" t="s">
        <v>80</v>
      </c>
      <c r="AY1583" s="153" t="s">
        <v>171</v>
      </c>
    </row>
    <row r="1584" spans="2:65" s="13" customFormat="1">
      <c r="B1584" s="158"/>
      <c r="D1584" s="152" t="s">
        <v>179</v>
      </c>
      <c r="E1584" s="159" t="s">
        <v>1</v>
      </c>
      <c r="F1584" s="160" t="s">
        <v>1288</v>
      </c>
      <c r="H1584" s="161">
        <v>1</v>
      </c>
      <c r="I1584" s="162"/>
      <c r="L1584" s="158"/>
      <c r="M1584" s="163"/>
      <c r="T1584" s="164"/>
      <c r="AT1584" s="159" t="s">
        <v>179</v>
      </c>
      <c r="AU1584" s="159" t="s">
        <v>89</v>
      </c>
      <c r="AV1584" s="13" t="s">
        <v>89</v>
      </c>
      <c r="AW1584" s="13" t="s">
        <v>36</v>
      </c>
      <c r="AX1584" s="13" t="s">
        <v>80</v>
      </c>
      <c r="AY1584" s="159" t="s">
        <v>171</v>
      </c>
    </row>
    <row r="1585" spans="2:65" s="14" customFormat="1">
      <c r="B1585" s="165"/>
      <c r="D1585" s="152" t="s">
        <v>179</v>
      </c>
      <c r="E1585" s="166" t="s">
        <v>1</v>
      </c>
      <c r="F1585" s="167" t="s">
        <v>183</v>
      </c>
      <c r="H1585" s="168">
        <v>1</v>
      </c>
      <c r="I1585" s="169"/>
      <c r="L1585" s="165"/>
      <c r="M1585" s="170"/>
      <c r="T1585" s="171"/>
      <c r="AT1585" s="166" t="s">
        <v>179</v>
      </c>
      <c r="AU1585" s="166" t="s">
        <v>89</v>
      </c>
      <c r="AV1585" s="14" t="s">
        <v>177</v>
      </c>
      <c r="AW1585" s="14" t="s">
        <v>36</v>
      </c>
      <c r="AX1585" s="14" t="s">
        <v>87</v>
      </c>
      <c r="AY1585" s="166" t="s">
        <v>171</v>
      </c>
    </row>
    <row r="1586" spans="2:65" s="1" customFormat="1" ht="44.25" customHeight="1">
      <c r="B1586" s="32"/>
      <c r="C1586" s="137" t="s">
        <v>1289</v>
      </c>
      <c r="D1586" s="137" t="s">
        <v>173</v>
      </c>
      <c r="E1586" s="138" t="s">
        <v>1290</v>
      </c>
      <c r="F1586" s="139" t="s">
        <v>1291</v>
      </c>
      <c r="G1586" s="140" t="s">
        <v>190</v>
      </c>
      <c r="H1586" s="141">
        <v>1</v>
      </c>
      <c r="I1586" s="142"/>
      <c r="J1586" s="143">
        <f>ROUND(I1586*H1586,2)</f>
        <v>0</v>
      </c>
      <c r="K1586" s="144"/>
      <c r="L1586" s="32"/>
      <c r="M1586" s="145" t="s">
        <v>1</v>
      </c>
      <c r="N1586" s="146" t="s">
        <v>45</v>
      </c>
      <c r="P1586" s="147">
        <f>O1586*H1586</f>
        <v>0</v>
      </c>
      <c r="Q1586" s="147">
        <v>5.24491</v>
      </c>
      <c r="R1586" s="147">
        <f>Q1586*H1586</f>
        <v>5.24491</v>
      </c>
      <c r="S1586" s="147">
        <v>0</v>
      </c>
      <c r="T1586" s="148">
        <f>S1586*H1586</f>
        <v>0</v>
      </c>
      <c r="AR1586" s="149" t="s">
        <v>177</v>
      </c>
      <c r="AT1586" s="149" t="s">
        <v>173</v>
      </c>
      <c r="AU1586" s="149" t="s">
        <v>89</v>
      </c>
      <c r="AY1586" s="17" t="s">
        <v>171</v>
      </c>
      <c r="BE1586" s="150">
        <f>IF(N1586="základní",J1586,0)</f>
        <v>0</v>
      </c>
      <c r="BF1586" s="150">
        <f>IF(N1586="snížená",J1586,0)</f>
        <v>0</v>
      </c>
      <c r="BG1586" s="150">
        <f>IF(N1586="zákl. přenesená",J1586,0)</f>
        <v>0</v>
      </c>
      <c r="BH1586" s="150">
        <f>IF(N1586="sníž. přenesená",J1586,0)</f>
        <v>0</v>
      </c>
      <c r="BI1586" s="150">
        <f>IF(N1586="nulová",J1586,0)</f>
        <v>0</v>
      </c>
      <c r="BJ1586" s="17" t="s">
        <v>87</v>
      </c>
      <c r="BK1586" s="150">
        <f>ROUND(I1586*H1586,2)</f>
        <v>0</v>
      </c>
      <c r="BL1586" s="17" t="s">
        <v>177</v>
      </c>
      <c r="BM1586" s="149" t="s">
        <v>1292</v>
      </c>
    </row>
    <row r="1587" spans="2:65" s="1" customFormat="1" ht="57.6">
      <c r="B1587" s="32"/>
      <c r="D1587" s="152" t="s">
        <v>234</v>
      </c>
      <c r="F1587" s="179" t="s">
        <v>1293</v>
      </c>
      <c r="I1587" s="180"/>
      <c r="L1587" s="32"/>
      <c r="M1587" s="181"/>
      <c r="T1587" s="56"/>
      <c r="AT1587" s="17" t="s">
        <v>234</v>
      </c>
      <c r="AU1587" s="17" t="s">
        <v>89</v>
      </c>
    </row>
    <row r="1588" spans="2:65" s="12" customFormat="1">
      <c r="B1588" s="151"/>
      <c r="D1588" s="152" t="s">
        <v>179</v>
      </c>
      <c r="E1588" s="153" t="s">
        <v>1</v>
      </c>
      <c r="F1588" s="154" t="s">
        <v>975</v>
      </c>
      <c r="H1588" s="153" t="s">
        <v>1</v>
      </c>
      <c r="I1588" s="155"/>
      <c r="L1588" s="151"/>
      <c r="M1588" s="156"/>
      <c r="T1588" s="157"/>
      <c r="AT1588" s="153" t="s">
        <v>179</v>
      </c>
      <c r="AU1588" s="153" t="s">
        <v>89</v>
      </c>
      <c r="AV1588" s="12" t="s">
        <v>87</v>
      </c>
      <c r="AW1588" s="12" t="s">
        <v>36</v>
      </c>
      <c r="AX1588" s="12" t="s">
        <v>80</v>
      </c>
      <c r="AY1588" s="153" t="s">
        <v>171</v>
      </c>
    </row>
    <row r="1589" spans="2:65" s="12" customFormat="1">
      <c r="B1589" s="151"/>
      <c r="D1589" s="152" t="s">
        <v>179</v>
      </c>
      <c r="E1589" s="153" t="s">
        <v>1</v>
      </c>
      <c r="F1589" s="154" t="s">
        <v>1287</v>
      </c>
      <c r="H1589" s="153" t="s">
        <v>1</v>
      </c>
      <c r="I1589" s="155"/>
      <c r="L1589" s="151"/>
      <c r="M1589" s="156"/>
      <c r="T1589" s="157"/>
      <c r="AT1589" s="153" t="s">
        <v>179</v>
      </c>
      <c r="AU1589" s="153" t="s">
        <v>89</v>
      </c>
      <c r="AV1589" s="12" t="s">
        <v>87</v>
      </c>
      <c r="AW1589" s="12" t="s">
        <v>36</v>
      </c>
      <c r="AX1589" s="12" t="s">
        <v>80</v>
      </c>
      <c r="AY1589" s="153" t="s">
        <v>171</v>
      </c>
    </row>
    <row r="1590" spans="2:65" s="13" customFormat="1">
      <c r="B1590" s="158"/>
      <c r="D1590" s="152" t="s">
        <v>179</v>
      </c>
      <c r="E1590" s="159" t="s">
        <v>1</v>
      </c>
      <c r="F1590" s="160" t="s">
        <v>1294</v>
      </c>
      <c r="H1590" s="161">
        <v>1</v>
      </c>
      <c r="I1590" s="162"/>
      <c r="L1590" s="158"/>
      <c r="M1590" s="163"/>
      <c r="T1590" s="164"/>
      <c r="AT1590" s="159" t="s">
        <v>179</v>
      </c>
      <c r="AU1590" s="159" t="s">
        <v>89</v>
      </c>
      <c r="AV1590" s="13" t="s">
        <v>89</v>
      </c>
      <c r="AW1590" s="13" t="s">
        <v>36</v>
      </c>
      <c r="AX1590" s="13" t="s">
        <v>80</v>
      </c>
      <c r="AY1590" s="159" t="s">
        <v>171</v>
      </c>
    </row>
    <row r="1591" spans="2:65" s="14" customFormat="1">
      <c r="B1591" s="165"/>
      <c r="D1591" s="152" t="s">
        <v>179</v>
      </c>
      <c r="E1591" s="166" t="s">
        <v>1</v>
      </c>
      <c r="F1591" s="167" t="s">
        <v>183</v>
      </c>
      <c r="H1591" s="168">
        <v>1</v>
      </c>
      <c r="I1591" s="169"/>
      <c r="L1591" s="165"/>
      <c r="M1591" s="170"/>
      <c r="T1591" s="171"/>
      <c r="AT1591" s="166" t="s">
        <v>179</v>
      </c>
      <c r="AU1591" s="166" t="s">
        <v>89</v>
      </c>
      <c r="AV1591" s="14" t="s">
        <v>177</v>
      </c>
      <c r="AW1591" s="14" t="s">
        <v>36</v>
      </c>
      <c r="AX1591" s="14" t="s">
        <v>87</v>
      </c>
      <c r="AY1591" s="166" t="s">
        <v>171</v>
      </c>
    </row>
    <row r="1592" spans="2:65" s="1" customFormat="1" ht="37.950000000000003" customHeight="1">
      <c r="B1592" s="32"/>
      <c r="C1592" s="137" t="s">
        <v>1295</v>
      </c>
      <c r="D1592" s="137" t="s">
        <v>173</v>
      </c>
      <c r="E1592" s="138" t="s">
        <v>1296</v>
      </c>
      <c r="F1592" s="139" t="s">
        <v>1297</v>
      </c>
      <c r="G1592" s="140" t="s">
        <v>190</v>
      </c>
      <c r="H1592" s="141">
        <v>3</v>
      </c>
      <c r="I1592" s="142"/>
      <c r="J1592" s="143">
        <f>ROUND(I1592*H1592,2)</f>
        <v>0</v>
      </c>
      <c r="K1592" s="144"/>
      <c r="L1592" s="32"/>
      <c r="M1592" s="145" t="s">
        <v>1</v>
      </c>
      <c r="N1592" s="146" t="s">
        <v>45</v>
      </c>
      <c r="P1592" s="147">
        <f>O1592*H1592</f>
        <v>0</v>
      </c>
      <c r="Q1592" s="147">
        <v>0.09</v>
      </c>
      <c r="R1592" s="147">
        <f>Q1592*H1592</f>
        <v>0.27</v>
      </c>
      <c r="S1592" s="147">
        <v>0</v>
      </c>
      <c r="T1592" s="148">
        <f>S1592*H1592</f>
        <v>0</v>
      </c>
      <c r="AR1592" s="149" t="s">
        <v>177</v>
      </c>
      <c r="AT1592" s="149" t="s">
        <v>173</v>
      </c>
      <c r="AU1592" s="149" t="s">
        <v>89</v>
      </c>
      <c r="AY1592" s="17" t="s">
        <v>171</v>
      </c>
      <c r="BE1592" s="150">
        <f>IF(N1592="základní",J1592,0)</f>
        <v>0</v>
      </c>
      <c r="BF1592" s="150">
        <f>IF(N1592="snížená",J1592,0)</f>
        <v>0</v>
      </c>
      <c r="BG1592" s="150">
        <f>IF(N1592="zákl. přenesená",J1592,0)</f>
        <v>0</v>
      </c>
      <c r="BH1592" s="150">
        <f>IF(N1592="sníž. přenesená",J1592,0)</f>
        <v>0</v>
      </c>
      <c r="BI1592" s="150">
        <f>IF(N1592="nulová",J1592,0)</f>
        <v>0</v>
      </c>
      <c r="BJ1592" s="17" t="s">
        <v>87</v>
      </c>
      <c r="BK1592" s="150">
        <f>ROUND(I1592*H1592,2)</f>
        <v>0</v>
      </c>
      <c r="BL1592" s="17" t="s">
        <v>177</v>
      </c>
      <c r="BM1592" s="149" t="s">
        <v>1298</v>
      </c>
    </row>
    <row r="1593" spans="2:65" s="1" customFormat="1" ht="38.4">
      <c r="B1593" s="32"/>
      <c r="D1593" s="152" t="s">
        <v>234</v>
      </c>
      <c r="F1593" s="179" t="s">
        <v>1299</v>
      </c>
      <c r="I1593" s="180"/>
      <c r="L1593" s="32"/>
      <c r="M1593" s="181"/>
      <c r="T1593" s="56"/>
      <c r="AT1593" s="17" t="s">
        <v>234</v>
      </c>
      <c r="AU1593" s="17" t="s">
        <v>89</v>
      </c>
    </row>
    <row r="1594" spans="2:65" s="12" customFormat="1">
      <c r="B1594" s="151"/>
      <c r="D1594" s="152" t="s">
        <v>179</v>
      </c>
      <c r="E1594" s="153" t="s">
        <v>1</v>
      </c>
      <c r="F1594" s="154" t="s">
        <v>1300</v>
      </c>
      <c r="H1594" s="153" t="s">
        <v>1</v>
      </c>
      <c r="I1594" s="155"/>
      <c r="L1594" s="151"/>
      <c r="M1594" s="156"/>
      <c r="T1594" s="157"/>
      <c r="AT1594" s="153" t="s">
        <v>179</v>
      </c>
      <c r="AU1594" s="153" t="s">
        <v>89</v>
      </c>
      <c r="AV1594" s="12" t="s">
        <v>87</v>
      </c>
      <c r="AW1594" s="12" t="s">
        <v>36</v>
      </c>
      <c r="AX1594" s="12" t="s">
        <v>80</v>
      </c>
      <c r="AY1594" s="153" t="s">
        <v>171</v>
      </c>
    </row>
    <row r="1595" spans="2:65" s="12" customFormat="1">
      <c r="B1595" s="151"/>
      <c r="D1595" s="152" t="s">
        <v>179</v>
      </c>
      <c r="E1595" s="153" t="s">
        <v>1</v>
      </c>
      <c r="F1595" s="154" t="s">
        <v>1287</v>
      </c>
      <c r="H1595" s="153" t="s">
        <v>1</v>
      </c>
      <c r="I1595" s="155"/>
      <c r="L1595" s="151"/>
      <c r="M1595" s="156"/>
      <c r="T1595" s="157"/>
      <c r="AT1595" s="153" t="s">
        <v>179</v>
      </c>
      <c r="AU1595" s="153" t="s">
        <v>89</v>
      </c>
      <c r="AV1595" s="12" t="s">
        <v>87</v>
      </c>
      <c r="AW1595" s="12" t="s">
        <v>36</v>
      </c>
      <c r="AX1595" s="12" t="s">
        <v>80</v>
      </c>
      <c r="AY1595" s="153" t="s">
        <v>171</v>
      </c>
    </row>
    <row r="1596" spans="2:65" s="13" customFormat="1">
      <c r="B1596" s="158"/>
      <c r="D1596" s="152" t="s">
        <v>179</v>
      </c>
      <c r="E1596" s="159" t="s">
        <v>1</v>
      </c>
      <c r="F1596" s="160" t="s">
        <v>1294</v>
      </c>
      <c r="H1596" s="161">
        <v>1</v>
      </c>
      <c r="I1596" s="162"/>
      <c r="L1596" s="158"/>
      <c r="M1596" s="163"/>
      <c r="T1596" s="164"/>
      <c r="AT1596" s="159" t="s">
        <v>179</v>
      </c>
      <c r="AU1596" s="159" t="s">
        <v>89</v>
      </c>
      <c r="AV1596" s="13" t="s">
        <v>89</v>
      </c>
      <c r="AW1596" s="13" t="s">
        <v>36</v>
      </c>
      <c r="AX1596" s="13" t="s">
        <v>80</v>
      </c>
      <c r="AY1596" s="159" t="s">
        <v>171</v>
      </c>
    </row>
    <row r="1597" spans="2:65" s="12" customFormat="1">
      <c r="B1597" s="151"/>
      <c r="D1597" s="152" t="s">
        <v>179</v>
      </c>
      <c r="E1597" s="153" t="s">
        <v>1</v>
      </c>
      <c r="F1597" s="154" t="s">
        <v>1301</v>
      </c>
      <c r="H1597" s="153" t="s">
        <v>1</v>
      </c>
      <c r="I1597" s="155"/>
      <c r="L1597" s="151"/>
      <c r="M1597" s="156"/>
      <c r="T1597" s="157"/>
      <c r="AT1597" s="153" t="s">
        <v>179</v>
      </c>
      <c r="AU1597" s="153" t="s">
        <v>89</v>
      </c>
      <c r="AV1597" s="12" t="s">
        <v>87</v>
      </c>
      <c r="AW1597" s="12" t="s">
        <v>36</v>
      </c>
      <c r="AX1597" s="12" t="s">
        <v>80</v>
      </c>
      <c r="AY1597" s="153" t="s">
        <v>171</v>
      </c>
    </row>
    <row r="1598" spans="2:65" s="12" customFormat="1">
      <c r="B1598" s="151"/>
      <c r="D1598" s="152" t="s">
        <v>179</v>
      </c>
      <c r="E1598" s="153" t="s">
        <v>1</v>
      </c>
      <c r="F1598" s="154" t="s">
        <v>1274</v>
      </c>
      <c r="H1598" s="153" t="s">
        <v>1</v>
      </c>
      <c r="I1598" s="155"/>
      <c r="L1598" s="151"/>
      <c r="M1598" s="156"/>
      <c r="T1598" s="157"/>
      <c r="AT1598" s="153" t="s">
        <v>179</v>
      </c>
      <c r="AU1598" s="153" t="s">
        <v>89</v>
      </c>
      <c r="AV1598" s="12" t="s">
        <v>87</v>
      </c>
      <c r="AW1598" s="12" t="s">
        <v>36</v>
      </c>
      <c r="AX1598" s="12" t="s">
        <v>80</v>
      </c>
      <c r="AY1598" s="153" t="s">
        <v>171</v>
      </c>
    </row>
    <row r="1599" spans="2:65" s="13" customFormat="1">
      <c r="B1599" s="158"/>
      <c r="D1599" s="152" t="s">
        <v>179</v>
      </c>
      <c r="E1599" s="159" t="s">
        <v>1</v>
      </c>
      <c r="F1599" s="160" t="s">
        <v>1302</v>
      </c>
      <c r="H1599" s="161">
        <v>2</v>
      </c>
      <c r="I1599" s="162"/>
      <c r="L1599" s="158"/>
      <c r="M1599" s="163"/>
      <c r="T1599" s="164"/>
      <c r="AT1599" s="159" t="s">
        <v>179</v>
      </c>
      <c r="AU1599" s="159" t="s">
        <v>89</v>
      </c>
      <c r="AV1599" s="13" t="s">
        <v>89</v>
      </c>
      <c r="AW1599" s="13" t="s">
        <v>36</v>
      </c>
      <c r="AX1599" s="13" t="s">
        <v>80</v>
      </c>
      <c r="AY1599" s="159" t="s">
        <v>171</v>
      </c>
    </row>
    <row r="1600" spans="2:65" s="14" customFormat="1">
      <c r="B1600" s="165"/>
      <c r="D1600" s="152" t="s">
        <v>179</v>
      </c>
      <c r="E1600" s="166" t="s">
        <v>1</v>
      </c>
      <c r="F1600" s="167" t="s">
        <v>183</v>
      </c>
      <c r="H1600" s="168">
        <v>3</v>
      </c>
      <c r="I1600" s="169"/>
      <c r="L1600" s="165"/>
      <c r="M1600" s="170"/>
      <c r="T1600" s="171"/>
      <c r="AT1600" s="166" t="s">
        <v>179</v>
      </c>
      <c r="AU1600" s="166" t="s">
        <v>89</v>
      </c>
      <c r="AV1600" s="14" t="s">
        <v>177</v>
      </c>
      <c r="AW1600" s="14" t="s">
        <v>36</v>
      </c>
      <c r="AX1600" s="14" t="s">
        <v>87</v>
      </c>
      <c r="AY1600" s="166" t="s">
        <v>171</v>
      </c>
    </row>
    <row r="1601" spans="2:65" s="1" customFormat="1" ht="24.15" customHeight="1">
      <c r="B1601" s="32"/>
      <c r="C1601" s="182" t="s">
        <v>1303</v>
      </c>
      <c r="D1601" s="182" t="s">
        <v>757</v>
      </c>
      <c r="E1601" s="183" t="s">
        <v>1304</v>
      </c>
      <c r="F1601" s="184" t="s">
        <v>1305</v>
      </c>
      <c r="G1601" s="185" t="s">
        <v>190</v>
      </c>
      <c r="H1601" s="186">
        <v>2</v>
      </c>
      <c r="I1601" s="187"/>
      <c r="J1601" s="188">
        <f>ROUND(I1601*H1601,2)</f>
        <v>0</v>
      </c>
      <c r="K1601" s="189"/>
      <c r="L1601" s="190"/>
      <c r="M1601" s="191" t="s">
        <v>1</v>
      </c>
      <c r="N1601" s="192" t="s">
        <v>45</v>
      </c>
      <c r="P1601" s="147">
        <f>O1601*H1601</f>
        <v>0</v>
      </c>
      <c r="Q1601" s="147">
        <v>9.9000000000000005E-2</v>
      </c>
      <c r="R1601" s="147">
        <f>Q1601*H1601</f>
        <v>0.19800000000000001</v>
      </c>
      <c r="S1601" s="147">
        <v>0</v>
      </c>
      <c r="T1601" s="148">
        <f>S1601*H1601</f>
        <v>0</v>
      </c>
      <c r="AR1601" s="149" t="s">
        <v>225</v>
      </c>
      <c r="AT1601" s="149" t="s">
        <v>757</v>
      </c>
      <c r="AU1601" s="149" t="s">
        <v>89</v>
      </c>
      <c r="AY1601" s="17" t="s">
        <v>171</v>
      </c>
      <c r="BE1601" s="150">
        <f>IF(N1601="základní",J1601,0)</f>
        <v>0</v>
      </c>
      <c r="BF1601" s="150">
        <f>IF(N1601="snížená",J1601,0)</f>
        <v>0</v>
      </c>
      <c r="BG1601" s="150">
        <f>IF(N1601="zákl. přenesená",J1601,0)</f>
        <v>0</v>
      </c>
      <c r="BH1601" s="150">
        <f>IF(N1601="sníž. přenesená",J1601,0)</f>
        <v>0</v>
      </c>
      <c r="BI1601" s="150">
        <f>IF(N1601="nulová",J1601,0)</f>
        <v>0</v>
      </c>
      <c r="BJ1601" s="17" t="s">
        <v>87</v>
      </c>
      <c r="BK1601" s="150">
        <f>ROUND(I1601*H1601,2)</f>
        <v>0</v>
      </c>
      <c r="BL1601" s="17" t="s">
        <v>177</v>
      </c>
      <c r="BM1601" s="149" t="s">
        <v>1306</v>
      </c>
    </row>
    <row r="1602" spans="2:65" s="12" customFormat="1">
      <c r="B1602" s="151"/>
      <c r="D1602" s="152" t="s">
        <v>179</v>
      </c>
      <c r="E1602" s="153" t="s">
        <v>1</v>
      </c>
      <c r="F1602" s="154" t="s">
        <v>1300</v>
      </c>
      <c r="H1602" s="153" t="s">
        <v>1</v>
      </c>
      <c r="I1602" s="155"/>
      <c r="L1602" s="151"/>
      <c r="M1602" s="156"/>
      <c r="T1602" s="157"/>
      <c r="AT1602" s="153" t="s">
        <v>179</v>
      </c>
      <c r="AU1602" s="153" t="s">
        <v>89</v>
      </c>
      <c r="AV1602" s="12" t="s">
        <v>87</v>
      </c>
      <c r="AW1602" s="12" t="s">
        <v>36</v>
      </c>
      <c r="AX1602" s="12" t="s">
        <v>80</v>
      </c>
      <c r="AY1602" s="153" t="s">
        <v>171</v>
      </c>
    </row>
    <row r="1603" spans="2:65" s="12" customFormat="1">
      <c r="B1603" s="151"/>
      <c r="D1603" s="152" t="s">
        <v>179</v>
      </c>
      <c r="E1603" s="153" t="s">
        <v>1</v>
      </c>
      <c r="F1603" s="154" t="s">
        <v>1287</v>
      </c>
      <c r="H1603" s="153" t="s">
        <v>1</v>
      </c>
      <c r="I1603" s="155"/>
      <c r="L1603" s="151"/>
      <c r="M1603" s="156"/>
      <c r="T1603" s="157"/>
      <c r="AT1603" s="153" t="s">
        <v>179</v>
      </c>
      <c r="AU1603" s="153" t="s">
        <v>89</v>
      </c>
      <c r="AV1603" s="12" t="s">
        <v>87</v>
      </c>
      <c r="AW1603" s="12" t="s">
        <v>36</v>
      </c>
      <c r="AX1603" s="12" t="s">
        <v>80</v>
      </c>
      <c r="AY1603" s="153" t="s">
        <v>171</v>
      </c>
    </row>
    <row r="1604" spans="2:65" s="13" customFormat="1">
      <c r="B1604" s="158"/>
      <c r="D1604" s="152" t="s">
        <v>179</v>
      </c>
      <c r="E1604" s="159" t="s">
        <v>1</v>
      </c>
      <c r="F1604" s="160" t="s">
        <v>1294</v>
      </c>
      <c r="H1604" s="161">
        <v>1</v>
      </c>
      <c r="I1604" s="162"/>
      <c r="L1604" s="158"/>
      <c r="M1604" s="163"/>
      <c r="T1604" s="164"/>
      <c r="AT1604" s="159" t="s">
        <v>179</v>
      </c>
      <c r="AU1604" s="159" t="s">
        <v>89</v>
      </c>
      <c r="AV1604" s="13" t="s">
        <v>89</v>
      </c>
      <c r="AW1604" s="13" t="s">
        <v>36</v>
      </c>
      <c r="AX1604" s="13" t="s">
        <v>80</v>
      </c>
      <c r="AY1604" s="159" t="s">
        <v>171</v>
      </c>
    </row>
    <row r="1605" spans="2:65" s="12" customFormat="1">
      <c r="B1605" s="151"/>
      <c r="D1605" s="152" t="s">
        <v>179</v>
      </c>
      <c r="E1605" s="153" t="s">
        <v>1</v>
      </c>
      <c r="F1605" s="154" t="s">
        <v>1301</v>
      </c>
      <c r="H1605" s="153" t="s">
        <v>1</v>
      </c>
      <c r="I1605" s="155"/>
      <c r="L1605" s="151"/>
      <c r="M1605" s="156"/>
      <c r="T1605" s="157"/>
      <c r="AT1605" s="153" t="s">
        <v>179</v>
      </c>
      <c r="AU1605" s="153" t="s">
        <v>89</v>
      </c>
      <c r="AV1605" s="12" t="s">
        <v>87</v>
      </c>
      <c r="AW1605" s="12" t="s">
        <v>36</v>
      </c>
      <c r="AX1605" s="12" t="s">
        <v>80</v>
      </c>
      <c r="AY1605" s="153" t="s">
        <v>171</v>
      </c>
    </row>
    <row r="1606" spans="2:65" s="12" customFormat="1">
      <c r="B1606" s="151"/>
      <c r="D1606" s="152" t="s">
        <v>179</v>
      </c>
      <c r="E1606" s="153" t="s">
        <v>1</v>
      </c>
      <c r="F1606" s="154" t="s">
        <v>1274</v>
      </c>
      <c r="H1606" s="153" t="s">
        <v>1</v>
      </c>
      <c r="I1606" s="155"/>
      <c r="L1606" s="151"/>
      <c r="M1606" s="156"/>
      <c r="T1606" s="157"/>
      <c r="AT1606" s="153" t="s">
        <v>179</v>
      </c>
      <c r="AU1606" s="153" t="s">
        <v>89</v>
      </c>
      <c r="AV1606" s="12" t="s">
        <v>87</v>
      </c>
      <c r="AW1606" s="12" t="s">
        <v>36</v>
      </c>
      <c r="AX1606" s="12" t="s">
        <v>80</v>
      </c>
      <c r="AY1606" s="153" t="s">
        <v>171</v>
      </c>
    </row>
    <row r="1607" spans="2:65" s="13" customFormat="1">
      <c r="B1607" s="158"/>
      <c r="D1607" s="152" t="s">
        <v>179</v>
      </c>
      <c r="E1607" s="159" t="s">
        <v>1</v>
      </c>
      <c r="F1607" s="160" t="s">
        <v>1281</v>
      </c>
      <c r="H1607" s="161">
        <v>1</v>
      </c>
      <c r="I1607" s="162"/>
      <c r="L1607" s="158"/>
      <c r="M1607" s="163"/>
      <c r="T1607" s="164"/>
      <c r="AT1607" s="159" t="s">
        <v>179</v>
      </c>
      <c r="AU1607" s="159" t="s">
        <v>89</v>
      </c>
      <c r="AV1607" s="13" t="s">
        <v>89</v>
      </c>
      <c r="AW1607" s="13" t="s">
        <v>36</v>
      </c>
      <c r="AX1607" s="13" t="s">
        <v>80</v>
      </c>
      <c r="AY1607" s="159" t="s">
        <v>171</v>
      </c>
    </row>
    <row r="1608" spans="2:65" s="14" customFormat="1">
      <c r="B1608" s="165"/>
      <c r="D1608" s="152" t="s">
        <v>179</v>
      </c>
      <c r="E1608" s="166" t="s">
        <v>1</v>
      </c>
      <c r="F1608" s="167" t="s">
        <v>183</v>
      </c>
      <c r="H1608" s="168">
        <v>2</v>
      </c>
      <c r="I1608" s="169"/>
      <c r="L1608" s="165"/>
      <c r="M1608" s="170"/>
      <c r="T1608" s="171"/>
      <c r="AT1608" s="166" t="s">
        <v>179</v>
      </c>
      <c r="AU1608" s="166" t="s">
        <v>89</v>
      </c>
      <c r="AV1608" s="14" t="s">
        <v>177</v>
      </c>
      <c r="AW1608" s="14" t="s">
        <v>36</v>
      </c>
      <c r="AX1608" s="14" t="s">
        <v>87</v>
      </c>
      <c r="AY1608" s="166" t="s">
        <v>171</v>
      </c>
    </row>
    <row r="1609" spans="2:65" s="1" customFormat="1" ht="33" customHeight="1">
      <c r="B1609" s="32"/>
      <c r="C1609" s="182" t="s">
        <v>1307</v>
      </c>
      <c r="D1609" s="182" t="s">
        <v>757</v>
      </c>
      <c r="E1609" s="183" t="s">
        <v>1308</v>
      </c>
      <c r="F1609" s="184" t="s">
        <v>1309</v>
      </c>
      <c r="G1609" s="185" t="s">
        <v>190</v>
      </c>
      <c r="H1609" s="186">
        <v>1</v>
      </c>
      <c r="I1609" s="187"/>
      <c r="J1609" s="188">
        <f>ROUND(I1609*H1609,2)</f>
        <v>0</v>
      </c>
      <c r="K1609" s="189"/>
      <c r="L1609" s="190"/>
      <c r="M1609" s="191" t="s">
        <v>1</v>
      </c>
      <c r="N1609" s="192" t="s">
        <v>45</v>
      </c>
      <c r="P1609" s="147">
        <f>O1609*H1609</f>
        <v>0</v>
      </c>
      <c r="Q1609" s="147">
        <v>0.08</v>
      </c>
      <c r="R1609" s="147">
        <f>Q1609*H1609</f>
        <v>0.08</v>
      </c>
      <c r="S1609" s="147">
        <v>0</v>
      </c>
      <c r="T1609" s="148">
        <f>S1609*H1609</f>
        <v>0</v>
      </c>
      <c r="AR1609" s="149" t="s">
        <v>225</v>
      </c>
      <c r="AT1609" s="149" t="s">
        <v>757</v>
      </c>
      <c r="AU1609" s="149" t="s">
        <v>89</v>
      </c>
      <c r="AY1609" s="17" t="s">
        <v>171</v>
      </c>
      <c r="BE1609" s="150">
        <f>IF(N1609="základní",J1609,0)</f>
        <v>0</v>
      </c>
      <c r="BF1609" s="150">
        <f>IF(N1609="snížená",J1609,0)</f>
        <v>0</v>
      </c>
      <c r="BG1609" s="150">
        <f>IF(N1609="zákl. přenesená",J1609,0)</f>
        <v>0</v>
      </c>
      <c r="BH1609" s="150">
        <f>IF(N1609="sníž. přenesená",J1609,0)</f>
        <v>0</v>
      </c>
      <c r="BI1609" s="150">
        <f>IF(N1609="nulová",J1609,0)</f>
        <v>0</v>
      </c>
      <c r="BJ1609" s="17" t="s">
        <v>87</v>
      </c>
      <c r="BK1609" s="150">
        <f>ROUND(I1609*H1609,2)</f>
        <v>0</v>
      </c>
      <c r="BL1609" s="17" t="s">
        <v>177</v>
      </c>
      <c r="BM1609" s="149" t="s">
        <v>1310</v>
      </c>
    </row>
    <row r="1610" spans="2:65" s="12" customFormat="1">
      <c r="B1610" s="151"/>
      <c r="D1610" s="152" t="s">
        <v>179</v>
      </c>
      <c r="E1610" s="153" t="s">
        <v>1</v>
      </c>
      <c r="F1610" s="154" t="s">
        <v>1301</v>
      </c>
      <c r="H1610" s="153" t="s">
        <v>1</v>
      </c>
      <c r="I1610" s="155"/>
      <c r="L1610" s="151"/>
      <c r="M1610" s="156"/>
      <c r="T1610" s="157"/>
      <c r="AT1610" s="153" t="s">
        <v>179</v>
      </c>
      <c r="AU1610" s="153" t="s">
        <v>89</v>
      </c>
      <c r="AV1610" s="12" t="s">
        <v>87</v>
      </c>
      <c r="AW1610" s="12" t="s">
        <v>36</v>
      </c>
      <c r="AX1610" s="12" t="s">
        <v>80</v>
      </c>
      <c r="AY1610" s="153" t="s">
        <v>171</v>
      </c>
    </row>
    <row r="1611" spans="2:65" s="12" customFormat="1">
      <c r="B1611" s="151"/>
      <c r="D1611" s="152" t="s">
        <v>179</v>
      </c>
      <c r="E1611" s="153" t="s">
        <v>1</v>
      </c>
      <c r="F1611" s="154" t="s">
        <v>1274</v>
      </c>
      <c r="H1611" s="153" t="s">
        <v>1</v>
      </c>
      <c r="I1611" s="155"/>
      <c r="L1611" s="151"/>
      <c r="M1611" s="156"/>
      <c r="T1611" s="157"/>
      <c r="AT1611" s="153" t="s">
        <v>179</v>
      </c>
      <c r="AU1611" s="153" t="s">
        <v>89</v>
      </c>
      <c r="AV1611" s="12" t="s">
        <v>87</v>
      </c>
      <c r="AW1611" s="12" t="s">
        <v>36</v>
      </c>
      <c r="AX1611" s="12" t="s">
        <v>80</v>
      </c>
      <c r="AY1611" s="153" t="s">
        <v>171</v>
      </c>
    </row>
    <row r="1612" spans="2:65" s="13" customFormat="1">
      <c r="B1612" s="158"/>
      <c r="D1612" s="152" t="s">
        <v>179</v>
      </c>
      <c r="E1612" s="159" t="s">
        <v>1</v>
      </c>
      <c r="F1612" s="160" t="s">
        <v>1275</v>
      </c>
      <c r="H1612" s="161">
        <v>1</v>
      </c>
      <c r="I1612" s="162"/>
      <c r="L1612" s="158"/>
      <c r="M1612" s="163"/>
      <c r="T1612" s="164"/>
      <c r="AT1612" s="159" t="s">
        <v>179</v>
      </c>
      <c r="AU1612" s="159" t="s">
        <v>89</v>
      </c>
      <c r="AV1612" s="13" t="s">
        <v>89</v>
      </c>
      <c r="AW1612" s="13" t="s">
        <v>36</v>
      </c>
      <c r="AX1612" s="13" t="s">
        <v>87</v>
      </c>
      <c r="AY1612" s="159" t="s">
        <v>171</v>
      </c>
    </row>
    <row r="1613" spans="2:65" s="1" customFormat="1" ht="37.950000000000003" customHeight="1">
      <c r="B1613" s="32"/>
      <c r="C1613" s="137" t="s">
        <v>1311</v>
      </c>
      <c r="D1613" s="137" t="s">
        <v>173</v>
      </c>
      <c r="E1613" s="138" t="s">
        <v>1312</v>
      </c>
      <c r="F1613" s="139" t="s">
        <v>1313</v>
      </c>
      <c r="G1613" s="140" t="s">
        <v>190</v>
      </c>
      <c r="H1613" s="141">
        <v>4</v>
      </c>
      <c r="I1613" s="142"/>
      <c r="J1613" s="143">
        <f>ROUND(I1613*H1613,2)</f>
        <v>0</v>
      </c>
      <c r="K1613" s="144"/>
      <c r="L1613" s="32"/>
      <c r="M1613" s="145" t="s">
        <v>1</v>
      </c>
      <c r="N1613" s="146" t="s">
        <v>45</v>
      </c>
      <c r="P1613" s="147">
        <f>O1613*H1613</f>
        <v>0</v>
      </c>
      <c r="Q1613" s="147">
        <v>0.09</v>
      </c>
      <c r="R1613" s="147">
        <f>Q1613*H1613</f>
        <v>0.36</v>
      </c>
      <c r="S1613" s="147">
        <v>0</v>
      </c>
      <c r="T1613" s="148">
        <f>S1613*H1613</f>
        <v>0</v>
      </c>
      <c r="AR1613" s="149" t="s">
        <v>177</v>
      </c>
      <c r="AT1613" s="149" t="s">
        <v>173</v>
      </c>
      <c r="AU1613" s="149" t="s">
        <v>89</v>
      </c>
      <c r="AY1613" s="17" t="s">
        <v>171</v>
      </c>
      <c r="BE1613" s="150">
        <f>IF(N1613="základní",J1613,0)</f>
        <v>0</v>
      </c>
      <c r="BF1613" s="150">
        <f>IF(N1613="snížená",J1613,0)</f>
        <v>0</v>
      </c>
      <c r="BG1613" s="150">
        <f>IF(N1613="zákl. přenesená",J1613,0)</f>
        <v>0</v>
      </c>
      <c r="BH1613" s="150">
        <f>IF(N1613="sníž. přenesená",J1613,0)</f>
        <v>0</v>
      </c>
      <c r="BI1613" s="150">
        <f>IF(N1613="nulová",J1613,0)</f>
        <v>0</v>
      </c>
      <c r="BJ1613" s="17" t="s">
        <v>87</v>
      </c>
      <c r="BK1613" s="150">
        <f>ROUND(I1613*H1613,2)</f>
        <v>0</v>
      </c>
      <c r="BL1613" s="17" t="s">
        <v>177</v>
      </c>
      <c r="BM1613" s="149" t="s">
        <v>1314</v>
      </c>
    </row>
    <row r="1614" spans="2:65" s="1" customFormat="1" ht="28.8">
      <c r="B1614" s="32"/>
      <c r="D1614" s="152" t="s">
        <v>234</v>
      </c>
      <c r="F1614" s="179" t="s">
        <v>1315</v>
      </c>
      <c r="I1614" s="180"/>
      <c r="L1614" s="32"/>
      <c r="M1614" s="181"/>
      <c r="T1614" s="56"/>
      <c r="AT1614" s="17" t="s">
        <v>234</v>
      </c>
      <c r="AU1614" s="17" t="s">
        <v>89</v>
      </c>
    </row>
    <row r="1615" spans="2:65" s="12" customFormat="1">
      <c r="B1615" s="151"/>
      <c r="D1615" s="152" t="s">
        <v>179</v>
      </c>
      <c r="E1615" s="153" t="s">
        <v>1</v>
      </c>
      <c r="F1615" s="154" t="s">
        <v>1300</v>
      </c>
      <c r="H1615" s="153" t="s">
        <v>1</v>
      </c>
      <c r="I1615" s="155"/>
      <c r="L1615" s="151"/>
      <c r="M1615" s="156"/>
      <c r="T1615" s="157"/>
      <c r="AT1615" s="153" t="s">
        <v>179</v>
      </c>
      <c r="AU1615" s="153" t="s">
        <v>89</v>
      </c>
      <c r="AV1615" s="12" t="s">
        <v>87</v>
      </c>
      <c r="AW1615" s="12" t="s">
        <v>36</v>
      </c>
      <c r="AX1615" s="12" t="s">
        <v>80</v>
      </c>
      <c r="AY1615" s="153" t="s">
        <v>171</v>
      </c>
    </row>
    <row r="1616" spans="2:65" s="12" customFormat="1">
      <c r="B1616" s="151"/>
      <c r="D1616" s="152" t="s">
        <v>179</v>
      </c>
      <c r="E1616" s="153" t="s">
        <v>1</v>
      </c>
      <c r="F1616" s="154" t="s">
        <v>1287</v>
      </c>
      <c r="H1616" s="153" t="s">
        <v>1</v>
      </c>
      <c r="I1616" s="155"/>
      <c r="L1616" s="151"/>
      <c r="M1616" s="156"/>
      <c r="T1616" s="157"/>
      <c r="AT1616" s="153" t="s">
        <v>179</v>
      </c>
      <c r="AU1616" s="153" t="s">
        <v>89</v>
      </c>
      <c r="AV1616" s="12" t="s">
        <v>87</v>
      </c>
      <c r="AW1616" s="12" t="s">
        <v>36</v>
      </c>
      <c r="AX1616" s="12" t="s">
        <v>80</v>
      </c>
      <c r="AY1616" s="153" t="s">
        <v>171</v>
      </c>
    </row>
    <row r="1617" spans="2:65" s="13" customFormat="1">
      <c r="B1617" s="158"/>
      <c r="D1617" s="152" t="s">
        <v>179</v>
      </c>
      <c r="E1617" s="159" t="s">
        <v>1</v>
      </c>
      <c r="F1617" s="160" t="s">
        <v>1288</v>
      </c>
      <c r="H1617" s="161">
        <v>1</v>
      </c>
      <c r="I1617" s="162"/>
      <c r="L1617" s="158"/>
      <c r="M1617" s="163"/>
      <c r="T1617" s="164"/>
      <c r="AT1617" s="159" t="s">
        <v>179</v>
      </c>
      <c r="AU1617" s="159" t="s">
        <v>89</v>
      </c>
      <c r="AV1617" s="13" t="s">
        <v>89</v>
      </c>
      <c r="AW1617" s="13" t="s">
        <v>36</v>
      </c>
      <c r="AX1617" s="13" t="s">
        <v>80</v>
      </c>
      <c r="AY1617" s="159" t="s">
        <v>171</v>
      </c>
    </row>
    <row r="1618" spans="2:65" s="12" customFormat="1">
      <c r="B1618" s="151"/>
      <c r="D1618" s="152" t="s">
        <v>179</v>
      </c>
      <c r="E1618" s="153" t="s">
        <v>1</v>
      </c>
      <c r="F1618" s="154" t="s">
        <v>1267</v>
      </c>
      <c r="H1618" s="153" t="s">
        <v>1</v>
      </c>
      <c r="I1618" s="155"/>
      <c r="L1618" s="151"/>
      <c r="M1618" s="156"/>
      <c r="T1618" s="157"/>
      <c r="AT1618" s="153" t="s">
        <v>179</v>
      </c>
      <c r="AU1618" s="153" t="s">
        <v>89</v>
      </c>
      <c r="AV1618" s="12" t="s">
        <v>87</v>
      </c>
      <c r="AW1618" s="12" t="s">
        <v>36</v>
      </c>
      <c r="AX1618" s="12" t="s">
        <v>80</v>
      </c>
      <c r="AY1618" s="153" t="s">
        <v>171</v>
      </c>
    </row>
    <row r="1619" spans="2:65" s="13" customFormat="1">
      <c r="B1619" s="158"/>
      <c r="D1619" s="152" t="s">
        <v>179</v>
      </c>
      <c r="E1619" s="159" t="s">
        <v>1</v>
      </c>
      <c r="F1619" s="160" t="s">
        <v>1268</v>
      </c>
      <c r="H1619" s="161">
        <v>1</v>
      </c>
      <c r="I1619" s="162"/>
      <c r="L1619" s="158"/>
      <c r="M1619" s="163"/>
      <c r="T1619" s="164"/>
      <c r="AT1619" s="159" t="s">
        <v>179</v>
      </c>
      <c r="AU1619" s="159" t="s">
        <v>89</v>
      </c>
      <c r="AV1619" s="13" t="s">
        <v>89</v>
      </c>
      <c r="AW1619" s="13" t="s">
        <v>36</v>
      </c>
      <c r="AX1619" s="13" t="s">
        <v>80</v>
      </c>
      <c r="AY1619" s="159" t="s">
        <v>171</v>
      </c>
    </row>
    <row r="1620" spans="2:65" s="12" customFormat="1">
      <c r="B1620" s="151"/>
      <c r="D1620" s="152" t="s">
        <v>179</v>
      </c>
      <c r="E1620" s="153" t="s">
        <v>1</v>
      </c>
      <c r="F1620" s="154" t="s">
        <v>1265</v>
      </c>
      <c r="H1620" s="153" t="s">
        <v>1</v>
      </c>
      <c r="I1620" s="155"/>
      <c r="L1620" s="151"/>
      <c r="M1620" s="156"/>
      <c r="T1620" s="157"/>
      <c r="AT1620" s="153" t="s">
        <v>179</v>
      </c>
      <c r="AU1620" s="153" t="s">
        <v>89</v>
      </c>
      <c r="AV1620" s="12" t="s">
        <v>87</v>
      </c>
      <c r="AW1620" s="12" t="s">
        <v>36</v>
      </c>
      <c r="AX1620" s="12" t="s">
        <v>80</v>
      </c>
      <c r="AY1620" s="153" t="s">
        <v>171</v>
      </c>
    </row>
    <row r="1621" spans="2:65" s="13" customFormat="1">
      <c r="B1621" s="158"/>
      <c r="D1621" s="152" t="s">
        <v>179</v>
      </c>
      <c r="E1621" s="159" t="s">
        <v>1</v>
      </c>
      <c r="F1621" s="160" t="s">
        <v>1266</v>
      </c>
      <c r="H1621" s="161">
        <v>2</v>
      </c>
      <c r="I1621" s="162"/>
      <c r="L1621" s="158"/>
      <c r="M1621" s="163"/>
      <c r="T1621" s="164"/>
      <c r="AT1621" s="159" t="s">
        <v>179</v>
      </c>
      <c r="AU1621" s="159" t="s">
        <v>89</v>
      </c>
      <c r="AV1621" s="13" t="s">
        <v>89</v>
      </c>
      <c r="AW1621" s="13" t="s">
        <v>36</v>
      </c>
      <c r="AX1621" s="13" t="s">
        <v>80</v>
      </c>
      <c r="AY1621" s="159" t="s">
        <v>171</v>
      </c>
    </row>
    <row r="1622" spans="2:65" s="14" customFormat="1">
      <c r="B1622" s="165"/>
      <c r="D1622" s="152" t="s">
        <v>179</v>
      </c>
      <c r="E1622" s="166" t="s">
        <v>1</v>
      </c>
      <c r="F1622" s="167" t="s">
        <v>183</v>
      </c>
      <c r="H1622" s="168">
        <v>4</v>
      </c>
      <c r="I1622" s="169"/>
      <c r="L1622" s="165"/>
      <c r="M1622" s="170"/>
      <c r="T1622" s="171"/>
      <c r="AT1622" s="166" t="s">
        <v>179</v>
      </c>
      <c r="AU1622" s="166" t="s">
        <v>89</v>
      </c>
      <c r="AV1622" s="14" t="s">
        <v>177</v>
      </c>
      <c r="AW1622" s="14" t="s">
        <v>36</v>
      </c>
      <c r="AX1622" s="14" t="s">
        <v>87</v>
      </c>
      <c r="AY1622" s="166" t="s">
        <v>171</v>
      </c>
    </row>
    <row r="1623" spans="2:65" s="1" customFormat="1" ht="24.15" customHeight="1">
      <c r="B1623" s="32"/>
      <c r="C1623" s="182" t="s">
        <v>1316</v>
      </c>
      <c r="D1623" s="182" t="s">
        <v>757</v>
      </c>
      <c r="E1623" s="183" t="s">
        <v>1317</v>
      </c>
      <c r="F1623" s="184" t="s">
        <v>1318</v>
      </c>
      <c r="G1623" s="185" t="s">
        <v>190</v>
      </c>
      <c r="H1623" s="186">
        <v>4</v>
      </c>
      <c r="I1623" s="187"/>
      <c r="J1623" s="188">
        <f>ROUND(I1623*H1623,2)</f>
        <v>0</v>
      </c>
      <c r="K1623" s="189"/>
      <c r="L1623" s="190"/>
      <c r="M1623" s="191" t="s">
        <v>1</v>
      </c>
      <c r="N1623" s="192" t="s">
        <v>45</v>
      </c>
      <c r="P1623" s="147">
        <f>O1623*H1623</f>
        <v>0</v>
      </c>
      <c r="Q1623" s="147">
        <v>0.10199999999999999</v>
      </c>
      <c r="R1623" s="147">
        <f>Q1623*H1623</f>
        <v>0.40799999999999997</v>
      </c>
      <c r="S1623" s="147">
        <v>0</v>
      </c>
      <c r="T1623" s="148">
        <f>S1623*H1623</f>
        <v>0</v>
      </c>
      <c r="AR1623" s="149" t="s">
        <v>225</v>
      </c>
      <c r="AT1623" s="149" t="s">
        <v>757</v>
      </c>
      <c r="AU1623" s="149" t="s">
        <v>89</v>
      </c>
      <c r="AY1623" s="17" t="s">
        <v>171</v>
      </c>
      <c r="BE1623" s="150">
        <f>IF(N1623="základní",J1623,0)</f>
        <v>0</v>
      </c>
      <c r="BF1623" s="150">
        <f>IF(N1623="snížená",J1623,0)</f>
        <v>0</v>
      </c>
      <c r="BG1623" s="150">
        <f>IF(N1623="zákl. přenesená",J1623,0)</f>
        <v>0</v>
      </c>
      <c r="BH1623" s="150">
        <f>IF(N1623="sníž. přenesená",J1623,0)</f>
        <v>0</v>
      </c>
      <c r="BI1623" s="150">
        <f>IF(N1623="nulová",J1623,0)</f>
        <v>0</v>
      </c>
      <c r="BJ1623" s="17" t="s">
        <v>87</v>
      </c>
      <c r="BK1623" s="150">
        <f>ROUND(I1623*H1623,2)</f>
        <v>0</v>
      </c>
      <c r="BL1623" s="17" t="s">
        <v>177</v>
      </c>
      <c r="BM1623" s="149" t="s">
        <v>1319</v>
      </c>
    </row>
    <row r="1624" spans="2:65" s="12" customFormat="1">
      <c r="B1624" s="151"/>
      <c r="D1624" s="152" t="s">
        <v>179</v>
      </c>
      <c r="E1624" s="153" t="s">
        <v>1</v>
      </c>
      <c r="F1624" s="154" t="s">
        <v>1300</v>
      </c>
      <c r="H1624" s="153" t="s">
        <v>1</v>
      </c>
      <c r="I1624" s="155"/>
      <c r="L1624" s="151"/>
      <c r="M1624" s="156"/>
      <c r="T1624" s="157"/>
      <c r="AT1624" s="153" t="s">
        <v>179</v>
      </c>
      <c r="AU1624" s="153" t="s">
        <v>89</v>
      </c>
      <c r="AV1624" s="12" t="s">
        <v>87</v>
      </c>
      <c r="AW1624" s="12" t="s">
        <v>36</v>
      </c>
      <c r="AX1624" s="12" t="s">
        <v>80</v>
      </c>
      <c r="AY1624" s="153" t="s">
        <v>171</v>
      </c>
    </row>
    <row r="1625" spans="2:65" s="12" customFormat="1">
      <c r="B1625" s="151"/>
      <c r="D1625" s="152" t="s">
        <v>179</v>
      </c>
      <c r="E1625" s="153" t="s">
        <v>1</v>
      </c>
      <c r="F1625" s="154" t="s">
        <v>1287</v>
      </c>
      <c r="H1625" s="153" t="s">
        <v>1</v>
      </c>
      <c r="I1625" s="155"/>
      <c r="L1625" s="151"/>
      <c r="M1625" s="156"/>
      <c r="T1625" s="157"/>
      <c r="AT1625" s="153" t="s">
        <v>179</v>
      </c>
      <c r="AU1625" s="153" t="s">
        <v>89</v>
      </c>
      <c r="AV1625" s="12" t="s">
        <v>87</v>
      </c>
      <c r="AW1625" s="12" t="s">
        <v>36</v>
      </c>
      <c r="AX1625" s="12" t="s">
        <v>80</v>
      </c>
      <c r="AY1625" s="153" t="s">
        <v>171</v>
      </c>
    </row>
    <row r="1626" spans="2:65" s="13" customFormat="1">
      <c r="B1626" s="158"/>
      <c r="D1626" s="152" t="s">
        <v>179</v>
      </c>
      <c r="E1626" s="159" t="s">
        <v>1</v>
      </c>
      <c r="F1626" s="160" t="s">
        <v>1288</v>
      </c>
      <c r="H1626" s="161">
        <v>1</v>
      </c>
      <c r="I1626" s="162"/>
      <c r="L1626" s="158"/>
      <c r="M1626" s="163"/>
      <c r="T1626" s="164"/>
      <c r="AT1626" s="159" t="s">
        <v>179</v>
      </c>
      <c r="AU1626" s="159" t="s">
        <v>89</v>
      </c>
      <c r="AV1626" s="13" t="s">
        <v>89</v>
      </c>
      <c r="AW1626" s="13" t="s">
        <v>36</v>
      </c>
      <c r="AX1626" s="13" t="s">
        <v>80</v>
      </c>
      <c r="AY1626" s="159" t="s">
        <v>171</v>
      </c>
    </row>
    <row r="1627" spans="2:65" s="12" customFormat="1">
      <c r="B1627" s="151"/>
      <c r="D1627" s="152" t="s">
        <v>179</v>
      </c>
      <c r="E1627" s="153" t="s">
        <v>1</v>
      </c>
      <c r="F1627" s="154" t="s">
        <v>1267</v>
      </c>
      <c r="H1627" s="153" t="s">
        <v>1</v>
      </c>
      <c r="I1627" s="155"/>
      <c r="L1627" s="151"/>
      <c r="M1627" s="156"/>
      <c r="T1627" s="157"/>
      <c r="AT1627" s="153" t="s">
        <v>179</v>
      </c>
      <c r="AU1627" s="153" t="s">
        <v>89</v>
      </c>
      <c r="AV1627" s="12" t="s">
        <v>87</v>
      </c>
      <c r="AW1627" s="12" t="s">
        <v>36</v>
      </c>
      <c r="AX1627" s="12" t="s">
        <v>80</v>
      </c>
      <c r="AY1627" s="153" t="s">
        <v>171</v>
      </c>
    </row>
    <row r="1628" spans="2:65" s="13" customFormat="1">
      <c r="B1628" s="158"/>
      <c r="D1628" s="152" t="s">
        <v>179</v>
      </c>
      <c r="E1628" s="159" t="s">
        <v>1</v>
      </c>
      <c r="F1628" s="160" t="s">
        <v>1268</v>
      </c>
      <c r="H1628" s="161">
        <v>1</v>
      </c>
      <c r="I1628" s="162"/>
      <c r="L1628" s="158"/>
      <c r="M1628" s="163"/>
      <c r="T1628" s="164"/>
      <c r="AT1628" s="159" t="s">
        <v>179</v>
      </c>
      <c r="AU1628" s="159" t="s">
        <v>89</v>
      </c>
      <c r="AV1628" s="13" t="s">
        <v>89</v>
      </c>
      <c r="AW1628" s="13" t="s">
        <v>36</v>
      </c>
      <c r="AX1628" s="13" t="s">
        <v>80</v>
      </c>
      <c r="AY1628" s="159" t="s">
        <v>171</v>
      </c>
    </row>
    <row r="1629" spans="2:65" s="12" customFormat="1">
      <c r="B1629" s="151"/>
      <c r="D1629" s="152" t="s">
        <v>179</v>
      </c>
      <c r="E1629" s="153" t="s">
        <v>1</v>
      </c>
      <c r="F1629" s="154" t="s">
        <v>1265</v>
      </c>
      <c r="H1629" s="153" t="s">
        <v>1</v>
      </c>
      <c r="I1629" s="155"/>
      <c r="L1629" s="151"/>
      <c r="M1629" s="156"/>
      <c r="T1629" s="157"/>
      <c r="AT1629" s="153" t="s">
        <v>179</v>
      </c>
      <c r="AU1629" s="153" t="s">
        <v>89</v>
      </c>
      <c r="AV1629" s="12" t="s">
        <v>87</v>
      </c>
      <c r="AW1629" s="12" t="s">
        <v>36</v>
      </c>
      <c r="AX1629" s="12" t="s">
        <v>80</v>
      </c>
      <c r="AY1629" s="153" t="s">
        <v>171</v>
      </c>
    </row>
    <row r="1630" spans="2:65" s="13" customFormat="1">
      <c r="B1630" s="158"/>
      <c r="D1630" s="152" t="s">
        <v>179</v>
      </c>
      <c r="E1630" s="159" t="s">
        <v>1</v>
      </c>
      <c r="F1630" s="160" t="s">
        <v>1266</v>
      </c>
      <c r="H1630" s="161">
        <v>2</v>
      </c>
      <c r="I1630" s="162"/>
      <c r="L1630" s="158"/>
      <c r="M1630" s="163"/>
      <c r="T1630" s="164"/>
      <c r="AT1630" s="159" t="s">
        <v>179</v>
      </c>
      <c r="AU1630" s="159" t="s">
        <v>89</v>
      </c>
      <c r="AV1630" s="13" t="s">
        <v>89</v>
      </c>
      <c r="AW1630" s="13" t="s">
        <v>36</v>
      </c>
      <c r="AX1630" s="13" t="s">
        <v>80</v>
      </c>
      <c r="AY1630" s="159" t="s">
        <v>171</v>
      </c>
    </row>
    <row r="1631" spans="2:65" s="14" customFormat="1">
      <c r="B1631" s="165"/>
      <c r="D1631" s="152" t="s">
        <v>179</v>
      </c>
      <c r="E1631" s="166" t="s">
        <v>1</v>
      </c>
      <c r="F1631" s="167" t="s">
        <v>183</v>
      </c>
      <c r="H1631" s="168">
        <v>4</v>
      </c>
      <c r="I1631" s="169"/>
      <c r="L1631" s="165"/>
      <c r="M1631" s="170"/>
      <c r="T1631" s="171"/>
      <c r="AT1631" s="166" t="s">
        <v>179</v>
      </c>
      <c r="AU1631" s="166" t="s">
        <v>89</v>
      </c>
      <c r="AV1631" s="14" t="s">
        <v>177</v>
      </c>
      <c r="AW1631" s="14" t="s">
        <v>36</v>
      </c>
      <c r="AX1631" s="14" t="s">
        <v>87</v>
      </c>
      <c r="AY1631" s="166" t="s">
        <v>171</v>
      </c>
    </row>
    <row r="1632" spans="2:65" s="1" customFormat="1" ht="24.15" customHeight="1">
      <c r="B1632" s="32"/>
      <c r="C1632" s="137" t="s">
        <v>1320</v>
      </c>
      <c r="D1632" s="137" t="s">
        <v>173</v>
      </c>
      <c r="E1632" s="138" t="s">
        <v>1321</v>
      </c>
      <c r="F1632" s="139" t="s">
        <v>1322</v>
      </c>
      <c r="G1632" s="140" t="s">
        <v>190</v>
      </c>
      <c r="H1632" s="141">
        <v>1</v>
      </c>
      <c r="I1632" s="142"/>
      <c r="J1632" s="143">
        <f>ROUND(I1632*H1632,2)</f>
        <v>0</v>
      </c>
      <c r="K1632" s="144"/>
      <c r="L1632" s="32"/>
      <c r="M1632" s="145" t="s">
        <v>1</v>
      </c>
      <c r="N1632" s="146" t="s">
        <v>45</v>
      </c>
      <c r="P1632" s="147">
        <f>O1632*H1632</f>
        <v>0</v>
      </c>
      <c r="Q1632" s="147">
        <v>0.21734000000000001</v>
      </c>
      <c r="R1632" s="147">
        <f>Q1632*H1632</f>
        <v>0.21734000000000001</v>
      </c>
      <c r="S1632" s="147">
        <v>0</v>
      </c>
      <c r="T1632" s="148">
        <f>S1632*H1632</f>
        <v>0</v>
      </c>
      <c r="AR1632" s="149" t="s">
        <v>177</v>
      </c>
      <c r="AT1632" s="149" t="s">
        <v>173</v>
      </c>
      <c r="AU1632" s="149" t="s">
        <v>89</v>
      </c>
      <c r="AY1632" s="17" t="s">
        <v>171</v>
      </c>
      <c r="BE1632" s="150">
        <f>IF(N1632="základní",J1632,0)</f>
        <v>0</v>
      </c>
      <c r="BF1632" s="150">
        <f>IF(N1632="snížená",J1632,0)</f>
        <v>0</v>
      </c>
      <c r="BG1632" s="150">
        <f>IF(N1632="zákl. přenesená",J1632,0)</f>
        <v>0</v>
      </c>
      <c r="BH1632" s="150">
        <f>IF(N1632="sníž. přenesená",J1632,0)</f>
        <v>0</v>
      </c>
      <c r="BI1632" s="150">
        <f>IF(N1632="nulová",J1632,0)</f>
        <v>0</v>
      </c>
      <c r="BJ1632" s="17" t="s">
        <v>87</v>
      </c>
      <c r="BK1632" s="150">
        <f>ROUND(I1632*H1632,2)</f>
        <v>0</v>
      </c>
      <c r="BL1632" s="17" t="s">
        <v>177</v>
      </c>
      <c r="BM1632" s="149" t="s">
        <v>1323</v>
      </c>
    </row>
    <row r="1633" spans="2:65" s="12" customFormat="1">
      <c r="B1633" s="151"/>
      <c r="D1633" s="152" t="s">
        <v>179</v>
      </c>
      <c r="E1633" s="153" t="s">
        <v>1</v>
      </c>
      <c r="F1633" s="154" t="s">
        <v>1251</v>
      </c>
      <c r="H1633" s="153" t="s">
        <v>1</v>
      </c>
      <c r="I1633" s="155"/>
      <c r="L1633" s="151"/>
      <c r="M1633" s="156"/>
      <c r="T1633" s="157"/>
      <c r="AT1633" s="153" t="s">
        <v>179</v>
      </c>
      <c r="AU1633" s="153" t="s">
        <v>89</v>
      </c>
      <c r="AV1633" s="12" t="s">
        <v>87</v>
      </c>
      <c r="AW1633" s="12" t="s">
        <v>36</v>
      </c>
      <c r="AX1633" s="12" t="s">
        <v>80</v>
      </c>
      <c r="AY1633" s="153" t="s">
        <v>171</v>
      </c>
    </row>
    <row r="1634" spans="2:65" s="13" customFormat="1">
      <c r="B1634" s="158"/>
      <c r="D1634" s="152" t="s">
        <v>179</v>
      </c>
      <c r="E1634" s="159" t="s">
        <v>1</v>
      </c>
      <c r="F1634" s="160" t="s">
        <v>1252</v>
      </c>
      <c r="H1634" s="161">
        <v>1</v>
      </c>
      <c r="I1634" s="162"/>
      <c r="L1634" s="158"/>
      <c r="M1634" s="163"/>
      <c r="T1634" s="164"/>
      <c r="AT1634" s="159" t="s">
        <v>179</v>
      </c>
      <c r="AU1634" s="159" t="s">
        <v>89</v>
      </c>
      <c r="AV1634" s="13" t="s">
        <v>89</v>
      </c>
      <c r="AW1634" s="13" t="s">
        <v>36</v>
      </c>
      <c r="AX1634" s="13" t="s">
        <v>80</v>
      </c>
      <c r="AY1634" s="159" t="s">
        <v>171</v>
      </c>
    </row>
    <row r="1635" spans="2:65" s="14" customFormat="1">
      <c r="B1635" s="165"/>
      <c r="D1635" s="152" t="s">
        <v>179</v>
      </c>
      <c r="E1635" s="166" t="s">
        <v>1</v>
      </c>
      <c r="F1635" s="167" t="s">
        <v>183</v>
      </c>
      <c r="H1635" s="168">
        <v>1</v>
      </c>
      <c r="I1635" s="169"/>
      <c r="L1635" s="165"/>
      <c r="M1635" s="170"/>
      <c r="T1635" s="171"/>
      <c r="AT1635" s="166" t="s">
        <v>179</v>
      </c>
      <c r="AU1635" s="166" t="s">
        <v>89</v>
      </c>
      <c r="AV1635" s="14" t="s">
        <v>177</v>
      </c>
      <c r="AW1635" s="14" t="s">
        <v>36</v>
      </c>
      <c r="AX1635" s="14" t="s">
        <v>87</v>
      </c>
      <c r="AY1635" s="166" t="s">
        <v>171</v>
      </c>
    </row>
    <row r="1636" spans="2:65" s="1" customFormat="1" ht="21.75" customHeight="1">
      <c r="B1636" s="32"/>
      <c r="C1636" s="182" t="s">
        <v>1324</v>
      </c>
      <c r="D1636" s="182" t="s">
        <v>757</v>
      </c>
      <c r="E1636" s="183" t="s">
        <v>1325</v>
      </c>
      <c r="F1636" s="184" t="s">
        <v>1326</v>
      </c>
      <c r="G1636" s="185" t="s">
        <v>190</v>
      </c>
      <c r="H1636" s="186">
        <v>1</v>
      </c>
      <c r="I1636" s="187"/>
      <c r="J1636" s="188">
        <f>ROUND(I1636*H1636,2)</f>
        <v>0</v>
      </c>
      <c r="K1636" s="189"/>
      <c r="L1636" s="190"/>
      <c r="M1636" s="191" t="s">
        <v>1</v>
      </c>
      <c r="N1636" s="192" t="s">
        <v>45</v>
      </c>
      <c r="P1636" s="147">
        <f>O1636*H1636</f>
        <v>0</v>
      </c>
      <c r="Q1636" s="147">
        <v>5.2400000000000002E-2</v>
      </c>
      <c r="R1636" s="147">
        <f>Q1636*H1636</f>
        <v>5.2400000000000002E-2</v>
      </c>
      <c r="S1636" s="147">
        <v>0</v>
      </c>
      <c r="T1636" s="148">
        <f>S1636*H1636</f>
        <v>0</v>
      </c>
      <c r="AR1636" s="149" t="s">
        <v>225</v>
      </c>
      <c r="AT1636" s="149" t="s">
        <v>757</v>
      </c>
      <c r="AU1636" s="149" t="s">
        <v>89</v>
      </c>
      <c r="AY1636" s="17" t="s">
        <v>171</v>
      </c>
      <c r="BE1636" s="150">
        <f>IF(N1636="základní",J1636,0)</f>
        <v>0</v>
      </c>
      <c r="BF1636" s="150">
        <f>IF(N1636="snížená",J1636,0)</f>
        <v>0</v>
      </c>
      <c r="BG1636" s="150">
        <f>IF(N1636="zákl. přenesená",J1636,0)</f>
        <v>0</v>
      </c>
      <c r="BH1636" s="150">
        <f>IF(N1636="sníž. přenesená",J1636,0)</f>
        <v>0</v>
      </c>
      <c r="BI1636" s="150">
        <f>IF(N1636="nulová",J1636,0)</f>
        <v>0</v>
      </c>
      <c r="BJ1636" s="17" t="s">
        <v>87</v>
      </c>
      <c r="BK1636" s="150">
        <f>ROUND(I1636*H1636,2)</f>
        <v>0</v>
      </c>
      <c r="BL1636" s="17" t="s">
        <v>177</v>
      </c>
      <c r="BM1636" s="149" t="s">
        <v>1327</v>
      </c>
    </row>
    <row r="1637" spans="2:65" s="12" customFormat="1">
      <c r="B1637" s="151"/>
      <c r="D1637" s="152" t="s">
        <v>179</v>
      </c>
      <c r="E1637" s="153" t="s">
        <v>1</v>
      </c>
      <c r="F1637" s="154" t="s">
        <v>1251</v>
      </c>
      <c r="H1637" s="153" t="s">
        <v>1</v>
      </c>
      <c r="I1637" s="155"/>
      <c r="L1637" s="151"/>
      <c r="M1637" s="156"/>
      <c r="T1637" s="157"/>
      <c r="AT1637" s="153" t="s">
        <v>179</v>
      </c>
      <c r="AU1637" s="153" t="s">
        <v>89</v>
      </c>
      <c r="AV1637" s="12" t="s">
        <v>87</v>
      </c>
      <c r="AW1637" s="12" t="s">
        <v>36</v>
      </c>
      <c r="AX1637" s="12" t="s">
        <v>80</v>
      </c>
      <c r="AY1637" s="153" t="s">
        <v>171</v>
      </c>
    </row>
    <row r="1638" spans="2:65" s="13" customFormat="1">
      <c r="B1638" s="158"/>
      <c r="D1638" s="152" t="s">
        <v>179</v>
      </c>
      <c r="E1638" s="159" t="s">
        <v>1</v>
      </c>
      <c r="F1638" s="160" t="s">
        <v>1252</v>
      </c>
      <c r="H1638" s="161">
        <v>1</v>
      </c>
      <c r="I1638" s="162"/>
      <c r="L1638" s="158"/>
      <c r="M1638" s="163"/>
      <c r="T1638" s="164"/>
      <c r="AT1638" s="159" t="s">
        <v>179</v>
      </c>
      <c r="AU1638" s="159" t="s">
        <v>89</v>
      </c>
      <c r="AV1638" s="13" t="s">
        <v>89</v>
      </c>
      <c r="AW1638" s="13" t="s">
        <v>36</v>
      </c>
      <c r="AX1638" s="13" t="s">
        <v>80</v>
      </c>
      <c r="AY1638" s="159" t="s">
        <v>171</v>
      </c>
    </row>
    <row r="1639" spans="2:65" s="14" customFormat="1">
      <c r="B1639" s="165"/>
      <c r="D1639" s="152" t="s">
        <v>179</v>
      </c>
      <c r="E1639" s="166" t="s">
        <v>1</v>
      </c>
      <c r="F1639" s="167" t="s">
        <v>183</v>
      </c>
      <c r="H1639" s="168">
        <v>1</v>
      </c>
      <c r="I1639" s="169"/>
      <c r="L1639" s="165"/>
      <c r="M1639" s="170"/>
      <c r="T1639" s="171"/>
      <c r="AT1639" s="166" t="s">
        <v>179</v>
      </c>
      <c r="AU1639" s="166" t="s">
        <v>89</v>
      </c>
      <c r="AV1639" s="14" t="s">
        <v>177</v>
      </c>
      <c r="AW1639" s="14" t="s">
        <v>36</v>
      </c>
      <c r="AX1639" s="14" t="s">
        <v>87</v>
      </c>
      <c r="AY1639" s="166" t="s">
        <v>171</v>
      </c>
    </row>
    <row r="1640" spans="2:65" s="1" customFormat="1" ht="24.15" customHeight="1">
      <c r="B1640" s="32"/>
      <c r="C1640" s="137" t="s">
        <v>1328</v>
      </c>
      <c r="D1640" s="137" t="s">
        <v>173</v>
      </c>
      <c r="E1640" s="138" t="s">
        <v>1329</v>
      </c>
      <c r="F1640" s="139" t="s">
        <v>1330</v>
      </c>
      <c r="G1640" s="140" t="s">
        <v>280</v>
      </c>
      <c r="H1640" s="141">
        <v>68.667000000000002</v>
      </c>
      <c r="I1640" s="142"/>
      <c r="J1640" s="143">
        <f>ROUND(I1640*H1640,2)</f>
        <v>0</v>
      </c>
      <c r="K1640" s="144"/>
      <c r="L1640" s="32"/>
      <c r="M1640" s="145" t="s">
        <v>1</v>
      </c>
      <c r="N1640" s="146" t="s">
        <v>45</v>
      </c>
      <c r="P1640" s="147">
        <f>O1640*H1640</f>
        <v>0</v>
      </c>
      <c r="Q1640" s="147">
        <v>0</v>
      </c>
      <c r="R1640" s="147">
        <f>Q1640*H1640</f>
        <v>0</v>
      </c>
      <c r="S1640" s="147">
        <v>0</v>
      </c>
      <c r="T1640" s="148">
        <f>S1640*H1640</f>
        <v>0</v>
      </c>
      <c r="AR1640" s="149" t="s">
        <v>177</v>
      </c>
      <c r="AT1640" s="149" t="s">
        <v>173</v>
      </c>
      <c r="AU1640" s="149" t="s">
        <v>89</v>
      </c>
      <c r="AY1640" s="17" t="s">
        <v>171</v>
      </c>
      <c r="BE1640" s="150">
        <f>IF(N1640="základní",J1640,0)</f>
        <v>0</v>
      </c>
      <c r="BF1640" s="150">
        <f>IF(N1640="snížená",J1640,0)</f>
        <v>0</v>
      </c>
      <c r="BG1640" s="150">
        <f>IF(N1640="zákl. přenesená",J1640,0)</f>
        <v>0</v>
      </c>
      <c r="BH1640" s="150">
        <f>IF(N1640="sníž. přenesená",J1640,0)</f>
        <v>0</v>
      </c>
      <c r="BI1640" s="150">
        <f>IF(N1640="nulová",J1640,0)</f>
        <v>0</v>
      </c>
      <c r="BJ1640" s="17" t="s">
        <v>87</v>
      </c>
      <c r="BK1640" s="150">
        <f>ROUND(I1640*H1640,2)</f>
        <v>0</v>
      </c>
      <c r="BL1640" s="17" t="s">
        <v>177</v>
      </c>
      <c r="BM1640" s="149" t="s">
        <v>1331</v>
      </c>
    </row>
    <row r="1641" spans="2:65" s="12" customFormat="1">
      <c r="B1641" s="151"/>
      <c r="D1641" s="152" t="s">
        <v>179</v>
      </c>
      <c r="E1641" s="153" t="s">
        <v>1</v>
      </c>
      <c r="F1641" s="154" t="s">
        <v>766</v>
      </c>
      <c r="H1641" s="153" t="s">
        <v>1</v>
      </c>
      <c r="I1641" s="155"/>
      <c r="L1641" s="151"/>
      <c r="M1641" s="156"/>
      <c r="T1641" s="157"/>
      <c r="AT1641" s="153" t="s">
        <v>179</v>
      </c>
      <c r="AU1641" s="153" t="s">
        <v>89</v>
      </c>
      <c r="AV1641" s="12" t="s">
        <v>87</v>
      </c>
      <c r="AW1641" s="12" t="s">
        <v>36</v>
      </c>
      <c r="AX1641" s="12" t="s">
        <v>80</v>
      </c>
      <c r="AY1641" s="153" t="s">
        <v>171</v>
      </c>
    </row>
    <row r="1642" spans="2:65" s="12" customFormat="1">
      <c r="B1642" s="151"/>
      <c r="D1642" s="152" t="s">
        <v>179</v>
      </c>
      <c r="E1642" s="153" t="s">
        <v>1</v>
      </c>
      <c r="F1642" s="154" t="s">
        <v>915</v>
      </c>
      <c r="H1642" s="153" t="s">
        <v>1</v>
      </c>
      <c r="I1642" s="155"/>
      <c r="L1642" s="151"/>
      <c r="M1642" s="156"/>
      <c r="T1642" s="157"/>
      <c r="AT1642" s="153" t="s">
        <v>179</v>
      </c>
      <c r="AU1642" s="153" t="s">
        <v>89</v>
      </c>
      <c r="AV1642" s="12" t="s">
        <v>87</v>
      </c>
      <c r="AW1642" s="12" t="s">
        <v>36</v>
      </c>
      <c r="AX1642" s="12" t="s">
        <v>80</v>
      </c>
      <c r="AY1642" s="153" t="s">
        <v>171</v>
      </c>
    </row>
    <row r="1643" spans="2:65" s="13" customFormat="1">
      <c r="B1643" s="158"/>
      <c r="D1643" s="152" t="s">
        <v>179</v>
      </c>
      <c r="E1643" s="159" t="s">
        <v>1</v>
      </c>
      <c r="F1643" s="160" t="s">
        <v>1332</v>
      </c>
      <c r="H1643" s="161">
        <v>82.501000000000005</v>
      </c>
      <c r="I1643" s="162"/>
      <c r="L1643" s="158"/>
      <c r="M1643" s="163"/>
      <c r="T1643" s="164"/>
      <c r="AT1643" s="159" t="s">
        <v>179</v>
      </c>
      <c r="AU1643" s="159" t="s">
        <v>89</v>
      </c>
      <c r="AV1643" s="13" t="s">
        <v>89</v>
      </c>
      <c r="AW1643" s="13" t="s">
        <v>36</v>
      </c>
      <c r="AX1643" s="13" t="s">
        <v>80</v>
      </c>
      <c r="AY1643" s="159" t="s">
        <v>171</v>
      </c>
    </row>
    <row r="1644" spans="2:65" s="12" customFormat="1">
      <c r="B1644" s="151"/>
      <c r="D1644" s="152" t="s">
        <v>179</v>
      </c>
      <c r="E1644" s="153" t="s">
        <v>1</v>
      </c>
      <c r="F1644" s="154" t="s">
        <v>829</v>
      </c>
      <c r="H1644" s="153" t="s">
        <v>1</v>
      </c>
      <c r="I1644" s="155"/>
      <c r="L1644" s="151"/>
      <c r="M1644" s="156"/>
      <c r="T1644" s="157"/>
      <c r="AT1644" s="153" t="s">
        <v>179</v>
      </c>
      <c r="AU1644" s="153" t="s">
        <v>89</v>
      </c>
      <c r="AV1644" s="12" t="s">
        <v>87</v>
      </c>
      <c r="AW1644" s="12" t="s">
        <v>36</v>
      </c>
      <c r="AX1644" s="12" t="s">
        <v>80</v>
      </c>
      <c r="AY1644" s="153" t="s">
        <v>171</v>
      </c>
    </row>
    <row r="1645" spans="2:65" s="13" customFormat="1">
      <c r="B1645" s="158"/>
      <c r="D1645" s="152" t="s">
        <v>179</v>
      </c>
      <c r="E1645" s="159" t="s">
        <v>1</v>
      </c>
      <c r="F1645" s="160" t="s">
        <v>1333</v>
      </c>
      <c r="H1645" s="161">
        <v>-36.192999999999998</v>
      </c>
      <c r="I1645" s="162"/>
      <c r="L1645" s="158"/>
      <c r="M1645" s="163"/>
      <c r="T1645" s="164"/>
      <c r="AT1645" s="159" t="s">
        <v>179</v>
      </c>
      <c r="AU1645" s="159" t="s">
        <v>89</v>
      </c>
      <c r="AV1645" s="13" t="s">
        <v>89</v>
      </c>
      <c r="AW1645" s="13" t="s">
        <v>36</v>
      </c>
      <c r="AX1645" s="13" t="s">
        <v>80</v>
      </c>
      <c r="AY1645" s="159" t="s">
        <v>171</v>
      </c>
    </row>
    <row r="1646" spans="2:65" s="15" customFormat="1">
      <c r="B1646" s="172"/>
      <c r="D1646" s="152" t="s">
        <v>179</v>
      </c>
      <c r="E1646" s="173" t="s">
        <v>1</v>
      </c>
      <c r="F1646" s="174" t="s">
        <v>224</v>
      </c>
      <c r="H1646" s="175">
        <v>46.308</v>
      </c>
      <c r="I1646" s="176"/>
      <c r="L1646" s="172"/>
      <c r="M1646" s="177"/>
      <c r="T1646" s="178"/>
      <c r="AT1646" s="173" t="s">
        <v>179</v>
      </c>
      <c r="AU1646" s="173" t="s">
        <v>89</v>
      </c>
      <c r="AV1646" s="15" t="s">
        <v>96</v>
      </c>
      <c r="AW1646" s="15" t="s">
        <v>36</v>
      </c>
      <c r="AX1646" s="15" t="s">
        <v>80</v>
      </c>
      <c r="AY1646" s="173" t="s">
        <v>171</v>
      </c>
    </row>
    <row r="1647" spans="2:65" s="12" customFormat="1">
      <c r="B1647" s="151"/>
      <c r="D1647" s="152" t="s">
        <v>179</v>
      </c>
      <c r="E1647" s="153" t="s">
        <v>1</v>
      </c>
      <c r="F1647" s="154" t="s">
        <v>769</v>
      </c>
      <c r="H1647" s="153" t="s">
        <v>1</v>
      </c>
      <c r="I1647" s="155"/>
      <c r="L1647" s="151"/>
      <c r="M1647" s="156"/>
      <c r="T1647" s="157"/>
      <c r="AT1647" s="153" t="s">
        <v>179</v>
      </c>
      <c r="AU1647" s="153" t="s">
        <v>89</v>
      </c>
      <c r="AV1647" s="12" t="s">
        <v>87</v>
      </c>
      <c r="AW1647" s="12" t="s">
        <v>36</v>
      </c>
      <c r="AX1647" s="12" t="s">
        <v>80</v>
      </c>
      <c r="AY1647" s="153" t="s">
        <v>171</v>
      </c>
    </row>
    <row r="1648" spans="2:65" s="12" customFormat="1">
      <c r="B1648" s="151"/>
      <c r="D1648" s="152" t="s">
        <v>179</v>
      </c>
      <c r="E1648" s="153" t="s">
        <v>1</v>
      </c>
      <c r="F1648" s="154" t="s">
        <v>254</v>
      </c>
      <c r="H1648" s="153" t="s">
        <v>1</v>
      </c>
      <c r="I1648" s="155"/>
      <c r="L1648" s="151"/>
      <c r="M1648" s="156"/>
      <c r="T1648" s="157"/>
      <c r="AT1648" s="153" t="s">
        <v>179</v>
      </c>
      <c r="AU1648" s="153" t="s">
        <v>89</v>
      </c>
      <c r="AV1648" s="12" t="s">
        <v>87</v>
      </c>
      <c r="AW1648" s="12" t="s">
        <v>36</v>
      </c>
      <c r="AX1648" s="12" t="s">
        <v>80</v>
      </c>
      <c r="AY1648" s="153" t="s">
        <v>171</v>
      </c>
    </row>
    <row r="1649" spans="2:65" s="13" customFormat="1">
      <c r="B1649" s="158"/>
      <c r="D1649" s="152" t="s">
        <v>179</v>
      </c>
      <c r="E1649" s="159" t="s">
        <v>1</v>
      </c>
      <c r="F1649" s="160" t="s">
        <v>1334</v>
      </c>
      <c r="H1649" s="161">
        <v>26.872</v>
      </c>
      <c r="I1649" s="162"/>
      <c r="L1649" s="158"/>
      <c r="M1649" s="163"/>
      <c r="T1649" s="164"/>
      <c r="AT1649" s="159" t="s">
        <v>179</v>
      </c>
      <c r="AU1649" s="159" t="s">
        <v>89</v>
      </c>
      <c r="AV1649" s="13" t="s">
        <v>89</v>
      </c>
      <c r="AW1649" s="13" t="s">
        <v>36</v>
      </c>
      <c r="AX1649" s="13" t="s">
        <v>80</v>
      </c>
      <c r="AY1649" s="159" t="s">
        <v>171</v>
      </c>
    </row>
    <row r="1650" spans="2:65" s="12" customFormat="1">
      <c r="B1650" s="151"/>
      <c r="D1650" s="152" t="s">
        <v>179</v>
      </c>
      <c r="E1650" s="153" t="s">
        <v>1</v>
      </c>
      <c r="F1650" s="154" t="s">
        <v>829</v>
      </c>
      <c r="H1650" s="153" t="s">
        <v>1</v>
      </c>
      <c r="I1650" s="155"/>
      <c r="L1650" s="151"/>
      <c r="M1650" s="156"/>
      <c r="T1650" s="157"/>
      <c r="AT1650" s="153" t="s">
        <v>179</v>
      </c>
      <c r="AU1650" s="153" t="s">
        <v>89</v>
      </c>
      <c r="AV1650" s="12" t="s">
        <v>87</v>
      </c>
      <c r="AW1650" s="12" t="s">
        <v>36</v>
      </c>
      <c r="AX1650" s="12" t="s">
        <v>80</v>
      </c>
      <c r="AY1650" s="153" t="s">
        <v>171</v>
      </c>
    </row>
    <row r="1651" spans="2:65" s="13" customFormat="1">
      <c r="B1651" s="158"/>
      <c r="D1651" s="152" t="s">
        <v>179</v>
      </c>
      <c r="E1651" s="159" t="s">
        <v>1</v>
      </c>
      <c r="F1651" s="160" t="s">
        <v>1335</v>
      </c>
      <c r="H1651" s="161">
        <v>-11.432</v>
      </c>
      <c r="I1651" s="162"/>
      <c r="L1651" s="158"/>
      <c r="M1651" s="163"/>
      <c r="T1651" s="164"/>
      <c r="AT1651" s="159" t="s">
        <v>179</v>
      </c>
      <c r="AU1651" s="159" t="s">
        <v>89</v>
      </c>
      <c r="AV1651" s="13" t="s">
        <v>89</v>
      </c>
      <c r="AW1651" s="13" t="s">
        <v>36</v>
      </c>
      <c r="AX1651" s="13" t="s">
        <v>80</v>
      </c>
      <c r="AY1651" s="159" t="s">
        <v>171</v>
      </c>
    </row>
    <row r="1652" spans="2:65" s="15" customFormat="1">
      <c r="B1652" s="172"/>
      <c r="D1652" s="152" t="s">
        <v>179</v>
      </c>
      <c r="E1652" s="173" t="s">
        <v>1</v>
      </c>
      <c r="F1652" s="174" t="s">
        <v>224</v>
      </c>
      <c r="H1652" s="175">
        <v>15.44</v>
      </c>
      <c r="I1652" s="176"/>
      <c r="L1652" s="172"/>
      <c r="M1652" s="177"/>
      <c r="T1652" s="178"/>
      <c r="AT1652" s="173" t="s">
        <v>179</v>
      </c>
      <c r="AU1652" s="173" t="s">
        <v>89</v>
      </c>
      <c r="AV1652" s="15" t="s">
        <v>96</v>
      </c>
      <c r="AW1652" s="15" t="s">
        <v>36</v>
      </c>
      <c r="AX1652" s="15" t="s">
        <v>80</v>
      </c>
      <c r="AY1652" s="173" t="s">
        <v>171</v>
      </c>
    </row>
    <row r="1653" spans="2:65" s="12" customFormat="1">
      <c r="B1653" s="151"/>
      <c r="D1653" s="152" t="s">
        <v>179</v>
      </c>
      <c r="E1653" s="153" t="s">
        <v>1</v>
      </c>
      <c r="F1653" s="154" t="s">
        <v>781</v>
      </c>
      <c r="H1653" s="153" t="s">
        <v>1</v>
      </c>
      <c r="I1653" s="155"/>
      <c r="L1653" s="151"/>
      <c r="M1653" s="156"/>
      <c r="T1653" s="157"/>
      <c r="AT1653" s="153" t="s">
        <v>179</v>
      </c>
      <c r="AU1653" s="153" t="s">
        <v>89</v>
      </c>
      <c r="AV1653" s="12" t="s">
        <v>87</v>
      </c>
      <c r="AW1653" s="12" t="s">
        <v>36</v>
      </c>
      <c r="AX1653" s="12" t="s">
        <v>80</v>
      </c>
      <c r="AY1653" s="153" t="s">
        <v>171</v>
      </c>
    </row>
    <row r="1654" spans="2:65" s="13" customFormat="1">
      <c r="B1654" s="158"/>
      <c r="D1654" s="152" t="s">
        <v>179</v>
      </c>
      <c r="E1654" s="159" t="s">
        <v>1</v>
      </c>
      <c r="F1654" s="160" t="s">
        <v>1336</v>
      </c>
      <c r="H1654" s="161">
        <v>4.58</v>
      </c>
      <c r="I1654" s="162"/>
      <c r="L1654" s="158"/>
      <c r="M1654" s="163"/>
      <c r="T1654" s="164"/>
      <c r="AT1654" s="159" t="s">
        <v>179</v>
      </c>
      <c r="AU1654" s="159" t="s">
        <v>89</v>
      </c>
      <c r="AV1654" s="13" t="s">
        <v>89</v>
      </c>
      <c r="AW1654" s="13" t="s">
        <v>36</v>
      </c>
      <c r="AX1654" s="13" t="s">
        <v>80</v>
      </c>
      <c r="AY1654" s="159" t="s">
        <v>171</v>
      </c>
    </row>
    <row r="1655" spans="2:65" s="13" customFormat="1">
      <c r="B1655" s="158"/>
      <c r="D1655" s="152" t="s">
        <v>179</v>
      </c>
      <c r="E1655" s="159" t="s">
        <v>1</v>
      </c>
      <c r="F1655" s="160" t="s">
        <v>1337</v>
      </c>
      <c r="H1655" s="161">
        <v>-1.1970000000000001</v>
      </c>
      <c r="I1655" s="162"/>
      <c r="L1655" s="158"/>
      <c r="M1655" s="163"/>
      <c r="T1655" s="164"/>
      <c r="AT1655" s="159" t="s">
        <v>179</v>
      </c>
      <c r="AU1655" s="159" t="s">
        <v>89</v>
      </c>
      <c r="AV1655" s="13" t="s">
        <v>89</v>
      </c>
      <c r="AW1655" s="13" t="s">
        <v>36</v>
      </c>
      <c r="AX1655" s="13" t="s">
        <v>80</v>
      </c>
      <c r="AY1655" s="159" t="s">
        <v>171</v>
      </c>
    </row>
    <row r="1656" spans="2:65" s="15" customFormat="1">
      <c r="B1656" s="172"/>
      <c r="D1656" s="152" t="s">
        <v>179</v>
      </c>
      <c r="E1656" s="173" t="s">
        <v>1</v>
      </c>
      <c r="F1656" s="174" t="s">
        <v>224</v>
      </c>
      <c r="H1656" s="175">
        <v>3.383</v>
      </c>
      <c r="I1656" s="176"/>
      <c r="L1656" s="172"/>
      <c r="M1656" s="177"/>
      <c r="T1656" s="178"/>
      <c r="AT1656" s="173" t="s">
        <v>179</v>
      </c>
      <c r="AU1656" s="173" t="s">
        <v>89</v>
      </c>
      <c r="AV1656" s="15" t="s">
        <v>96</v>
      </c>
      <c r="AW1656" s="15" t="s">
        <v>36</v>
      </c>
      <c r="AX1656" s="15" t="s">
        <v>80</v>
      </c>
      <c r="AY1656" s="173" t="s">
        <v>171</v>
      </c>
    </row>
    <row r="1657" spans="2:65" s="12" customFormat="1">
      <c r="B1657" s="151"/>
      <c r="D1657" s="152" t="s">
        <v>179</v>
      </c>
      <c r="E1657" s="153" t="s">
        <v>1</v>
      </c>
      <c r="F1657" s="154" t="s">
        <v>975</v>
      </c>
      <c r="H1657" s="153" t="s">
        <v>1</v>
      </c>
      <c r="I1657" s="155"/>
      <c r="L1657" s="151"/>
      <c r="M1657" s="156"/>
      <c r="T1657" s="157"/>
      <c r="AT1657" s="153" t="s">
        <v>179</v>
      </c>
      <c r="AU1657" s="153" t="s">
        <v>89</v>
      </c>
      <c r="AV1657" s="12" t="s">
        <v>87</v>
      </c>
      <c r="AW1657" s="12" t="s">
        <v>36</v>
      </c>
      <c r="AX1657" s="12" t="s">
        <v>80</v>
      </c>
      <c r="AY1657" s="153" t="s">
        <v>171</v>
      </c>
    </row>
    <row r="1658" spans="2:65" s="13" customFormat="1" ht="20.399999999999999">
      <c r="B1658" s="158"/>
      <c r="D1658" s="152" t="s">
        <v>179</v>
      </c>
      <c r="E1658" s="159" t="s">
        <v>1</v>
      </c>
      <c r="F1658" s="160" t="s">
        <v>1338</v>
      </c>
      <c r="H1658" s="161">
        <v>3.96</v>
      </c>
      <c r="I1658" s="162"/>
      <c r="L1658" s="158"/>
      <c r="M1658" s="163"/>
      <c r="T1658" s="164"/>
      <c r="AT1658" s="159" t="s">
        <v>179</v>
      </c>
      <c r="AU1658" s="159" t="s">
        <v>89</v>
      </c>
      <c r="AV1658" s="13" t="s">
        <v>89</v>
      </c>
      <c r="AW1658" s="13" t="s">
        <v>36</v>
      </c>
      <c r="AX1658" s="13" t="s">
        <v>80</v>
      </c>
      <c r="AY1658" s="159" t="s">
        <v>171</v>
      </c>
    </row>
    <row r="1659" spans="2:65" s="12" customFormat="1">
      <c r="B1659" s="151"/>
      <c r="D1659" s="152" t="s">
        <v>179</v>
      </c>
      <c r="E1659" s="153" t="s">
        <v>1</v>
      </c>
      <c r="F1659" s="154" t="s">
        <v>829</v>
      </c>
      <c r="H1659" s="153" t="s">
        <v>1</v>
      </c>
      <c r="I1659" s="155"/>
      <c r="L1659" s="151"/>
      <c r="M1659" s="156"/>
      <c r="T1659" s="157"/>
      <c r="AT1659" s="153" t="s">
        <v>179</v>
      </c>
      <c r="AU1659" s="153" t="s">
        <v>89</v>
      </c>
      <c r="AV1659" s="12" t="s">
        <v>87</v>
      </c>
      <c r="AW1659" s="12" t="s">
        <v>36</v>
      </c>
      <c r="AX1659" s="12" t="s">
        <v>80</v>
      </c>
      <c r="AY1659" s="153" t="s">
        <v>171</v>
      </c>
    </row>
    <row r="1660" spans="2:65" s="13" customFormat="1">
      <c r="B1660" s="158"/>
      <c r="D1660" s="152" t="s">
        <v>179</v>
      </c>
      <c r="E1660" s="159" t="s">
        <v>1</v>
      </c>
      <c r="F1660" s="160" t="s">
        <v>1339</v>
      </c>
      <c r="H1660" s="161">
        <v>-0.42399999999999999</v>
      </c>
      <c r="I1660" s="162"/>
      <c r="L1660" s="158"/>
      <c r="M1660" s="163"/>
      <c r="T1660" s="164"/>
      <c r="AT1660" s="159" t="s">
        <v>179</v>
      </c>
      <c r="AU1660" s="159" t="s">
        <v>89</v>
      </c>
      <c r="AV1660" s="13" t="s">
        <v>89</v>
      </c>
      <c r="AW1660" s="13" t="s">
        <v>36</v>
      </c>
      <c r="AX1660" s="13" t="s">
        <v>80</v>
      </c>
      <c r="AY1660" s="159" t="s">
        <v>171</v>
      </c>
    </row>
    <row r="1661" spans="2:65" s="15" customFormat="1">
      <c r="B1661" s="172"/>
      <c r="D1661" s="152" t="s">
        <v>179</v>
      </c>
      <c r="E1661" s="173" t="s">
        <v>1</v>
      </c>
      <c r="F1661" s="174" t="s">
        <v>224</v>
      </c>
      <c r="H1661" s="175">
        <v>3.536</v>
      </c>
      <c r="I1661" s="176"/>
      <c r="L1661" s="172"/>
      <c r="M1661" s="177"/>
      <c r="T1661" s="178"/>
      <c r="AT1661" s="173" t="s">
        <v>179</v>
      </c>
      <c r="AU1661" s="173" t="s">
        <v>89</v>
      </c>
      <c r="AV1661" s="15" t="s">
        <v>96</v>
      </c>
      <c r="AW1661" s="15" t="s">
        <v>36</v>
      </c>
      <c r="AX1661" s="15" t="s">
        <v>80</v>
      </c>
      <c r="AY1661" s="173" t="s">
        <v>171</v>
      </c>
    </row>
    <row r="1662" spans="2:65" s="14" customFormat="1">
      <c r="B1662" s="165"/>
      <c r="D1662" s="152" t="s">
        <v>179</v>
      </c>
      <c r="E1662" s="166" t="s">
        <v>1</v>
      </c>
      <c r="F1662" s="167" t="s">
        <v>183</v>
      </c>
      <c r="H1662" s="168">
        <v>68.667000000000002</v>
      </c>
      <c r="I1662" s="169"/>
      <c r="L1662" s="165"/>
      <c r="M1662" s="170"/>
      <c r="T1662" s="171"/>
      <c r="AT1662" s="166" t="s">
        <v>179</v>
      </c>
      <c r="AU1662" s="166" t="s">
        <v>89</v>
      </c>
      <c r="AV1662" s="14" t="s">
        <v>177</v>
      </c>
      <c r="AW1662" s="14" t="s">
        <v>36</v>
      </c>
      <c r="AX1662" s="14" t="s">
        <v>87</v>
      </c>
      <c r="AY1662" s="166" t="s">
        <v>171</v>
      </c>
    </row>
    <row r="1663" spans="2:65" s="1" customFormat="1" ht="24.15" customHeight="1">
      <c r="B1663" s="32"/>
      <c r="C1663" s="137" t="s">
        <v>1340</v>
      </c>
      <c r="D1663" s="137" t="s">
        <v>173</v>
      </c>
      <c r="E1663" s="138" t="s">
        <v>1341</v>
      </c>
      <c r="F1663" s="139" t="s">
        <v>1342</v>
      </c>
      <c r="G1663" s="140" t="s">
        <v>190</v>
      </c>
      <c r="H1663" s="141">
        <v>1</v>
      </c>
      <c r="I1663" s="142"/>
      <c r="J1663" s="143">
        <f>ROUND(I1663*H1663,2)</f>
        <v>0</v>
      </c>
      <c r="K1663" s="144"/>
      <c r="L1663" s="32"/>
      <c r="M1663" s="145" t="s">
        <v>1</v>
      </c>
      <c r="N1663" s="146" t="s">
        <v>45</v>
      </c>
      <c r="P1663" s="147">
        <f>O1663*H1663</f>
        <v>0</v>
      </c>
      <c r="Q1663" s="147">
        <v>2.4000000000000001E-4</v>
      </c>
      <c r="R1663" s="147">
        <f>Q1663*H1663</f>
        <v>2.4000000000000001E-4</v>
      </c>
      <c r="S1663" s="147">
        <v>0</v>
      </c>
      <c r="T1663" s="148">
        <f>S1663*H1663</f>
        <v>0</v>
      </c>
      <c r="AR1663" s="149" t="s">
        <v>177</v>
      </c>
      <c r="AT1663" s="149" t="s">
        <v>173</v>
      </c>
      <c r="AU1663" s="149" t="s">
        <v>89</v>
      </c>
      <c r="AY1663" s="17" t="s">
        <v>171</v>
      </c>
      <c r="BE1663" s="150">
        <f>IF(N1663="základní",J1663,0)</f>
        <v>0</v>
      </c>
      <c r="BF1663" s="150">
        <f>IF(N1663="snížená",J1663,0)</f>
        <v>0</v>
      </c>
      <c r="BG1663" s="150">
        <f>IF(N1663="zákl. přenesená",J1663,0)</f>
        <v>0</v>
      </c>
      <c r="BH1663" s="150">
        <f>IF(N1663="sníž. přenesená",J1663,0)</f>
        <v>0</v>
      </c>
      <c r="BI1663" s="150">
        <f>IF(N1663="nulová",J1663,0)</f>
        <v>0</v>
      </c>
      <c r="BJ1663" s="17" t="s">
        <v>87</v>
      </c>
      <c r="BK1663" s="150">
        <f>ROUND(I1663*H1663,2)</f>
        <v>0</v>
      </c>
      <c r="BL1663" s="17" t="s">
        <v>177</v>
      </c>
      <c r="BM1663" s="149" t="s">
        <v>1343</v>
      </c>
    </row>
    <row r="1664" spans="2:65" s="12" customFormat="1">
      <c r="B1664" s="151"/>
      <c r="D1664" s="152" t="s">
        <v>179</v>
      </c>
      <c r="E1664" s="153" t="s">
        <v>1</v>
      </c>
      <c r="F1664" s="154" t="s">
        <v>332</v>
      </c>
      <c r="H1664" s="153" t="s">
        <v>1</v>
      </c>
      <c r="I1664" s="155"/>
      <c r="L1664" s="151"/>
      <c r="M1664" s="156"/>
      <c r="T1664" s="157"/>
      <c r="AT1664" s="153" t="s">
        <v>179</v>
      </c>
      <c r="AU1664" s="153" t="s">
        <v>89</v>
      </c>
      <c r="AV1664" s="12" t="s">
        <v>87</v>
      </c>
      <c r="AW1664" s="12" t="s">
        <v>36</v>
      </c>
      <c r="AX1664" s="12" t="s">
        <v>80</v>
      </c>
      <c r="AY1664" s="153" t="s">
        <v>171</v>
      </c>
    </row>
    <row r="1665" spans="2:65" s="13" customFormat="1">
      <c r="B1665" s="158"/>
      <c r="D1665" s="152" t="s">
        <v>179</v>
      </c>
      <c r="E1665" s="159" t="s">
        <v>1</v>
      </c>
      <c r="F1665" s="160" t="s">
        <v>1344</v>
      </c>
      <c r="H1665" s="161">
        <v>1</v>
      </c>
      <c r="I1665" s="162"/>
      <c r="L1665" s="158"/>
      <c r="M1665" s="163"/>
      <c r="T1665" s="164"/>
      <c r="AT1665" s="159" t="s">
        <v>179</v>
      </c>
      <c r="AU1665" s="159" t="s">
        <v>89</v>
      </c>
      <c r="AV1665" s="13" t="s">
        <v>89</v>
      </c>
      <c r="AW1665" s="13" t="s">
        <v>36</v>
      </c>
      <c r="AX1665" s="13" t="s">
        <v>80</v>
      </c>
      <c r="AY1665" s="159" t="s">
        <v>171</v>
      </c>
    </row>
    <row r="1666" spans="2:65" s="14" customFormat="1">
      <c r="B1666" s="165"/>
      <c r="D1666" s="152" t="s">
        <v>179</v>
      </c>
      <c r="E1666" s="166" t="s">
        <v>1</v>
      </c>
      <c r="F1666" s="167" t="s">
        <v>183</v>
      </c>
      <c r="H1666" s="168">
        <v>1</v>
      </c>
      <c r="I1666" s="169"/>
      <c r="L1666" s="165"/>
      <c r="M1666" s="170"/>
      <c r="T1666" s="171"/>
      <c r="AT1666" s="166" t="s">
        <v>179</v>
      </c>
      <c r="AU1666" s="166" t="s">
        <v>89</v>
      </c>
      <c r="AV1666" s="14" t="s">
        <v>177</v>
      </c>
      <c r="AW1666" s="14" t="s">
        <v>36</v>
      </c>
      <c r="AX1666" s="14" t="s">
        <v>87</v>
      </c>
      <c r="AY1666" s="166" t="s">
        <v>171</v>
      </c>
    </row>
    <row r="1667" spans="2:65" s="11" customFormat="1" ht="20.85" customHeight="1">
      <c r="B1667" s="125"/>
      <c r="D1667" s="126" t="s">
        <v>79</v>
      </c>
      <c r="E1667" s="135" t="s">
        <v>1006</v>
      </c>
      <c r="F1667" s="135" t="s">
        <v>1345</v>
      </c>
      <c r="I1667" s="128"/>
      <c r="J1667" s="136">
        <f>BK1667</f>
        <v>0</v>
      </c>
      <c r="L1667" s="125"/>
      <c r="M1667" s="130"/>
      <c r="P1667" s="131">
        <f>SUM(P1668:P1682)</f>
        <v>0</v>
      </c>
      <c r="R1667" s="131">
        <f>SUM(R1668:R1682)</f>
        <v>12.333650699999998</v>
      </c>
      <c r="T1667" s="132">
        <f>SUM(T1668:T1682)</f>
        <v>0</v>
      </c>
      <c r="AR1667" s="126" t="s">
        <v>87</v>
      </c>
      <c r="AT1667" s="133" t="s">
        <v>79</v>
      </c>
      <c r="AU1667" s="133" t="s">
        <v>89</v>
      </c>
      <c r="AY1667" s="126" t="s">
        <v>171</v>
      </c>
      <c r="BK1667" s="134">
        <f>SUM(BK1668:BK1682)</f>
        <v>0</v>
      </c>
    </row>
    <row r="1668" spans="2:65" s="1" customFormat="1" ht="24.15" customHeight="1">
      <c r="B1668" s="32"/>
      <c r="C1668" s="137" t="s">
        <v>1346</v>
      </c>
      <c r="D1668" s="137" t="s">
        <v>173</v>
      </c>
      <c r="E1668" s="138" t="s">
        <v>1347</v>
      </c>
      <c r="F1668" s="139" t="s">
        <v>1348</v>
      </c>
      <c r="G1668" s="140" t="s">
        <v>280</v>
      </c>
      <c r="H1668" s="141">
        <v>8.0619999999999994</v>
      </c>
      <c r="I1668" s="142"/>
      <c r="J1668" s="143">
        <f>ROUND(I1668*H1668,2)</f>
        <v>0</v>
      </c>
      <c r="K1668" s="144"/>
      <c r="L1668" s="32"/>
      <c r="M1668" s="145" t="s">
        <v>1</v>
      </c>
      <c r="N1668" s="146" t="s">
        <v>45</v>
      </c>
      <c r="P1668" s="147">
        <f>O1668*H1668</f>
        <v>0</v>
      </c>
      <c r="Q1668" s="147">
        <v>1.5298499999999999</v>
      </c>
      <c r="R1668" s="147">
        <f>Q1668*H1668</f>
        <v>12.333650699999998</v>
      </c>
      <c r="S1668" s="147">
        <v>0</v>
      </c>
      <c r="T1668" s="148">
        <f>S1668*H1668</f>
        <v>0</v>
      </c>
      <c r="AR1668" s="149" t="s">
        <v>177</v>
      </c>
      <c r="AT1668" s="149" t="s">
        <v>173</v>
      </c>
      <c r="AU1668" s="149" t="s">
        <v>96</v>
      </c>
      <c r="AY1668" s="17" t="s">
        <v>171</v>
      </c>
      <c r="BE1668" s="150">
        <f>IF(N1668="základní",J1668,0)</f>
        <v>0</v>
      </c>
      <c r="BF1668" s="150">
        <f>IF(N1668="snížená",J1668,0)</f>
        <v>0</v>
      </c>
      <c r="BG1668" s="150">
        <f>IF(N1668="zákl. přenesená",J1668,0)</f>
        <v>0</v>
      </c>
      <c r="BH1668" s="150">
        <f>IF(N1668="sníž. přenesená",J1668,0)</f>
        <v>0</v>
      </c>
      <c r="BI1668" s="150">
        <f>IF(N1668="nulová",J1668,0)</f>
        <v>0</v>
      </c>
      <c r="BJ1668" s="17" t="s">
        <v>87</v>
      </c>
      <c r="BK1668" s="150">
        <f>ROUND(I1668*H1668,2)</f>
        <v>0</v>
      </c>
      <c r="BL1668" s="17" t="s">
        <v>177</v>
      </c>
      <c r="BM1668" s="149" t="s">
        <v>1349</v>
      </c>
    </row>
    <row r="1669" spans="2:65" s="12" customFormat="1">
      <c r="B1669" s="151"/>
      <c r="D1669" s="152" t="s">
        <v>179</v>
      </c>
      <c r="E1669" s="153" t="s">
        <v>1</v>
      </c>
      <c r="F1669" s="154" t="s">
        <v>1350</v>
      </c>
      <c r="H1669" s="153" t="s">
        <v>1</v>
      </c>
      <c r="I1669" s="155"/>
      <c r="L1669" s="151"/>
      <c r="M1669" s="156"/>
      <c r="T1669" s="157"/>
      <c r="AT1669" s="153" t="s">
        <v>179</v>
      </c>
      <c r="AU1669" s="153" t="s">
        <v>96</v>
      </c>
      <c r="AV1669" s="12" t="s">
        <v>87</v>
      </c>
      <c r="AW1669" s="12" t="s">
        <v>36</v>
      </c>
      <c r="AX1669" s="12" t="s">
        <v>80</v>
      </c>
      <c r="AY1669" s="153" t="s">
        <v>171</v>
      </c>
    </row>
    <row r="1670" spans="2:65" s="13" customFormat="1">
      <c r="B1670" s="158"/>
      <c r="D1670" s="152" t="s">
        <v>179</v>
      </c>
      <c r="E1670" s="159" t="s">
        <v>1</v>
      </c>
      <c r="F1670" s="160" t="s">
        <v>1351</v>
      </c>
      <c r="H1670" s="161">
        <v>7.0999999999999994E-2</v>
      </c>
      <c r="I1670" s="162"/>
      <c r="L1670" s="158"/>
      <c r="M1670" s="163"/>
      <c r="T1670" s="164"/>
      <c r="AT1670" s="159" t="s">
        <v>179</v>
      </c>
      <c r="AU1670" s="159" t="s">
        <v>96</v>
      </c>
      <c r="AV1670" s="13" t="s">
        <v>89</v>
      </c>
      <c r="AW1670" s="13" t="s">
        <v>36</v>
      </c>
      <c r="AX1670" s="13" t="s">
        <v>80</v>
      </c>
      <c r="AY1670" s="159" t="s">
        <v>171</v>
      </c>
    </row>
    <row r="1671" spans="2:65" s="13" customFormat="1">
      <c r="B1671" s="158"/>
      <c r="D1671" s="152" t="s">
        <v>179</v>
      </c>
      <c r="E1671" s="159" t="s">
        <v>1</v>
      </c>
      <c r="F1671" s="160" t="s">
        <v>1352</v>
      </c>
      <c r="H1671" s="161">
        <v>2.5430000000000001</v>
      </c>
      <c r="I1671" s="162"/>
      <c r="L1671" s="158"/>
      <c r="M1671" s="163"/>
      <c r="T1671" s="164"/>
      <c r="AT1671" s="159" t="s">
        <v>179</v>
      </c>
      <c r="AU1671" s="159" t="s">
        <v>96</v>
      </c>
      <c r="AV1671" s="13" t="s">
        <v>89</v>
      </c>
      <c r="AW1671" s="13" t="s">
        <v>36</v>
      </c>
      <c r="AX1671" s="13" t="s">
        <v>80</v>
      </c>
      <c r="AY1671" s="159" t="s">
        <v>171</v>
      </c>
    </row>
    <row r="1672" spans="2:65" s="13" customFormat="1">
      <c r="B1672" s="158"/>
      <c r="D1672" s="152" t="s">
        <v>179</v>
      </c>
      <c r="E1672" s="159" t="s">
        <v>1</v>
      </c>
      <c r="F1672" s="160" t="s">
        <v>1353</v>
      </c>
      <c r="H1672" s="161">
        <v>0.35299999999999998</v>
      </c>
      <c r="I1672" s="162"/>
      <c r="L1672" s="158"/>
      <c r="M1672" s="163"/>
      <c r="T1672" s="164"/>
      <c r="AT1672" s="159" t="s">
        <v>179</v>
      </c>
      <c r="AU1672" s="159" t="s">
        <v>96</v>
      </c>
      <c r="AV1672" s="13" t="s">
        <v>89</v>
      </c>
      <c r="AW1672" s="13" t="s">
        <v>36</v>
      </c>
      <c r="AX1672" s="13" t="s">
        <v>80</v>
      </c>
      <c r="AY1672" s="159" t="s">
        <v>171</v>
      </c>
    </row>
    <row r="1673" spans="2:65" s="13" customFormat="1">
      <c r="B1673" s="158"/>
      <c r="D1673" s="152" t="s">
        <v>179</v>
      </c>
      <c r="E1673" s="159" t="s">
        <v>1</v>
      </c>
      <c r="F1673" s="160" t="s">
        <v>1354</v>
      </c>
      <c r="H1673" s="161">
        <v>0.42399999999999999</v>
      </c>
      <c r="I1673" s="162"/>
      <c r="L1673" s="158"/>
      <c r="M1673" s="163"/>
      <c r="T1673" s="164"/>
      <c r="AT1673" s="159" t="s">
        <v>179</v>
      </c>
      <c r="AU1673" s="159" t="s">
        <v>96</v>
      </c>
      <c r="AV1673" s="13" t="s">
        <v>89</v>
      </c>
      <c r="AW1673" s="13" t="s">
        <v>36</v>
      </c>
      <c r="AX1673" s="13" t="s">
        <v>80</v>
      </c>
      <c r="AY1673" s="159" t="s">
        <v>171</v>
      </c>
    </row>
    <row r="1674" spans="2:65" s="13" customFormat="1" ht="20.399999999999999">
      <c r="B1674" s="158"/>
      <c r="D1674" s="152" t="s">
        <v>179</v>
      </c>
      <c r="E1674" s="159" t="s">
        <v>1</v>
      </c>
      <c r="F1674" s="160" t="s">
        <v>1355</v>
      </c>
      <c r="H1674" s="161">
        <v>3.109</v>
      </c>
      <c r="I1674" s="162"/>
      <c r="L1674" s="158"/>
      <c r="M1674" s="163"/>
      <c r="T1674" s="164"/>
      <c r="AT1674" s="159" t="s">
        <v>179</v>
      </c>
      <c r="AU1674" s="159" t="s">
        <v>96</v>
      </c>
      <c r="AV1674" s="13" t="s">
        <v>89</v>
      </c>
      <c r="AW1674" s="13" t="s">
        <v>36</v>
      </c>
      <c r="AX1674" s="13" t="s">
        <v>80</v>
      </c>
      <c r="AY1674" s="159" t="s">
        <v>171</v>
      </c>
    </row>
    <row r="1675" spans="2:65" s="13" customFormat="1">
      <c r="B1675" s="158"/>
      <c r="D1675" s="152" t="s">
        <v>179</v>
      </c>
      <c r="E1675" s="159" t="s">
        <v>1</v>
      </c>
      <c r="F1675" s="160" t="s">
        <v>1356</v>
      </c>
      <c r="H1675" s="161">
        <v>1.06</v>
      </c>
      <c r="I1675" s="162"/>
      <c r="L1675" s="158"/>
      <c r="M1675" s="163"/>
      <c r="T1675" s="164"/>
      <c r="AT1675" s="159" t="s">
        <v>179</v>
      </c>
      <c r="AU1675" s="159" t="s">
        <v>96</v>
      </c>
      <c r="AV1675" s="13" t="s">
        <v>89</v>
      </c>
      <c r="AW1675" s="13" t="s">
        <v>36</v>
      </c>
      <c r="AX1675" s="13" t="s">
        <v>80</v>
      </c>
      <c r="AY1675" s="159" t="s">
        <v>171</v>
      </c>
    </row>
    <row r="1676" spans="2:65" s="13" customFormat="1">
      <c r="B1676" s="158"/>
      <c r="D1676" s="152" t="s">
        <v>179</v>
      </c>
      <c r="E1676" s="159" t="s">
        <v>1</v>
      </c>
      <c r="F1676" s="160" t="s">
        <v>1357</v>
      </c>
      <c r="H1676" s="161">
        <v>0.502</v>
      </c>
      <c r="I1676" s="162"/>
      <c r="L1676" s="158"/>
      <c r="M1676" s="163"/>
      <c r="T1676" s="164"/>
      <c r="AT1676" s="159" t="s">
        <v>179</v>
      </c>
      <c r="AU1676" s="159" t="s">
        <v>96</v>
      </c>
      <c r="AV1676" s="13" t="s">
        <v>89</v>
      </c>
      <c r="AW1676" s="13" t="s">
        <v>36</v>
      </c>
      <c r="AX1676" s="13" t="s">
        <v>80</v>
      </c>
      <c r="AY1676" s="159" t="s">
        <v>171</v>
      </c>
    </row>
    <row r="1677" spans="2:65" s="15" customFormat="1">
      <c r="B1677" s="172"/>
      <c r="D1677" s="152" t="s">
        <v>179</v>
      </c>
      <c r="E1677" s="173" t="s">
        <v>1</v>
      </c>
      <c r="F1677" s="174" t="s">
        <v>224</v>
      </c>
      <c r="H1677" s="175">
        <v>8.0619999999999994</v>
      </c>
      <c r="I1677" s="176"/>
      <c r="L1677" s="172"/>
      <c r="M1677" s="177"/>
      <c r="T1677" s="178"/>
      <c r="AT1677" s="173" t="s">
        <v>179</v>
      </c>
      <c r="AU1677" s="173" t="s">
        <v>96</v>
      </c>
      <c r="AV1677" s="15" t="s">
        <v>96</v>
      </c>
      <c r="AW1677" s="15" t="s">
        <v>36</v>
      </c>
      <c r="AX1677" s="15" t="s">
        <v>80</v>
      </c>
      <c r="AY1677" s="173" t="s">
        <v>171</v>
      </c>
    </row>
    <row r="1678" spans="2:65" s="12" customFormat="1">
      <c r="B1678" s="151"/>
      <c r="D1678" s="152" t="s">
        <v>179</v>
      </c>
      <c r="E1678" s="153" t="s">
        <v>1</v>
      </c>
      <c r="F1678" s="154" t="s">
        <v>1358</v>
      </c>
      <c r="H1678" s="153" t="s">
        <v>1</v>
      </c>
      <c r="I1678" s="155"/>
      <c r="L1678" s="151"/>
      <c r="M1678" s="156"/>
      <c r="T1678" s="157"/>
      <c r="AT1678" s="153" t="s">
        <v>179</v>
      </c>
      <c r="AU1678" s="153" t="s">
        <v>96</v>
      </c>
      <c r="AV1678" s="12" t="s">
        <v>87</v>
      </c>
      <c r="AW1678" s="12" t="s">
        <v>36</v>
      </c>
      <c r="AX1678" s="12" t="s">
        <v>80</v>
      </c>
      <c r="AY1678" s="153" t="s">
        <v>171</v>
      </c>
    </row>
    <row r="1679" spans="2:65" s="13" customFormat="1">
      <c r="B1679" s="158"/>
      <c r="D1679" s="152" t="s">
        <v>179</v>
      </c>
      <c r="E1679" s="159" t="s">
        <v>1</v>
      </c>
      <c r="F1679" s="160" t="s">
        <v>1359</v>
      </c>
      <c r="H1679" s="161">
        <v>0</v>
      </c>
      <c r="I1679" s="162"/>
      <c r="L1679" s="158"/>
      <c r="M1679" s="163"/>
      <c r="T1679" s="164"/>
      <c r="AT1679" s="159" t="s">
        <v>179</v>
      </c>
      <c r="AU1679" s="159" t="s">
        <v>96</v>
      </c>
      <c r="AV1679" s="13" t="s">
        <v>89</v>
      </c>
      <c r="AW1679" s="13" t="s">
        <v>36</v>
      </c>
      <c r="AX1679" s="13" t="s">
        <v>80</v>
      </c>
      <c r="AY1679" s="159" t="s">
        <v>171</v>
      </c>
    </row>
    <row r="1680" spans="2:65" s="13" customFormat="1">
      <c r="B1680" s="158"/>
      <c r="D1680" s="152" t="s">
        <v>179</v>
      </c>
      <c r="E1680" s="159" t="s">
        <v>1</v>
      </c>
      <c r="F1680" s="160" t="s">
        <v>1360</v>
      </c>
      <c r="H1680" s="161">
        <v>0</v>
      </c>
      <c r="I1680" s="162"/>
      <c r="L1680" s="158"/>
      <c r="M1680" s="163"/>
      <c r="T1680" s="164"/>
      <c r="AT1680" s="159" t="s">
        <v>179</v>
      </c>
      <c r="AU1680" s="159" t="s">
        <v>96</v>
      </c>
      <c r="AV1680" s="13" t="s">
        <v>89</v>
      </c>
      <c r="AW1680" s="13" t="s">
        <v>36</v>
      </c>
      <c r="AX1680" s="13" t="s">
        <v>80</v>
      </c>
      <c r="AY1680" s="159" t="s">
        <v>171</v>
      </c>
    </row>
    <row r="1681" spans="2:65" s="13" customFormat="1">
      <c r="B1681" s="158"/>
      <c r="D1681" s="152" t="s">
        <v>179</v>
      </c>
      <c r="E1681" s="159" t="s">
        <v>1</v>
      </c>
      <c r="F1681" s="160" t="s">
        <v>1361</v>
      </c>
      <c r="H1681" s="161">
        <v>0</v>
      </c>
      <c r="I1681" s="162"/>
      <c r="L1681" s="158"/>
      <c r="M1681" s="163"/>
      <c r="T1681" s="164"/>
      <c r="AT1681" s="159" t="s">
        <v>179</v>
      </c>
      <c r="AU1681" s="159" t="s">
        <v>96</v>
      </c>
      <c r="AV1681" s="13" t="s">
        <v>89</v>
      </c>
      <c r="AW1681" s="13" t="s">
        <v>36</v>
      </c>
      <c r="AX1681" s="13" t="s">
        <v>80</v>
      </c>
      <c r="AY1681" s="159" t="s">
        <v>171</v>
      </c>
    </row>
    <row r="1682" spans="2:65" s="14" customFormat="1">
      <c r="B1682" s="165"/>
      <c r="D1682" s="152" t="s">
        <v>179</v>
      </c>
      <c r="E1682" s="166" t="s">
        <v>1</v>
      </c>
      <c r="F1682" s="167" t="s">
        <v>183</v>
      </c>
      <c r="H1682" s="168">
        <v>8.0619999999999994</v>
      </c>
      <c r="I1682" s="169"/>
      <c r="L1682" s="165"/>
      <c r="M1682" s="170"/>
      <c r="T1682" s="171"/>
      <c r="AT1682" s="166" t="s">
        <v>179</v>
      </c>
      <c r="AU1682" s="166" t="s">
        <v>96</v>
      </c>
      <c r="AV1682" s="14" t="s">
        <v>177</v>
      </c>
      <c r="AW1682" s="14" t="s">
        <v>36</v>
      </c>
      <c r="AX1682" s="14" t="s">
        <v>87</v>
      </c>
      <c r="AY1682" s="166" t="s">
        <v>171</v>
      </c>
    </row>
    <row r="1683" spans="2:65" s="11" customFormat="1" ht="20.85" customHeight="1">
      <c r="B1683" s="125"/>
      <c r="D1683" s="126" t="s">
        <v>79</v>
      </c>
      <c r="E1683" s="135" t="s">
        <v>1027</v>
      </c>
      <c r="F1683" s="135" t="s">
        <v>1362</v>
      </c>
      <c r="I1683" s="128"/>
      <c r="J1683" s="136">
        <f>BK1683</f>
        <v>0</v>
      </c>
      <c r="L1683" s="125"/>
      <c r="M1683" s="130"/>
      <c r="P1683" s="131">
        <f>SUM(P1684:P1779)</f>
        <v>0</v>
      </c>
      <c r="R1683" s="131">
        <f>SUM(R1684:R1779)</f>
        <v>3.5999999999999999E-3</v>
      </c>
      <c r="T1683" s="132">
        <f>SUM(T1684:T1779)</f>
        <v>97.371179999999995</v>
      </c>
      <c r="AR1683" s="126" t="s">
        <v>87</v>
      </c>
      <c r="AT1683" s="133" t="s">
        <v>79</v>
      </c>
      <c r="AU1683" s="133" t="s">
        <v>89</v>
      </c>
      <c r="AY1683" s="126" t="s">
        <v>171</v>
      </c>
      <c r="BK1683" s="134">
        <f>SUM(BK1684:BK1779)</f>
        <v>0</v>
      </c>
    </row>
    <row r="1684" spans="2:65" s="1" customFormat="1" ht="24.15" customHeight="1">
      <c r="B1684" s="32"/>
      <c r="C1684" s="137" t="s">
        <v>1363</v>
      </c>
      <c r="D1684" s="137" t="s">
        <v>173</v>
      </c>
      <c r="E1684" s="138" t="s">
        <v>1364</v>
      </c>
      <c r="F1684" s="139" t="s">
        <v>1365</v>
      </c>
      <c r="G1684" s="140" t="s">
        <v>252</v>
      </c>
      <c r="H1684" s="141">
        <v>27</v>
      </c>
      <c r="I1684" s="142"/>
      <c r="J1684" s="143">
        <f>ROUND(I1684*H1684,2)</f>
        <v>0</v>
      </c>
      <c r="K1684" s="144"/>
      <c r="L1684" s="32"/>
      <c r="M1684" s="145" t="s">
        <v>1</v>
      </c>
      <c r="N1684" s="146" t="s">
        <v>45</v>
      </c>
      <c r="P1684" s="147">
        <f>O1684*H1684</f>
        <v>0</v>
      </c>
      <c r="Q1684" s="147">
        <v>0</v>
      </c>
      <c r="R1684" s="147">
        <f>Q1684*H1684</f>
        <v>0</v>
      </c>
      <c r="S1684" s="147">
        <v>0.32</v>
      </c>
      <c r="T1684" s="148">
        <f>S1684*H1684</f>
        <v>8.64</v>
      </c>
      <c r="AR1684" s="149" t="s">
        <v>177</v>
      </c>
      <c r="AT1684" s="149" t="s">
        <v>173</v>
      </c>
      <c r="AU1684" s="149" t="s">
        <v>96</v>
      </c>
      <c r="AY1684" s="17" t="s">
        <v>171</v>
      </c>
      <c r="BE1684" s="150">
        <f>IF(N1684="základní",J1684,0)</f>
        <v>0</v>
      </c>
      <c r="BF1684" s="150">
        <f>IF(N1684="snížená",J1684,0)</f>
        <v>0</v>
      </c>
      <c r="BG1684" s="150">
        <f>IF(N1684="zákl. přenesená",J1684,0)</f>
        <v>0</v>
      </c>
      <c r="BH1684" s="150">
        <f>IF(N1684="sníž. přenesená",J1684,0)</f>
        <v>0</v>
      </c>
      <c r="BI1684" s="150">
        <f>IF(N1684="nulová",J1684,0)</f>
        <v>0</v>
      </c>
      <c r="BJ1684" s="17" t="s">
        <v>87</v>
      </c>
      <c r="BK1684" s="150">
        <f>ROUND(I1684*H1684,2)</f>
        <v>0</v>
      </c>
      <c r="BL1684" s="17" t="s">
        <v>177</v>
      </c>
      <c r="BM1684" s="149" t="s">
        <v>1366</v>
      </c>
    </row>
    <row r="1685" spans="2:65" s="12" customFormat="1">
      <c r="B1685" s="151"/>
      <c r="D1685" s="152" t="s">
        <v>179</v>
      </c>
      <c r="E1685" s="153" t="s">
        <v>1</v>
      </c>
      <c r="F1685" s="154" t="s">
        <v>355</v>
      </c>
      <c r="H1685" s="153" t="s">
        <v>1</v>
      </c>
      <c r="I1685" s="155"/>
      <c r="L1685" s="151"/>
      <c r="M1685" s="156"/>
      <c r="T1685" s="157"/>
      <c r="AT1685" s="153" t="s">
        <v>179</v>
      </c>
      <c r="AU1685" s="153" t="s">
        <v>96</v>
      </c>
      <c r="AV1685" s="12" t="s">
        <v>87</v>
      </c>
      <c r="AW1685" s="12" t="s">
        <v>36</v>
      </c>
      <c r="AX1685" s="12" t="s">
        <v>80</v>
      </c>
      <c r="AY1685" s="153" t="s">
        <v>171</v>
      </c>
    </row>
    <row r="1686" spans="2:65" s="13" customFormat="1">
      <c r="B1686" s="158"/>
      <c r="D1686" s="152" t="s">
        <v>179</v>
      </c>
      <c r="E1686" s="159" t="s">
        <v>1</v>
      </c>
      <c r="F1686" s="160" t="s">
        <v>1367</v>
      </c>
      <c r="H1686" s="161">
        <v>16</v>
      </c>
      <c r="I1686" s="162"/>
      <c r="L1686" s="158"/>
      <c r="M1686" s="163"/>
      <c r="T1686" s="164"/>
      <c r="AT1686" s="159" t="s">
        <v>179</v>
      </c>
      <c r="AU1686" s="159" t="s">
        <v>96</v>
      </c>
      <c r="AV1686" s="13" t="s">
        <v>89</v>
      </c>
      <c r="AW1686" s="13" t="s">
        <v>36</v>
      </c>
      <c r="AX1686" s="13" t="s">
        <v>80</v>
      </c>
      <c r="AY1686" s="159" t="s">
        <v>171</v>
      </c>
    </row>
    <row r="1687" spans="2:65" s="13" customFormat="1">
      <c r="B1687" s="158"/>
      <c r="D1687" s="152" t="s">
        <v>179</v>
      </c>
      <c r="E1687" s="159" t="s">
        <v>1</v>
      </c>
      <c r="F1687" s="160" t="s">
        <v>1368</v>
      </c>
      <c r="H1687" s="161">
        <v>10</v>
      </c>
      <c r="I1687" s="162"/>
      <c r="L1687" s="158"/>
      <c r="M1687" s="163"/>
      <c r="T1687" s="164"/>
      <c r="AT1687" s="159" t="s">
        <v>179</v>
      </c>
      <c r="AU1687" s="159" t="s">
        <v>96</v>
      </c>
      <c r="AV1687" s="13" t="s">
        <v>89</v>
      </c>
      <c r="AW1687" s="13" t="s">
        <v>36</v>
      </c>
      <c r="AX1687" s="13" t="s">
        <v>80</v>
      </c>
      <c r="AY1687" s="159" t="s">
        <v>171</v>
      </c>
    </row>
    <row r="1688" spans="2:65" s="13" customFormat="1">
      <c r="B1688" s="158"/>
      <c r="D1688" s="152" t="s">
        <v>179</v>
      </c>
      <c r="E1688" s="159" t="s">
        <v>1</v>
      </c>
      <c r="F1688" s="160" t="s">
        <v>1369</v>
      </c>
      <c r="H1688" s="161">
        <v>1</v>
      </c>
      <c r="I1688" s="162"/>
      <c r="L1688" s="158"/>
      <c r="M1688" s="163"/>
      <c r="T1688" s="164"/>
      <c r="AT1688" s="159" t="s">
        <v>179</v>
      </c>
      <c r="AU1688" s="159" t="s">
        <v>96</v>
      </c>
      <c r="AV1688" s="13" t="s">
        <v>89</v>
      </c>
      <c r="AW1688" s="13" t="s">
        <v>36</v>
      </c>
      <c r="AX1688" s="13" t="s">
        <v>80</v>
      </c>
      <c r="AY1688" s="159" t="s">
        <v>171</v>
      </c>
    </row>
    <row r="1689" spans="2:65" s="14" customFormat="1">
      <c r="B1689" s="165"/>
      <c r="D1689" s="152" t="s">
        <v>179</v>
      </c>
      <c r="E1689" s="166" t="s">
        <v>1</v>
      </c>
      <c r="F1689" s="167" t="s">
        <v>183</v>
      </c>
      <c r="H1689" s="168">
        <v>27</v>
      </c>
      <c r="I1689" s="169"/>
      <c r="L1689" s="165"/>
      <c r="M1689" s="170"/>
      <c r="T1689" s="171"/>
      <c r="AT1689" s="166" t="s">
        <v>179</v>
      </c>
      <c r="AU1689" s="166" t="s">
        <v>96</v>
      </c>
      <c r="AV1689" s="14" t="s">
        <v>177</v>
      </c>
      <c r="AW1689" s="14" t="s">
        <v>36</v>
      </c>
      <c r="AX1689" s="14" t="s">
        <v>87</v>
      </c>
      <c r="AY1689" s="166" t="s">
        <v>171</v>
      </c>
    </row>
    <row r="1690" spans="2:65" s="1" customFormat="1" ht="24.15" customHeight="1">
      <c r="B1690" s="32"/>
      <c r="C1690" s="137" t="s">
        <v>1370</v>
      </c>
      <c r="D1690" s="137" t="s">
        <v>173</v>
      </c>
      <c r="E1690" s="138" t="s">
        <v>1371</v>
      </c>
      <c r="F1690" s="139" t="s">
        <v>1372</v>
      </c>
      <c r="G1690" s="140" t="s">
        <v>252</v>
      </c>
      <c r="H1690" s="141">
        <v>74.5</v>
      </c>
      <c r="I1690" s="142"/>
      <c r="J1690" s="143">
        <f>ROUND(I1690*H1690,2)</f>
        <v>0</v>
      </c>
      <c r="K1690" s="144"/>
      <c r="L1690" s="32"/>
      <c r="M1690" s="145" t="s">
        <v>1</v>
      </c>
      <c r="N1690" s="146" t="s">
        <v>45</v>
      </c>
      <c r="P1690" s="147">
        <f>O1690*H1690</f>
        <v>0</v>
      </c>
      <c r="Q1690" s="147">
        <v>0</v>
      </c>
      <c r="R1690" s="147">
        <f>Q1690*H1690</f>
        <v>0</v>
      </c>
      <c r="S1690" s="147">
        <v>0.7</v>
      </c>
      <c r="T1690" s="148">
        <f>S1690*H1690</f>
        <v>52.15</v>
      </c>
      <c r="AR1690" s="149" t="s">
        <v>177</v>
      </c>
      <c r="AT1690" s="149" t="s">
        <v>173</v>
      </c>
      <c r="AU1690" s="149" t="s">
        <v>96</v>
      </c>
      <c r="AY1690" s="17" t="s">
        <v>171</v>
      </c>
      <c r="BE1690" s="150">
        <f>IF(N1690="základní",J1690,0)</f>
        <v>0</v>
      </c>
      <c r="BF1690" s="150">
        <f>IF(N1690="snížená",J1690,0)</f>
        <v>0</v>
      </c>
      <c r="BG1690" s="150">
        <f>IF(N1690="zákl. přenesená",J1690,0)</f>
        <v>0</v>
      </c>
      <c r="BH1690" s="150">
        <f>IF(N1690="sníž. přenesená",J1690,0)</f>
        <v>0</v>
      </c>
      <c r="BI1690" s="150">
        <f>IF(N1690="nulová",J1690,0)</f>
        <v>0</v>
      </c>
      <c r="BJ1690" s="17" t="s">
        <v>87</v>
      </c>
      <c r="BK1690" s="150">
        <f>ROUND(I1690*H1690,2)</f>
        <v>0</v>
      </c>
      <c r="BL1690" s="17" t="s">
        <v>177</v>
      </c>
      <c r="BM1690" s="149" t="s">
        <v>1373</v>
      </c>
    </row>
    <row r="1691" spans="2:65" s="12" customFormat="1">
      <c r="B1691" s="151"/>
      <c r="D1691" s="152" t="s">
        <v>179</v>
      </c>
      <c r="E1691" s="153" t="s">
        <v>1</v>
      </c>
      <c r="F1691" s="154" t="s">
        <v>355</v>
      </c>
      <c r="H1691" s="153" t="s">
        <v>1</v>
      </c>
      <c r="I1691" s="155"/>
      <c r="L1691" s="151"/>
      <c r="M1691" s="156"/>
      <c r="T1691" s="157"/>
      <c r="AT1691" s="153" t="s">
        <v>179</v>
      </c>
      <c r="AU1691" s="153" t="s">
        <v>96</v>
      </c>
      <c r="AV1691" s="12" t="s">
        <v>87</v>
      </c>
      <c r="AW1691" s="12" t="s">
        <v>36</v>
      </c>
      <c r="AX1691" s="12" t="s">
        <v>80</v>
      </c>
      <c r="AY1691" s="153" t="s">
        <v>171</v>
      </c>
    </row>
    <row r="1692" spans="2:65" s="13" customFormat="1">
      <c r="B1692" s="158"/>
      <c r="D1692" s="152" t="s">
        <v>179</v>
      </c>
      <c r="E1692" s="159" t="s">
        <v>1</v>
      </c>
      <c r="F1692" s="160" t="s">
        <v>1374</v>
      </c>
      <c r="H1692" s="161">
        <v>7.5</v>
      </c>
      <c r="I1692" s="162"/>
      <c r="L1692" s="158"/>
      <c r="M1692" s="163"/>
      <c r="T1692" s="164"/>
      <c r="AT1692" s="159" t="s">
        <v>179</v>
      </c>
      <c r="AU1692" s="159" t="s">
        <v>96</v>
      </c>
      <c r="AV1692" s="13" t="s">
        <v>89</v>
      </c>
      <c r="AW1692" s="13" t="s">
        <v>36</v>
      </c>
      <c r="AX1692" s="13" t="s">
        <v>80</v>
      </c>
      <c r="AY1692" s="159" t="s">
        <v>171</v>
      </c>
    </row>
    <row r="1693" spans="2:65" s="13" customFormat="1">
      <c r="B1693" s="158"/>
      <c r="D1693" s="152" t="s">
        <v>179</v>
      </c>
      <c r="E1693" s="159" t="s">
        <v>1</v>
      </c>
      <c r="F1693" s="160" t="s">
        <v>1375</v>
      </c>
      <c r="H1693" s="161">
        <v>67</v>
      </c>
      <c r="I1693" s="162"/>
      <c r="L1693" s="158"/>
      <c r="M1693" s="163"/>
      <c r="T1693" s="164"/>
      <c r="AT1693" s="159" t="s">
        <v>179</v>
      </c>
      <c r="AU1693" s="159" t="s">
        <v>96</v>
      </c>
      <c r="AV1693" s="13" t="s">
        <v>89</v>
      </c>
      <c r="AW1693" s="13" t="s">
        <v>36</v>
      </c>
      <c r="AX1693" s="13" t="s">
        <v>80</v>
      </c>
      <c r="AY1693" s="159" t="s">
        <v>171</v>
      </c>
    </row>
    <row r="1694" spans="2:65" s="14" customFormat="1">
      <c r="B1694" s="165"/>
      <c r="D1694" s="152" t="s">
        <v>179</v>
      </c>
      <c r="E1694" s="166" t="s">
        <v>1</v>
      </c>
      <c r="F1694" s="167" t="s">
        <v>183</v>
      </c>
      <c r="H1694" s="168">
        <v>74.5</v>
      </c>
      <c r="I1694" s="169"/>
      <c r="L1694" s="165"/>
      <c r="M1694" s="170"/>
      <c r="T1694" s="171"/>
      <c r="AT1694" s="166" t="s">
        <v>179</v>
      </c>
      <c r="AU1694" s="166" t="s">
        <v>96</v>
      </c>
      <c r="AV1694" s="14" t="s">
        <v>177</v>
      </c>
      <c r="AW1694" s="14" t="s">
        <v>36</v>
      </c>
      <c r="AX1694" s="14" t="s">
        <v>87</v>
      </c>
      <c r="AY1694" s="166" t="s">
        <v>171</v>
      </c>
    </row>
    <row r="1695" spans="2:65" s="1" customFormat="1" ht="24.15" customHeight="1">
      <c r="B1695" s="32"/>
      <c r="C1695" s="137" t="s">
        <v>1376</v>
      </c>
      <c r="D1695" s="137" t="s">
        <v>173</v>
      </c>
      <c r="E1695" s="138" t="s">
        <v>1377</v>
      </c>
      <c r="F1695" s="139" t="s">
        <v>1378</v>
      </c>
      <c r="G1695" s="140" t="s">
        <v>252</v>
      </c>
      <c r="H1695" s="141">
        <v>15</v>
      </c>
      <c r="I1695" s="142"/>
      <c r="J1695" s="143">
        <f>ROUND(I1695*H1695,2)</f>
        <v>0</v>
      </c>
      <c r="K1695" s="144"/>
      <c r="L1695" s="32"/>
      <c r="M1695" s="145" t="s">
        <v>1</v>
      </c>
      <c r="N1695" s="146" t="s">
        <v>45</v>
      </c>
      <c r="P1695" s="147">
        <f>O1695*H1695</f>
        <v>0</v>
      </c>
      <c r="Q1695" s="147">
        <v>0</v>
      </c>
      <c r="R1695" s="147">
        <f>Q1695*H1695</f>
        <v>0</v>
      </c>
      <c r="S1695" s="147">
        <v>0.17699999999999999</v>
      </c>
      <c r="T1695" s="148">
        <f>S1695*H1695</f>
        <v>2.6549999999999998</v>
      </c>
      <c r="AR1695" s="149" t="s">
        <v>177</v>
      </c>
      <c r="AT1695" s="149" t="s">
        <v>173</v>
      </c>
      <c r="AU1695" s="149" t="s">
        <v>96</v>
      </c>
      <c r="AY1695" s="17" t="s">
        <v>171</v>
      </c>
      <c r="BE1695" s="150">
        <f>IF(N1695="základní",J1695,0)</f>
        <v>0</v>
      </c>
      <c r="BF1695" s="150">
        <f>IF(N1695="snížená",J1695,0)</f>
        <v>0</v>
      </c>
      <c r="BG1695" s="150">
        <f>IF(N1695="zákl. přenesená",J1695,0)</f>
        <v>0</v>
      </c>
      <c r="BH1695" s="150">
        <f>IF(N1695="sníž. přenesená",J1695,0)</f>
        <v>0</v>
      </c>
      <c r="BI1695" s="150">
        <f>IF(N1695="nulová",J1695,0)</f>
        <v>0</v>
      </c>
      <c r="BJ1695" s="17" t="s">
        <v>87</v>
      </c>
      <c r="BK1695" s="150">
        <f>ROUND(I1695*H1695,2)</f>
        <v>0</v>
      </c>
      <c r="BL1695" s="17" t="s">
        <v>177</v>
      </c>
      <c r="BM1695" s="149" t="s">
        <v>1379</v>
      </c>
    </row>
    <row r="1696" spans="2:65" s="12" customFormat="1">
      <c r="B1696" s="151"/>
      <c r="D1696" s="152" t="s">
        <v>179</v>
      </c>
      <c r="E1696" s="153" t="s">
        <v>1</v>
      </c>
      <c r="F1696" s="154" t="s">
        <v>355</v>
      </c>
      <c r="H1696" s="153" t="s">
        <v>1</v>
      </c>
      <c r="I1696" s="155"/>
      <c r="L1696" s="151"/>
      <c r="M1696" s="156"/>
      <c r="T1696" s="157"/>
      <c r="AT1696" s="153" t="s">
        <v>179</v>
      </c>
      <c r="AU1696" s="153" t="s">
        <v>96</v>
      </c>
      <c r="AV1696" s="12" t="s">
        <v>87</v>
      </c>
      <c r="AW1696" s="12" t="s">
        <v>36</v>
      </c>
      <c r="AX1696" s="12" t="s">
        <v>80</v>
      </c>
      <c r="AY1696" s="153" t="s">
        <v>171</v>
      </c>
    </row>
    <row r="1697" spans="2:65" s="13" customFormat="1">
      <c r="B1697" s="158"/>
      <c r="D1697" s="152" t="s">
        <v>179</v>
      </c>
      <c r="E1697" s="159" t="s">
        <v>1</v>
      </c>
      <c r="F1697" s="160" t="s">
        <v>1380</v>
      </c>
      <c r="H1697" s="161">
        <v>15</v>
      </c>
      <c r="I1697" s="162"/>
      <c r="L1697" s="158"/>
      <c r="M1697" s="163"/>
      <c r="T1697" s="164"/>
      <c r="AT1697" s="159" t="s">
        <v>179</v>
      </c>
      <c r="AU1697" s="159" t="s">
        <v>96</v>
      </c>
      <c r="AV1697" s="13" t="s">
        <v>89</v>
      </c>
      <c r="AW1697" s="13" t="s">
        <v>36</v>
      </c>
      <c r="AX1697" s="13" t="s">
        <v>80</v>
      </c>
      <c r="AY1697" s="159" t="s">
        <v>171</v>
      </c>
    </row>
    <row r="1698" spans="2:65" s="14" customFormat="1">
      <c r="B1698" s="165"/>
      <c r="D1698" s="152" t="s">
        <v>179</v>
      </c>
      <c r="E1698" s="166" t="s">
        <v>1</v>
      </c>
      <c r="F1698" s="167" t="s">
        <v>183</v>
      </c>
      <c r="H1698" s="168">
        <v>15</v>
      </c>
      <c r="I1698" s="169"/>
      <c r="L1698" s="165"/>
      <c r="M1698" s="170"/>
      <c r="T1698" s="171"/>
      <c r="AT1698" s="166" t="s">
        <v>179</v>
      </c>
      <c r="AU1698" s="166" t="s">
        <v>96</v>
      </c>
      <c r="AV1698" s="14" t="s">
        <v>177</v>
      </c>
      <c r="AW1698" s="14" t="s">
        <v>36</v>
      </c>
      <c r="AX1698" s="14" t="s">
        <v>87</v>
      </c>
      <c r="AY1698" s="166" t="s">
        <v>171</v>
      </c>
    </row>
    <row r="1699" spans="2:65" s="1" customFormat="1" ht="24.15" customHeight="1">
      <c r="B1699" s="32"/>
      <c r="C1699" s="137" t="s">
        <v>1381</v>
      </c>
      <c r="D1699" s="137" t="s">
        <v>173</v>
      </c>
      <c r="E1699" s="138" t="s">
        <v>1382</v>
      </c>
      <c r="F1699" s="139" t="s">
        <v>1383</v>
      </c>
      <c r="G1699" s="140" t="s">
        <v>252</v>
      </c>
      <c r="H1699" s="141">
        <v>35</v>
      </c>
      <c r="I1699" s="142"/>
      <c r="J1699" s="143">
        <f>ROUND(I1699*H1699,2)</f>
        <v>0</v>
      </c>
      <c r="K1699" s="144"/>
      <c r="L1699" s="32"/>
      <c r="M1699" s="145" t="s">
        <v>1</v>
      </c>
      <c r="N1699" s="146" t="s">
        <v>45</v>
      </c>
      <c r="P1699" s="147">
        <f>O1699*H1699</f>
        <v>0</v>
      </c>
      <c r="Q1699" s="147">
        <v>0</v>
      </c>
      <c r="R1699" s="147">
        <f>Q1699*H1699</f>
        <v>0</v>
      </c>
      <c r="S1699" s="147">
        <v>0.23599999999999999</v>
      </c>
      <c r="T1699" s="148">
        <f>S1699*H1699</f>
        <v>8.26</v>
      </c>
      <c r="AR1699" s="149" t="s">
        <v>177</v>
      </c>
      <c r="AT1699" s="149" t="s">
        <v>173</v>
      </c>
      <c r="AU1699" s="149" t="s">
        <v>96</v>
      </c>
      <c r="AY1699" s="17" t="s">
        <v>171</v>
      </c>
      <c r="BE1699" s="150">
        <f>IF(N1699="základní",J1699,0)</f>
        <v>0</v>
      </c>
      <c r="BF1699" s="150">
        <f>IF(N1699="snížená",J1699,0)</f>
        <v>0</v>
      </c>
      <c r="BG1699" s="150">
        <f>IF(N1699="zákl. přenesená",J1699,0)</f>
        <v>0</v>
      </c>
      <c r="BH1699" s="150">
        <f>IF(N1699="sníž. přenesená",J1699,0)</f>
        <v>0</v>
      </c>
      <c r="BI1699" s="150">
        <f>IF(N1699="nulová",J1699,0)</f>
        <v>0</v>
      </c>
      <c r="BJ1699" s="17" t="s">
        <v>87</v>
      </c>
      <c r="BK1699" s="150">
        <f>ROUND(I1699*H1699,2)</f>
        <v>0</v>
      </c>
      <c r="BL1699" s="17" t="s">
        <v>177</v>
      </c>
      <c r="BM1699" s="149" t="s">
        <v>1384</v>
      </c>
    </row>
    <row r="1700" spans="2:65" s="12" customFormat="1">
      <c r="B1700" s="151"/>
      <c r="D1700" s="152" t="s">
        <v>179</v>
      </c>
      <c r="E1700" s="153" t="s">
        <v>1</v>
      </c>
      <c r="F1700" s="154" t="s">
        <v>355</v>
      </c>
      <c r="H1700" s="153" t="s">
        <v>1</v>
      </c>
      <c r="I1700" s="155"/>
      <c r="L1700" s="151"/>
      <c r="M1700" s="156"/>
      <c r="T1700" s="157"/>
      <c r="AT1700" s="153" t="s">
        <v>179</v>
      </c>
      <c r="AU1700" s="153" t="s">
        <v>96</v>
      </c>
      <c r="AV1700" s="12" t="s">
        <v>87</v>
      </c>
      <c r="AW1700" s="12" t="s">
        <v>36</v>
      </c>
      <c r="AX1700" s="12" t="s">
        <v>80</v>
      </c>
      <c r="AY1700" s="153" t="s">
        <v>171</v>
      </c>
    </row>
    <row r="1701" spans="2:65" s="13" customFormat="1">
      <c r="B1701" s="158"/>
      <c r="D1701" s="152" t="s">
        <v>179</v>
      </c>
      <c r="E1701" s="159" t="s">
        <v>1</v>
      </c>
      <c r="F1701" s="160" t="s">
        <v>1385</v>
      </c>
      <c r="H1701" s="161">
        <v>35</v>
      </c>
      <c r="I1701" s="162"/>
      <c r="L1701" s="158"/>
      <c r="M1701" s="163"/>
      <c r="T1701" s="164"/>
      <c r="AT1701" s="159" t="s">
        <v>179</v>
      </c>
      <c r="AU1701" s="159" t="s">
        <v>96</v>
      </c>
      <c r="AV1701" s="13" t="s">
        <v>89</v>
      </c>
      <c r="AW1701" s="13" t="s">
        <v>36</v>
      </c>
      <c r="AX1701" s="13" t="s">
        <v>80</v>
      </c>
      <c r="AY1701" s="159" t="s">
        <v>171</v>
      </c>
    </row>
    <row r="1702" spans="2:65" s="14" customFormat="1">
      <c r="B1702" s="165"/>
      <c r="D1702" s="152" t="s">
        <v>179</v>
      </c>
      <c r="E1702" s="166" t="s">
        <v>1</v>
      </c>
      <c r="F1702" s="167" t="s">
        <v>183</v>
      </c>
      <c r="H1702" s="168">
        <v>35</v>
      </c>
      <c r="I1702" s="169"/>
      <c r="L1702" s="165"/>
      <c r="M1702" s="170"/>
      <c r="T1702" s="171"/>
      <c r="AT1702" s="166" t="s">
        <v>179</v>
      </c>
      <c r="AU1702" s="166" t="s">
        <v>96</v>
      </c>
      <c r="AV1702" s="14" t="s">
        <v>177</v>
      </c>
      <c r="AW1702" s="14" t="s">
        <v>36</v>
      </c>
      <c r="AX1702" s="14" t="s">
        <v>87</v>
      </c>
      <c r="AY1702" s="166" t="s">
        <v>171</v>
      </c>
    </row>
    <row r="1703" spans="2:65" s="1" customFormat="1" ht="24.15" customHeight="1">
      <c r="B1703" s="32"/>
      <c r="C1703" s="137" t="s">
        <v>1386</v>
      </c>
      <c r="D1703" s="137" t="s">
        <v>173</v>
      </c>
      <c r="E1703" s="138" t="s">
        <v>1387</v>
      </c>
      <c r="F1703" s="139" t="s">
        <v>1388</v>
      </c>
      <c r="G1703" s="140" t="s">
        <v>252</v>
      </c>
      <c r="H1703" s="141">
        <v>19.5</v>
      </c>
      <c r="I1703" s="142"/>
      <c r="J1703" s="143">
        <f>ROUND(I1703*H1703,2)</f>
        <v>0</v>
      </c>
      <c r="K1703" s="144"/>
      <c r="L1703" s="32"/>
      <c r="M1703" s="145" t="s">
        <v>1</v>
      </c>
      <c r="N1703" s="146" t="s">
        <v>45</v>
      </c>
      <c r="P1703" s="147">
        <f>O1703*H1703</f>
        <v>0</v>
      </c>
      <c r="Q1703" s="147">
        <v>0</v>
      </c>
      <c r="R1703" s="147">
        <f>Q1703*H1703</f>
        <v>0</v>
      </c>
      <c r="S1703" s="147">
        <v>1.4999999999999999E-2</v>
      </c>
      <c r="T1703" s="148">
        <f>S1703*H1703</f>
        <v>0.29249999999999998</v>
      </c>
      <c r="AR1703" s="149" t="s">
        <v>177</v>
      </c>
      <c r="AT1703" s="149" t="s">
        <v>173</v>
      </c>
      <c r="AU1703" s="149" t="s">
        <v>96</v>
      </c>
      <c r="AY1703" s="17" t="s">
        <v>171</v>
      </c>
      <c r="BE1703" s="150">
        <f>IF(N1703="základní",J1703,0)</f>
        <v>0</v>
      </c>
      <c r="BF1703" s="150">
        <f>IF(N1703="snížená",J1703,0)</f>
        <v>0</v>
      </c>
      <c r="BG1703" s="150">
        <f>IF(N1703="zákl. přenesená",J1703,0)</f>
        <v>0</v>
      </c>
      <c r="BH1703" s="150">
        <f>IF(N1703="sníž. přenesená",J1703,0)</f>
        <v>0</v>
      </c>
      <c r="BI1703" s="150">
        <f>IF(N1703="nulová",J1703,0)</f>
        <v>0</v>
      </c>
      <c r="BJ1703" s="17" t="s">
        <v>87</v>
      </c>
      <c r="BK1703" s="150">
        <f>ROUND(I1703*H1703,2)</f>
        <v>0</v>
      </c>
      <c r="BL1703" s="17" t="s">
        <v>177</v>
      </c>
      <c r="BM1703" s="149" t="s">
        <v>1389</v>
      </c>
    </row>
    <row r="1704" spans="2:65" s="12" customFormat="1">
      <c r="B1704" s="151"/>
      <c r="D1704" s="152" t="s">
        <v>179</v>
      </c>
      <c r="E1704" s="153" t="s">
        <v>1</v>
      </c>
      <c r="F1704" s="154" t="s">
        <v>355</v>
      </c>
      <c r="H1704" s="153" t="s">
        <v>1</v>
      </c>
      <c r="I1704" s="155"/>
      <c r="L1704" s="151"/>
      <c r="M1704" s="156"/>
      <c r="T1704" s="157"/>
      <c r="AT1704" s="153" t="s">
        <v>179</v>
      </c>
      <c r="AU1704" s="153" t="s">
        <v>96</v>
      </c>
      <c r="AV1704" s="12" t="s">
        <v>87</v>
      </c>
      <c r="AW1704" s="12" t="s">
        <v>36</v>
      </c>
      <c r="AX1704" s="12" t="s">
        <v>80</v>
      </c>
      <c r="AY1704" s="153" t="s">
        <v>171</v>
      </c>
    </row>
    <row r="1705" spans="2:65" s="13" customFormat="1">
      <c r="B1705" s="158"/>
      <c r="D1705" s="152" t="s">
        <v>179</v>
      </c>
      <c r="E1705" s="159" t="s">
        <v>1</v>
      </c>
      <c r="F1705" s="160" t="s">
        <v>1390</v>
      </c>
      <c r="H1705" s="161">
        <v>19.5</v>
      </c>
      <c r="I1705" s="162"/>
      <c r="L1705" s="158"/>
      <c r="M1705" s="163"/>
      <c r="T1705" s="164"/>
      <c r="AT1705" s="159" t="s">
        <v>179</v>
      </c>
      <c r="AU1705" s="159" t="s">
        <v>96</v>
      </c>
      <c r="AV1705" s="13" t="s">
        <v>89</v>
      </c>
      <c r="AW1705" s="13" t="s">
        <v>36</v>
      </c>
      <c r="AX1705" s="13" t="s">
        <v>80</v>
      </c>
      <c r="AY1705" s="159" t="s">
        <v>171</v>
      </c>
    </row>
    <row r="1706" spans="2:65" s="14" customFormat="1">
      <c r="B1706" s="165"/>
      <c r="D1706" s="152" t="s">
        <v>179</v>
      </c>
      <c r="E1706" s="166" t="s">
        <v>1</v>
      </c>
      <c r="F1706" s="167" t="s">
        <v>183</v>
      </c>
      <c r="H1706" s="168">
        <v>19.5</v>
      </c>
      <c r="I1706" s="169"/>
      <c r="L1706" s="165"/>
      <c r="M1706" s="170"/>
      <c r="T1706" s="171"/>
      <c r="AT1706" s="166" t="s">
        <v>179</v>
      </c>
      <c r="AU1706" s="166" t="s">
        <v>96</v>
      </c>
      <c r="AV1706" s="14" t="s">
        <v>177</v>
      </c>
      <c r="AW1706" s="14" t="s">
        <v>36</v>
      </c>
      <c r="AX1706" s="14" t="s">
        <v>87</v>
      </c>
      <c r="AY1706" s="166" t="s">
        <v>171</v>
      </c>
    </row>
    <row r="1707" spans="2:65" s="1" customFormat="1" ht="24.15" customHeight="1">
      <c r="B1707" s="32"/>
      <c r="C1707" s="137" t="s">
        <v>1391</v>
      </c>
      <c r="D1707" s="137" t="s">
        <v>173</v>
      </c>
      <c r="E1707" s="138" t="s">
        <v>1392</v>
      </c>
      <c r="F1707" s="139" t="s">
        <v>1393</v>
      </c>
      <c r="G1707" s="140" t="s">
        <v>252</v>
      </c>
      <c r="H1707" s="141">
        <v>9</v>
      </c>
      <c r="I1707" s="142"/>
      <c r="J1707" s="143">
        <f>ROUND(I1707*H1707,2)</f>
        <v>0</v>
      </c>
      <c r="K1707" s="144"/>
      <c r="L1707" s="32"/>
      <c r="M1707" s="145" t="s">
        <v>1</v>
      </c>
      <c r="N1707" s="146" t="s">
        <v>45</v>
      </c>
      <c r="P1707" s="147">
        <f>O1707*H1707</f>
        <v>0</v>
      </c>
      <c r="Q1707" s="147">
        <v>0</v>
      </c>
      <c r="R1707" s="147">
        <f>Q1707*H1707</f>
        <v>0</v>
      </c>
      <c r="S1707" s="147">
        <v>0.03</v>
      </c>
      <c r="T1707" s="148">
        <f>S1707*H1707</f>
        <v>0.27</v>
      </c>
      <c r="AR1707" s="149" t="s">
        <v>177</v>
      </c>
      <c r="AT1707" s="149" t="s">
        <v>173</v>
      </c>
      <c r="AU1707" s="149" t="s">
        <v>96</v>
      </c>
      <c r="AY1707" s="17" t="s">
        <v>171</v>
      </c>
      <c r="BE1707" s="150">
        <f>IF(N1707="základní",J1707,0)</f>
        <v>0</v>
      </c>
      <c r="BF1707" s="150">
        <f>IF(N1707="snížená",J1707,0)</f>
        <v>0</v>
      </c>
      <c r="BG1707" s="150">
        <f>IF(N1707="zákl. přenesená",J1707,0)</f>
        <v>0</v>
      </c>
      <c r="BH1707" s="150">
        <f>IF(N1707="sníž. přenesená",J1707,0)</f>
        <v>0</v>
      </c>
      <c r="BI1707" s="150">
        <f>IF(N1707="nulová",J1707,0)</f>
        <v>0</v>
      </c>
      <c r="BJ1707" s="17" t="s">
        <v>87</v>
      </c>
      <c r="BK1707" s="150">
        <f>ROUND(I1707*H1707,2)</f>
        <v>0</v>
      </c>
      <c r="BL1707" s="17" t="s">
        <v>177</v>
      </c>
      <c r="BM1707" s="149" t="s">
        <v>1394</v>
      </c>
    </row>
    <row r="1708" spans="2:65" s="12" customFormat="1">
      <c r="B1708" s="151"/>
      <c r="D1708" s="152" t="s">
        <v>179</v>
      </c>
      <c r="E1708" s="153" t="s">
        <v>1</v>
      </c>
      <c r="F1708" s="154" t="s">
        <v>355</v>
      </c>
      <c r="H1708" s="153" t="s">
        <v>1</v>
      </c>
      <c r="I1708" s="155"/>
      <c r="L1708" s="151"/>
      <c r="M1708" s="156"/>
      <c r="T1708" s="157"/>
      <c r="AT1708" s="153" t="s">
        <v>179</v>
      </c>
      <c r="AU1708" s="153" t="s">
        <v>96</v>
      </c>
      <c r="AV1708" s="12" t="s">
        <v>87</v>
      </c>
      <c r="AW1708" s="12" t="s">
        <v>36</v>
      </c>
      <c r="AX1708" s="12" t="s">
        <v>80</v>
      </c>
      <c r="AY1708" s="153" t="s">
        <v>171</v>
      </c>
    </row>
    <row r="1709" spans="2:65" s="13" customFormat="1">
      <c r="B1709" s="158"/>
      <c r="D1709" s="152" t="s">
        <v>179</v>
      </c>
      <c r="E1709" s="159" t="s">
        <v>1</v>
      </c>
      <c r="F1709" s="160" t="s">
        <v>1395</v>
      </c>
      <c r="H1709" s="161">
        <v>9</v>
      </c>
      <c r="I1709" s="162"/>
      <c r="L1709" s="158"/>
      <c r="M1709" s="163"/>
      <c r="T1709" s="164"/>
      <c r="AT1709" s="159" t="s">
        <v>179</v>
      </c>
      <c r="AU1709" s="159" t="s">
        <v>96</v>
      </c>
      <c r="AV1709" s="13" t="s">
        <v>89</v>
      </c>
      <c r="AW1709" s="13" t="s">
        <v>36</v>
      </c>
      <c r="AX1709" s="13" t="s">
        <v>80</v>
      </c>
      <c r="AY1709" s="159" t="s">
        <v>171</v>
      </c>
    </row>
    <row r="1710" spans="2:65" s="14" customFormat="1">
      <c r="B1710" s="165"/>
      <c r="D1710" s="152" t="s">
        <v>179</v>
      </c>
      <c r="E1710" s="166" t="s">
        <v>1</v>
      </c>
      <c r="F1710" s="167" t="s">
        <v>183</v>
      </c>
      <c r="H1710" s="168">
        <v>9</v>
      </c>
      <c r="I1710" s="169"/>
      <c r="L1710" s="165"/>
      <c r="M1710" s="170"/>
      <c r="T1710" s="171"/>
      <c r="AT1710" s="166" t="s">
        <v>179</v>
      </c>
      <c r="AU1710" s="166" t="s">
        <v>96</v>
      </c>
      <c r="AV1710" s="14" t="s">
        <v>177</v>
      </c>
      <c r="AW1710" s="14" t="s">
        <v>36</v>
      </c>
      <c r="AX1710" s="14" t="s">
        <v>87</v>
      </c>
      <c r="AY1710" s="166" t="s">
        <v>171</v>
      </c>
    </row>
    <row r="1711" spans="2:65" s="1" customFormat="1" ht="24.15" customHeight="1">
      <c r="B1711" s="32"/>
      <c r="C1711" s="137" t="s">
        <v>1396</v>
      </c>
      <c r="D1711" s="137" t="s">
        <v>173</v>
      </c>
      <c r="E1711" s="138" t="s">
        <v>1397</v>
      </c>
      <c r="F1711" s="139" t="s">
        <v>1398</v>
      </c>
      <c r="G1711" s="140" t="s">
        <v>280</v>
      </c>
      <c r="H1711" s="141">
        <v>9.8040000000000003</v>
      </c>
      <c r="I1711" s="142"/>
      <c r="J1711" s="143">
        <f>ROUND(I1711*H1711,2)</f>
        <v>0</v>
      </c>
      <c r="K1711" s="144"/>
      <c r="L1711" s="32"/>
      <c r="M1711" s="145" t="s">
        <v>1</v>
      </c>
      <c r="N1711" s="146" t="s">
        <v>45</v>
      </c>
      <c r="P1711" s="147">
        <f>O1711*H1711</f>
        <v>0</v>
      </c>
      <c r="Q1711" s="147">
        <v>0</v>
      </c>
      <c r="R1711" s="147">
        <f>Q1711*H1711</f>
        <v>0</v>
      </c>
      <c r="S1711" s="147">
        <v>1.92</v>
      </c>
      <c r="T1711" s="148">
        <f>S1711*H1711</f>
        <v>18.82368</v>
      </c>
      <c r="AR1711" s="149" t="s">
        <v>177</v>
      </c>
      <c r="AT1711" s="149" t="s">
        <v>173</v>
      </c>
      <c r="AU1711" s="149" t="s">
        <v>96</v>
      </c>
      <c r="AY1711" s="17" t="s">
        <v>171</v>
      </c>
      <c r="BE1711" s="150">
        <f>IF(N1711="základní",J1711,0)</f>
        <v>0</v>
      </c>
      <c r="BF1711" s="150">
        <f>IF(N1711="snížená",J1711,0)</f>
        <v>0</v>
      </c>
      <c r="BG1711" s="150">
        <f>IF(N1711="zákl. přenesená",J1711,0)</f>
        <v>0</v>
      </c>
      <c r="BH1711" s="150">
        <f>IF(N1711="sníž. přenesená",J1711,0)</f>
        <v>0</v>
      </c>
      <c r="BI1711" s="150">
        <f>IF(N1711="nulová",J1711,0)</f>
        <v>0</v>
      </c>
      <c r="BJ1711" s="17" t="s">
        <v>87</v>
      </c>
      <c r="BK1711" s="150">
        <f>ROUND(I1711*H1711,2)</f>
        <v>0</v>
      </c>
      <c r="BL1711" s="17" t="s">
        <v>177</v>
      </c>
      <c r="BM1711" s="149" t="s">
        <v>1399</v>
      </c>
    </row>
    <row r="1712" spans="2:65" s="12" customFormat="1">
      <c r="B1712" s="151"/>
      <c r="D1712" s="152" t="s">
        <v>179</v>
      </c>
      <c r="E1712" s="153" t="s">
        <v>1</v>
      </c>
      <c r="F1712" s="154" t="s">
        <v>357</v>
      </c>
      <c r="H1712" s="153" t="s">
        <v>1</v>
      </c>
      <c r="I1712" s="155"/>
      <c r="L1712" s="151"/>
      <c r="M1712" s="156"/>
      <c r="T1712" s="157"/>
      <c r="AT1712" s="153" t="s">
        <v>179</v>
      </c>
      <c r="AU1712" s="153" t="s">
        <v>96</v>
      </c>
      <c r="AV1712" s="12" t="s">
        <v>87</v>
      </c>
      <c r="AW1712" s="12" t="s">
        <v>36</v>
      </c>
      <c r="AX1712" s="12" t="s">
        <v>80</v>
      </c>
      <c r="AY1712" s="153" t="s">
        <v>171</v>
      </c>
    </row>
    <row r="1713" spans="2:65" s="13" customFormat="1" ht="20.399999999999999">
      <c r="B1713" s="158"/>
      <c r="D1713" s="152" t="s">
        <v>179</v>
      </c>
      <c r="E1713" s="159" t="s">
        <v>1</v>
      </c>
      <c r="F1713" s="160" t="s">
        <v>1400</v>
      </c>
      <c r="H1713" s="161">
        <v>9.609</v>
      </c>
      <c r="I1713" s="162"/>
      <c r="L1713" s="158"/>
      <c r="M1713" s="163"/>
      <c r="T1713" s="164"/>
      <c r="AT1713" s="159" t="s">
        <v>179</v>
      </c>
      <c r="AU1713" s="159" t="s">
        <v>96</v>
      </c>
      <c r="AV1713" s="13" t="s">
        <v>89</v>
      </c>
      <c r="AW1713" s="13" t="s">
        <v>36</v>
      </c>
      <c r="AX1713" s="13" t="s">
        <v>80</v>
      </c>
      <c r="AY1713" s="159" t="s">
        <v>171</v>
      </c>
    </row>
    <row r="1714" spans="2:65" s="13" customFormat="1" ht="20.399999999999999">
      <c r="B1714" s="158"/>
      <c r="D1714" s="152" t="s">
        <v>179</v>
      </c>
      <c r="E1714" s="159" t="s">
        <v>1</v>
      </c>
      <c r="F1714" s="160" t="s">
        <v>1401</v>
      </c>
      <c r="H1714" s="161">
        <v>0.19500000000000001</v>
      </c>
      <c r="I1714" s="162"/>
      <c r="L1714" s="158"/>
      <c r="M1714" s="163"/>
      <c r="T1714" s="164"/>
      <c r="AT1714" s="159" t="s">
        <v>179</v>
      </c>
      <c r="AU1714" s="159" t="s">
        <v>96</v>
      </c>
      <c r="AV1714" s="13" t="s">
        <v>89</v>
      </c>
      <c r="AW1714" s="13" t="s">
        <v>36</v>
      </c>
      <c r="AX1714" s="13" t="s">
        <v>80</v>
      </c>
      <c r="AY1714" s="159" t="s">
        <v>171</v>
      </c>
    </row>
    <row r="1715" spans="2:65" s="14" customFormat="1">
      <c r="B1715" s="165"/>
      <c r="D1715" s="152" t="s">
        <v>179</v>
      </c>
      <c r="E1715" s="166" t="s">
        <v>1</v>
      </c>
      <c r="F1715" s="167" t="s">
        <v>183</v>
      </c>
      <c r="H1715" s="168">
        <v>9.8040000000000003</v>
      </c>
      <c r="I1715" s="169"/>
      <c r="L1715" s="165"/>
      <c r="M1715" s="170"/>
      <c r="T1715" s="171"/>
      <c r="AT1715" s="166" t="s">
        <v>179</v>
      </c>
      <c r="AU1715" s="166" t="s">
        <v>96</v>
      </c>
      <c r="AV1715" s="14" t="s">
        <v>177</v>
      </c>
      <c r="AW1715" s="14" t="s">
        <v>36</v>
      </c>
      <c r="AX1715" s="14" t="s">
        <v>87</v>
      </c>
      <c r="AY1715" s="166" t="s">
        <v>171</v>
      </c>
    </row>
    <row r="1716" spans="2:65" s="1" customFormat="1" ht="24.15" customHeight="1">
      <c r="B1716" s="32"/>
      <c r="C1716" s="137" t="s">
        <v>1402</v>
      </c>
      <c r="D1716" s="137" t="s">
        <v>173</v>
      </c>
      <c r="E1716" s="138" t="s">
        <v>1403</v>
      </c>
      <c r="F1716" s="139" t="s">
        <v>1404</v>
      </c>
      <c r="G1716" s="140" t="s">
        <v>190</v>
      </c>
      <c r="H1716" s="141">
        <v>10</v>
      </c>
      <c r="I1716" s="142"/>
      <c r="J1716" s="143">
        <f>ROUND(I1716*H1716,2)</f>
        <v>0</v>
      </c>
      <c r="K1716" s="144"/>
      <c r="L1716" s="32"/>
      <c r="M1716" s="145" t="s">
        <v>1</v>
      </c>
      <c r="N1716" s="146" t="s">
        <v>45</v>
      </c>
      <c r="P1716" s="147">
        <f>O1716*H1716</f>
        <v>0</v>
      </c>
      <c r="Q1716" s="147">
        <v>0</v>
      </c>
      <c r="R1716" s="147">
        <f>Q1716*H1716</f>
        <v>0</v>
      </c>
      <c r="S1716" s="147">
        <v>0.15</v>
      </c>
      <c r="T1716" s="148">
        <f>S1716*H1716</f>
        <v>1.5</v>
      </c>
      <c r="AR1716" s="149" t="s">
        <v>177</v>
      </c>
      <c r="AT1716" s="149" t="s">
        <v>173</v>
      </c>
      <c r="AU1716" s="149" t="s">
        <v>96</v>
      </c>
      <c r="AY1716" s="17" t="s">
        <v>171</v>
      </c>
      <c r="BE1716" s="150">
        <f>IF(N1716="základní",J1716,0)</f>
        <v>0</v>
      </c>
      <c r="BF1716" s="150">
        <f>IF(N1716="snížená",J1716,0)</f>
        <v>0</v>
      </c>
      <c r="BG1716" s="150">
        <f>IF(N1716="zákl. přenesená",J1716,0)</f>
        <v>0</v>
      </c>
      <c r="BH1716" s="150">
        <f>IF(N1716="sníž. přenesená",J1716,0)</f>
        <v>0</v>
      </c>
      <c r="BI1716" s="150">
        <f>IF(N1716="nulová",J1716,0)</f>
        <v>0</v>
      </c>
      <c r="BJ1716" s="17" t="s">
        <v>87</v>
      </c>
      <c r="BK1716" s="150">
        <f>ROUND(I1716*H1716,2)</f>
        <v>0</v>
      </c>
      <c r="BL1716" s="17" t="s">
        <v>177</v>
      </c>
      <c r="BM1716" s="149" t="s">
        <v>1405</v>
      </c>
    </row>
    <row r="1717" spans="2:65" s="12" customFormat="1">
      <c r="B1717" s="151"/>
      <c r="D1717" s="152" t="s">
        <v>179</v>
      </c>
      <c r="E1717" s="153" t="s">
        <v>1</v>
      </c>
      <c r="F1717" s="154" t="s">
        <v>1406</v>
      </c>
      <c r="H1717" s="153" t="s">
        <v>1</v>
      </c>
      <c r="I1717" s="155"/>
      <c r="L1717" s="151"/>
      <c r="M1717" s="156"/>
      <c r="T1717" s="157"/>
      <c r="AT1717" s="153" t="s">
        <v>179</v>
      </c>
      <c r="AU1717" s="153" t="s">
        <v>96</v>
      </c>
      <c r="AV1717" s="12" t="s">
        <v>87</v>
      </c>
      <c r="AW1717" s="12" t="s">
        <v>36</v>
      </c>
      <c r="AX1717" s="12" t="s">
        <v>80</v>
      </c>
      <c r="AY1717" s="153" t="s">
        <v>171</v>
      </c>
    </row>
    <row r="1718" spans="2:65" s="13" customFormat="1">
      <c r="B1718" s="158"/>
      <c r="D1718" s="152" t="s">
        <v>179</v>
      </c>
      <c r="E1718" s="159" t="s">
        <v>1</v>
      </c>
      <c r="F1718" s="160" t="s">
        <v>1407</v>
      </c>
      <c r="H1718" s="161">
        <v>10</v>
      </c>
      <c r="I1718" s="162"/>
      <c r="L1718" s="158"/>
      <c r="M1718" s="163"/>
      <c r="T1718" s="164"/>
      <c r="AT1718" s="159" t="s">
        <v>179</v>
      </c>
      <c r="AU1718" s="159" t="s">
        <v>96</v>
      </c>
      <c r="AV1718" s="13" t="s">
        <v>89</v>
      </c>
      <c r="AW1718" s="13" t="s">
        <v>36</v>
      </c>
      <c r="AX1718" s="13" t="s">
        <v>80</v>
      </c>
      <c r="AY1718" s="159" t="s">
        <v>171</v>
      </c>
    </row>
    <row r="1719" spans="2:65" s="14" customFormat="1">
      <c r="B1719" s="165"/>
      <c r="D1719" s="152" t="s">
        <v>179</v>
      </c>
      <c r="E1719" s="166" t="s">
        <v>1</v>
      </c>
      <c r="F1719" s="167" t="s">
        <v>183</v>
      </c>
      <c r="H1719" s="168">
        <v>10</v>
      </c>
      <c r="I1719" s="169"/>
      <c r="L1719" s="165"/>
      <c r="M1719" s="170"/>
      <c r="T1719" s="171"/>
      <c r="AT1719" s="166" t="s">
        <v>179</v>
      </c>
      <c r="AU1719" s="166" t="s">
        <v>96</v>
      </c>
      <c r="AV1719" s="14" t="s">
        <v>177</v>
      </c>
      <c r="AW1719" s="14" t="s">
        <v>36</v>
      </c>
      <c r="AX1719" s="14" t="s">
        <v>87</v>
      </c>
      <c r="AY1719" s="166" t="s">
        <v>171</v>
      </c>
    </row>
    <row r="1720" spans="2:65" s="1" customFormat="1" ht="24.15" customHeight="1">
      <c r="B1720" s="32"/>
      <c r="C1720" s="137" t="s">
        <v>1408</v>
      </c>
      <c r="D1720" s="137" t="s">
        <v>173</v>
      </c>
      <c r="E1720" s="138" t="s">
        <v>1409</v>
      </c>
      <c r="F1720" s="139" t="s">
        <v>1410</v>
      </c>
      <c r="G1720" s="140" t="s">
        <v>252</v>
      </c>
      <c r="H1720" s="141">
        <v>1</v>
      </c>
      <c r="I1720" s="142"/>
      <c r="J1720" s="143">
        <f>ROUND(I1720*H1720,2)</f>
        <v>0</v>
      </c>
      <c r="K1720" s="144"/>
      <c r="L1720" s="32"/>
      <c r="M1720" s="145" t="s">
        <v>1</v>
      </c>
      <c r="N1720" s="146" t="s">
        <v>45</v>
      </c>
      <c r="P1720" s="147">
        <f>O1720*H1720</f>
        <v>0</v>
      </c>
      <c r="Q1720" s="147">
        <v>3.5999999999999999E-3</v>
      </c>
      <c r="R1720" s="147">
        <f>Q1720*H1720</f>
        <v>3.5999999999999999E-3</v>
      </c>
      <c r="S1720" s="147">
        <v>0.16</v>
      </c>
      <c r="T1720" s="148">
        <f>S1720*H1720</f>
        <v>0.16</v>
      </c>
      <c r="AR1720" s="149" t="s">
        <v>177</v>
      </c>
      <c r="AT1720" s="149" t="s">
        <v>173</v>
      </c>
      <c r="AU1720" s="149" t="s">
        <v>96</v>
      </c>
      <c r="AY1720" s="17" t="s">
        <v>171</v>
      </c>
      <c r="BE1720" s="150">
        <f>IF(N1720="základní",J1720,0)</f>
        <v>0</v>
      </c>
      <c r="BF1720" s="150">
        <f>IF(N1720="snížená",J1720,0)</f>
        <v>0</v>
      </c>
      <c r="BG1720" s="150">
        <f>IF(N1720="zákl. přenesená",J1720,0)</f>
        <v>0</v>
      </c>
      <c r="BH1720" s="150">
        <f>IF(N1720="sníž. přenesená",J1720,0)</f>
        <v>0</v>
      </c>
      <c r="BI1720" s="150">
        <f>IF(N1720="nulová",J1720,0)</f>
        <v>0</v>
      </c>
      <c r="BJ1720" s="17" t="s">
        <v>87</v>
      </c>
      <c r="BK1720" s="150">
        <f>ROUND(I1720*H1720,2)</f>
        <v>0</v>
      </c>
      <c r="BL1720" s="17" t="s">
        <v>177</v>
      </c>
      <c r="BM1720" s="149" t="s">
        <v>1411</v>
      </c>
    </row>
    <row r="1721" spans="2:65" s="12" customFormat="1">
      <c r="B1721" s="151"/>
      <c r="D1721" s="152" t="s">
        <v>179</v>
      </c>
      <c r="E1721" s="153" t="s">
        <v>1</v>
      </c>
      <c r="F1721" s="154" t="s">
        <v>1412</v>
      </c>
      <c r="H1721" s="153" t="s">
        <v>1</v>
      </c>
      <c r="I1721" s="155"/>
      <c r="L1721" s="151"/>
      <c r="M1721" s="156"/>
      <c r="T1721" s="157"/>
      <c r="AT1721" s="153" t="s">
        <v>179</v>
      </c>
      <c r="AU1721" s="153" t="s">
        <v>96</v>
      </c>
      <c r="AV1721" s="12" t="s">
        <v>87</v>
      </c>
      <c r="AW1721" s="12" t="s">
        <v>36</v>
      </c>
      <c r="AX1721" s="12" t="s">
        <v>80</v>
      </c>
      <c r="AY1721" s="153" t="s">
        <v>171</v>
      </c>
    </row>
    <row r="1722" spans="2:65" s="13" customFormat="1" ht="20.399999999999999">
      <c r="B1722" s="158"/>
      <c r="D1722" s="152" t="s">
        <v>179</v>
      </c>
      <c r="E1722" s="159" t="s">
        <v>1</v>
      </c>
      <c r="F1722" s="160" t="s">
        <v>1413</v>
      </c>
      <c r="H1722" s="161">
        <v>0.5</v>
      </c>
      <c r="I1722" s="162"/>
      <c r="L1722" s="158"/>
      <c r="M1722" s="163"/>
      <c r="T1722" s="164"/>
      <c r="AT1722" s="159" t="s">
        <v>179</v>
      </c>
      <c r="AU1722" s="159" t="s">
        <v>96</v>
      </c>
      <c r="AV1722" s="13" t="s">
        <v>89</v>
      </c>
      <c r="AW1722" s="13" t="s">
        <v>36</v>
      </c>
      <c r="AX1722" s="13" t="s">
        <v>80</v>
      </c>
      <c r="AY1722" s="159" t="s">
        <v>171</v>
      </c>
    </row>
    <row r="1723" spans="2:65" s="13" customFormat="1" ht="30.6">
      <c r="B1723" s="158"/>
      <c r="D1723" s="152" t="s">
        <v>179</v>
      </c>
      <c r="E1723" s="159" t="s">
        <v>1</v>
      </c>
      <c r="F1723" s="160" t="s">
        <v>1414</v>
      </c>
      <c r="H1723" s="161">
        <v>0.5</v>
      </c>
      <c r="I1723" s="162"/>
      <c r="L1723" s="158"/>
      <c r="M1723" s="163"/>
      <c r="T1723" s="164"/>
      <c r="AT1723" s="159" t="s">
        <v>179</v>
      </c>
      <c r="AU1723" s="159" t="s">
        <v>96</v>
      </c>
      <c r="AV1723" s="13" t="s">
        <v>89</v>
      </c>
      <c r="AW1723" s="13" t="s">
        <v>36</v>
      </c>
      <c r="AX1723" s="13" t="s">
        <v>80</v>
      </c>
      <c r="AY1723" s="159" t="s">
        <v>171</v>
      </c>
    </row>
    <row r="1724" spans="2:65" s="14" customFormat="1">
      <c r="B1724" s="165"/>
      <c r="D1724" s="152" t="s">
        <v>179</v>
      </c>
      <c r="E1724" s="166" t="s">
        <v>1</v>
      </c>
      <c r="F1724" s="167" t="s">
        <v>183</v>
      </c>
      <c r="H1724" s="168">
        <v>1</v>
      </c>
      <c r="I1724" s="169"/>
      <c r="L1724" s="165"/>
      <c r="M1724" s="170"/>
      <c r="T1724" s="171"/>
      <c r="AT1724" s="166" t="s">
        <v>179</v>
      </c>
      <c r="AU1724" s="166" t="s">
        <v>96</v>
      </c>
      <c r="AV1724" s="14" t="s">
        <v>177</v>
      </c>
      <c r="AW1724" s="14" t="s">
        <v>36</v>
      </c>
      <c r="AX1724" s="14" t="s">
        <v>87</v>
      </c>
      <c r="AY1724" s="166" t="s">
        <v>171</v>
      </c>
    </row>
    <row r="1725" spans="2:65" s="1" customFormat="1" ht="24.15" customHeight="1">
      <c r="B1725" s="32"/>
      <c r="C1725" s="137" t="s">
        <v>1415</v>
      </c>
      <c r="D1725" s="137" t="s">
        <v>173</v>
      </c>
      <c r="E1725" s="138" t="s">
        <v>1416</v>
      </c>
      <c r="F1725" s="139" t="s">
        <v>1417</v>
      </c>
      <c r="G1725" s="140" t="s">
        <v>252</v>
      </c>
      <c r="H1725" s="141">
        <v>231</v>
      </c>
      <c r="I1725" s="142"/>
      <c r="J1725" s="143">
        <f>ROUND(I1725*H1725,2)</f>
        <v>0</v>
      </c>
      <c r="K1725" s="144"/>
      <c r="L1725" s="32"/>
      <c r="M1725" s="145" t="s">
        <v>1</v>
      </c>
      <c r="N1725" s="146" t="s">
        <v>45</v>
      </c>
      <c r="P1725" s="147">
        <f>O1725*H1725</f>
        <v>0</v>
      </c>
      <c r="Q1725" s="147">
        <v>0</v>
      </c>
      <c r="R1725" s="147">
        <f>Q1725*H1725</f>
        <v>0</v>
      </c>
      <c r="S1725" s="147">
        <v>0</v>
      </c>
      <c r="T1725" s="148">
        <f>S1725*H1725</f>
        <v>0</v>
      </c>
      <c r="AR1725" s="149" t="s">
        <v>177</v>
      </c>
      <c r="AT1725" s="149" t="s">
        <v>173</v>
      </c>
      <c r="AU1725" s="149" t="s">
        <v>96</v>
      </c>
      <c r="AY1725" s="17" t="s">
        <v>171</v>
      </c>
      <c r="BE1725" s="150">
        <f>IF(N1725="základní",J1725,0)</f>
        <v>0</v>
      </c>
      <c r="BF1725" s="150">
        <f>IF(N1725="snížená",J1725,0)</f>
        <v>0</v>
      </c>
      <c r="BG1725" s="150">
        <f>IF(N1725="zákl. přenesená",J1725,0)</f>
        <v>0</v>
      </c>
      <c r="BH1725" s="150">
        <f>IF(N1725="sníž. přenesená",J1725,0)</f>
        <v>0</v>
      </c>
      <c r="BI1725" s="150">
        <f>IF(N1725="nulová",J1725,0)</f>
        <v>0</v>
      </c>
      <c r="BJ1725" s="17" t="s">
        <v>87</v>
      </c>
      <c r="BK1725" s="150">
        <f>ROUND(I1725*H1725,2)</f>
        <v>0</v>
      </c>
      <c r="BL1725" s="17" t="s">
        <v>177</v>
      </c>
      <c r="BM1725" s="149" t="s">
        <v>1418</v>
      </c>
    </row>
    <row r="1726" spans="2:65" s="12" customFormat="1">
      <c r="B1726" s="151"/>
      <c r="D1726" s="152" t="s">
        <v>179</v>
      </c>
      <c r="E1726" s="153" t="s">
        <v>1</v>
      </c>
      <c r="F1726" s="154" t="s">
        <v>355</v>
      </c>
      <c r="H1726" s="153" t="s">
        <v>1</v>
      </c>
      <c r="I1726" s="155"/>
      <c r="L1726" s="151"/>
      <c r="M1726" s="156"/>
      <c r="T1726" s="157"/>
      <c r="AT1726" s="153" t="s">
        <v>179</v>
      </c>
      <c r="AU1726" s="153" t="s">
        <v>96</v>
      </c>
      <c r="AV1726" s="12" t="s">
        <v>87</v>
      </c>
      <c r="AW1726" s="12" t="s">
        <v>36</v>
      </c>
      <c r="AX1726" s="12" t="s">
        <v>80</v>
      </c>
      <c r="AY1726" s="153" t="s">
        <v>171</v>
      </c>
    </row>
    <row r="1727" spans="2:65" s="13" customFormat="1">
      <c r="B1727" s="158"/>
      <c r="D1727" s="152" t="s">
        <v>179</v>
      </c>
      <c r="E1727" s="159" t="s">
        <v>1</v>
      </c>
      <c r="F1727" s="160" t="s">
        <v>1374</v>
      </c>
      <c r="H1727" s="161">
        <v>7.5</v>
      </c>
      <c r="I1727" s="162"/>
      <c r="L1727" s="158"/>
      <c r="M1727" s="163"/>
      <c r="T1727" s="164"/>
      <c r="AT1727" s="159" t="s">
        <v>179</v>
      </c>
      <c r="AU1727" s="159" t="s">
        <v>96</v>
      </c>
      <c r="AV1727" s="13" t="s">
        <v>89</v>
      </c>
      <c r="AW1727" s="13" t="s">
        <v>36</v>
      </c>
      <c r="AX1727" s="13" t="s">
        <v>80</v>
      </c>
      <c r="AY1727" s="159" t="s">
        <v>171</v>
      </c>
    </row>
    <row r="1728" spans="2:65" s="13" customFormat="1">
      <c r="B1728" s="158"/>
      <c r="D1728" s="152" t="s">
        <v>179</v>
      </c>
      <c r="E1728" s="159" t="s">
        <v>1</v>
      </c>
      <c r="F1728" s="160" t="s">
        <v>1395</v>
      </c>
      <c r="H1728" s="161">
        <v>9</v>
      </c>
      <c r="I1728" s="162"/>
      <c r="L1728" s="158"/>
      <c r="M1728" s="163"/>
      <c r="T1728" s="164"/>
      <c r="AT1728" s="159" t="s">
        <v>179</v>
      </c>
      <c r="AU1728" s="159" t="s">
        <v>96</v>
      </c>
      <c r="AV1728" s="13" t="s">
        <v>89</v>
      </c>
      <c r="AW1728" s="13" t="s">
        <v>36</v>
      </c>
      <c r="AX1728" s="13" t="s">
        <v>80</v>
      </c>
      <c r="AY1728" s="159" t="s">
        <v>171</v>
      </c>
    </row>
    <row r="1729" spans="2:51" s="13" customFormat="1">
      <c r="B1729" s="158"/>
      <c r="D1729" s="152" t="s">
        <v>179</v>
      </c>
      <c r="E1729" s="159" t="s">
        <v>1</v>
      </c>
      <c r="F1729" s="160" t="s">
        <v>1390</v>
      </c>
      <c r="H1729" s="161">
        <v>19.5</v>
      </c>
      <c r="I1729" s="162"/>
      <c r="L1729" s="158"/>
      <c r="M1729" s="163"/>
      <c r="T1729" s="164"/>
      <c r="AT1729" s="159" t="s">
        <v>179</v>
      </c>
      <c r="AU1729" s="159" t="s">
        <v>96</v>
      </c>
      <c r="AV1729" s="13" t="s">
        <v>89</v>
      </c>
      <c r="AW1729" s="13" t="s">
        <v>36</v>
      </c>
      <c r="AX1729" s="13" t="s">
        <v>80</v>
      </c>
      <c r="AY1729" s="159" t="s">
        <v>171</v>
      </c>
    </row>
    <row r="1730" spans="2:51" s="13" customFormat="1">
      <c r="B1730" s="158"/>
      <c r="D1730" s="152" t="s">
        <v>179</v>
      </c>
      <c r="E1730" s="159" t="s">
        <v>1</v>
      </c>
      <c r="F1730" s="160" t="s">
        <v>1375</v>
      </c>
      <c r="H1730" s="161">
        <v>67</v>
      </c>
      <c r="I1730" s="162"/>
      <c r="L1730" s="158"/>
      <c r="M1730" s="163"/>
      <c r="T1730" s="164"/>
      <c r="AT1730" s="159" t="s">
        <v>179</v>
      </c>
      <c r="AU1730" s="159" t="s">
        <v>96</v>
      </c>
      <c r="AV1730" s="13" t="s">
        <v>89</v>
      </c>
      <c r="AW1730" s="13" t="s">
        <v>36</v>
      </c>
      <c r="AX1730" s="13" t="s">
        <v>80</v>
      </c>
      <c r="AY1730" s="159" t="s">
        <v>171</v>
      </c>
    </row>
    <row r="1731" spans="2:51" s="13" customFormat="1">
      <c r="B1731" s="158"/>
      <c r="D1731" s="152" t="s">
        <v>179</v>
      </c>
      <c r="E1731" s="159" t="s">
        <v>1</v>
      </c>
      <c r="F1731" s="160" t="s">
        <v>1367</v>
      </c>
      <c r="H1731" s="161">
        <v>16</v>
      </c>
      <c r="I1731" s="162"/>
      <c r="L1731" s="158"/>
      <c r="M1731" s="163"/>
      <c r="T1731" s="164"/>
      <c r="AT1731" s="159" t="s">
        <v>179</v>
      </c>
      <c r="AU1731" s="159" t="s">
        <v>96</v>
      </c>
      <c r="AV1731" s="13" t="s">
        <v>89</v>
      </c>
      <c r="AW1731" s="13" t="s">
        <v>36</v>
      </c>
      <c r="AX1731" s="13" t="s">
        <v>80</v>
      </c>
      <c r="AY1731" s="159" t="s">
        <v>171</v>
      </c>
    </row>
    <row r="1732" spans="2:51" s="13" customFormat="1">
      <c r="B1732" s="158"/>
      <c r="D1732" s="152" t="s">
        <v>179</v>
      </c>
      <c r="E1732" s="159" t="s">
        <v>1</v>
      </c>
      <c r="F1732" s="160" t="s">
        <v>1368</v>
      </c>
      <c r="H1732" s="161">
        <v>10</v>
      </c>
      <c r="I1732" s="162"/>
      <c r="L1732" s="158"/>
      <c r="M1732" s="163"/>
      <c r="T1732" s="164"/>
      <c r="AT1732" s="159" t="s">
        <v>179</v>
      </c>
      <c r="AU1732" s="159" t="s">
        <v>96</v>
      </c>
      <c r="AV1732" s="13" t="s">
        <v>89</v>
      </c>
      <c r="AW1732" s="13" t="s">
        <v>36</v>
      </c>
      <c r="AX1732" s="13" t="s">
        <v>80</v>
      </c>
      <c r="AY1732" s="159" t="s">
        <v>171</v>
      </c>
    </row>
    <row r="1733" spans="2:51" s="13" customFormat="1">
      <c r="B1733" s="158"/>
      <c r="D1733" s="152" t="s">
        <v>179</v>
      </c>
      <c r="E1733" s="159" t="s">
        <v>1</v>
      </c>
      <c r="F1733" s="160" t="s">
        <v>1385</v>
      </c>
      <c r="H1733" s="161">
        <v>35</v>
      </c>
      <c r="I1733" s="162"/>
      <c r="L1733" s="158"/>
      <c r="M1733" s="163"/>
      <c r="T1733" s="164"/>
      <c r="AT1733" s="159" t="s">
        <v>179</v>
      </c>
      <c r="AU1733" s="159" t="s">
        <v>96</v>
      </c>
      <c r="AV1733" s="13" t="s">
        <v>89</v>
      </c>
      <c r="AW1733" s="13" t="s">
        <v>36</v>
      </c>
      <c r="AX1733" s="13" t="s">
        <v>80</v>
      </c>
      <c r="AY1733" s="159" t="s">
        <v>171</v>
      </c>
    </row>
    <row r="1734" spans="2:51" s="13" customFormat="1">
      <c r="B1734" s="158"/>
      <c r="D1734" s="152" t="s">
        <v>179</v>
      </c>
      <c r="E1734" s="159" t="s">
        <v>1</v>
      </c>
      <c r="F1734" s="160" t="s">
        <v>1369</v>
      </c>
      <c r="H1734" s="161">
        <v>1</v>
      </c>
      <c r="I1734" s="162"/>
      <c r="L1734" s="158"/>
      <c r="M1734" s="163"/>
      <c r="T1734" s="164"/>
      <c r="AT1734" s="159" t="s">
        <v>179</v>
      </c>
      <c r="AU1734" s="159" t="s">
        <v>96</v>
      </c>
      <c r="AV1734" s="13" t="s">
        <v>89</v>
      </c>
      <c r="AW1734" s="13" t="s">
        <v>36</v>
      </c>
      <c r="AX1734" s="13" t="s">
        <v>80</v>
      </c>
      <c r="AY1734" s="159" t="s">
        <v>171</v>
      </c>
    </row>
    <row r="1735" spans="2:51" s="13" customFormat="1">
      <c r="B1735" s="158"/>
      <c r="D1735" s="152" t="s">
        <v>179</v>
      </c>
      <c r="E1735" s="159" t="s">
        <v>1</v>
      </c>
      <c r="F1735" s="160" t="s">
        <v>1380</v>
      </c>
      <c r="H1735" s="161">
        <v>15</v>
      </c>
      <c r="I1735" s="162"/>
      <c r="L1735" s="158"/>
      <c r="M1735" s="163"/>
      <c r="T1735" s="164"/>
      <c r="AT1735" s="159" t="s">
        <v>179</v>
      </c>
      <c r="AU1735" s="159" t="s">
        <v>96</v>
      </c>
      <c r="AV1735" s="13" t="s">
        <v>89</v>
      </c>
      <c r="AW1735" s="13" t="s">
        <v>36</v>
      </c>
      <c r="AX1735" s="13" t="s">
        <v>80</v>
      </c>
      <c r="AY1735" s="159" t="s">
        <v>171</v>
      </c>
    </row>
    <row r="1736" spans="2:51" s="15" customFormat="1">
      <c r="B1736" s="172"/>
      <c r="D1736" s="152" t="s">
        <v>179</v>
      </c>
      <c r="E1736" s="173" t="s">
        <v>1</v>
      </c>
      <c r="F1736" s="174" t="s">
        <v>224</v>
      </c>
      <c r="H1736" s="175">
        <v>180</v>
      </c>
      <c r="I1736" s="176"/>
      <c r="L1736" s="172"/>
      <c r="M1736" s="177"/>
      <c r="T1736" s="178"/>
      <c r="AT1736" s="173" t="s">
        <v>179</v>
      </c>
      <c r="AU1736" s="173" t="s">
        <v>96</v>
      </c>
      <c r="AV1736" s="15" t="s">
        <v>96</v>
      </c>
      <c r="AW1736" s="15" t="s">
        <v>36</v>
      </c>
      <c r="AX1736" s="15" t="s">
        <v>80</v>
      </c>
      <c r="AY1736" s="173" t="s">
        <v>171</v>
      </c>
    </row>
    <row r="1737" spans="2:51" s="12" customFormat="1">
      <c r="B1737" s="151"/>
      <c r="D1737" s="152" t="s">
        <v>179</v>
      </c>
      <c r="E1737" s="153" t="s">
        <v>1</v>
      </c>
      <c r="F1737" s="154" t="s">
        <v>1350</v>
      </c>
      <c r="H1737" s="153" t="s">
        <v>1</v>
      </c>
      <c r="I1737" s="155"/>
      <c r="L1737" s="151"/>
      <c r="M1737" s="156"/>
      <c r="T1737" s="157"/>
      <c r="AT1737" s="153" t="s">
        <v>179</v>
      </c>
      <c r="AU1737" s="153" t="s">
        <v>96</v>
      </c>
      <c r="AV1737" s="12" t="s">
        <v>87</v>
      </c>
      <c r="AW1737" s="12" t="s">
        <v>36</v>
      </c>
      <c r="AX1737" s="12" t="s">
        <v>80</v>
      </c>
      <c r="AY1737" s="153" t="s">
        <v>171</v>
      </c>
    </row>
    <row r="1738" spans="2:51" s="13" customFormat="1">
      <c r="B1738" s="158"/>
      <c r="D1738" s="152" t="s">
        <v>179</v>
      </c>
      <c r="E1738" s="159" t="s">
        <v>1</v>
      </c>
      <c r="F1738" s="160" t="s">
        <v>1419</v>
      </c>
      <c r="H1738" s="161">
        <v>1</v>
      </c>
      <c r="I1738" s="162"/>
      <c r="L1738" s="158"/>
      <c r="M1738" s="163"/>
      <c r="T1738" s="164"/>
      <c r="AT1738" s="159" t="s">
        <v>179</v>
      </c>
      <c r="AU1738" s="159" t="s">
        <v>96</v>
      </c>
      <c r="AV1738" s="13" t="s">
        <v>89</v>
      </c>
      <c r="AW1738" s="13" t="s">
        <v>36</v>
      </c>
      <c r="AX1738" s="13" t="s">
        <v>80</v>
      </c>
      <c r="AY1738" s="159" t="s">
        <v>171</v>
      </c>
    </row>
    <row r="1739" spans="2:51" s="13" customFormat="1">
      <c r="B1739" s="158"/>
      <c r="D1739" s="152" t="s">
        <v>179</v>
      </c>
      <c r="E1739" s="159" t="s">
        <v>1</v>
      </c>
      <c r="F1739" s="160" t="s">
        <v>1420</v>
      </c>
      <c r="H1739" s="161">
        <v>9</v>
      </c>
      <c r="I1739" s="162"/>
      <c r="L1739" s="158"/>
      <c r="M1739" s="163"/>
      <c r="T1739" s="164"/>
      <c r="AT1739" s="159" t="s">
        <v>179</v>
      </c>
      <c r="AU1739" s="159" t="s">
        <v>96</v>
      </c>
      <c r="AV1739" s="13" t="s">
        <v>89</v>
      </c>
      <c r="AW1739" s="13" t="s">
        <v>36</v>
      </c>
      <c r="AX1739" s="13" t="s">
        <v>80</v>
      </c>
      <c r="AY1739" s="159" t="s">
        <v>171</v>
      </c>
    </row>
    <row r="1740" spans="2:51" s="13" customFormat="1">
      <c r="B1740" s="158"/>
      <c r="D1740" s="152" t="s">
        <v>179</v>
      </c>
      <c r="E1740" s="159" t="s">
        <v>1</v>
      </c>
      <c r="F1740" s="160" t="s">
        <v>1421</v>
      </c>
      <c r="H1740" s="161">
        <v>5</v>
      </c>
      <c r="I1740" s="162"/>
      <c r="L1740" s="158"/>
      <c r="M1740" s="163"/>
      <c r="T1740" s="164"/>
      <c r="AT1740" s="159" t="s">
        <v>179</v>
      </c>
      <c r="AU1740" s="159" t="s">
        <v>96</v>
      </c>
      <c r="AV1740" s="13" t="s">
        <v>89</v>
      </c>
      <c r="AW1740" s="13" t="s">
        <v>36</v>
      </c>
      <c r="AX1740" s="13" t="s">
        <v>80</v>
      </c>
      <c r="AY1740" s="159" t="s">
        <v>171</v>
      </c>
    </row>
    <row r="1741" spans="2:51" s="13" customFormat="1">
      <c r="B1741" s="158"/>
      <c r="D1741" s="152" t="s">
        <v>179</v>
      </c>
      <c r="E1741" s="159" t="s">
        <v>1</v>
      </c>
      <c r="F1741" s="160" t="s">
        <v>1422</v>
      </c>
      <c r="H1741" s="161">
        <v>6</v>
      </c>
      <c r="I1741" s="162"/>
      <c r="L1741" s="158"/>
      <c r="M1741" s="163"/>
      <c r="T1741" s="164"/>
      <c r="AT1741" s="159" t="s">
        <v>179</v>
      </c>
      <c r="AU1741" s="159" t="s">
        <v>96</v>
      </c>
      <c r="AV1741" s="13" t="s">
        <v>89</v>
      </c>
      <c r="AW1741" s="13" t="s">
        <v>36</v>
      </c>
      <c r="AX1741" s="13" t="s">
        <v>80</v>
      </c>
      <c r="AY1741" s="159" t="s">
        <v>171</v>
      </c>
    </row>
    <row r="1742" spans="2:51" s="13" customFormat="1">
      <c r="B1742" s="158"/>
      <c r="D1742" s="152" t="s">
        <v>179</v>
      </c>
      <c r="E1742" s="159" t="s">
        <v>1</v>
      </c>
      <c r="F1742" s="160" t="s">
        <v>1423</v>
      </c>
      <c r="H1742" s="161">
        <v>11</v>
      </c>
      <c r="I1742" s="162"/>
      <c r="L1742" s="158"/>
      <c r="M1742" s="163"/>
      <c r="T1742" s="164"/>
      <c r="AT1742" s="159" t="s">
        <v>179</v>
      </c>
      <c r="AU1742" s="159" t="s">
        <v>96</v>
      </c>
      <c r="AV1742" s="13" t="s">
        <v>89</v>
      </c>
      <c r="AW1742" s="13" t="s">
        <v>36</v>
      </c>
      <c r="AX1742" s="13" t="s">
        <v>80</v>
      </c>
      <c r="AY1742" s="159" t="s">
        <v>171</v>
      </c>
    </row>
    <row r="1743" spans="2:51" s="13" customFormat="1">
      <c r="B1743" s="158"/>
      <c r="D1743" s="152" t="s">
        <v>179</v>
      </c>
      <c r="E1743" s="159" t="s">
        <v>1</v>
      </c>
      <c r="F1743" s="160" t="s">
        <v>1424</v>
      </c>
      <c r="H1743" s="161">
        <v>15</v>
      </c>
      <c r="I1743" s="162"/>
      <c r="L1743" s="158"/>
      <c r="M1743" s="163"/>
      <c r="T1743" s="164"/>
      <c r="AT1743" s="159" t="s">
        <v>179</v>
      </c>
      <c r="AU1743" s="159" t="s">
        <v>96</v>
      </c>
      <c r="AV1743" s="13" t="s">
        <v>89</v>
      </c>
      <c r="AW1743" s="13" t="s">
        <v>36</v>
      </c>
      <c r="AX1743" s="13" t="s">
        <v>80</v>
      </c>
      <c r="AY1743" s="159" t="s">
        <v>171</v>
      </c>
    </row>
    <row r="1744" spans="2:51" s="13" customFormat="1">
      <c r="B1744" s="158"/>
      <c r="D1744" s="152" t="s">
        <v>179</v>
      </c>
      <c r="E1744" s="159" t="s">
        <v>1</v>
      </c>
      <c r="F1744" s="160" t="s">
        <v>1425</v>
      </c>
      <c r="H1744" s="161">
        <v>4</v>
      </c>
      <c r="I1744" s="162"/>
      <c r="L1744" s="158"/>
      <c r="M1744" s="163"/>
      <c r="T1744" s="164"/>
      <c r="AT1744" s="159" t="s">
        <v>179</v>
      </c>
      <c r="AU1744" s="159" t="s">
        <v>96</v>
      </c>
      <c r="AV1744" s="13" t="s">
        <v>89</v>
      </c>
      <c r="AW1744" s="13" t="s">
        <v>36</v>
      </c>
      <c r="AX1744" s="13" t="s">
        <v>80</v>
      </c>
      <c r="AY1744" s="159" t="s">
        <v>171</v>
      </c>
    </row>
    <row r="1745" spans="2:65" s="15" customFormat="1">
      <c r="B1745" s="172"/>
      <c r="D1745" s="152" t="s">
        <v>179</v>
      </c>
      <c r="E1745" s="173" t="s">
        <v>1</v>
      </c>
      <c r="F1745" s="174" t="s">
        <v>224</v>
      </c>
      <c r="H1745" s="175">
        <v>51</v>
      </c>
      <c r="I1745" s="176"/>
      <c r="L1745" s="172"/>
      <c r="M1745" s="177"/>
      <c r="T1745" s="178"/>
      <c r="AT1745" s="173" t="s">
        <v>179</v>
      </c>
      <c r="AU1745" s="173" t="s">
        <v>96</v>
      </c>
      <c r="AV1745" s="15" t="s">
        <v>96</v>
      </c>
      <c r="AW1745" s="15" t="s">
        <v>36</v>
      </c>
      <c r="AX1745" s="15" t="s">
        <v>80</v>
      </c>
      <c r="AY1745" s="173" t="s">
        <v>171</v>
      </c>
    </row>
    <row r="1746" spans="2:65" s="14" customFormat="1">
      <c r="B1746" s="165"/>
      <c r="D1746" s="152" t="s">
        <v>179</v>
      </c>
      <c r="E1746" s="166" t="s">
        <v>1</v>
      </c>
      <c r="F1746" s="167" t="s">
        <v>183</v>
      </c>
      <c r="H1746" s="168">
        <v>231</v>
      </c>
      <c r="I1746" s="169"/>
      <c r="L1746" s="165"/>
      <c r="M1746" s="170"/>
      <c r="T1746" s="171"/>
      <c r="AT1746" s="166" t="s">
        <v>179</v>
      </c>
      <c r="AU1746" s="166" t="s">
        <v>96</v>
      </c>
      <c r="AV1746" s="14" t="s">
        <v>177</v>
      </c>
      <c r="AW1746" s="14" t="s">
        <v>36</v>
      </c>
      <c r="AX1746" s="14" t="s">
        <v>87</v>
      </c>
      <c r="AY1746" s="166" t="s">
        <v>171</v>
      </c>
    </row>
    <row r="1747" spans="2:65" s="1" customFormat="1" ht="24.15" customHeight="1">
      <c r="B1747" s="32"/>
      <c r="C1747" s="137" t="s">
        <v>1426</v>
      </c>
      <c r="D1747" s="137" t="s">
        <v>173</v>
      </c>
      <c r="E1747" s="138" t="s">
        <v>1427</v>
      </c>
      <c r="F1747" s="139" t="s">
        <v>1428</v>
      </c>
      <c r="G1747" s="140" t="s">
        <v>280</v>
      </c>
      <c r="H1747" s="141">
        <v>2.1</v>
      </c>
      <c r="I1747" s="142"/>
      <c r="J1747" s="143">
        <f>ROUND(I1747*H1747,2)</f>
        <v>0</v>
      </c>
      <c r="K1747" s="144"/>
      <c r="L1747" s="32"/>
      <c r="M1747" s="145" t="s">
        <v>1</v>
      </c>
      <c r="N1747" s="146" t="s">
        <v>45</v>
      </c>
      <c r="P1747" s="147">
        <f>O1747*H1747</f>
        <v>0</v>
      </c>
      <c r="Q1747" s="147">
        <v>0</v>
      </c>
      <c r="R1747" s="147">
        <f>Q1747*H1747</f>
        <v>0</v>
      </c>
      <c r="S1747" s="147">
        <v>2.2000000000000002</v>
      </c>
      <c r="T1747" s="148">
        <f>S1747*H1747</f>
        <v>4.620000000000001</v>
      </c>
      <c r="AR1747" s="149" t="s">
        <v>177</v>
      </c>
      <c r="AT1747" s="149" t="s">
        <v>173</v>
      </c>
      <c r="AU1747" s="149" t="s">
        <v>96</v>
      </c>
      <c r="AY1747" s="17" t="s">
        <v>171</v>
      </c>
      <c r="BE1747" s="150">
        <f>IF(N1747="základní",J1747,0)</f>
        <v>0</v>
      </c>
      <c r="BF1747" s="150">
        <f>IF(N1747="snížená",J1747,0)</f>
        <v>0</v>
      </c>
      <c r="BG1747" s="150">
        <f>IF(N1747="zákl. přenesená",J1747,0)</f>
        <v>0</v>
      </c>
      <c r="BH1747" s="150">
        <f>IF(N1747="sníž. přenesená",J1747,0)</f>
        <v>0</v>
      </c>
      <c r="BI1747" s="150">
        <f>IF(N1747="nulová",J1747,0)</f>
        <v>0</v>
      </c>
      <c r="BJ1747" s="17" t="s">
        <v>87</v>
      </c>
      <c r="BK1747" s="150">
        <f>ROUND(I1747*H1747,2)</f>
        <v>0</v>
      </c>
      <c r="BL1747" s="17" t="s">
        <v>177</v>
      </c>
      <c r="BM1747" s="149" t="s">
        <v>1429</v>
      </c>
    </row>
    <row r="1748" spans="2:65" s="12" customFormat="1">
      <c r="B1748" s="151"/>
      <c r="D1748" s="152" t="s">
        <v>179</v>
      </c>
      <c r="E1748" s="153" t="s">
        <v>1</v>
      </c>
      <c r="F1748" s="154" t="s">
        <v>331</v>
      </c>
      <c r="H1748" s="153" t="s">
        <v>1</v>
      </c>
      <c r="I1748" s="155"/>
      <c r="L1748" s="151"/>
      <c r="M1748" s="156"/>
      <c r="T1748" s="157"/>
      <c r="AT1748" s="153" t="s">
        <v>179</v>
      </c>
      <c r="AU1748" s="153" t="s">
        <v>96</v>
      </c>
      <c r="AV1748" s="12" t="s">
        <v>87</v>
      </c>
      <c r="AW1748" s="12" t="s">
        <v>36</v>
      </c>
      <c r="AX1748" s="12" t="s">
        <v>80</v>
      </c>
      <c r="AY1748" s="153" t="s">
        <v>171</v>
      </c>
    </row>
    <row r="1749" spans="2:65" s="12" customFormat="1">
      <c r="B1749" s="151"/>
      <c r="D1749" s="152" t="s">
        <v>179</v>
      </c>
      <c r="E1749" s="153" t="s">
        <v>1</v>
      </c>
      <c r="F1749" s="154" t="s">
        <v>1430</v>
      </c>
      <c r="H1749" s="153" t="s">
        <v>1</v>
      </c>
      <c r="I1749" s="155"/>
      <c r="L1749" s="151"/>
      <c r="M1749" s="156"/>
      <c r="T1749" s="157"/>
      <c r="AT1749" s="153" t="s">
        <v>179</v>
      </c>
      <c r="AU1749" s="153" t="s">
        <v>96</v>
      </c>
      <c r="AV1749" s="12" t="s">
        <v>87</v>
      </c>
      <c r="AW1749" s="12" t="s">
        <v>36</v>
      </c>
      <c r="AX1749" s="12" t="s">
        <v>80</v>
      </c>
      <c r="AY1749" s="153" t="s">
        <v>171</v>
      </c>
    </row>
    <row r="1750" spans="2:65" s="13" customFormat="1">
      <c r="B1750" s="158"/>
      <c r="D1750" s="152" t="s">
        <v>179</v>
      </c>
      <c r="E1750" s="159" t="s">
        <v>1</v>
      </c>
      <c r="F1750" s="160" t="s">
        <v>1431</v>
      </c>
      <c r="H1750" s="161">
        <v>2.1</v>
      </c>
      <c r="I1750" s="162"/>
      <c r="L1750" s="158"/>
      <c r="M1750" s="163"/>
      <c r="T1750" s="164"/>
      <c r="AT1750" s="159" t="s">
        <v>179</v>
      </c>
      <c r="AU1750" s="159" t="s">
        <v>96</v>
      </c>
      <c r="AV1750" s="13" t="s">
        <v>89</v>
      </c>
      <c r="AW1750" s="13" t="s">
        <v>36</v>
      </c>
      <c r="AX1750" s="13" t="s">
        <v>80</v>
      </c>
      <c r="AY1750" s="159" t="s">
        <v>171</v>
      </c>
    </row>
    <row r="1751" spans="2:65" s="14" customFormat="1">
      <c r="B1751" s="165"/>
      <c r="D1751" s="152" t="s">
        <v>179</v>
      </c>
      <c r="E1751" s="166" t="s">
        <v>1</v>
      </c>
      <c r="F1751" s="167" t="s">
        <v>183</v>
      </c>
      <c r="H1751" s="168">
        <v>2.1</v>
      </c>
      <c r="I1751" s="169"/>
      <c r="L1751" s="165"/>
      <c r="M1751" s="170"/>
      <c r="T1751" s="171"/>
      <c r="AT1751" s="166" t="s">
        <v>179</v>
      </c>
      <c r="AU1751" s="166" t="s">
        <v>96</v>
      </c>
      <c r="AV1751" s="14" t="s">
        <v>177</v>
      </c>
      <c r="AW1751" s="14" t="s">
        <v>36</v>
      </c>
      <c r="AX1751" s="14" t="s">
        <v>87</v>
      </c>
      <c r="AY1751" s="166" t="s">
        <v>171</v>
      </c>
    </row>
    <row r="1752" spans="2:65" s="1" customFormat="1" ht="24.15" customHeight="1">
      <c r="B1752" s="32"/>
      <c r="C1752" s="137" t="s">
        <v>1432</v>
      </c>
      <c r="D1752" s="137" t="s">
        <v>173</v>
      </c>
      <c r="E1752" s="138" t="s">
        <v>1433</v>
      </c>
      <c r="F1752" s="139" t="s">
        <v>1434</v>
      </c>
      <c r="G1752" s="140" t="s">
        <v>689</v>
      </c>
      <c r="H1752" s="141">
        <v>97.372</v>
      </c>
      <c r="I1752" s="142"/>
      <c r="J1752" s="143">
        <f>ROUND(I1752*H1752,2)</f>
        <v>0</v>
      </c>
      <c r="K1752" s="144"/>
      <c r="L1752" s="32"/>
      <c r="M1752" s="145" t="s">
        <v>1</v>
      </c>
      <c r="N1752" s="146" t="s">
        <v>45</v>
      </c>
      <c r="P1752" s="147">
        <f>O1752*H1752</f>
        <v>0</v>
      </c>
      <c r="Q1752" s="147">
        <v>0</v>
      </c>
      <c r="R1752" s="147">
        <f>Q1752*H1752</f>
        <v>0</v>
      </c>
      <c r="S1752" s="147">
        <v>0</v>
      </c>
      <c r="T1752" s="148">
        <f>S1752*H1752</f>
        <v>0</v>
      </c>
      <c r="AR1752" s="149" t="s">
        <v>177</v>
      </c>
      <c r="AT1752" s="149" t="s">
        <v>173</v>
      </c>
      <c r="AU1752" s="149" t="s">
        <v>96</v>
      </c>
      <c r="AY1752" s="17" t="s">
        <v>171</v>
      </c>
      <c r="BE1752" s="150">
        <f>IF(N1752="základní",J1752,0)</f>
        <v>0</v>
      </c>
      <c r="BF1752" s="150">
        <f>IF(N1752="snížená",J1752,0)</f>
        <v>0</v>
      </c>
      <c r="BG1752" s="150">
        <f>IF(N1752="zákl. přenesená",J1752,0)</f>
        <v>0</v>
      </c>
      <c r="BH1752" s="150">
        <f>IF(N1752="sníž. přenesená",J1752,0)</f>
        <v>0</v>
      </c>
      <c r="BI1752" s="150">
        <f>IF(N1752="nulová",J1752,0)</f>
        <v>0</v>
      </c>
      <c r="BJ1752" s="17" t="s">
        <v>87</v>
      </c>
      <c r="BK1752" s="150">
        <f>ROUND(I1752*H1752,2)</f>
        <v>0</v>
      </c>
      <c r="BL1752" s="17" t="s">
        <v>177</v>
      </c>
      <c r="BM1752" s="149" t="s">
        <v>1435</v>
      </c>
    </row>
    <row r="1753" spans="2:65" s="1" customFormat="1" ht="28.8">
      <c r="B1753" s="32"/>
      <c r="D1753" s="152" t="s">
        <v>234</v>
      </c>
      <c r="F1753" s="179" t="s">
        <v>1436</v>
      </c>
      <c r="I1753" s="180"/>
      <c r="L1753" s="32"/>
      <c r="M1753" s="181"/>
      <c r="T1753" s="56"/>
      <c r="AT1753" s="17" t="s">
        <v>234</v>
      </c>
      <c r="AU1753" s="17" t="s">
        <v>96</v>
      </c>
    </row>
    <row r="1754" spans="2:65" s="12" customFormat="1">
      <c r="B1754" s="151"/>
      <c r="D1754" s="152" t="s">
        <v>179</v>
      </c>
      <c r="E1754" s="153" t="s">
        <v>1</v>
      </c>
      <c r="F1754" s="154" t="s">
        <v>1437</v>
      </c>
      <c r="H1754" s="153" t="s">
        <v>1</v>
      </c>
      <c r="I1754" s="155"/>
      <c r="L1754" s="151"/>
      <c r="M1754" s="156"/>
      <c r="T1754" s="157"/>
      <c r="AT1754" s="153" t="s">
        <v>179</v>
      </c>
      <c r="AU1754" s="153" t="s">
        <v>96</v>
      </c>
      <c r="AV1754" s="12" t="s">
        <v>87</v>
      </c>
      <c r="AW1754" s="12" t="s">
        <v>36</v>
      </c>
      <c r="AX1754" s="12" t="s">
        <v>80</v>
      </c>
      <c r="AY1754" s="153" t="s">
        <v>171</v>
      </c>
    </row>
    <row r="1755" spans="2:65" s="13" customFormat="1">
      <c r="B1755" s="158"/>
      <c r="D1755" s="152" t="s">
        <v>179</v>
      </c>
      <c r="E1755" s="159" t="s">
        <v>1</v>
      </c>
      <c r="F1755" s="160" t="s">
        <v>1438</v>
      </c>
      <c r="H1755" s="161">
        <v>97.372</v>
      </c>
      <c r="I1755" s="162"/>
      <c r="L1755" s="158"/>
      <c r="M1755" s="163"/>
      <c r="T1755" s="164"/>
      <c r="AT1755" s="159" t="s">
        <v>179</v>
      </c>
      <c r="AU1755" s="159" t="s">
        <v>96</v>
      </c>
      <c r="AV1755" s="13" t="s">
        <v>89</v>
      </c>
      <c r="AW1755" s="13" t="s">
        <v>36</v>
      </c>
      <c r="AX1755" s="13" t="s">
        <v>80</v>
      </c>
      <c r="AY1755" s="159" t="s">
        <v>171</v>
      </c>
    </row>
    <row r="1756" spans="2:65" s="14" customFormat="1">
      <c r="B1756" s="165"/>
      <c r="D1756" s="152" t="s">
        <v>179</v>
      </c>
      <c r="E1756" s="166" t="s">
        <v>1</v>
      </c>
      <c r="F1756" s="167" t="s">
        <v>183</v>
      </c>
      <c r="H1756" s="168">
        <v>97.372</v>
      </c>
      <c r="I1756" s="169"/>
      <c r="L1756" s="165"/>
      <c r="M1756" s="170"/>
      <c r="T1756" s="171"/>
      <c r="AT1756" s="166" t="s">
        <v>179</v>
      </c>
      <c r="AU1756" s="166" t="s">
        <v>96</v>
      </c>
      <c r="AV1756" s="14" t="s">
        <v>177</v>
      </c>
      <c r="AW1756" s="14" t="s">
        <v>36</v>
      </c>
      <c r="AX1756" s="14" t="s">
        <v>87</v>
      </c>
      <c r="AY1756" s="166" t="s">
        <v>171</v>
      </c>
    </row>
    <row r="1757" spans="2:65" s="1" customFormat="1" ht="24.15" customHeight="1">
      <c r="B1757" s="32"/>
      <c r="C1757" s="137" t="s">
        <v>1439</v>
      </c>
      <c r="D1757" s="137" t="s">
        <v>173</v>
      </c>
      <c r="E1757" s="138" t="s">
        <v>1440</v>
      </c>
      <c r="F1757" s="139" t="s">
        <v>1441</v>
      </c>
      <c r="G1757" s="140" t="s">
        <v>689</v>
      </c>
      <c r="H1757" s="141">
        <v>1168.4639999999999</v>
      </c>
      <c r="I1757" s="142"/>
      <c r="J1757" s="143">
        <f>ROUND(I1757*H1757,2)</f>
        <v>0</v>
      </c>
      <c r="K1757" s="144"/>
      <c r="L1757" s="32"/>
      <c r="M1757" s="145" t="s">
        <v>1</v>
      </c>
      <c r="N1757" s="146" t="s">
        <v>45</v>
      </c>
      <c r="P1757" s="147">
        <f>O1757*H1757</f>
        <v>0</v>
      </c>
      <c r="Q1757" s="147">
        <v>0</v>
      </c>
      <c r="R1757" s="147">
        <f>Q1757*H1757</f>
        <v>0</v>
      </c>
      <c r="S1757" s="147">
        <v>0</v>
      </c>
      <c r="T1757" s="148">
        <f>S1757*H1757</f>
        <v>0</v>
      </c>
      <c r="AR1757" s="149" t="s">
        <v>177</v>
      </c>
      <c r="AT1757" s="149" t="s">
        <v>173</v>
      </c>
      <c r="AU1757" s="149" t="s">
        <v>96</v>
      </c>
      <c r="AY1757" s="17" t="s">
        <v>171</v>
      </c>
      <c r="BE1757" s="150">
        <f>IF(N1757="základní",J1757,0)</f>
        <v>0</v>
      </c>
      <c r="BF1757" s="150">
        <f>IF(N1757="snížená",J1757,0)</f>
        <v>0</v>
      </c>
      <c r="BG1757" s="150">
        <f>IF(N1757="zákl. přenesená",J1757,0)</f>
        <v>0</v>
      </c>
      <c r="BH1757" s="150">
        <f>IF(N1757="sníž. přenesená",J1757,0)</f>
        <v>0</v>
      </c>
      <c r="BI1757" s="150">
        <f>IF(N1757="nulová",J1757,0)</f>
        <v>0</v>
      </c>
      <c r="BJ1757" s="17" t="s">
        <v>87</v>
      </c>
      <c r="BK1757" s="150">
        <f>ROUND(I1757*H1757,2)</f>
        <v>0</v>
      </c>
      <c r="BL1757" s="17" t="s">
        <v>177</v>
      </c>
      <c r="BM1757" s="149" t="s">
        <v>1442</v>
      </c>
    </row>
    <row r="1758" spans="2:65" s="12" customFormat="1">
      <c r="B1758" s="151"/>
      <c r="D1758" s="152" t="s">
        <v>179</v>
      </c>
      <c r="E1758" s="153" t="s">
        <v>1</v>
      </c>
      <c r="F1758" s="154" t="s">
        <v>1443</v>
      </c>
      <c r="H1758" s="153" t="s">
        <v>1</v>
      </c>
      <c r="I1758" s="155"/>
      <c r="L1758" s="151"/>
      <c r="M1758" s="156"/>
      <c r="T1758" s="157"/>
      <c r="AT1758" s="153" t="s">
        <v>179</v>
      </c>
      <c r="AU1758" s="153" t="s">
        <v>96</v>
      </c>
      <c r="AV1758" s="12" t="s">
        <v>87</v>
      </c>
      <c r="AW1758" s="12" t="s">
        <v>36</v>
      </c>
      <c r="AX1758" s="12" t="s">
        <v>80</v>
      </c>
      <c r="AY1758" s="153" t="s">
        <v>171</v>
      </c>
    </row>
    <row r="1759" spans="2:65" s="13" customFormat="1">
      <c r="B1759" s="158"/>
      <c r="D1759" s="152" t="s">
        <v>179</v>
      </c>
      <c r="E1759" s="159" t="s">
        <v>1</v>
      </c>
      <c r="F1759" s="160" t="s">
        <v>1444</v>
      </c>
      <c r="H1759" s="161">
        <v>1168.4639999999999</v>
      </c>
      <c r="I1759" s="162"/>
      <c r="L1759" s="158"/>
      <c r="M1759" s="163"/>
      <c r="T1759" s="164"/>
      <c r="AT1759" s="159" t="s">
        <v>179</v>
      </c>
      <c r="AU1759" s="159" t="s">
        <v>96</v>
      </c>
      <c r="AV1759" s="13" t="s">
        <v>89</v>
      </c>
      <c r="AW1759" s="13" t="s">
        <v>36</v>
      </c>
      <c r="AX1759" s="13" t="s">
        <v>80</v>
      </c>
      <c r="AY1759" s="159" t="s">
        <v>171</v>
      </c>
    </row>
    <row r="1760" spans="2:65" s="14" customFormat="1">
      <c r="B1760" s="165"/>
      <c r="D1760" s="152" t="s">
        <v>179</v>
      </c>
      <c r="E1760" s="166" t="s">
        <v>1</v>
      </c>
      <c r="F1760" s="167" t="s">
        <v>183</v>
      </c>
      <c r="H1760" s="168">
        <v>1168.4639999999999</v>
      </c>
      <c r="I1760" s="169"/>
      <c r="L1760" s="165"/>
      <c r="M1760" s="170"/>
      <c r="T1760" s="171"/>
      <c r="AT1760" s="166" t="s">
        <v>179</v>
      </c>
      <c r="AU1760" s="166" t="s">
        <v>96</v>
      </c>
      <c r="AV1760" s="14" t="s">
        <v>177</v>
      </c>
      <c r="AW1760" s="14" t="s">
        <v>36</v>
      </c>
      <c r="AX1760" s="14" t="s">
        <v>87</v>
      </c>
      <c r="AY1760" s="166" t="s">
        <v>171</v>
      </c>
    </row>
    <row r="1761" spans="2:65" s="1" customFormat="1" ht="33" customHeight="1">
      <c r="B1761" s="32"/>
      <c r="C1761" s="137" t="s">
        <v>1445</v>
      </c>
      <c r="D1761" s="137" t="s">
        <v>173</v>
      </c>
      <c r="E1761" s="138" t="s">
        <v>1446</v>
      </c>
      <c r="F1761" s="139" t="s">
        <v>1447</v>
      </c>
      <c r="G1761" s="140" t="s">
        <v>689</v>
      </c>
      <c r="H1761" s="141">
        <v>12.414999999999999</v>
      </c>
      <c r="I1761" s="142"/>
      <c r="J1761" s="143">
        <f>ROUND(I1761*H1761,2)</f>
        <v>0</v>
      </c>
      <c r="K1761" s="144"/>
      <c r="L1761" s="32"/>
      <c r="M1761" s="145" t="s">
        <v>1</v>
      </c>
      <c r="N1761" s="146" t="s">
        <v>45</v>
      </c>
      <c r="P1761" s="147">
        <f>O1761*H1761</f>
        <v>0</v>
      </c>
      <c r="Q1761" s="147">
        <v>0</v>
      </c>
      <c r="R1761" s="147">
        <f>Q1761*H1761</f>
        <v>0</v>
      </c>
      <c r="S1761" s="147">
        <v>0</v>
      </c>
      <c r="T1761" s="148">
        <f>S1761*H1761</f>
        <v>0</v>
      </c>
      <c r="AR1761" s="149" t="s">
        <v>177</v>
      </c>
      <c r="AT1761" s="149" t="s">
        <v>173</v>
      </c>
      <c r="AU1761" s="149" t="s">
        <v>96</v>
      </c>
      <c r="AY1761" s="17" t="s">
        <v>171</v>
      </c>
      <c r="BE1761" s="150">
        <f>IF(N1761="základní",J1761,0)</f>
        <v>0</v>
      </c>
      <c r="BF1761" s="150">
        <f>IF(N1761="snížená",J1761,0)</f>
        <v>0</v>
      </c>
      <c r="BG1761" s="150">
        <f>IF(N1761="zákl. přenesená",J1761,0)</f>
        <v>0</v>
      </c>
      <c r="BH1761" s="150">
        <f>IF(N1761="sníž. přenesená",J1761,0)</f>
        <v>0</v>
      </c>
      <c r="BI1761" s="150">
        <f>IF(N1761="nulová",J1761,0)</f>
        <v>0</v>
      </c>
      <c r="BJ1761" s="17" t="s">
        <v>87</v>
      </c>
      <c r="BK1761" s="150">
        <f>ROUND(I1761*H1761,2)</f>
        <v>0</v>
      </c>
      <c r="BL1761" s="17" t="s">
        <v>177</v>
      </c>
      <c r="BM1761" s="149" t="s">
        <v>1448</v>
      </c>
    </row>
    <row r="1762" spans="2:65" s="12" customFormat="1">
      <c r="B1762" s="151"/>
      <c r="D1762" s="152" t="s">
        <v>179</v>
      </c>
      <c r="E1762" s="153" t="s">
        <v>1</v>
      </c>
      <c r="F1762" s="154" t="s">
        <v>1437</v>
      </c>
      <c r="H1762" s="153" t="s">
        <v>1</v>
      </c>
      <c r="I1762" s="155"/>
      <c r="L1762" s="151"/>
      <c r="M1762" s="156"/>
      <c r="T1762" s="157"/>
      <c r="AT1762" s="153" t="s">
        <v>179</v>
      </c>
      <c r="AU1762" s="153" t="s">
        <v>96</v>
      </c>
      <c r="AV1762" s="12" t="s">
        <v>87</v>
      </c>
      <c r="AW1762" s="12" t="s">
        <v>36</v>
      </c>
      <c r="AX1762" s="12" t="s">
        <v>80</v>
      </c>
      <c r="AY1762" s="153" t="s">
        <v>171</v>
      </c>
    </row>
    <row r="1763" spans="2:65" s="13" customFormat="1">
      <c r="B1763" s="158"/>
      <c r="D1763" s="152" t="s">
        <v>179</v>
      </c>
      <c r="E1763" s="159" t="s">
        <v>1</v>
      </c>
      <c r="F1763" s="160" t="s">
        <v>1449</v>
      </c>
      <c r="H1763" s="161">
        <v>1.5</v>
      </c>
      <c r="I1763" s="162"/>
      <c r="L1763" s="158"/>
      <c r="M1763" s="163"/>
      <c r="T1763" s="164"/>
      <c r="AT1763" s="159" t="s">
        <v>179</v>
      </c>
      <c r="AU1763" s="159" t="s">
        <v>96</v>
      </c>
      <c r="AV1763" s="13" t="s">
        <v>89</v>
      </c>
      <c r="AW1763" s="13" t="s">
        <v>36</v>
      </c>
      <c r="AX1763" s="13" t="s">
        <v>80</v>
      </c>
      <c r="AY1763" s="159" t="s">
        <v>171</v>
      </c>
    </row>
    <row r="1764" spans="2:65" s="13" customFormat="1">
      <c r="B1764" s="158"/>
      <c r="D1764" s="152" t="s">
        <v>179</v>
      </c>
      <c r="E1764" s="159" t="s">
        <v>1</v>
      </c>
      <c r="F1764" s="160" t="s">
        <v>1450</v>
      </c>
      <c r="H1764" s="161">
        <v>10.914999999999999</v>
      </c>
      <c r="I1764" s="162"/>
      <c r="L1764" s="158"/>
      <c r="M1764" s="163"/>
      <c r="T1764" s="164"/>
      <c r="AT1764" s="159" t="s">
        <v>179</v>
      </c>
      <c r="AU1764" s="159" t="s">
        <v>96</v>
      </c>
      <c r="AV1764" s="13" t="s">
        <v>89</v>
      </c>
      <c r="AW1764" s="13" t="s">
        <v>36</v>
      </c>
      <c r="AX1764" s="13" t="s">
        <v>80</v>
      </c>
      <c r="AY1764" s="159" t="s">
        <v>171</v>
      </c>
    </row>
    <row r="1765" spans="2:65" s="14" customFormat="1">
      <c r="B1765" s="165"/>
      <c r="D1765" s="152" t="s">
        <v>179</v>
      </c>
      <c r="E1765" s="166" t="s">
        <v>1</v>
      </c>
      <c r="F1765" s="167" t="s">
        <v>183</v>
      </c>
      <c r="H1765" s="168">
        <v>12.414999999999999</v>
      </c>
      <c r="I1765" s="169"/>
      <c r="L1765" s="165"/>
      <c r="M1765" s="170"/>
      <c r="T1765" s="171"/>
      <c r="AT1765" s="166" t="s">
        <v>179</v>
      </c>
      <c r="AU1765" s="166" t="s">
        <v>96</v>
      </c>
      <c r="AV1765" s="14" t="s">
        <v>177</v>
      </c>
      <c r="AW1765" s="14" t="s">
        <v>36</v>
      </c>
      <c r="AX1765" s="14" t="s">
        <v>87</v>
      </c>
      <c r="AY1765" s="166" t="s">
        <v>171</v>
      </c>
    </row>
    <row r="1766" spans="2:65" s="1" customFormat="1" ht="37.950000000000003" customHeight="1">
      <c r="B1766" s="32"/>
      <c r="C1766" s="137" t="s">
        <v>1451</v>
      </c>
      <c r="D1766" s="137" t="s">
        <v>173</v>
      </c>
      <c r="E1766" s="138" t="s">
        <v>1452</v>
      </c>
      <c r="F1766" s="139" t="s">
        <v>1453</v>
      </c>
      <c r="G1766" s="140" t="s">
        <v>689</v>
      </c>
      <c r="H1766" s="141">
        <v>0.56299999999999994</v>
      </c>
      <c r="I1766" s="142"/>
      <c r="J1766" s="143">
        <f>ROUND(I1766*H1766,2)</f>
        <v>0</v>
      </c>
      <c r="K1766" s="144"/>
      <c r="L1766" s="32"/>
      <c r="M1766" s="145" t="s">
        <v>1</v>
      </c>
      <c r="N1766" s="146" t="s">
        <v>45</v>
      </c>
      <c r="P1766" s="147">
        <f>O1766*H1766</f>
        <v>0</v>
      </c>
      <c r="Q1766" s="147">
        <v>0</v>
      </c>
      <c r="R1766" s="147">
        <f>Q1766*H1766</f>
        <v>0</v>
      </c>
      <c r="S1766" s="147">
        <v>0</v>
      </c>
      <c r="T1766" s="148">
        <f>S1766*H1766</f>
        <v>0</v>
      </c>
      <c r="AR1766" s="149" t="s">
        <v>177</v>
      </c>
      <c r="AT1766" s="149" t="s">
        <v>173</v>
      </c>
      <c r="AU1766" s="149" t="s">
        <v>96</v>
      </c>
      <c r="AY1766" s="17" t="s">
        <v>171</v>
      </c>
      <c r="BE1766" s="150">
        <f>IF(N1766="základní",J1766,0)</f>
        <v>0</v>
      </c>
      <c r="BF1766" s="150">
        <f>IF(N1766="snížená",J1766,0)</f>
        <v>0</v>
      </c>
      <c r="BG1766" s="150">
        <f>IF(N1766="zákl. přenesená",J1766,0)</f>
        <v>0</v>
      </c>
      <c r="BH1766" s="150">
        <f>IF(N1766="sníž. přenesená",J1766,0)</f>
        <v>0</v>
      </c>
      <c r="BI1766" s="150">
        <f>IF(N1766="nulová",J1766,0)</f>
        <v>0</v>
      </c>
      <c r="BJ1766" s="17" t="s">
        <v>87</v>
      </c>
      <c r="BK1766" s="150">
        <f>ROUND(I1766*H1766,2)</f>
        <v>0</v>
      </c>
      <c r="BL1766" s="17" t="s">
        <v>177</v>
      </c>
      <c r="BM1766" s="149" t="s">
        <v>1454</v>
      </c>
    </row>
    <row r="1767" spans="2:65" s="12" customFormat="1">
      <c r="B1767" s="151"/>
      <c r="D1767" s="152" t="s">
        <v>179</v>
      </c>
      <c r="E1767" s="153" t="s">
        <v>1</v>
      </c>
      <c r="F1767" s="154" t="s">
        <v>1437</v>
      </c>
      <c r="H1767" s="153" t="s">
        <v>1</v>
      </c>
      <c r="I1767" s="155"/>
      <c r="L1767" s="151"/>
      <c r="M1767" s="156"/>
      <c r="T1767" s="157"/>
      <c r="AT1767" s="153" t="s">
        <v>179</v>
      </c>
      <c r="AU1767" s="153" t="s">
        <v>96</v>
      </c>
      <c r="AV1767" s="12" t="s">
        <v>87</v>
      </c>
      <c r="AW1767" s="12" t="s">
        <v>36</v>
      </c>
      <c r="AX1767" s="12" t="s">
        <v>80</v>
      </c>
      <c r="AY1767" s="153" t="s">
        <v>171</v>
      </c>
    </row>
    <row r="1768" spans="2:65" s="13" customFormat="1">
      <c r="B1768" s="158"/>
      <c r="D1768" s="152" t="s">
        <v>179</v>
      </c>
      <c r="E1768" s="159" t="s">
        <v>1</v>
      </c>
      <c r="F1768" s="160" t="s">
        <v>1455</v>
      </c>
      <c r="H1768" s="161">
        <v>0.56299999999999994</v>
      </c>
      <c r="I1768" s="162"/>
      <c r="L1768" s="158"/>
      <c r="M1768" s="163"/>
      <c r="T1768" s="164"/>
      <c r="AT1768" s="159" t="s">
        <v>179</v>
      </c>
      <c r="AU1768" s="159" t="s">
        <v>96</v>
      </c>
      <c r="AV1768" s="13" t="s">
        <v>89</v>
      </c>
      <c r="AW1768" s="13" t="s">
        <v>36</v>
      </c>
      <c r="AX1768" s="13" t="s">
        <v>80</v>
      </c>
      <c r="AY1768" s="159" t="s">
        <v>171</v>
      </c>
    </row>
    <row r="1769" spans="2:65" s="14" customFormat="1">
      <c r="B1769" s="165"/>
      <c r="D1769" s="152" t="s">
        <v>179</v>
      </c>
      <c r="E1769" s="166" t="s">
        <v>1</v>
      </c>
      <c r="F1769" s="167" t="s">
        <v>183</v>
      </c>
      <c r="H1769" s="168">
        <v>0.56299999999999994</v>
      </c>
      <c r="I1769" s="169"/>
      <c r="L1769" s="165"/>
      <c r="M1769" s="170"/>
      <c r="T1769" s="171"/>
      <c r="AT1769" s="166" t="s">
        <v>179</v>
      </c>
      <c r="AU1769" s="166" t="s">
        <v>96</v>
      </c>
      <c r="AV1769" s="14" t="s">
        <v>177</v>
      </c>
      <c r="AW1769" s="14" t="s">
        <v>36</v>
      </c>
      <c r="AX1769" s="14" t="s">
        <v>87</v>
      </c>
      <c r="AY1769" s="166" t="s">
        <v>171</v>
      </c>
    </row>
    <row r="1770" spans="2:65" s="1" customFormat="1" ht="37.950000000000003" customHeight="1">
      <c r="B1770" s="32"/>
      <c r="C1770" s="137" t="s">
        <v>1456</v>
      </c>
      <c r="D1770" s="137" t="s">
        <v>173</v>
      </c>
      <c r="E1770" s="138" t="s">
        <v>1457</v>
      </c>
      <c r="F1770" s="139" t="s">
        <v>1458</v>
      </c>
      <c r="G1770" s="140" t="s">
        <v>689</v>
      </c>
      <c r="H1770" s="141">
        <v>84.233999999999995</v>
      </c>
      <c r="I1770" s="142"/>
      <c r="J1770" s="143">
        <f>ROUND(I1770*H1770,2)</f>
        <v>0</v>
      </c>
      <c r="K1770" s="144"/>
      <c r="L1770" s="32"/>
      <c r="M1770" s="145" t="s">
        <v>1</v>
      </c>
      <c r="N1770" s="146" t="s">
        <v>45</v>
      </c>
      <c r="P1770" s="147">
        <f>O1770*H1770</f>
        <v>0</v>
      </c>
      <c r="Q1770" s="147">
        <v>0</v>
      </c>
      <c r="R1770" s="147">
        <f>Q1770*H1770</f>
        <v>0</v>
      </c>
      <c r="S1770" s="147">
        <v>0</v>
      </c>
      <c r="T1770" s="148">
        <f>S1770*H1770</f>
        <v>0</v>
      </c>
      <c r="AR1770" s="149" t="s">
        <v>177</v>
      </c>
      <c r="AT1770" s="149" t="s">
        <v>173</v>
      </c>
      <c r="AU1770" s="149" t="s">
        <v>96</v>
      </c>
      <c r="AY1770" s="17" t="s">
        <v>171</v>
      </c>
      <c r="BE1770" s="150">
        <f>IF(N1770="základní",J1770,0)</f>
        <v>0</v>
      </c>
      <c r="BF1770" s="150">
        <f>IF(N1770="snížená",J1770,0)</f>
        <v>0</v>
      </c>
      <c r="BG1770" s="150">
        <f>IF(N1770="zákl. přenesená",J1770,0)</f>
        <v>0</v>
      </c>
      <c r="BH1770" s="150">
        <f>IF(N1770="sníž. přenesená",J1770,0)</f>
        <v>0</v>
      </c>
      <c r="BI1770" s="150">
        <f>IF(N1770="nulová",J1770,0)</f>
        <v>0</v>
      </c>
      <c r="BJ1770" s="17" t="s">
        <v>87</v>
      </c>
      <c r="BK1770" s="150">
        <f>ROUND(I1770*H1770,2)</f>
        <v>0</v>
      </c>
      <c r="BL1770" s="17" t="s">
        <v>177</v>
      </c>
      <c r="BM1770" s="149" t="s">
        <v>1459</v>
      </c>
    </row>
    <row r="1771" spans="2:65" s="12" customFormat="1">
      <c r="B1771" s="151"/>
      <c r="D1771" s="152" t="s">
        <v>179</v>
      </c>
      <c r="E1771" s="153" t="s">
        <v>1</v>
      </c>
      <c r="F1771" s="154" t="s">
        <v>1437</v>
      </c>
      <c r="H1771" s="153" t="s">
        <v>1</v>
      </c>
      <c r="I1771" s="155"/>
      <c r="L1771" s="151"/>
      <c r="M1771" s="156"/>
      <c r="T1771" s="157"/>
      <c r="AT1771" s="153" t="s">
        <v>179</v>
      </c>
      <c r="AU1771" s="153" t="s">
        <v>96</v>
      </c>
      <c r="AV1771" s="12" t="s">
        <v>87</v>
      </c>
      <c r="AW1771" s="12" t="s">
        <v>36</v>
      </c>
      <c r="AX1771" s="12" t="s">
        <v>80</v>
      </c>
      <c r="AY1771" s="153" t="s">
        <v>171</v>
      </c>
    </row>
    <row r="1772" spans="2:65" s="13" customFormat="1">
      <c r="B1772" s="158"/>
      <c r="D1772" s="152" t="s">
        <v>179</v>
      </c>
      <c r="E1772" s="159" t="s">
        <v>1</v>
      </c>
      <c r="F1772" s="160" t="s">
        <v>1460</v>
      </c>
      <c r="H1772" s="161">
        <v>60.79</v>
      </c>
      <c r="I1772" s="162"/>
      <c r="L1772" s="158"/>
      <c r="M1772" s="163"/>
      <c r="T1772" s="164"/>
      <c r="AT1772" s="159" t="s">
        <v>179</v>
      </c>
      <c r="AU1772" s="159" t="s">
        <v>96</v>
      </c>
      <c r="AV1772" s="13" t="s">
        <v>89</v>
      </c>
      <c r="AW1772" s="13" t="s">
        <v>36</v>
      </c>
      <c r="AX1772" s="13" t="s">
        <v>80</v>
      </c>
      <c r="AY1772" s="159" t="s">
        <v>171</v>
      </c>
    </row>
    <row r="1773" spans="2:65" s="13" customFormat="1">
      <c r="B1773" s="158"/>
      <c r="D1773" s="152" t="s">
        <v>179</v>
      </c>
      <c r="E1773" s="159" t="s">
        <v>1</v>
      </c>
      <c r="F1773" s="160" t="s">
        <v>1461</v>
      </c>
      <c r="H1773" s="161">
        <v>18.824000000000002</v>
      </c>
      <c r="I1773" s="162"/>
      <c r="L1773" s="158"/>
      <c r="M1773" s="163"/>
      <c r="T1773" s="164"/>
      <c r="AT1773" s="159" t="s">
        <v>179</v>
      </c>
      <c r="AU1773" s="159" t="s">
        <v>96</v>
      </c>
      <c r="AV1773" s="13" t="s">
        <v>89</v>
      </c>
      <c r="AW1773" s="13" t="s">
        <v>36</v>
      </c>
      <c r="AX1773" s="13" t="s">
        <v>80</v>
      </c>
      <c r="AY1773" s="159" t="s">
        <v>171</v>
      </c>
    </row>
    <row r="1774" spans="2:65" s="13" customFormat="1">
      <c r="B1774" s="158"/>
      <c r="D1774" s="152" t="s">
        <v>179</v>
      </c>
      <c r="E1774" s="159" t="s">
        <v>1</v>
      </c>
      <c r="F1774" s="160" t="s">
        <v>1462</v>
      </c>
      <c r="H1774" s="161">
        <v>4.62</v>
      </c>
      <c r="I1774" s="162"/>
      <c r="L1774" s="158"/>
      <c r="M1774" s="163"/>
      <c r="T1774" s="164"/>
      <c r="AT1774" s="159" t="s">
        <v>179</v>
      </c>
      <c r="AU1774" s="159" t="s">
        <v>96</v>
      </c>
      <c r="AV1774" s="13" t="s">
        <v>89</v>
      </c>
      <c r="AW1774" s="13" t="s">
        <v>36</v>
      </c>
      <c r="AX1774" s="13" t="s">
        <v>80</v>
      </c>
      <c r="AY1774" s="159" t="s">
        <v>171</v>
      </c>
    </row>
    <row r="1775" spans="2:65" s="14" customFormat="1">
      <c r="B1775" s="165"/>
      <c r="D1775" s="152" t="s">
        <v>179</v>
      </c>
      <c r="E1775" s="166" t="s">
        <v>1</v>
      </c>
      <c r="F1775" s="167" t="s">
        <v>183</v>
      </c>
      <c r="H1775" s="168">
        <v>84.233999999999995</v>
      </c>
      <c r="I1775" s="169"/>
      <c r="L1775" s="165"/>
      <c r="M1775" s="170"/>
      <c r="T1775" s="171"/>
      <c r="AT1775" s="166" t="s">
        <v>179</v>
      </c>
      <c r="AU1775" s="166" t="s">
        <v>96</v>
      </c>
      <c r="AV1775" s="14" t="s">
        <v>177</v>
      </c>
      <c r="AW1775" s="14" t="s">
        <v>36</v>
      </c>
      <c r="AX1775" s="14" t="s">
        <v>87</v>
      </c>
      <c r="AY1775" s="166" t="s">
        <v>171</v>
      </c>
    </row>
    <row r="1776" spans="2:65" s="1" customFormat="1" ht="37.950000000000003" customHeight="1">
      <c r="B1776" s="32"/>
      <c r="C1776" s="137" t="s">
        <v>1463</v>
      </c>
      <c r="D1776" s="137" t="s">
        <v>173</v>
      </c>
      <c r="E1776" s="138" t="s">
        <v>1464</v>
      </c>
      <c r="F1776" s="139" t="s">
        <v>1465</v>
      </c>
      <c r="G1776" s="140" t="s">
        <v>689</v>
      </c>
      <c r="H1776" s="141">
        <v>0.16</v>
      </c>
      <c r="I1776" s="142"/>
      <c r="J1776" s="143">
        <f>ROUND(I1776*H1776,2)</f>
        <v>0</v>
      </c>
      <c r="K1776" s="144"/>
      <c r="L1776" s="32"/>
      <c r="M1776" s="145" t="s">
        <v>1</v>
      </c>
      <c r="N1776" s="146" t="s">
        <v>45</v>
      </c>
      <c r="P1776" s="147">
        <f>O1776*H1776</f>
        <v>0</v>
      </c>
      <c r="Q1776" s="147">
        <v>0</v>
      </c>
      <c r="R1776" s="147">
        <f>Q1776*H1776</f>
        <v>0</v>
      </c>
      <c r="S1776" s="147">
        <v>0</v>
      </c>
      <c r="T1776" s="148">
        <f>S1776*H1776</f>
        <v>0</v>
      </c>
      <c r="AR1776" s="149" t="s">
        <v>177</v>
      </c>
      <c r="AT1776" s="149" t="s">
        <v>173</v>
      </c>
      <c r="AU1776" s="149" t="s">
        <v>96</v>
      </c>
      <c r="AY1776" s="17" t="s">
        <v>171</v>
      </c>
      <c r="BE1776" s="150">
        <f>IF(N1776="základní",J1776,0)</f>
        <v>0</v>
      </c>
      <c r="BF1776" s="150">
        <f>IF(N1776="snížená",J1776,0)</f>
        <v>0</v>
      </c>
      <c r="BG1776" s="150">
        <f>IF(N1776="zákl. přenesená",J1776,0)</f>
        <v>0</v>
      </c>
      <c r="BH1776" s="150">
        <f>IF(N1776="sníž. přenesená",J1776,0)</f>
        <v>0</v>
      </c>
      <c r="BI1776" s="150">
        <f>IF(N1776="nulová",J1776,0)</f>
        <v>0</v>
      </c>
      <c r="BJ1776" s="17" t="s">
        <v>87</v>
      </c>
      <c r="BK1776" s="150">
        <f>ROUND(I1776*H1776,2)</f>
        <v>0</v>
      </c>
      <c r="BL1776" s="17" t="s">
        <v>177</v>
      </c>
      <c r="BM1776" s="149" t="s">
        <v>1466</v>
      </c>
    </row>
    <row r="1777" spans="2:65" s="12" customFormat="1">
      <c r="B1777" s="151"/>
      <c r="D1777" s="152" t="s">
        <v>179</v>
      </c>
      <c r="E1777" s="153" t="s">
        <v>1</v>
      </c>
      <c r="F1777" s="154" t="s">
        <v>1437</v>
      </c>
      <c r="H1777" s="153" t="s">
        <v>1</v>
      </c>
      <c r="I1777" s="155"/>
      <c r="L1777" s="151"/>
      <c r="M1777" s="156"/>
      <c r="T1777" s="157"/>
      <c r="AT1777" s="153" t="s">
        <v>179</v>
      </c>
      <c r="AU1777" s="153" t="s">
        <v>96</v>
      </c>
      <c r="AV1777" s="12" t="s">
        <v>87</v>
      </c>
      <c r="AW1777" s="12" t="s">
        <v>36</v>
      </c>
      <c r="AX1777" s="12" t="s">
        <v>80</v>
      </c>
      <c r="AY1777" s="153" t="s">
        <v>171</v>
      </c>
    </row>
    <row r="1778" spans="2:65" s="13" customFormat="1">
      <c r="B1778" s="158"/>
      <c r="D1778" s="152" t="s">
        <v>179</v>
      </c>
      <c r="E1778" s="159" t="s">
        <v>1</v>
      </c>
      <c r="F1778" s="160" t="s">
        <v>1467</v>
      </c>
      <c r="H1778" s="161">
        <v>0.16</v>
      </c>
      <c r="I1778" s="162"/>
      <c r="L1778" s="158"/>
      <c r="M1778" s="163"/>
      <c r="T1778" s="164"/>
      <c r="AT1778" s="159" t="s">
        <v>179</v>
      </c>
      <c r="AU1778" s="159" t="s">
        <v>96</v>
      </c>
      <c r="AV1778" s="13" t="s">
        <v>89</v>
      </c>
      <c r="AW1778" s="13" t="s">
        <v>36</v>
      </c>
      <c r="AX1778" s="13" t="s">
        <v>80</v>
      </c>
      <c r="AY1778" s="159" t="s">
        <v>171</v>
      </c>
    </row>
    <row r="1779" spans="2:65" s="14" customFormat="1">
      <c r="B1779" s="165"/>
      <c r="D1779" s="152" t="s">
        <v>179</v>
      </c>
      <c r="E1779" s="166" t="s">
        <v>1</v>
      </c>
      <c r="F1779" s="167" t="s">
        <v>183</v>
      </c>
      <c r="H1779" s="168">
        <v>0.16</v>
      </c>
      <c r="I1779" s="169"/>
      <c r="L1779" s="165"/>
      <c r="M1779" s="170"/>
      <c r="T1779" s="171"/>
      <c r="AT1779" s="166" t="s">
        <v>179</v>
      </c>
      <c r="AU1779" s="166" t="s">
        <v>96</v>
      </c>
      <c r="AV1779" s="14" t="s">
        <v>177</v>
      </c>
      <c r="AW1779" s="14" t="s">
        <v>36</v>
      </c>
      <c r="AX1779" s="14" t="s">
        <v>87</v>
      </c>
      <c r="AY1779" s="166" t="s">
        <v>171</v>
      </c>
    </row>
    <row r="1780" spans="2:65" s="11" customFormat="1" ht="22.95" customHeight="1">
      <c r="B1780" s="125"/>
      <c r="D1780" s="126" t="s">
        <v>79</v>
      </c>
      <c r="E1780" s="135" t="s">
        <v>229</v>
      </c>
      <c r="F1780" s="135" t="s">
        <v>1468</v>
      </c>
      <c r="I1780" s="128"/>
      <c r="J1780" s="136">
        <f>BK1780</f>
        <v>0</v>
      </c>
      <c r="L1780" s="125"/>
      <c r="M1780" s="130"/>
      <c r="P1780" s="131">
        <f>SUM(P1781:P1785)</f>
        <v>0</v>
      </c>
      <c r="R1780" s="131">
        <f>SUM(R1781:R1785)</f>
        <v>4.7999999999999996E-3</v>
      </c>
      <c r="T1780" s="132">
        <f>SUM(T1781:T1785)</f>
        <v>0</v>
      </c>
      <c r="AR1780" s="126" t="s">
        <v>87</v>
      </c>
      <c r="AT1780" s="133" t="s">
        <v>79</v>
      </c>
      <c r="AU1780" s="133" t="s">
        <v>87</v>
      </c>
      <c r="AY1780" s="126" t="s">
        <v>171</v>
      </c>
      <c r="BK1780" s="134">
        <f>SUM(BK1781:BK1785)</f>
        <v>0</v>
      </c>
    </row>
    <row r="1781" spans="2:65" s="1" customFormat="1" ht="21.75" customHeight="1">
      <c r="B1781" s="32"/>
      <c r="C1781" s="137" t="s">
        <v>1469</v>
      </c>
      <c r="D1781" s="137" t="s">
        <v>173</v>
      </c>
      <c r="E1781" s="138" t="s">
        <v>1470</v>
      </c>
      <c r="F1781" s="139" t="s">
        <v>1471</v>
      </c>
      <c r="G1781" s="140" t="s">
        <v>190</v>
      </c>
      <c r="H1781" s="141">
        <v>2</v>
      </c>
      <c r="I1781" s="142"/>
      <c r="J1781" s="143">
        <f>ROUND(I1781*H1781,2)</f>
        <v>0</v>
      </c>
      <c r="K1781" s="144"/>
      <c r="L1781" s="32"/>
      <c r="M1781" s="145" t="s">
        <v>1</v>
      </c>
      <c r="N1781" s="146" t="s">
        <v>45</v>
      </c>
      <c r="P1781" s="147">
        <f>O1781*H1781</f>
        <v>0</v>
      </c>
      <c r="Q1781" s="147">
        <v>2.3999999999999998E-3</v>
      </c>
      <c r="R1781" s="147">
        <f>Q1781*H1781</f>
        <v>4.7999999999999996E-3</v>
      </c>
      <c r="S1781" s="147">
        <v>0</v>
      </c>
      <c r="T1781" s="148">
        <f>S1781*H1781</f>
        <v>0</v>
      </c>
      <c r="AR1781" s="149" t="s">
        <v>177</v>
      </c>
      <c r="AT1781" s="149" t="s">
        <v>173</v>
      </c>
      <c r="AU1781" s="149" t="s">
        <v>89</v>
      </c>
      <c r="AY1781" s="17" t="s">
        <v>171</v>
      </c>
      <c r="BE1781" s="150">
        <f>IF(N1781="základní",J1781,0)</f>
        <v>0</v>
      </c>
      <c r="BF1781" s="150">
        <f>IF(N1781="snížená",J1781,0)</f>
        <v>0</v>
      </c>
      <c r="BG1781" s="150">
        <f>IF(N1781="zákl. přenesená",J1781,0)</f>
        <v>0</v>
      </c>
      <c r="BH1781" s="150">
        <f>IF(N1781="sníž. přenesená",J1781,0)</f>
        <v>0</v>
      </c>
      <c r="BI1781" s="150">
        <f>IF(N1781="nulová",J1781,0)</f>
        <v>0</v>
      </c>
      <c r="BJ1781" s="17" t="s">
        <v>87</v>
      </c>
      <c r="BK1781" s="150">
        <f>ROUND(I1781*H1781,2)</f>
        <v>0</v>
      </c>
      <c r="BL1781" s="17" t="s">
        <v>177</v>
      </c>
      <c r="BM1781" s="149" t="s">
        <v>1472</v>
      </c>
    </row>
    <row r="1782" spans="2:65" s="12" customFormat="1">
      <c r="B1782" s="151"/>
      <c r="D1782" s="152" t="s">
        <v>179</v>
      </c>
      <c r="E1782" s="153" t="s">
        <v>1</v>
      </c>
      <c r="F1782" s="154" t="s">
        <v>1412</v>
      </c>
      <c r="H1782" s="153" t="s">
        <v>1</v>
      </c>
      <c r="I1782" s="155"/>
      <c r="L1782" s="151"/>
      <c r="M1782" s="156"/>
      <c r="T1782" s="157"/>
      <c r="AT1782" s="153" t="s">
        <v>179</v>
      </c>
      <c r="AU1782" s="153" t="s">
        <v>89</v>
      </c>
      <c r="AV1782" s="12" t="s">
        <v>87</v>
      </c>
      <c r="AW1782" s="12" t="s">
        <v>36</v>
      </c>
      <c r="AX1782" s="12" t="s">
        <v>80</v>
      </c>
      <c r="AY1782" s="153" t="s">
        <v>171</v>
      </c>
    </row>
    <row r="1783" spans="2:65" s="13" customFormat="1" ht="20.399999999999999">
      <c r="B1783" s="158"/>
      <c r="D1783" s="152" t="s">
        <v>179</v>
      </c>
      <c r="E1783" s="159" t="s">
        <v>1</v>
      </c>
      <c r="F1783" s="160" t="s">
        <v>1021</v>
      </c>
      <c r="H1783" s="161">
        <v>1</v>
      </c>
      <c r="I1783" s="162"/>
      <c r="L1783" s="158"/>
      <c r="M1783" s="163"/>
      <c r="T1783" s="164"/>
      <c r="AT1783" s="159" t="s">
        <v>179</v>
      </c>
      <c r="AU1783" s="159" t="s">
        <v>89</v>
      </c>
      <c r="AV1783" s="13" t="s">
        <v>89</v>
      </c>
      <c r="AW1783" s="13" t="s">
        <v>36</v>
      </c>
      <c r="AX1783" s="13" t="s">
        <v>80</v>
      </c>
      <c r="AY1783" s="159" t="s">
        <v>171</v>
      </c>
    </row>
    <row r="1784" spans="2:65" s="13" customFormat="1" ht="30.6">
      <c r="B1784" s="158"/>
      <c r="D1784" s="152" t="s">
        <v>179</v>
      </c>
      <c r="E1784" s="159" t="s">
        <v>1</v>
      </c>
      <c r="F1784" s="160" t="s">
        <v>1022</v>
      </c>
      <c r="H1784" s="161">
        <v>1</v>
      </c>
      <c r="I1784" s="162"/>
      <c r="L1784" s="158"/>
      <c r="M1784" s="163"/>
      <c r="T1784" s="164"/>
      <c r="AT1784" s="159" t="s">
        <v>179</v>
      </c>
      <c r="AU1784" s="159" t="s">
        <v>89</v>
      </c>
      <c r="AV1784" s="13" t="s">
        <v>89</v>
      </c>
      <c r="AW1784" s="13" t="s">
        <v>36</v>
      </c>
      <c r="AX1784" s="13" t="s">
        <v>80</v>
      </c>
      <c r="AY1784" s="159" t="s">
        <v>171</v>
      </c>
    </row>
    <row r="1785" spans="2:65" s="14" customFormat="1">
      <c r="B1785" s="165"/>
      <c r="D1785" s="152" t="s">
        <v>179</v>
      </c>
      <c r="E1785" s="166" t="s">
        <v>1</v>
      </c>
      <c r="F1785" s="167" t="s">
        <v>183</v>
      </c>
      <c r="H1785" s="168">
        <v>2</v>
      </c>
      <c r="I1785" s="169"/>
      <c r="L1785" s="165"/>
      <c r="M1785" s="170"/>
      <c r="T1785" s="171"/>
      <c r="AT1785" s="166" t="s">
        <v>179</v>
      </c>
      <c r="AU1785" s="166" t="s">
        <v>89</v>
      </c>
      <c r="AV1785" s="14" t="s">
        <v>177</v>
      </c>
      <c r="AW1785" s="14" t="s">
        <v>36</v>
      </c>
      <c r="AX1785" s="14" t="s">
        <v>87</v>
      </c>
      <c r="AY1785" s="166" t="s">
        <v>171</v>
      </c>
    </row>
    <row r="1786" spans="2:65" s="11" customFormat="1" ht="22.95" customHeight="1">
      <c r="B1786" s="125"/>
      <c r="D1786" s="126" t="s">
        <v>79</v>
      </c>
      <c r="E1786" s="135" t="s">
        <v>1473</v>
      </c>
      <c r="F1786" s="135" t="s">
        <v>1474</v>
      </c>
      <c r="I1786" s="128"/>
      <c r="J1786" s="136">
        <f>BK1786</f>
        <v>0</v>
      </c>
      <c r="L1786" s="125"/>
      <c r="M1786" s="130"/>
      <c r="P1786" s="131">
        <f>P1787</f>
        <v>0</v>
      </c>
      <c r="R1786" s="131">
        <f>R1787</f>
        <v>0</v>
      </c>
      <c r="T1786" s="132">
        <f>T1787</f>
        <v>0</v>
      </c>
      <c r="AR1786" s="126" t="s">
        <v>87</v>
      </c>
      <c r="AT1786" s="133" t="s">
        <v>79</v>
      </c>
      <c r="AU1786" s="133" t="s">
        <v>87</v>
      </c>
      <c r="AY1786" s="126" t="s">
        <v>171</v>
      </c>
      <c r="BK1786" s="134">
        <f>BK1787</f>
        <v>0</v>
      </c>
    </row>
    <row r="1787" spans="2:65" s="1" customFormat="1" ht="24.15" customHeight="1">
      <c r="B1787" s="32"/>
      <c r="C1787" s="137" t="s">
        <v>1475</v>
      </c>
      <c r="D1787" s="137" t="s">
        <v>173</v>
      </c>
      <c r="E1787" s="138" t="s">
        <v>1476</v>
      </c>
      <c r="F1787" s="139" t="s">
        <v>1477</v>
      </c>
      <c r="G1787" s="140" t="s">
        <v>689</v>
      </c>
      <c r="H1787" s="141">
        <v>200.55199999999999</v>
      </c>
      <c r="I1787" s="142"/>
      <c r="J1787" s="143">
        <f>ROUND(I1787*H1787,2)</f>
        <v>0</v>
      </c>
      <c r="K1787" s="144"/>
      <c r="L1787" s="32"/>
      <c r="M1787" s="145" t="s">
        <v>1</v>
      </c>
      <c r="N1787" s="146" t="s">
        <v>45</v>
      </c>
      <c r="P1787" s="147">
        <f>O1787*H1787</f>
        <v>0</v>
      </c>
      <c r="Q1787" s="147">
        <v>0</v>
      </c>
      <c r="R1787" s="147">
        <f>Q1787*H1787</f>
        <v>0</v>
      </c>
      <c r="S1787" s="147">
        <v>0</v>
      </c>
      <c r="T1787" s="148">
        <f>S1787*H1787</f>
        <v>0</v>
      </c>
      <c r="AR1787" s="149" t="s">
        <v>177</v>
      </c>
      <c r="AT1787" s="149" t="s">
        <v>173</v>
      </c>
      <c r="AU1787" s="149" t="s">
        <v>89</v>
      </c>
      <c r="AY1787" s="17" t="s">
        <v>171</v>
      </c>
      <c r="BE1787" s="150">
        <f>IF(N1787="základní",J1787,0)</f>
        <v>0</v>
      </c>
      <c r="BF1787" s="150">
        <f>IF(N1787="snížená",J1787,0)</f>
        <v>0</v>
      </c>
      <c r="BG1787" s="150">
        <f>IF(N1787="zákl. přenesená",J1787,0)</f>
        <v>0</v>
      </c>
      <c r="BH1787" s="150">
        <f>IF(N1787="sníž. přenesená",J1787,0)</f>
        <v>0</v>
      </c>
      <c r="BI1787" s="150">
        <f>IF(N1787="nulová",J1787,0)</f>
        <v>0</v>
      </c>
      <c r="BJ1787" s="17" t="s">
        <v>87</v>
      </c>
      <c r="BK1787" s="150">
        <f>ROUND(I1787*H1787,2)</f>
        <v>0</v>
      </c>
      <c r="BL1787" s="17" t="s">
        <v>177</v>
      </c>
      <c r="BM1787" s="149" t="s">
        <v>1478</v>
      </c>
    </row>
    <row r="1788" spans="2:65" s="11" customFormat="1" ht="25.95" customHeight="1">
      <c r="B1788" s="125"/>
      <c r="D1788" s="126" t="s">
        <v>79</v>
      </c>
      <c r="E1788" s="127" t="s">
        <v>757</v>
      </c>
      <c r="F1788" s="127" t="s">
        <v>1479</v>
      </c>
      <c r="I1788" s="128"/>
      <c r="J1788" s="129">
        <f>BK1788</f>
        <v>0</v>
      </c>
      <c r="L1788" s="125"/>
      <c r="M1788" s="130"/>
      <c r="P1788" s="131">
        <f>P1789</f>
        <v>0</v>
      </c>
      <c r="R1788" s="131">
        <f>R1789</f>
        <v>0</v>
      </c>
      <c r="T1788" s="132">
        <f>T1789</f>
        <v>0</v>
      </c>
      <c r="AR1788" s="126" t="s">
        <v>96</v>
      </c>
      <c r="AT1788" s="133" t="s">
        <v>79</v>
      </c>
      <c r="AU1788" s="133" t="s">
        <v>80</v>
      </c>
      <c r="AY1788" s="126" t="s">
        <v>171</v>
      </c>
      <c r="BK1788" s="134">
        <f>BK1789</f>
        <v>0</v>
      </c>
    </row>
    <row r="1789" spans="2:65" s="11" customFormat="1" ht="22.95" customHeight="1">
      <c r="B1789" s="125"/>
      <c r="D1789" s="126" t="s">
        <v>79</v>
      </c>
      <c r="E1789" s="135" t="s">
        <v>1480</v>
      </c>
      <c r="F1789" s="135" t="s">
        <v>1481</v>
      </c>
      <c r="I1789" s="128"/>
      <c r="J1789" s="136">
        <f>BK1789</f>
        <v>0</v>
      </c>
      <c r="L1789" s="125"/>
      <c r="M1789" s="130"/>
      <c r="P1789" s="131">
        <f>SUM(P1790:P1807)</f>
        <v>0</v>
      </c>
      <c r="R1789" s="131">
        <f>SUM(R1790:R1807)</f>
        <v>0</v>
      </c>
      <c r="T1789" s="132">
        <f>SUM(T1790:T1807)</f>
        <v>0</v>
      </c>
      <c r="AR1789" s="126" t="s">
        <v>96</v>
      </c>
      <c r="AT1789" s="133" t="s">
        <v>79</v>
      </c>
      <c r="AU1789" s="133" t="s">
        <v>87</v>
      </c>
      <c r="AY1789" s="126" t="s">
        <v>171</v>
      </c>
      <c r="BK1789" s="134">
        <f>SUM(BK1790:BK1807)</f>
        <v>0</v>
      </c>
    </row>
    <row r="1790" spans="2:65" s="1" customFormat="1" ht="24.15" customHeight="1">
      <c r="B1790" s="32"/>
      <c r="C1790" s="137" t="s">
        <v>1482</v>
      </c>
      <c r="D1790" s="137" t="s">
        <v>173</v>
      </c>
      <c r="E1790" s="138" t="s">
        <v>1483</v>
      </c>
      <c r="F1790" s="139" t="s">
        <v>1484</v>
      </c>
      <c r="G1790" s="140" t="s">
        <v>252</v>
      </c>
      <c r="H1790" s="141">
        <v>23.37</v>
      </c>
      <c r="I1790" s="142"/>
      <c r="J1790" s="143">
        <f>ROUND(I1790*H1790,2)</f>
        <v>0</v>
      </c>
      <c r="K1790" s="144"/>
      <c r="L1790" s="32"/>
      <c r="M1790" s="145" t="s">
        <v>1</v>
      </c>
      <c r="N1790" s="146" t="s">
        <v>45</v>
      </c>
      <c r="P1790" s="147">
        <f>O1790*H1790</f>
        <v>0</v>
      </c>
      <c r="Q1790" s="147">
        <v>0</v>
      </c>
      <c r="R1790" s="147">
        <f>Q1790*H1790</f>
        <v>0</v>
      </c>
      <c r="S1790" s="147">
        <v>0</v>
      </c>
      <c r="T1790" s="148">
        <f>S1790*H1790</f>
        <v>0</v>
      </c>
      <c r="AR1790" s="149" t="s">
        <v>802</v>
      </c>
      <c r="AT1790" s="149" t="s">
        <v>173</v>
      </c>
      <c r="AU1790" s="149" t="s">
        <v>89</v>
      </c>
      <c r="AY1790" s="17" t="s">
        <v>171</v>
      </c>
      <c r="BE1790" s="150">
        <f>IF(N1790="základní",J1790,0)</f>
        <v>0</v>
      </c>
      <c r="BF1790" s="150">
        <f>IF(N1790="snížená",J1790,0)</f>
        <v>0</v>
      </c>
      <c r="BG1790" s="150">
        <f>IF(N1790="zákl. přenesená",J1790,0)</f>
        <v>0</v>
      </c>
      <c r="BH1790" s="150">
        <f>IF(N1790="sníž. přenesená",J1790,0)</f>
        <v>0</v>
      </c>
      <c r="BI1790" s="150">
        <f>IF(N1790="nulová",J1790,0)</f>
        <v>0</v>
      </c>
      <c r="BJ1790" s="17" t="s">
        <v>87</v>
      </c>
      <c r="BK1790" s="150">
        <f>ROUND(I1790*H1790,2)</f>
        <v>0</v>
      </c>
      <c r="BL1790" s="17" t="s">
        <v>802</v>
      </c>
      <c r="BM1790" s="149" t="s">
        <v>1485</v>
      </c>
    </row>
    <row r="1791" spans="2:65" s="12" customFormat="1">
      <c r="B1791" s="151"/>
      <c r="D1791" s="152" t="s">
        <v>179</v>
      </c>
      <c r="E1791" s="153" t="s">
        <v>1</v>
      </c>
      <c r="F1791" s="154" t="s">
        <v>254</v>
      </c>
      <c r="H1791" s="153" t="s">
        <v>1</v>
      </c>
      <c r="I1791" s="155"/>
      <c r="L1791" s="151"/>
      <c r="M1791" s="156"/>
      <c r="T1791" s="157"/>
      <c r="AT1791" s="153" t="s">
        <v>179</v>
      </c>
      <c r="AU1791" s="153" t="s">
        <v>89</v>
      </c>
      <c r="AV1791" s="12" t="s">
        <v>87</v>
      </c>
      <c r="AW1791" s="12" t="s">
        <v>36</v>
      </c>
      <c r="AX1791" s="12" t="s">
        <v>80</v>
      </c>
      <c r="AY1791" s="153" t="s">
        <v>171</v>
      </c>
    </row>
    <row r="1792" spans="2:65" s="13" customFormat="1">
      <c r="B1792" s="158"/>
      <c r="D1792" s="152" t="s">
        <v>179</v>
      </c>
      <c r="E1792" s="159" t="s">
        <v>1</v>
      </c>
      <c r="F1792" s="160" t="s">
        <v>264</v>
      </c>
      <c r="H1792" s="161">
        <v>4.7</v>
      </c>
      <c r="I1792" s="162"/>
      <c r="L1792" s="158"/>
      <c r="M1792" s="163"/>
      <c r="T1792" s="164"/>
      <c r="AT1792" s="159" t="s">
        <v>179</v>
      </c>
      <c r="AU1792" s="159" t="s">
        <v>89</v>
      </c>
      <c r="AV1792" s="13" t="s">
        <v>89</v>
      </c>
      <c r="AW1792" s="13" t="s">
        <v>36</v>
      </c>
      <c r="AX1792" s="13" t="s">
        <v>80</v>
      </c>
      <c r="AY1792" s="159" t="s">
        <v>171</v>
      </c>
    </row>
    <row r="1793" spans="2:51" s="13" customFormat="1">
      <c r="B1793" s="158"/>
      <c r="D1793" s="152" t="s">
        <v>179</v>
      </c>
      <c r="E1793" s="159" t="s">
        <v>1</v>
      </c>
      <c r="F1793" s="160" t="s">
        <v>265</v>
      </c>
      <c r="H1793" s="161">
        <v>2.35</v>
      </c>
      <c r="I1793" s="162"/>
      <c r="L1793" s="158"/>
      <c r="M1793" s="163"/>
      <c r="T1793" s="164"/>
      <c r="AT1793" s="159" t="s">
        <v>179</v>
      </c>
      <c r="AU1793" s="159" t="s">
        <v>89</v>
      </c>
      <c r="AV1793" s="13" t="s">
        <v>89</v>
      </c>
      <c r="AW1793" s="13" t="s">
        <v>36</v>
      </c>
      <c r="AX1793" s="13" t="s">
        <v>80</v>
      </c>
      <c r="AY1793" s="159" t="s">
        <v>171</v>
      </c>
    </row>
    <row r="1794" spans="2:51" s="13" customFormat="1">
      <c r="B1794" s="158"/>
      <c r="D1794" s="152" t="s">
        <v>179</v>
      </c>
      <c r="E1794" s="159" t="s">
        <v>1</v>
      </c>
      <c r="F1794" s="160" t="s">
        <v>266</v>
      </c>
      <c r="H1794" s="161">
        <v>2.35</v>
      </c>
      <c r="I1794" s="162"/>
      <c r="L1794" s="158"/>
      <c r="M1794" s="163"/>
      <c r="T1794" s="164"/>
      <c r="AT1794" s="159" t="s">
        <v>179</v>
      </c>
      <c r="AU1794" s="159" t="s">
        <v>89</v>
      </c>
      <c r="AV1794" s="13" t="s">
        <v>89</v>
      </c>
      <c r="AW1794" s="13" t="s">
        <v>36</v>
      </c>
      <c r="AX1794" s="13" t="s">
        <v>80</v>
      </c>
      <c r="AY1794" s="159" t="s">
        <v>171</v>
      </c>
    </row>
    <row r="1795" spans="2:51" s="12" customFormat="1">
      <c r="B1795" s="151"/>
      <c r="D1795" s="152" t="s">
        <v>179</v>
      </c>
      <c r="E1795" s="153" t="s">
        <v>1</v>
      </c>
      <c r="F1795" s="154" t="s">
        <v>267</v>
      </c>
      <c r="H1795" s="153" t="s">
        <v>1</v>
      </c>
      <c r="I1795" s="155"/>
      <c r="L1795" s="151"/>
      <c r="M1795" s="156"/>
      <c r="T1795" s="157"/>
      <c r="AT1795" s="153" t="s">
        <v>179</v>
      </c>
      <c r="AU1795" s="153" t="s">
        <v>89</v>
      </c>
      <c r="AV1795" s="12" t="s">
        <v>87</v>
      </c>
      <c r="AW1795" s="12" t="s">
        <v>36</v>
      </c>
      <c r="AX1795" s="12" t="s">
        <v>80</v>
      </c>
      <c r="AY1795" s="153" t="s">
        <v>171</v>
      </c>
    </row>
    <row r="1796" spans="2:51" s="13" customFormat="1">
      <c r="B1796" s="158"/>
      <c r="D1796" s="152" t="s">
        <v>179</v>
      </c>
      <c r="E1796" s="159" t="s">
        <v>1</v>
      </c>
      <c r="F1796" s="160" t="s">
        <v>268</v>
      </c>
      <c r="H1796" s="161">
        <v>1.2</v>
      </c>
      <c r="I1796" s="162"/>
      <c r="L1796" s="158"/>
      <c r="M1796" s="163"/>
      <c r="T1796" s="164"/>
      <c r="AT1796" s="159" t="s">
        <v>179</v>
      </c>
      <c r="AU1796" s="159" t="s">
        <v>89</v>
      </c>
      <c r="AV1796" s="13" t="s">
        <v>89</v>
      </c>
      <c r="AW1796" s="13" t="s">
        <v>36</v>
      </c>
      <c r="AX1796" s="13" t="s">
        <v>80</v>
      </c>
      <c r="AY1796" s="159" t="s">
        <v>171</v>
      </c>
    </row>
    <row r="1797" spans="2:51" s="12" customFormat="1">
      <c r="B1797" s="151"/>
      <c r="D1797" s="152" t="s">
        <v>179</v>
      </c>
      <c r="E1797" s="153" t="s">
        <v>1</v>
      </c>
      <c r="F1797" s="154" t="s">
        <v>256</v>
      </c>
      <c r="H1797" s="153" t="s">
        <v>1</v>
      </c>
      <c r="I1797" s="155"/>
      <c r="L1797" s="151"/>
      <c r="M1797" s="156"/>
      <c r="T1797" s="157"/>
      <c r="AT1797" s="153" t="s">
        <v>179</v>
      </c>
      <c r="AU1797" s="153" t="s">
        <v>89</v>
      </c>
      <c r="AV1797" s="12" t="s">
        <v>87</v>
      </c>
      <c r="AW1797" s="12" t="s">
        <v>36</v>
      </c>
      <c r="AX1797" s="12" t="s">
        <v>80</v>
      </c>
      <c r="AY1797" s="153" t="s">
        <v>171</v>
      </c>
    </row>
    <row r="1798" spans="2:51" s="13" customFormat="1">
      <c r="B1798" s="158"/>
      <c r="D1798" s="152" t="s">
        <v>179</v>
      </c>
      <c r="E1798" s="159" t="s">
        <v>1</v>
      </c>
      <c r="F1798" s="160" t="s">
        <v>269</v>
      </c>
      <c r="H1798" s="161">
        <v>3</v>
      </c>
      <c r="I1798" s="162"/>
      <c r="L1798" s="158"/>
      <c r="M1798" s="163"/>
      <c r="T1798" s="164"/>
      <c r="AT1798" s="159" t="s">
        <v>179</v>
      </c>
      <c r="AU1798" s="159" t="s">
        <v>89</v>
      </c>
      <c r="AV1798" s="13" t="s">
        <v>89</v>
      </c>
      <c r="AW1798" s="13" t="s">
        <v>36</v>
      </c>
      <c r="AX1798" s="13" t="s">
        <v>80</v>
      </c>
      <c r="AY1798" s="159" t="s">
        <v>171</v>
      </c>
    </row>
    <row r="1799" spans="2:51" s="13" customFormat="1">
      <c r="B1799" s="158"/>
      <c r="D1799" s="152" t="s">
        <v>179</v>
      </c>
      <c r="E1799" s="159" t="s">
        <v>1</v>
      </c>
      <c r="F1799" s="160" t="s">
        <v>270</v>
      </c>
      <c r="H1799" s="161">
        <v>1.5</v>
      </c>
      <c r="I1799" s="162"/>
      <c r="L1799" s="158"/>
      <c r="M1799" s="163"/>
      <c r="T1799" s="164"/>
      <c r="AT1799" s="159" t="s">
        <v>179</v>
      </c>
      <c r="AU1799" s="159" t="s">
        <v>89</v>
      </c>
      <c r="AV1799" s="13" t="s">
        <v>89</v>
      </c>
      <c r="AW1799" s="13" t="s">
        <v>36</v>
      </c>
      <c r="AX1799" s="13" t="s">
        <v>80</v>
      </c>
      <c r="AY1799" s="159" t="s">
        <v>171</v>
      </c>
    </row>
    <row r="1800" spans="2:51" s="13" customFormat="1">
      <c r="B1800" s="158"/>
      <c r="D1800" s="152" t="s">
        <v>179</v>
      </c>
      <c r="E1800" s="159" t="s">
        <v>1</v>
      </c>
      <c r="F1800" s="160" t="s">
        <v>271</v>
      </c>
      <c r="H1800" s="161">
        <v>1.5</v>
      </c>
      <c r="I1800" s="162"/>
      <c r="L1800" s="158"/>
      <c r="M1800" s="163"/>
      <c r="T1800" s="164"/>
      <c r="AT1800" s="159" t="s">
        <v>179</v>
      </c>
      <c r="AU1800" s="159" t="s">
        <v>89</v>
      </c>
      <c r="AV1800" s="13" t="s">
        <v>89</v>
      </c>
      <c r="AW1800" s="13" t="s">
        <v>36</v>
      </c>
      <c r="AX1800" s="13" t="s">
        <v>80</v>
      </c>
      <c r="AY1800" s="159" t="s">
        <v>171</v>
      </c>
    </row>
    <row r="1801" spans="2:51" s="12" customFormat="1">
      <c r="B1801" s="151"/>
      <c r="D1801" s="152" t="s">
        <v>179</v>
      </c>
      <c r="E1801" s="153" t="s">
        <v>1</v>
      </c>
      <c r="F1801" s="154" t="s">
        <v>272</v>
      </c>
      <c r="H1801" s="153" t="s">
        <v>1</v>
      </c>
      <c r="I1801" s="155"/>
      <c r="L1801" s="151"/>
      <c r="M1801" s="156"/>
      <c r="T1801" s="157"/>
      <c r="AT1801" s="153" t="s">
        <v>179</v>
      </c>
      <c r="AU1801" s="153" t="s">
        <v>89</v>
      </c>
      <c r="AV1801" s="12" t="s">
        <v>87</v>
      </c>
      <c r="AW1801" s="12" t="s">
        <v>36</v>
      </c>
      <c r="AX1801" s="12" t="s">
        <v>80</v>
      </c>
      <c r="AY1801" s="153" t="s">
        <v>171</v>
      </c>
    </row>
    <row r="1802" spans="2:51" s="13" customFormat="1">
      <c r="B1802" s="158"/>
      <c r="D1802" s="152" t="s">
        <v>179</v>
      </c>
      <c r="E1802" s="159" t="s">
        <v>1</v>
      </c>
      <c r="F1802" s="160" t="s">
        <v>273</v>
      </c>
      <c r="H1802" s="161">
        <v>1.97</v>
      </c>
      <c r="I1802" s="162"/>
      <c r="L1802" s="158"/>
      <c r="M1802" s="163"/>
      <c r="T1802" s="164"/>
      <c r="AT1802" s="159" t="s">
        <v>179</v>
      </c>
      <c r="AU1802" s="159" t="s">
        <v>89</v>
      </c>
      <c r="AV1802" s="13" t="s">
        <v>89</v>
      </c>
      <c r="AW1802" s="13" t="s">
        <v>36</v>
      </c>
      <c r="AX1802" s="13" t="s">
        <v>80</v>
      </c>
      <c r="AY1802" s="159" t="s">
        <v>171</v>
      </c>
    </row>
    <row r="1803" spans="2:51" s="12" customFormat="1">
      <c r="B1803" s="151"/>
      <c r="D1803" s="152" t="s">
        <v>179</v>
      </c>
      <c r="E1803" s="153" t="s">
        <v>1</v>
      </c>
      <c r="F1803" s="154" t="s">
        <v>259</v>
      </c>
      <c r="H1803" s="153" t="s">
        <v>1</v>
      </c>
      <c r="I1803" s="155"/>
      <c r="L1803" s="151"/>
      <c r="M1803" s="156"/>
      <c r="T1803" s="157"/>
      <c r="AT1803" s="153" t="s">
        <v>179</v>
      </c>
      <c r="AU1803" s="153" t="s">
        <v>89</v>
      </c>
      <c r="AV1803" s="12" t="s">
        <v>87</v>
      </c>
      <c r="AW1803" s="12" t="s">
        <v>36</v>
      </c>
      <c r="AX1803" s="12" t="s">
        <v>80</v>
      </c>
      <c r="AY1803" s="153" t="s">
        <v>171</v>
      </c>
    </row>
    <row r="1804" spans="2:51" s="13" customFormat="1">
      <c r="B1804" s="158"/>
      <c r="D1804" s="152" t="s">
        <v>179</v>
      </c>
      <c r="E1804" s="159" t="s">
        <v>1</v>
      </c>
      <c r="F1804" s="160" t="s">
        <v>274</v>
      </c>
      <c r="H1804" s="161">
        <v>2.4</v>
      </c>
      <c r="I1804" s="162"/>
      <c r="L1804" s="158"/>
      <c r="M1804" s="163"/>
      <c r="T1804" s="164"/>
      <c r="AT1804" s="159" t="s">
        <v>179</v>
      </c>
      <c r="AU1804" s="159" t="s">
        <v>89</v>
      </c>
      <c r="AV1804" s="13" t="s">
        <v>89</v>
      </c>
      <c r="AW1804" s="13" t="s">
        <v>36</v>
      </c>
      <c r="AX1804" s="13" t="s">
        <v>80</v>
      </c>
      <c r="AY1804" s="159" t="s">
        <v>171</v>
      </c>
    </row>
    <row r="1805" spans="2:51" s="13" customFormat="1">
      <c r="B1805" s="158"/>
      <c r="D1805" s="152" t="s">
        <v>179</v>
      </c>
      <c r="E1805" s="159" t="s">
        <v>1</v>
      </c>
      <c r="F1805" s="160" t="s">
        <v>275</v>
      </c>
      <c r="H1805" s="161">
        <v>1.2</v>
      </c>
      <c r="I1805" s="162"/>
      <c r="L1805" s="158"/>
      <c r="M1805" s="163"/>
      <c r="T1805" s="164"/>
      <c r="AT1805" s="159" t="s">
        <v>179</v>
      </c>
      <c r="AU1805" s="159" t="s">
        <v>89</v>
      </c>
      <c r="AV1805" s="13" t="s">
        <v>89</v>
      </c>
      <c r="AW1805" s="13" t="s">
        <v>36</v>
      </c>
      <c r="AX1805" s="13" t="s">
        <v>80</v>
      </c>
      <c r="AY1805" s="159" t="s">
        <v>171</v>
      </c>
    </row>
    <row r="1806" spans="2:51" s="13" customFormat="1">
      <c r="B1806" s="158"/>
      <c r="D1806" s="152" t="s">
        <v>179</v>
      </c>
      <c r="E1806" s="159" t="s">
        <v>1</v>
      </c>
      <c r="F1806" s="160" t="s">
        <v>276</v>
      </c>
      <c r="H1806" s="161">
        <v>1.2</v>
      </c>
      <c r="I1806" s="162"/>
      <c r="L1806" s="158"/>
      <c r="M1806" s="163"/>
      <c r="T1806" s="164"/>
      <c r="AT1806" s="159" t="s">
        <v>179</v>
      </c>
      <c r="AU1806" s="159" t="s">
        <v>89</v>
      </c>
      <c r="AV1806" s="13" t="s">
        <v>89</v>
      </c>
      <c r="AW1806" s="13" t="s">
        <v>36</v>
      </c>
      <c r="AX1806" s="13" t="s">
        <v>80</v>
      </c>
      <c r="AY1806" s="159" t="s">
        <v>171</v>
      </c>
    </row>
    <row r="1807" spans="2:51" s="14" customFormat="1">
      <c r="B1807" s="165"/>
      <c r="D1807" s="152" t="s">
        <v>179</v>
      </c>
      <c r="E1807" s="166" t="s">
        <v>1</v>
      </c>
      <c r="F1807" s="167" t="s">
        <v>183</v>
      </c>
      <c r="H1807" s="168">
        <v>23.37</v>
      </c>
      <c r="I1807" s="169"/>
      <c r="L1807" s="165"/>
      <c r="M1807" s="193"/>
      <c r="N1807" s="194"/>
      <c r="O1807" s="194"/>
      <c r="P1807" s="194"/>
      <c r="Q1807" s="194"/>
      <c r="R1807" s="194"/>
      <c r="S1807" s="194"/>
      <c r="T1807" s="195"/>
      <c r="AT1807" s="166" t="s">
        <v>179</v>
      </c>
      <c r="AU1807" s="166" t="s">
        <v>89</v>
      </c>
      <c r="AV1807" s="14" t="s">
        <v>177</v>
      </c>
      <c r="AW1807" s="14" t="s">
        <v>36</v>
      </c>
      <c r="AX1807" s="14" t="s">
        <v>87</v>
      </c>
      <c r="AY1807" s="166" t="s">
        <v>171</v>
      </c>
    </row>
    <row r="1808" spans="2:51" s="1" customFormat="1" ht="6.9" customHeight="1">
      <c r="B1808" s="44"/>
      <c r="C1808" s="45"/>
      <c r="D1808" s="45"/>
      <c r="E1808" s="45"/>
      <c r="F1808" s="45"/>
      <c r="G1808" s="45"/>
      <c r="H1808" s="45"/>
      <c r="I1808" s="45"/>
      <c r="J1808" s="45"/>
      <c r="K1808" s="45"/>
      <c r="L1808" s="32"/>
    </row>
  </sheetData>
  <sheetProtection algorithmName="SHA-512" hashValue="y3v6EnqWmKoo/mFvqO8Si05ITJrHkfXUF+0Pa2XjVtobbLVmY6R7yAIe6zV+yweAk4IU6Xw4zE4MZ/ZbNjQJag==" saltValue="RwI5WXvJqLV7PxcSGC/sNXdqYDZCa0xUwq+tSW252aPAt9ChpiytS/Sd4Z5Cl81FXCDxu/5hlBr8QJ9vcoYhRA==" spinCount="100000" sheet="1" objects="1" scenarios="1" formatColumns="0" formatRows="0" autoFilter="0"/>
  <autoFilter ref="C134:K1807" xr:uid="{00000000-0009-0000-0000-000001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61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7" t="s">
        <v>100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" customHeight="1">
      <c r="B4" s="20"/>
      <c r="D4" s="21" t="s">
        <v>132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58" t="str">
        <f>'Rekapitulace stavby'!K6</f>
        <v>REKONSTRUKCE ODLEHČOVACÍ KOMORY OK-27 A PŘIPOJENÝCH STOK</v>
      </c>
      <c r="F7" s="259"/>
      <c r="G7" s="259"/>
      <c r="H7" s="259"/>
      <c r="L7" s="20"/>
    </row>
    <row r="8" spans="2:46" ht="13.2">
      <c r="B8" s="20"/>
      <c r="D8" s="27" t="s">
        <v>133</v>
      </c>
      <c r="L8" s="20"/>
    </row>
    <row r="9" spans="2:46" ht="16.5" customHeight="1">
      <c r="B9" s="20"/>
      <c r="E9" s="258" t="s">
        <v>134</v>
      </c>
      <c r="F9" s="234"/>
      <c r="G9" s="234"/>
      <c r="H9" s="234"/>
      <c r="L9" s="20"/>
    </row>
    <row r="10" spans="2:46" ht="12" customHeight="1">
      <c r="B10" s="20"/>
      <c r="D10" s="27" t="s">
        <v>135</v>
      </c>
      <c r="L10" s="20"/>
    </row>
    <row r="11" spans="2:46" s="1" customFormat="1" ht="16.5" customHeight="1">
      <c r="B11" s="32"/>
      <c r="E11" s="222" t="s">
        <v>136</v>
      </c>
      <c r="F11" s="260"/>
      <c r="G11" s="260"/>
      <c r="H11" s="260"/>
      <c r="L11" s="32"/>
    </row>
    <row r="12" spans="2:46" s="1" customFormat="1" ht="12" customHeight="1">
      <c r="B12" s="32"/>
      <c r="D12" s="27" t="s">
        <v>137</v>
      </c>
      <c r="L12" s="32"/>
    </row>
    <row r="13" spans="2:46" s="1" customFormat="1" ht="16.5" customHeight="1">
      <c r="B13" s="32"/>
      <c r="E13" s="254" t="s">
        <v>1486</v>
      </c>
      <c r="F13" s="260"/>
      <c r="G13" s="260"/>
      <c r="H13" s="260"/>
      <c r="L13" s="32"/>
    </row>
    <row r="14" spans="2:46" s="1" customFormat="1">
      <c r="B14" s="32"/>
      <c r="L14" s="32"/>
    </row>
    <row r="15" spans="2:46" s="1" customFormat="1" ht="12" customHeight="1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" customHeight="1">
      <c r="B16" s="32"/>
      <c r="D16" s="27" t="s">
        <v>20</v>
      </c>
      <c r="F16" s="25" t="s">
        <v>21</v>
      </c>
      <c r="I16" s="27" t="s">
        <v>22</v>
      </c>
      <c r="J16" s="52" t="str">
        <f>'Rekapitulace stavby'!AN8</f>
        <v>4. 8. 2025</v>
      </c>
      <c r="L16" s="32"/>
    </row>
    <row r="17" spans="2:12" s="1" customFormat="1" ht="10.95" customHeight="1">
      <c r="B17" s="32"/>
      <c r="L17" s="32"/>
    </row>
    <row r="18" spans="2:12" s="1" customFormat="1" ht="12" customHeight="1">
      <c r="B18" s="32"/>
      <c r="D18" s="27" t="s">
        <v>24</v>
      </c>
      <c r="I18" s="27" t="s">
        <v>25</v>
      </c>
      <c r="J18" s="25" t="s">
        <v>26</v>
      </c>
      <c r="L18" s="32"/>
    </row>
    <row r="19" spans="2:12" s="1" customFormat="1" ht="18" customHeight="1">
      <c r="B19" s="32"/>
      <c r="E19" s="25" t="s">
        <v>27</v>
      </c>
      <c r="I19" s="27" t="s">
        <v>28</v>
      </c>
      <c r="J19" s="25" t="s">
        <v>29</v>
      </c>
      <c r="L19" s="32"/>
    </row>
    <row r="20" spans="2:12" s="1" customFormat="1" ht="6.9" customHeight="1">
      <c r="B20" s="32"/>
      <c r="L20" s="32"/>
    </row>
    <row r="21" spans="2:12" s="1" customFormat="1" ht="12" customHeight="1">
      <c r="B21" s="32"/>
      <c r="D21" s="27" t="s">
        <v>30</v>
      </c>
      <c r="I21" s="27" t="s">
        <v>25</v>
      </c>
      <c r="J21" s="28" t="str">
        <f>'Rekapitulace stavby'!AN13</f>
        <v>Vyplň údaj</v>
      </c>
      <c r="L21" s="32"/>
    </row>
    <row r="22" spans="2:12" s="1" customFormat="1" ht="18" customHeight="1">
      <c r="B22" s="32"/>
      <c r="E22" s="261" t="str">
        <f>'Rekapitulace stavby'!E14</f>
        <v>Vyplň údaj</v>
      </c>
      <c r="F22" s="246"/>
      <c r="G22" s="246"/>
      <c r="H22" s="246"/>
      <c r="I22" s="27" t="s">
        <v>28</v>
      </c>
      <c r="J22" s="28" t="str">
        <f>'Rekapitulace stavby'!AN14</f>
        <v>Vyplň údaj</v>
      </c>
      <c r="L22" s="32"/>
    </row>
    <row r="23" spans="2:12" s="1" customFormat="1" ht="6.9" customHeight="1">
      <c r="B23" s="32"/>
      <c r="L23" s="32"/>
    </row>
    <row r="24" spans="2:12" s="1" customFormat="1" ht="12" customHeight="1">
      <c r="B24" s="32"/>
      <c r="D24" s="27" t="s">
        <v>32</v>
      </c>
      <c r="I24" s="27" t="s">
        <v>25</v>
      </c>
      <c r="J24" s="25" t="s">
        <v>33</v>
      </c>
      <c r="L24" s="32"/>
    </row>
    <row r="25" spans="2:12" s="1" customFormat="1" ht="18" customHeight="1">
      <c r="B25" s="32"/>
      <c r="E25" s="25" t="s">
        <v>34</v>
      </c>
      <c r="I25" s="27" t="s">
        <v>28</v>
      </c>
      <c r="J25" s="25" t="s">
        <v>35</v>
      </c>
      <c r="L25" s="32"/>
    </row>
    <row r="26" spans="2:12" s="1" customFormat="1" ht="6.9" customHeight="1">
      <c r="B26" s="32"/>
      <c r="L26" s="32"/>
    </row>
    <row r="27" spans="2:12" s="1" customFormat="1" ht="12" customHeight="1">
      <c r="B27" s="32"/>
      <c r="D27" s="27" t="s">
        <v>37</v>
      </c>
      <c r="I27" s="27" t="s">
        <v>25</v>
      </c>
      <c r="J27" s="25" t="s">
        <v>1</v>
      </c>
      <c r="L27" s="32"/>
    </row>
    <row r="28" spans="2:12" s="1" customFormat="1" ht="18" customHeight="1">
      <c r="B28" s="32"/>
      <c r="E28" s="25" t="s">
        <v>139</v>
      </c>
      <c r="I28" s="27" t="s">
        <v>28</v>
      </c>
      <c r="J28" s="25" t="s">
        <v>1</v>
      </c>
      <c r="L28" s="32"/>
    </row>
    <row r="29" spans="2:12" s="1" customFormat="1" ht="6.9" customHeight="1">
      <c r="B29" s="32"/>
      <c r="L29" s="32"/>
    </row>
    <row r="30" spans="2:12" s="1" customFormat="1" ht="12" customHeight="1">
      <c r="B30" s="32"/>
      <c r="D30" s="27" t="s">
        <v>39</v>
      </c>
      <c r="L30" s="32"/>
    </row>
    <row r="31" spans="2:12" s="7" customFormat="1" ht="16.5" customHeight="1">
      <c r="B31" s="94"/>
      <c r="E31" s="250" t="s">
        <v>1</v>
      </c>
      <c r="F31" s="250"/>
      <c r="G31" s="250"/>
      <c r="H31" s="250"/>
      <c r="L31" s="94"/>
    </row>
    <row r="32" spans="2:12" s="1" customFormat="1" ht="6.9" customHeight="1">
      <c r="B32" s="32"/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>
      <c r="B34" s="32"/>
      <c r="D34" s="95" t="s">
        <v>40</v>
      </c>
      <c r="J34" s="66">
        <f>ROUND(J130, 2)</f>
        <v>0</v>
      </c>
      <c r="L34" s="32"/>
    </row>
    <row r="35" spans="2:12" s="1" customFormat="1" ht="6.9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" customHeight="1">
      <c r="B36" s="32"/>
      <c r="F36" s="35" t="s">
        <v>42</v>
      </c>
      <c r="I36" s="35" t="s">
        <v>41</v>
      </c>
      <c r="J36" s="35" t="s">
        <v>43</v>
      </c>
      <c r="L36" s="32"/>
    </row>
    <row r="37" spans="2:12" s="1" customFormat="1" ht="14.4" customHeight="1">
      <c r="B37" s="32"/>
      <c r="D37" s="55" t="s">
        <v>44</v>
      </c>
      <c r="E37" s="27" t="s">
        <v>45</v>
      </c>
      <c r="F37" s="85">
        <f>ROUND((SUM(BE130:BE360)),  2)</f>
        <v>0</v>
      </c>
      <c r="I37" s="96">
        <v>0.21</v>
      </c>
      <c r="J37" s="85">
        <f>ROUND(((SUM(BE130:BE360))*I37),  2)</f>
        <v>0</v>
      </c>
      <c r="L37" s="32"/>
    </row>
    <row r="38" spans="2:12" s="1" customFormat="1" ht="14.4" customHeight="1">
      <c r="B38" s="32"/>
      <c r="E38" s="27" t="s">
        <v>46</v>
      </c>
      <c r="F38" s="85">
        <f>ROUND((SUM(BF130:BF360)),  2)</f>
        <v>0</v>
      </c>
      <c r="I38" s="96">
        <v>0.12</v>
      </c>
      <c r="J38" s="85">
        <f>ROUND(((SUM(BF130:BF360))*I38),  2)</f>
        <v>0</v>
      </c>
      <c r="L38" s="32"/>
    </row>
    <row r="39" spans="2:12" s="1" customFormat="1" ht="14.4" hidden="1" customHeight="1">
      <c r="B39" s="32"/>
      <c r="E39" s="27" t="s">
        <v>47</v>
      </c>
      <c r="F39" s="85">
        <f>ROUND((SUM(BG130:BG360)),  2)</f>
        <v>0</v>
      </c>
      <c r="I39" s="96">
        <v>0.21</v>
      </c>
      <c r="J39" s="85">
        <f>0</f>
        <v>0</v>
      </c>
      <c r="L39" s="32"/>
    </row>
    <row r="40" spans="2:12" s="1" customFormat="1" ht="14.4" hidden="1" customHeight="1">
      <c r="B40" s="32"/>
      <c r="E40" s="27" t="s">
        <v>48</v>
      </c>
      <c r="F40" s="85">
        <f>ROUND((SUM(BH130:BH360)),  2)</f>
        <v>0</v>
      </c>
      <c r="I40" s="96">
        <v>0.12</v>
      </c>
      <c r="J40" s="85">
        <f>0</f>
        <v>0</v>
      </c>
      <c r="L40" s="32"/>
    </row>
    <row r="41" spans="2:12" s="1" customFormat="1" ht="14.4" hidden="1" customHeight="1">
      <c r="B41" s="32"/>
      <c r="E41" s="27" t="s">
        <v>49</v>
      </c>
      <c r="F41" s="85">
        <f>ROUND((SUM(BI130:BI360)),  2)</f>
        <v>0</v>
      </c>
      <c r="I41" s="96">
        <v>0</v>
      </c>
      <c r="J41" s="85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97"/>
      <c r="D43" s="98" t="s">
        <v>50</v>
      </c>
      <c r="E43" s="57"/>
      <c r="F43" s="57"/>
      <c r="G43" s="99" t="s">
        <v>51</v>
      </c>
      <c r="H43" s="100" t="s">
        <v>52</v>
      </c>
      <c r="I43" s="57"/>
      <c r="J43" s="101">
        <f>SUM(J34:J41)</f>
        <v>0</v>
      </c>
      <c r="K43" s="102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55</v>
      </c>
      <c r="E61" s="34"/>
      <c r="F61" s="103" t="s">
        <v>56</v>
      </c>
      <c r="G61" s="43" t="s">
        <v>55</v>
      </c>
      <c r="H61" s="34"/>
      <c r="I61" s="34"/>
      <c r="J61" s="104" t="s">
        <v>56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55</v>
      </c>
      <c r="E76" s="34"/>
      <c r="F76" s="103" t="s">
        <v>56</v>
      </c>
      <c r="G76" s="43" t="s">
        <v>55</v>
      </c>
      <c r="H76" s="34"/>
      <c r="I76" s="34"/>
      <c r="J76" s="104" t="s">
        <v>56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140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58" t="str">
        <f>E7</f>
        <v>REKONSTRUKCE ODLEHČOVACÍ KOMORY OK-27 A PŘIPOJENÝCH STOK</v>
      </c>
      <c r="F85" s="259"/>
      <c r="G85" s="259"/>
      <c r="H85" s="259"/>
      <c r="L85" s="32"/>
    </row>
    <row r="86" spans="2:12" ht="12" customHeight="1">
      <c r="B86" s="20"/>
      <c r="C86" s="27" t="s">
        <v>133</v>
      </c>
      <c r="L86" s="20"/>
    </row>
    <row r="87" spans="2:12" ht="16.5" customHeight="1">
      <c r="B87" s="20"/>
      <c r="E87" s="258" t="s">
        <v>134</v>
      </c>
      <c r="F87" s="234"/>
      <c r="G87" s="234"/>
      <c r="H87" s="234"/>
      <c r="L87" s="20"/>
    </row>
    <row r="88" spans="2:12" ht="12" customHeight="1">
      <c r="B88" s="20"/>
      <c r="C88" s="27" t="s">
        <v>135</v>
      </c>
      <c r="L88" s="20"/>
    </row>
    <row r="89" spans="2:12" s="1" customFormat="1" ht="16.5" customHeight="1">
      <c r="B89" s="32"/>
      <c r="E89" s="222" t="s">
        <v>136</v>
      </c>
      <c r="F89" s="260"/>
      <c r="G89" s="260"/>
      <c r="H89" s="260"/>
      <c r="L89" s="32"/>
    </row>
    <row r="90" spans="2:12" s="1" customFormat="1" ht="12" customHeight="1">
      <c r="B90" s="32"/>
      <c r="C90" s="27" t="s">
        <v>137</v>
      </c>
      <c r="L90" s="32"/>
    </row>
    <row r="91" spans="2:12" s="1" customFormat="1" ht="16.5" customHeight="1">
      <c r="B91" s="32"/>
      <c r="E91" s="254" t="str">
        <f>E13</f>
        <v>01.1.2 - Obtok během stavby SP1</v>
      </c>
      <c r="F91" s="260"/>
      <c r="G91" s="260"/>
      <c r="H91" s="260"/>
      <c r="L91" s="32"/>
    </row>
    <row r="92" spans="2:12" s="1" customFormat="1" ht="6.9" customHeight="1">
      <c r="B92" s="32"/>
      <c r="L92" s="32"/>
    </row>
    <row r="93" spans="2:12" s="1" customFormat="1" ht="12" customHeight="1">
      <c r="B93" s="32"/>
      <c r="C93" s="27" t="s">
        <v>20</v>
      </c>
      <c r="F93" s="25" t="str">
        <f>F16</f>
        <v>Tábor</v>
      </c>
      <c r="I93" s="27" t="s">
        <v>22</v>
      </c>
      <c r="J93" s="52" t="str">
        <f>IF(J16="","",J16)</f>
        <v>4. 8. 2025</v>
      </c>
      <c r="L93" s="32"/>
    </row>
    <row r="94" spans="2:12" s="1" customFormat="1" ht="6.9" customHeight="1">
      <c r="B94" s="32"/>
      <c r="L94" s="32"/>
    </row>
    <row r="95" spans="2:12" s="1" customFormat="1" ht="25.65" customHeight="1">
      <c r="B95" s="32"/>
      <c r="C95" s="27" t="s">
        <v>24</v>
      </c>
      <c r="F95" s="25" t="str">
        <f>E19</f>
        <v>VST s.r.o., Kosova 28594, Tábor</v>
      </c>
      <c r="I95" s="27" t="s">
        <v>32</v>
      </c>
      <c r="J95" s="30" t="str">
        <f>E25</f>
        <v>Aquaprocon s.r.o., Divize Praha</v>
      </c>
      <c r="L95" s="32"/>
    </row>
    <row r="96" spans="2:12" s="1" customFormat="1" ht="15.15" customHeight="1">
      <c r="B96" s="32"/>
      <c r="C96" s="27" t="s">
        <v>30</v>
      </c>
      <c r="F96" s="25" t="str">
        <f>IF(E22="","",E22)</f>
        <v>Vyplň údaj</v>
      </c>
      <c r="I96" s="27" t="s">
        <v>37</v>
      </c>
      <c r="J96" s="30" t="str">
        <f>E28</f>
        <v>Jaroslav Pelnář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05" t="s">
        <v>141</v>
      </c>
      <c r="D98" s="97"/>
      <c r="E98" s="97"/>
      <c r="F98" s="97"/>
      <c r="G98" s="97"/>
      <c r="H98" s="97"/>
      <c r="I98" s="97"/>
      <c r="J98" s="106" t="s">
        <v>142</v>
      </c>
      <c r="K98" s="97"/>
      <c r="L98" s="32"/>
    </row>
    <row r="99" spans="2:47" s="1" customFormat="1" ht="10.35" customHeight="1">
      <c r="B99" s="32"/>
      <c r="L99" s="32"/>
    </row>
    <row r="100" spans="2:47" s="1" customFormat="1" ht="22.95" customHeight="1">
      <c r="B100" s="32"/>
      <c r="C100" s="107" t="s">
        <v>143</v>
      </c>
      <c r="J100" s="66">
        <f>J130</f>
        <v>0</v>
      </c>
      <c r="L100" s="32"/>
      <c r="AU100" s="17" t="s">
        <v>144</v>
      </c>
    </row>
    <row r="101" spans="2:47" s="8" customFormat="1" ht="24.9" customHeight="1">
      <c r="B101" s="108"/>
      <c r="D101" s="109" t="s">
        <v>145</v>
      </c>
      <c r="E101" s="110"/>
      <c r="F101" s="110"/>
      <c r="G101" s="110"/>
      <c r="H101" s="110"/>
      <c r="I101" s="110"/>
      <c r="J101" s="111">
        <f>J131</f>
        <v>0</v>
      </c>
      <c r="L101" s="108"/>
    </row>
    <row r="102" spans="2:47" s="9" customFormat="1" ht="19.95" customHeight="1">
      <c r="B102" s="112"/>
      <c r="D102" s="113" t="s">
        <v>146</v>
      </c>
      <c r="E102" s="114"/>
      <c r="F102" s="114"/>
      <c r="G102" s="114"/>
      <c r="H102" s="114"/>
      <c r="I102" s="114"/>
      <c r="J102" s="115">
        <f>J132</f>
        <v>0</v>
      </c>
      <c r="L102" s="112"/>
    </row>
    <row r="103" spans="2:47" s="9" customFormat="1" ht="19.95" customHeight="1">
      <c r="B103" s="112"/>
      <c r="D103" s="113" t="s">
        <v>148</v>
      </c>
      <c r="E103" s="114"/>
      <c r="F103" s="114"/>
      <c r="G103" s="114"/>
      <c r="H103" s="114"/>
      <c r="I103" s="114"/>
      <c r="J103" s="115">
        <f>J285</f>
        <v>0</v>
      </c>
      <c r="L103" s="112"/>
    </row>
    <row r="104" spans="2:47" s="9" customFormat="1" ht="19.95" customHeight="1">
      <c r="B104" s="112"/>
      <c r="D104" s="113" t="s">
        <v>149</v>
      </c>
      <c r="E104" s="114"/>
      <c r="F104" s="114"/>
      <c r="G104" s="114"/>
      <c r="H104" s="114"/>
      <c r="I104" s="114"/>
      <c r="J104" s="115">
        <f>J302</f>
        <v>0</v>
      </c>
      <c r="L104" s="112"/>
    </row>
    <row r="105" spans="2:47" s="9" customFormat="1" ht="14.85" customHeight="1">
      <c r="B105" s="112"/>
      <c r="D105" s="113" t="s">
        <v>150</v>
      </c>
      <c r="E105" s="114"/>
      <c r="F105" s="114"/>
      <c r="G105" s="114"/>
      <c r="H105" s="114"/>
      <c r="I105" s="114"/>
      <c r="J105" s="115">
        <f>J353</f>
        <v>0</v>
      </c>
      <c r="L105" s="112"/>
    </row>
    <row r="106" spans="2:47" s="9" customFormat="1" ht="14.85" customHeight="1">
      <c r="B106" s="112"/>
      <c r="D106" s="113" t="s">
        <v>1487</v>
      </c>
      <c r="E106" s="114"/>
      <c r="F106" s="114"/>
      <c r="G106" s="114"/>
      <c r="H106" s="114"/>
      <c r="I106" s="114"/>
      <c r="J106" s="115">
        <f>J359</f>
        <v>0</v>
      </c>
      <c r="L106" s="112"/>
    </row>
    <row r="107" spans="2:47" s="1" customFormat="1" ht="21.75" customHeight="1">
      <c r="B107" s="32"/>
      <c r="L107" s="32"/>
    </row>
    <row r="108" spans="2:47" s="1" customFormat="1" ht="6.9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47" s="1" customFormat="1" ht="6.9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12" s="1" customFormat="1" ht="24.9" customHeight="1">
      <c r="B113" s="32"/>
      <c r="C113" s="21" t="s">
        <v>156</v>
      </c>
      <c r="L113" s="32"/>
    </row>
    <row r="114" spans="2:12" s="1" customFormat="1" ht="6.9" customHeight="1">
      <c r="B114" s="32"/>
      <c r="L114" s="32"/>
    </row>
    <row r="115" spans="2:12" s="1" customFormat="1" ht="12" customHeight="1">
      <c r="B115" s="32"/>
      <c r="C115" s="27" t="s">
        <v>16</v>
      </c>
      <c r="L115" s="32"/>
    </row>
    <row r="116" spans="2:12" s="1" customFormat="1" ht="26.25" customHeight="1">
      <c r="B116" s="32"/>
      <c r="E116" s="258" t="str">
        <f>E7</f>
        <v>REKONSTRUKCE ODLEHČOVACÍ KOMORY OK-27 A PŘIPOJENÝCH STOK</v>
      </c>
      <c r="F116" s="259"/>
      <c r="G116" s="259"/>
      <c r="H116" s="259"/>
      <c r="L116" s="32"/>
    </row>
    <row r="117" spans="2:12" ht="12" customHeight="1">
      <c r="B117" s="20"/>
      <c r="C117" s="27" t="s">
        <v>133</v>
      </c>
      <c r="L117" s="20"/>
    </row>
    <row r="118" spans="2:12" ht="16.5" customHeight="1">
      <c r="B118" s="20"/>
      <c r="E118" s="258" t="s">
        <v>134</v>
      </c>
      <c r="F118" s="234"/>
      <c r="G118" s="234"/>
      <c r="H118" s="234"/>
      <c r="L118" s="20"/>
    </row>
    <row r="119" spans="2:12" ht="12" customHeight="1">
      <c r="B119" s="20"/>
      <c r="C119" s="27" t="s">
        <v>135</v>
      </c>
      <c r="L119" s="20"/>
    </row>
    <row r="120" spans="2:12" s="1" customFormat="1" ht="16.5" customHeight="1">
      <c r="B120" s="32"/>
      <c r="E120" s="222" t="s">
        <v>136</v>
      </c>
      <c r="F120" s="260"/>
      <c r="G120" s="260"/>
      <c r="H120" s="260"/>
      <c r="L120" s="32"/>
    </row>
    <row r="121" spans="2:12" s="1" customFormat="1" ht="12" customHeight="1">
      <c r="B121" s="32"/>
      <c r="C121" s="27" t="s">
        <v>137</v>
      </c>
      <c r="L121" s="32"/>
    </row>
    <row r="122" spans="2:12" s="1" customFormat="1" ht="16.5" customHeight="1">
      <c r="B122" s="32"/>
      <c r="E122" s="254" t="str">
        <f>E13</f>
        <v>01.1.2 - Obtok během stavby SP1</v>
      </c>
      <c r="F122" s="260"/>
      <c r="G122" s="260"/>
      <c r="H122" s="260"/>
      <c r="L122" s="32"/>
    </row>
    <row r="123" spans="2:12" s="1" customFormat="1" ht="6.9" customHeight="1">
      <c r="B123" s="32"/>
      <c r="L123" s="32"/>
    </row>
    <row r="124" spans="2:12" s="1" customFormat="1" ht="12" customHeight="1">
      <c r="B124" s="32"/>
      <c r="C124" s="27" t="s">
        <v>20</v>
      </c>
      <c r="F124" s="25" t="str">
        <f>F16</f>
        <v>Tábor</v>
      </c>
      <c r="I124" s="27" t="s">
        <v>22</v>
      </c>
      <c r="J124" s="52" t="str">
        <f>IF(J16="","",J16)</f>
        <v>4. 8. 2025</v>
      </c>
      <c r="L124" s="32"/>
    </row>
    <row r="125" spans="2:12" s="1" customFormat="1" ht="6.9" customHeight="1">
      <c r="B125" s="32"/>
      <c r="L125" s="32"/>
    </row>
    <row r="126" spans="2:12" s="1" customFormat="1" ht="25.65" customHeight="1">
      <c r="B126" s="32"/>
      <c r="C126" s="27" t="s">
        <v>24</v>
      </c>
      <c r="F126" s="25" t="str">
        <f>E19</f>
        <v>VST s.r.o., Kosova 28594, Tábor</v>
      </c>
      <c r="I126" s="27" t="s">
        <v>32</v>
      </c>
      <c r="J126" s="30" t="str">
        <f>E25</f>
        <v>Aquaprocon s.r.o., Divize Praha</v>
      </c>
      <c r="L126" s="32"/>
    </row>
    <row r="127" spans="2:12" s="1" customFormat="1" ht="15.15" customHeight="1">
      <c r="B127" s="32"/>
      <c r="C127" s="27" t="s">
        <v>30</v>
      </c>
      <c r="F127" s="25" t="str">
        <f>IF(E22="","",E22)</f>
        <v>Vyplň údaj</v>
      </c>
      <c r="I127" s="27" t="s">
        <v>37</v>
      </c>
      <c r="J127" s="30" t="str">
        <f>E28</f>
        <v>Jaroslav Pelnář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16"/>
      <c r="C129" s="117" t="s">
        <v>157</v>
      </c>
      <c r="D129" s="118" t="s">
        <v>65</v>
      </c>
      <c r="E129" s="118" t="s">
        <v>61</v>
      </c>
      <c r="F129" s="118" t="s">
        <v>62</v>
      </c>
      <c r="G129" s="118" t="s">
        <v>158</v>
      </c>
      <c r="H129" s="118" t="s">
        <v>159</v>
      </c>
      <c r="I129" s="118" t="s">
        <v>160</v>
      </c>
      <c r="J129" s="119" t="s">
        <v>142</v>
      </c>
      <c r="K129" s="120" t="s">
        <v>161</v>
      </c>
      <c r="L129" s="116"/>
      <c r="M129" s="59" t="s">
        <v>1</v>
      </c>
      <c r="N129" s="60" t="s">
        <v>44</v>
      </c>
      <c r="O129" s="60" t="s">
        <v>162</v>
      </c>
      <c r="P129" s="60" t="s">
        <v>163</v>
      </c>
      <c r="Q129" s="60" t="s">
        <v>164</v>
      </c>
      <c r="R129" s="60" t="s">
        <v>165</v>
      </c>
      <c r="S129" s="60" t="s">
        <v>166</v>
      </c>
      <c r="T129" s="61" t="s">
        <v>167</v>
      </c>
    </row>
    <row r="130" spans="2:65" s="1" customFormat="1" ht="22.95" customHeight="1">
      <c r="B130" s="32"/>
      <c r="C130" s="64" t="s">
        <v>168</v>
      </c>
      <c r="J130" s="121">
        <f>BK130</f>
        <v>0</v>
      </c>
      <c r="L130" s="32"/>
      <c r="M130" s="62"/>
      <c r="N130" s="53"/>
      <c r="O130" s="53"/>
      <c r="P130" s="122">
        <f>P131</f>
        <v>0</v>
      </c>
      <c r="Q130" s="53"/>
      <c r="R130" s="122">
        <f>R131</f>
        <v>3.6890066600000004</v>
      </c>
      <c r="S130" s="53"/>
      <c r="T130" s="123">
        <f>T131</f>
        <v>1.46506</v>
      </c>
      <c r="AT130" s="17" t="s">
        <v>79</v>
      </c>
      <c r="AU130" s="17" t="s">
        <v>144</v>
      </c>
      <c r="BK130" s="124">
        <f>BK131</f>
        <v>0</v>
      </c>
    </row>
    <row r="131" spans="2:65" s="11" customFormat="1" ht="25.95" customHeight="1">
      <c r="B131" s="125"/>
      <c r="D131" s="126" t="s">
        <v>79</v>
      </c>
      <c r="E131" s="127" t="s">
        <v>169</v>
      </c>
      <c r="F131" s="127" t="s">
        <v>170</v>
      </c>
      <c r="I131" s="128"/>
      <c r="J131" s="129">
        <f>BK131</f>
        <v>0</v>
      </c>
      <c r="L131" s="125"/>
      <c r="M131" s="130"/>
      <c r="P131" s="131">
        <f>P132+P285+P302</f>
        <v>0</v>
      </c>
      <c r="R131" s="131">
        <f>R132+R285+R302</f>
        <v>3.6890066600000004</v>
      </c>
      <c r="T131" s="132">
        <f>T132+T285+T302</f>
        <v>1.46506</v>
      </c>
      <c r="AR131" s="126" t="s">
        <v>87</v>
      </c>
      <c r="AT131" s="133" t="s">
        <v>79</v>
      </c>
      <c r="AU131" s="133" t="s">
        <v>80</v>
      </c>
      <c r="AY131" s="126" t="s">
        <v>171</v>
      </c>
      <c r="BK131" s="134">
        <f>BK132+BK285+BK302</f>
        <v>0</v>
      </c>
    </row>
    <row r="132" spans="2:65" s="11" customFormat="1" ht="22.95" customHeight="1">
      <c r="B132" s="125"/>
      <c r="D132" s="126" t="s">
        <v>79</v>
      </c>
      <c r="E132" s="135" t="s">
        <v>87</v>
      </c>
      <c r="F132" s="135" t="s">
        <v>172</v>
      </c>
      <c r="I132" s="128"/>
      <c r="J132" s="136">
        <f>BK132</f>
        <v>0</v>
      </c>
      <c r="L132" s="125"/>
      <c r="M132" s="130"/>
      <c r="P132" s="131">
        <f>SUM(P133:P284)</f>
        <v>0</v>
      </c>
      <c r="R132" s="131">
        <f>SUM(R133:R284)</f>
        <v>7.6977600000000007E-2</v>
      </c>
      <c r="T132" s="132">
        <f>SUM(T133:T284)</f>
        <v>0</v>
      </c>
      <c r="AR132" s="126" t="s">
        <v>87</v>
      </c>
      <c r="AT132" s="133" t="s">
        <v>79</v>
      </c>
      <c r="AU132" s="133" t="s">
        <v>87</v>
      </c>
      <c r="AY132" s="126" t="s">
        <v>171</v>
      </c>
      <c r="BK132" s="134">
        <f>SUM(BK133:BK284)</f>
        <v>0</v>
      </c>
    </row>
    <row r="133" spans="2:65" s="1" customFormat="1" ht="24.15" customHeight="1">
      <c r="B133" s="32"/>
      <c r="C133" s="137" t="s">
        <v>87</v>
      </c>
      <c r="D133" s="137" t="s">
        <v>173</v>
      </c>
      <c r="E133" s="138" t="s">
        <v>230</v>
      </c>
      <c r="F133" s="139" t="s">
        <v>231</v>
      </c>
      <c r="G133" s="140" t="s">
        <v>232</v>
      </c>
      <c r="H133" s="141">
        <v>56</v>
      </c>
      <c r="I133" s="142"/>
      <c r="J133" s="143">
        <f>ROUND(I133*H133,2)</f>
        <v>0</v>
      </c>
      <c r="K133" s="144"/>
      <c r="L133" s="32"/>
      <c r="M133" s="145" t="s">
        <v>1</v>
      </c>
      <c r="N133" s="146" t="s">
        <v>45</v>
      </c>
      <c r="P133" s="147">
        <f>O133*H133</f>
        <v>0</v>
      </c>
      <c r="Q133" s="147">
        <v>3.0000000000000001E-5</v>
      </c>
      <c r="R133" s="147">
        <f>Q133*H133</f>
        <v>1.6800000000000001E-3</v>
      </c>
      <c r="S133" s="147">
        <v>0</v>
      </c>
      <c r="T133" s="148">
        <f>S133*H133</f>
        <v>0</v>
      </c>
      <c r="AR133" s="149" t="s">
        <v>177</v>
      </c>
      <c r="AT133" s="149" t="s">
        <v>173</v>
      </c>
      <c r="AU133" s="149" t="s">
        <v>89</v>
      </c>
      <c r="AY133" s="17" t="s">
        <v>171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7" t="s">
        <v>87</v>
      </c>
      <c r="BK133" s="150">
        <f>ROUND(I133*H133,2)</f>
        <v>0</v>
      </c>
      <c r="BL133" s="17" t="s">
        <v>177</v>
      </c>
      <c r="BM133" s="149" t="s">
        <v>1488</v>
      </c>
    </row>
    <row r="134" spans="2:65" s="1" customFormat="1" ht="19.2">
      <c r="B134" s="32"/>
      <c r="D134" s="152" t="s">
        <v>234</v>
      </c>
      <c r="F134" s="179" t="s">
        <v>235</v>
      </c>
      <c r="I134" s="180"/>
      <c r="L134" s="32"/>
      <c r="M134" s="181"/>
      <c r="T134" s="56"/>
      <c r="AT134" s="17" t="s">
        <v>234</v>
      </c>
      <c r="AU134" s="17" t="s">
        <v>89</v>
      </c>
    </row>
    <row r="135" spans="2:65" s="12" customFormat="1">
      <c r="B135" s="151"/>
      <c r="D135" s="152" t="s">
        <v>179</v>
      </c>
      <c r="E135" s="153" t="s">
        <v>1</v>
      </c>
      <c r="F135" s="154" t="s">
        <v>1489</v>
      </c>
      <c r="H135" s="153" t="s">
        <v>1</v>
      </c>
      <c r="I135" s="155"/>
      <c r="L135" s="151"/>
      <c r="M135" s="156"/>
      <c r="T135" s="157"/>
      <c r="AT135" s="153" t="s">
        <v>179</v>
      </c>
      <c r="AU135" s="153" t="s">
        <v>89</v>
      </c>
      <c r="AV135" s="12" t="s">
        <v>87</v>
      </c>
      <c r="AW135" s="12" t="s">
        <v>36</v>
      </c>
      <c r="AX135" s="12" t="s">
        <v>80</v>
      </c>
      <c r="AY135" s="153" t="s">
        <v>171</v>
      </c>
    </row>
    <row r="136" spans="2:65" s="12" customFormat="1">
      <c r="B136" s="151"/>
      <c r="D136" s="152" t="s">
        <v>179</v>
      </c>
      <c r="E136" s="153" t="s">
        <v>1</v>
      </c>
      <c r="F136" s="154" t="s">
        <v>1490</v>
      </c>
      <c r="H136" s="153" t="s">
        <v>1</v>
      </c>
      <c r="I136" s="155"/>
      <c r="L136" s="151"/>
      <c r="M136" s="156"/>
      <c r="T136" s="157"/>
      <c r="AT136" s="153" t="s">
        <v>179</v>
      </c>
      <c r="AU136" s="153" t="s">
        <v>89</v>
      </c>
      <c r="AV136" s="12" t="s">
        <v>87</v>
      </c>
      <c r="AW136" s="12" t="s">
        <v>36</v>
      </c>
      <c r="AX136" s="12" t="s">
        <v>80</v>
      </c>
      <c r="AY136" s="153" t="s">
        <v>171</v>
      </c>
    </row>
    <row r="137" spans="2:65" s="13" customFormat="1">
      <c r="B137" s="158"/>
      <c r="D137" s="152" t="s">
        <v>179</v>
      </c>
      <c r="E137" s="159" t="s">
        <v>1</v>
      </c>
      <c r="F137" s="160" t="s">
        <v>1491</v>
      </c>
      <c r="H137" s="161">
        <v>27</v>
      </c>
      <c r="I137" s="162"/>
      <c r="L137" s="158"/>
      <c r="M137" s="163"/>
      <c r="T137" s="164"/>
      <c r="AT137" s="159" t="s">
        <v>179</v>
      </c>
      <c r="AU137" s="159" t="s">
        <v>89</v>
      </c>
      <c r="AV137" s="13" t="s">
        <v>89</v>
      </c>
      <c r="AW137" s="13" t="s">
        <v>36</v>
      </c>
      <c r="AX137" s="13" t="s">
        <v>80</v>
      </c>
      <c r="AY137" s="159" t="s">
        <v>171</v>
      </c>
    </row>
    <row r="138" spans="2:65" s="13" customFormat="1">
      <c r="B138" s="158"/>
      <c r="D138" s="152" t="s">
        <v>179</v>
      </c>
      <c r="E138" s="159" t="s">
        <v>1</v>
      </c>
      <c r="F138" s="160" t="s">
        <v>1492</v>
      </c>
      <c r="H138" s="161">
        <v>1.35</v>
      </c>
      <c r="I138" s="162"/>
      <c r="L138" s="158"/>
      <c r="M138" s="163"/>
      <c r="T138" s="164"/>
      <c r="AT138" s="159" t="s">
        <v>179</v>
      </c>
      <c r="AU138" s="159" t="s">
        <v>89</v>
      </c>
      <c r="AV138" s="13" t="s">
        <v>89</v>
      </c>
      <c r="AW138" s="13" t="s">
        <v>36</v>
      </c>
      <c r="AX138" s="13" t="s">
        <v>80</v>
      </c>
      <c r="AY138" s="159" t="s">
        <v>171</v>
      </c>
    </row>
    <row r="139" spans="2:65" s="12" customFormat="1">
      <c r="B139" s="151"/>
      <c r="D139" s="152" t="s">
        <v>179</v>
      </c>
      <c r="E139" s="153" t="s">
        <v>1</v>
      </c>
      <c r="F139" s="154" t="s">
        <v>1493</v>
      </c>
      <c r="H139" s="153" t="s">
        <v>1</v>
      </c>
      <c r="I139" s="155"/>
      <c r="L139" s="151"/>
      <c r="M139" s="156"/>
      <c r="T139" s="157"/>
      <c r="AT139" s="153" t="s">
        <v>179</v>
      </c>
      <c r="AU139" s="153" t="s">
        <v>89</v>
      </c>
      <c r="AV139" s="12" t="s">
        <v>87</v>
      </c>
      <c r="AW139" s="12" t="s">
        <v>36</v>
      </c>
      <c r="AX139" s="12" t="s">
        <v>80</v>
      </c>
      <c r="AY139" s="153" t="s">
        <v>171</v>
      </c>
    </row>
    <row r="140" spans="2:65" s="15" customFormat="1">
      <c r="B140" s="172"/>
      <c r="D140" s="152" t="s">
        <v>179</v>
      </c>
      <c r="E140" s="173" t="s">
        <v>1</v>
      </c>
      <c r="F140" s="174" t="s">
        <v>224</v>
      </c>
      <c r="H140" s="175">
        <v>28.35</v>
      </c>
      <c r="I140" s="176"/>
      <c r="L140" s="172"/>
      <c r="M140" s="177"/>
      <c r="T140" s="178"/>
      <c r="AT140" s="173" t="s">
        <v>179</v>
      </c>
      <c r="AU140" s="173" t="s">
        <v>89</v>
      </c>
      <c r="AV140" s="15" t="s">
        <v>96</v>
      </c>
      <c r="AW140" s="15" t="s">
        <v>36</v>
      </c>
      <c r="AX140" s="15" t="s">
        <v>80</v>
      </c>
      <c r="AY140" s="173" t="s">
        <v>171</v>
      </c>
    </row>
    <row r="141" spans="2:65" s="12" customFormat="1">
      <c r="B141" s="151"/>
      <c r="D141" s="152" t="s">
        <v>179</v>
      </c>
      <c r="E141" s="153" t="s">
        <v>1</v>
      </c>
      <c r="F141" s="154" t="s">
        <v>1494</v>
      </c>
      <c r="H141" s="153" t="s">
        <v>1</v>
      </c>
      <c r="I141" s="155"/>
      <c r="L141" s="151"/>
      <c r="M141" s="156"/>
      <c r="T141" s="157"/>
      <c r="AT141" s="153" t="s">
        <v>179</v>
      </c>
      <c r="AU141" s="153" t="s">
        <v>89</v>
      </c>
      <c r="AV141" s="12" t="s">
        <v>87</v>
      </c>
      <c r="AW141" s="12" t="s">
        <v>36</v>
      </c>
      <c r="AX141" s="12" t="s">
        <v>80</v>
      </c>
      <c r="AY141" s="153" t="s">
        <v>171</v>
      </c>
    </row>
    <row r="142" spans="2:65" s="13" customFormat="1">
      <c r="B142" s="158"/>
      <c r="D142" s="152" t="s">
        <v>179</v>
      </c>
      <c r="E142" s="159" t="s">
        <v>1</v>
      </c>
      <c r="F142" s="160" t="s">
        <v>1495</v>
      </c>
      <c r="H142" s="161">
        <v>56</v>
      </c>
      <c r="I142" s="162"/>
      <c r="L142" s="158"/>
      <c r="M142" s="163"/>
      <c r="T142" s="164"/>
      <c r="AT142" s="159" t="s">
        <v>179</v>
      </c>
      <c r="AU142" s="159" t="s">
        <v>89</v>
      </c>
      <c r="AV142" s="13" t="s">
        <v>89</v>
      </c>
      <c r="AW142" s="13" t="s">
        <v>36</v>
      </c>
      <c r="AX142" s="13" t="s">
        <v>87</v>
      </c>
      <c r="AY142" s="159" t="s">
        <v>171</v>
      </c>
    </row>
    <row r="143" spans="2:65" s="1" customFormat="1" ht="24.15" customHeight="1">
      <c r="B143" s="32"/>
      <c r="C143" s="137" t="s">
        <v>89</v>
      </c>
      <c r="D143" s="137" t="s">
        <v>173</v>
      </c>
      <c r="E143" s="138" t="s">
        <v>244</v>
      </c>
      <c r="F143" s="139" t="s">
        <v>245</v>
      </c>
      <c r="G143" s="140" t="s">
        <v>246</v>
      </c>
      <c r="H143" s="141">
        <v>14</v>
      </c>
      <c r="I143" s="142"/>
      <c r="J143" s="143">
        <f>ROUND(I143*H143,2)</f>
        <v>0</v>
      </c>
      <c r="K143" s="144"/>
      <c r="L143" s="32"/>
      <c r="M143" s="145" t="s">
        <v>1</v>
      </c>
      <c r="N143" s="146" t="s">
        <v>45</v>
      </c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AR143" s="149" t="s">
        <v>177</v>
      </c>
      <c r="AT143" s="149" t="s">
        <v>173</v>
      </c>
      <c r="AU143" s="149" t="s">
        <v>89</v>
      </c>
      <c r="AY143" s="17" t="s">
        <v>171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7" t="s">
        <v>87</v>
      </c>
      <c r="BK143" s="150">
        <f>ROUND(I143*H143,2)</f>
        <v>0</v>
      </c>
      <c r="BL143" s="17" t="s">
        <v>177</v>
      </c>
      <c r="BM143" s="149" t="s">
        <v>1496</v>
      </c>
    </row>
    <row r="144" spans="2:65" s="12" customFormat="1">
      <c r="B144" s="151"/>
      <c r="D144" s="152" t="s">
        <v>179</v>
      </c>
      <c r="E144" s="153" t="s">
        <v>1</v>
      </c>
      <c r="F144" s="154" t="s">
        <v>1489</v>
      </c>
      <c r="H144" s="153" t="s">
        <v>1</v>
      </c>
      <c r="I144" s="155"/>
      <c r="L144" s="151"/>
      <c r="M144" s="156"/>
      <c r="T144" s="157"/>
      <c r="AT144" s="153" t="s">
        <v>179</v>
      </c>
      <c r="AU144" s="153" t="s">
        <v>89</v>
      </c>
      <c r="AV144" s="12" t="s">
        <v>87</v>
      </c>
      <c r="AW144" s="12" t="s">
        <v>36</v>
      </c>
      <c r="AX144" s="12" t="s">
        <v>80</v>
      </c>
      <c r="AY144" s="153" t="s">
        <v>171</v>
      </c>
    </row>
    <row r="145" spans="2:65" s="12" customFormat="1">
      <c r="B145" s="151"/>
      <c r="D145" s="152" t="s">
        <v>179</v>
      </c>
      <c r="E145" s="153" t="s">
        <v>1</v>
      </c>
      <c r="F145" s="154" t="s">
        <v>1490</v>
      </c>
      <c r="H145" s="153" t="s">
        <v>1</v>
      </c>
      <c r="I145" s="155"/>
      <c r="L145" s="151"/>
      <c r="M145" s="156"/>
      <c r="T145" s="157"/>
      <c r="AT145" s="153" t="s">
        <v>179</v>
      </c>
      <c r="AU145" s="153" t="s">
        <v>89</v>
      </c>
      <c r="AV145" s="12" t="s">
        <v>87</v>
      </c>
      <c r="AW145" s="12" t="s">
        <v>36</v>
      </c>
      <c r="AX145" s="12" t="s">
        <v>80</v>
      </c>
      <c r="AY145" s="153" t="s">
        <v>171</v>
      </c>
    </row>
    <row r="146" spans="2:65" s="13" customFormat="1">
      <c r="B146" s="158"/>
      <c r="D146" s="152" t="s">
        <v>179</v>
      </c>
      <c r="E146" s="159" t="s">
        <v>1</v>
      </c>
      <c r="F146" s="160" t="s">
        <v>1491</v>
      </c>
      <c r="H146" s="161">
        <v>27</v>
      </c>
      <c r="I146" s="162"/>
      <c r="L146" s="158"/>
      <c r="M146" s="163"/>
      <c r="T146" s="164"/>
      <c r="AT146" s="159" t="s">
        <v>179</v>
      </c>
      <c r="AU146" s="159" t="s">
        <v>89</v>
      </c>
      <c r="AV146" s="13" t="s">
        <v>89</v>
      </c>
      <c r="AW146" s="13" t="s">
        <v>36</v>
      </c>
      <c r="AX146" s="13" t="s">
        <v>80</v>
      </c>
      <c r="AY146" s="159" t="s">
        <v>171</v>
      </c>
    </row>
    <row r="147" spans="2:65" s="13" customFormat="1">
      <c r="B147" s="158"/>
      <c r="D147" s="152" t="s">
        <v>179</v>
      </c>
      <c r="E147" s="159" t="s">
        <v>1</v>
      </c>
      <c r="F147" s="160" t="s">
        <v>1492</v>
      </c>
      <c r="H147" s="161">
        <v>1.35</v>
      </c>
      <c r="I147" s="162"/>
      <c r="L147" s="158"/>
      <c r="M147" s="163"/>
      <c r="T147" s="164"/>
      <c r="AT147" s="159" t="s">
        <v>179</v>
      </c>
      <c r="AU147" s="159" t="s">
        <v>89</v>
      </c>
      <c r="AV147" s="13" t="s">
        <v>89</v>
      </c>
      <c r="AW147" s="13" t="s">
        <v>36</v>
      </c>
      <c r="AX147" s="13" t="s">
        <v>80</v>
      </c>
      <c r="AY147" s="159" t="s">
        <v>171</v>
      </c>
    </row>
    <row r="148" spans="2:65" s="15" customFormat="1">
      <c r="B148" s="172"/>
      <c r="D148" s="152" t="s">
        <v>179</v>
      </c>
      <c r="E148" s="173" t="s">
        <v>1</v>
      </c>
      <c r="F148" s="174" t="s">
        <v>224</v>
      </c>
      <c r="H148" s="175">
        <v>28.35</v>
      </c>
      <c r="I148" s="176"/>
      <c r="L148" s="172"/>
      <c r="M148" s="177"/>
      <c r="T148" s="178"/>
      <c r="AT148" s="173" t="s">
        <v>179</v>
      </c>
      <c r="AU148" s="173" t="s">
        <v>89</v>
      </c>
      <c r="AV148" s="15" t="s">
        <v>96</v>
      </c>
      <c r="AW148" s="15" t="s">
        <v>36</v>
      </c>
      <c r="AX148" s="15" t="s">
        <v>80</v>
      </c>
      <c r="AY148" s="173" t="s">
        <v>171</v>
      </c>
    </row>
    <row r="149" spans="2:65" s="12" customFormat="1">
      <c r="B149" s="151"/>
      <c r="D149" s="152" t="s">
        <v>179</v>
      </c>
      <c r="E149" s="153" t="s">
        <v>1</v>
      </c>
      <c r="F149" s="154" t="s">
        <v>1493</v>
      </c>
      <c r="H149" s="153" t="s">
        <v>1</v>
      </c>
      <c r="I149" s="155"/>
      <c r="L149" s="151"/>
      <c r="M149" s="156"/>
      <c r="T149" s="157"/>
      <c r="AT149" s="153" t="s">
        <v>179</v>
      </c>
      <c r="AU149" s="153" t="s">
        <v>89</v>
      </c>
      <c r="AV149" s="12" t="s">
        <v>87</v>
      </c>
      <c r="AW149" s="12" t="s">
        <v>36</v>
      </c>
      <c r="AX149" s="12" t="s">
        <v>80</v>
      </c>
      <c r="AY149" s="153" t="s">
        <v>171</v>
      </c>
    </row>
    <row r="150" spans="2:65" s="13" customFormat="1">
      <c r="B150" s="158"/>
      <c r="D150" s="152" t="s">
        <v>179</v>
      </c>
      <c r="E150" s="159" t="s">
        <v>1</v>
      </c>
      <c r="F150" s="160" t="s">
        <v>1497</v>
      </c>
      <c r="H150" s="161">
        <v>14</v>
      </c>
      <c r="I150" s="162"/>
      <c r="L150" s="158"/>
      <c r="M150" s="163"/>
      <c r="T150" s="164"/>
      <c r="AT150" s="159" t="s">
        <v>179</v>
      </c>
      <c r="AU150" s="159" t="s">
        <v>89</v>
      </c>
      <c r="AV150" s="13" t="s">
        <v>89</v>
      </c>
      <c r="AW150" s="13" t="s">
        <v>36</v>
      </c>
      <c r="AX150" s="13" t="s">
        <v>87</v>
      </c>
      <c r="AY150" s="159" t="s">
        <v>171</v>
      </c>
    </row>
    <row r="151" spans="2:65" s="1" customFormat="1" ht="24.15" customHeight="1">
      <c r="B151" s="32"/>
      <c r="C151" s="137" t="s">
        <v>96</v>
      </c>
      <c r="D151" s="137" t="s">
        <v>173</v>
      </c>
      <c r="E151" s="138" t="s">
        <v>1498</v>
      </c>
      <c r="F151" s="139" t="s">
        <v>1499</v>
      </c>
      <c r="G151" s="140" t="s">
        <v>176</v>
      </c>
      <c r="H151" s="141">
        <v>43.68</v>
      </c>
      <c r="I151" s="142"/>
      <c r="J151" s="143">
        <f>ROUND(I151*H151,2)</f>
        <v>0</v>
      </c>
      <c r="K151" s="144"/>
      <c r="L151" s="32"/>
      <c r="M151" s="145" t="s">
        <v>1</v>
      </c>
      <c r="N151" s="146" t="s">
        <v>45</v>
      </c>
      <c r="P151" s="147">
        <f>O151*H151</f>
        <v>0</v>
      </c>
      <c r="Q151" s="147">
        <v>0</v>
      </c>
      <c r="R151" s="147">
        <f>Q151*H151</f>
        <v>0</v>
      </c>
      <c r="S151" s="147">
        <v>0</v>
      </c>
      <c r="T151" s="148">
        <f>S151*H151</f>
        <v>0</v>
      </c>
      <c r="AR151" s="149" t="s">
        <v>177</v>
      </c>
      <c r="AT151" s="149" t="s">
        <v>173</v>
      </c>
      <c r="AU151" s="149" t="s">
        <v>89</v>
      </c>
      <c r="AY151" s="17" t="s">
        <v>171</v>
      </c>
      <c r="BE151" s="150">
        <f>IF(N151="základní",J151,0)</f>
        <v>0</v>
      </c>
      <c r="BF151" s="150">
        <f>IF(N151="snížená",J151,0)</f>
        <v>0</v>
      </c>
      <c r="BG151" s="150">
        <f>IF(N151="zákl. přenesená",J151,0)</f>
        <v>0</v>
      </c>
      <c r="BH151" s="150">
        <f>IF(N151="sníž. přenesená",J151,0)</f>
        <v>0</v>
      </c>
      <c r="BI151" s="150">
        <f>IF(N151="nulová",J151,0)</f>
        <v>0</v>
      </c>
      <c r="BJ151" s="17" t="s">
        <v>87</v>
      </c>
      <c r="BK151" s="150">
        <f>ROUND(I151*H151,2)</f>
        <v>0</v>
      </c>
      <c r="BL151" s="17" t="s">
        <v>177</v>
      </c>
      <c r="BM151" s="149" t="s">
        <v>1500</v>
      </c>
    </row>
    <row r="152" spans="2:65" s="12" customFormat="1">
      <c r="B152" s="151"/>
      <c r="D152" s="152" t="s">
        <v>179</v>
      </c>
      <c r="E152" s="153" t="s">
        <v>1</v>
      </c>
      <c r="F152" s="154" t="s">
        <v>318</v>
      </c>
      <c r="H152" s="153" t="s">
        <v>1</v>
      </c>
      <c r="I152" s="155"/>
      <c r="L152" s="151"/>
      <c r="M152" s="156"/>
      <c r="T152" s="157"/>
      <c r="AT152" s="153" t="s">
        <v>179</v>
      </c>
      <c r="AU152" s="153" t="s">
        <v>89</v>
      </c>
      <c r="AV152" s="12" t="s">
        <v>87</v>
      </c>
      <c r="AW152" s="12" t="s">
        <v>36</v>
      </c>
      <c r="AX152" s="12" t="s">
        <v>80</v>
      </c>
      <c r="AY152" s="153" t="s">
        <v>171</v>
      </c>
    </row>
    <row r="153" spans="2:65" s="13" customFormat="1">
      <c r="B153" s="158"/>
      <c r="D153" s="152" t="s">
        <v>179</v>
      </c>
      <c r="E153" s="159" t="s">
        <v>1</v>
      </c>
      <c r="F153" s="160" t="s">
        <v>1501</v>
      </c>
      <c r="H153" s="161">
        <v>43.68</v>
      </c>
      <c r="I153" s="162"/>
      <c r="L153" s="158"/>
      <c r="M153" s="163"/>
      <c r="T153" s="164"/>
      <c r="AT153" s="159" t="s">
        <v>179</v>
      </c>
      <c r="AU153" s="159" t="s">
        <v>89</v>
      </c>
      <c r="AV153" s="13" t="s">
        <v>89</v>
      </c>
      <c r="AW153" s="13" t="s">
        <v>36</v>
      </c>
      <c r="AX153" s="13" t="s">
        <v>80</v>
      </c>
      <c r="AY153" s="159" t="s">
        <v>171</v>
      </c>
    </row>
    <row r="154" spans="2:65" s="15" customFormat="1">
      <c r="B154" s="172"/>
      <c r="D154" s="152" t="s">
        <v>179</v>
      </c>
      <c r="E154" s="173" t="s">
        <v>1</v>
      </c>
      <c r="F154" s="174" t="s">
        <v>224</v>
      </c>
      <c r="H154" s="175">
        <v>43.68</v>
      </c>
      <c r="I154" s="176"/>
      <c r="L154" s="172"/>
      <c r="M154" s="177"/>
      <c r="T154" s="178"/>
      <c r="AT154" s="173" t="s">
        <v>179</v>
      </c>
      <c r="AU154" s="173" t="s">
        <v>89</v>
      </c>
      <c r="AV154" s="15" t="s">
        <v>96</v>
      </c>
      <c r="AW154" s="15" t="s">
        <v>36</v>
      </c>
      <c r="AX154" s="15" t="s">
        <v>87</v>
      </c>
      <c r="AY154" s="173" t="s">
        <v>171</v>
      </c>
    </row>
    <row r="155" spans="2:65" s="1" customFormat="1" ht="33" customHeight="1">
      <c r="B155" s="32"/>
      <c r="C155" s="137" t="s">
        <v>177</v>
      </c>
      <c r="D155" s="137" t="s">
        <v>173</v>
      </c>
      <c r="E155" s="138" t="s">
        <v>341</v>
      </c>
      <c r="F155" s="139" t="s">
        <v>342</v>
      </c>
      <c r="G155" s="140" t="s">
        <v>280</v>
      </c>
      <c r="H155" s="141">
        <v>3.4020000000000001</v>
      </c>
      <c r="I155" s="142"/>
      <c r="J155" s="143">
        <f>ROUND(I155*H155,2)</f>
        <v>0</v>
      </c>
      <c r="K155" s="144"/>
      <c r="L155" s="32"/>
      <c r="M155" s="145" t="s">
        <v>1</v>
      </c>
      <c r="N155" s="146" t="s">
        <v>45</v>
      </c>
      <c r="P155" s="147">
        <f>O155*H155</f>
        <v>0</v>
      </c>
      <c r="Q155" s="147">
        <v>0</v>
      </c>
      <c r="R155" s="147">
        <f>Q155*H155</f>
        <v>0</v>
      </c>
      <c r="S155" s="147">
        <v>0</v>
      </c>
      <c r="T155" s="148">
        <f>S155*H155</f>
        <v>0</v>
      </c>
      <c r="AR155" s="149" t="s">
        <v>177</v>
      </c>
      <c r="AT155" s="149" t="s">
        <v>173</v>
      </c>
      <c r="AU155" s="149" t="s">
        <v>89</v>
      </c>
      <c r="AY155" s="17" t="s">
        <v>171</v>
      </c>
      <c r="BE155" s="150">
        <f>IF(N155="základní",J155,0)</f>
        <v>0</v>
      </c>
      <c r="BF155" s="150">
        <f>IF(N155="snížená",J155,0)</f>
        <v>0</v>
      </c>
      <c r="BG155" s="150">
        <f>IF(N155="zákl. přenesená",J155,0)</f>
        <v>0</v>
      </c>
      <c r="BH155" s="150">
        <f>IF(N155="sníž. přenesená",J155,0)</f>
        <v>0</v>
      </c>
      <c r="BI155" s="150">
        <f>IF(N155="nulová",J155,0)</f>
        <v>0</v>
      </c>
      <c r="BJ155" s="17" t="s">
        <v>87</v>
      </c>
      <c r="BK155" s="150">
        <f>ROUND(I155*H155,2)</f>
        <v>0</v>
      </c>
      <c r="BL155" s="17" t="s">
        <v>177</v>
      </c>
      <c r="BM155" s="149" t="s">
        <v>1502</v>
      </c>
    </row>
    <row r="156" spans="2:65" s="12" customFormat="1">
      <c r="B156" s="151"/>
      <c r="D156" s="152" t="s">
        <v>179</v>
      </c>
      <c r="E156" s="153" t="s">
        <v>1</v>
      </c>
      <c r="F156" s="154" t="s">
        <v>975</v>
      </c>
      <c r="H156" s="153" t="s">
        <v>1</v>
      </c>
      <c r="I156" s="155"/>
      <c r="L156" s="151"/>
      <c r="M156" s="156"/>
      <c r="T156" s="157"/>
      <c r="AT156" s="153" t="s">
        <v>179</v>
      </c>
      <c r="AU156" s="153" t="s">
        <v>89</v>
      </c>
      <c r="AV156" s="12" t="s">
        <v>87</v>
      </c>
      <c r="AW156" s="12" t="s">
        <v>36</v>
      </c>
      <c r="AX156" s="12" t="s">
        <v>80</v>
      </c>
      <c r="AY156" s="153" t="s">
        <v>171</v>
      </c>
    </row>
    <row r="157" spans="2:65" s="12" customFormat="1">
      <c r="B157" s="151"/>
      <c r="D157" s="152" t="s">
        <v>179</v>
      </c>
      <c r="E157" s="153" t="s">
        <v>1</v>
      </c>
      <c r="F157" s="154" t="s">
        <v>1503</v>
      </c>
      <c r="H157" s="153" t="s">
        <v>1</v>
      </c>
      <c r="I157" s="155"/>
      <c r="L157" s="151"/>
      <c r="M157" s="156"/>
      <c r="T157" s="157"/>
      <c r="AT157" s="153" t="s">
        <v>179</v>
      </c>
      <c r="AU157" s="153" t="s">
        <v>89</v>
      </c>
      <c r="AV157" s="12" t="s">
        <v>87</v>
      </c>
      <c r="AW157" s="12" t="s">
        <v>36</v>
      </c>
      <c r="AX157" s="12" t="s">
        <v>80</v>
      </c>
      <c r="AY157" s="153" t="s">
        <v>171</v>
      </c>
    </row>
    <row r="158" spans="2:65" s="13" customFormat="1">
      <c r="B158" s="158"/>
      <c r="D158" s="152" t="s">
        <v>179</v>
      </c>
      <c r="E158" s="159" t="s">
        <v>1</v>
      </c>
      <c r="F158" s="160" t="s">
        <v>1504</v>
      </c>
      <c r="H158" s="161">
        <v>75.298000000000002</v>
      </c>
      <c r="I158" s="162"/>
      <c r="L158" s="158"/>
      <c r="M158" s="163"/>
      <c r="T158" s="164"/>
      <c r="AT158" s="159" t="s">
        <v>179</v>
      </c>
      <c r="AU158" s="159" t="s">
        <v>89</v>
      </c>
      <c r="AV158" s="13" t="s">
        <v>89</v>
      </c>
      <c r="AW158" s="13" t="s">
        <v>36</v>
      </c>
      <c r="AX158" s="13" t="s">
        <v>80</v>
      </c>
      <c r="AY158" s="159" t="s">
        <v>171</v>
      </c>
    </row>
    <row r="159" spans="2:65" s="12" customFormat="1">
      <c r="B159" s="151"/>
      <c r="D159" s="152" t="s">
        <v>179</v>
      </c>
      <c r="E159" s="153" t="s">
        <v>1</v>
      </c>
      <c r="F159" s="154" t="s">
        <v>362</v>
      </c>
      <c r="H159" s="153" t="s">
        <v>1</v>
      </c>
      <c r="I159" s="155"/>
      <c r="L159" s="151"/>
      <c r="M159" s="156"/>
      <c r="T159" s="157"/>
      <c r="AT159" s="153" t="s">
        <v>179</v>
      </c>
      <c r="AU159" s="153" t="s">
        <v>89</v>
      </c>
      <c r="AV159" s="12" t="s">
        <v>87</v>
      </c>
      <c r="AW159" s="12" t="s">
        <v>36</v>
      </c>
      <c r="AX159" s="12" t="s">
        <v>80</v>
      </c>
      <c r="AY159" s="153" t="s">
        <v>171</v>
      </c>
    </row>
    <row r="160" spans="2:65" s="12" customFormat="1">
      <c r="B160" s="151"/>
      <c r="D160" s="152" t="s">
        <v>179</v>
      </c>
      <c r="E160" s="153" t="s">
        <v>1</v>
      </c>
      <c r="F160" s="154" t="s">
        <v>318</v>
      </c>
      <c r="H160" s="153" t="s">
        <v>1</v>
      </c>
      <c r="I160" s="155"/>
      <c r="L160" s="151"/>
      <c r="M160" s="156"/>
      <c r="T160" s="157"/>
      <c r="AT160" s="153" t="s">
        <v>179</v>
      </c>
      <c r="AU160" s="153" t="s">
        <v>89</v>
      </c>
      <c r="AV160" s="12" t="s">
        <v>87</v>
      </c>
      <c r="AW160" s="12" t="s">
        <v>36</v>
      </c>
      <c r="AX160" s="12" t="s">
        <v>80</v>
      </c>
      <c r="AY160" s="153" t="s">
        <v>171</v>
      </c>
    </row>
    <row r="161" spans="2:65" s="13" customFormat="1">
      <c r="B161" s="158"/>
      <c r="D161" s="152" t="s">
        <v>179</v>
      </c>
      <c r="E161" s="159" t="s">
        <v>1</v>
      </c>
      <c r="F161" s="160" t="s">
        <v>1505</v>
      </c>
      <c r="H161" s="161">
        <v>-6.5519999999999996</v>
      </c>
      <c r="I161" s="162"/>
      <c r="L161" s="158"/>
      <c r="M161" s="163"/>
      <c r="T161" s="164"/>
      <c r="AT161" s="159" t="s">
        <v>179</v>
      </c>
      <c r="AU161" s="159" t="s">
        <v>89</v>
      </c>
      <c r="AV161" s="13" t="s">
        <v>89</v>
      </c>
      <c r="AW161" s="13" t="s">
        <v>36</v>
      </c>
      <c r="AX161" s="13" t="s">
        <v>80</v>
      </c>
      <c r="AY161" s="159" t="s">
        <v>171</v>
      </c>
    </row>
    <row r="162" spans="2:65" s="12" customFormat="1">
      <c r="B162" s="151"/>
      <c r="D162" s="152" t="s">
        <v>179</v>
      </c>
      <c r="E162" s="153" t="s">
        <v>1</v>
      </c>
      <c r="F162" s="154" t="s">
        <v>368</v>
      </c>
      <c r="H162" s="153" t="s">
        <v>1</v>
      </c>
      <c r="I162" s="155"/>
      <c r="L162" s="151"/>
      <c r="M162" s="156"/>
      <c r="T162" s="157"/>
      <c r="AT162" s="153" t="s">
        <v>179</v>
      </c>
      <c r="AU162" s="153" t="s">
        <v>89</v>
      </c>
      <c r="AV162" s="12" t="s">
        <v>87</v>
      </c>
      <c r="AW162" s="12" t="s">
        <v>36</v>
      </c>
      <c r="AX162" s="12" t="s">
        <v>80</v>
      </c>
      <c r="AY162" s="153" t="s">
        <v>171</v>
      </c>
    </row>
    <row r="163" spans="2:65" s="13" customFormat="1">
      <c r="B163" s="158"/>
      <c r="D163" s="152" t="s">
        <v>179</v>
      </c>
      <c r="E163" s="159" t="s">
        <v>1</v>
      </c>
      <c r="F163" s="160" t="s">
        <v>1506</v>
      </c>
      <c r="H163" s="161">
        <v>-0.70599999999999996</v>
      </c>
      <c r="I163" s="162"/>
      <c r="L163" s="158"/>
      <c r="M163" s="163"/>
      <c r="T163" s="164"/>
      <c r="AT163" s="159" t="s">
        <v>179</v>
      </c>
      <c r="AU163" s="159" t="s">
        <v>89</v>
      </c>
      <c r="AV163" s="13" t="s">
        <v>89</v>
      </c>
      <c r="AW163" s="13" t="s">
        <v>36</v>
      </c>
      <c r="AX163" s="13" t="s">
        <v>80</v>
      </c>
      <c r="AY163" s="159" t="s">
        <v>171</v>
      </c>
    </row>
    <row r="164" spans="2:65" s="15" customFormat="1">
      <c r="B164" s="172"/>
      <c r="D164" s="152" t="s">
        <v>179</v>
      </c>
      <c r="E164" s="173" t="s">
        <v>1</v>
      </c>
      <c r="F164" s="174" t="s">
        <v>224</v>
      </c>
      <c r="H164" s="175">
        <v>68.040000000000006</v>
      </c>
      <c r="I164" s="176"/>
      <c r="L164" s="172"/>
      <c r="M164" s="177"/>
      <c r="T164" s="178"/>
      <c r="AT164" s="173" t="s">
        <v>179</v>
      </c>
      <c r="AU164" s="173" t="s">
        <v>89</v>
      </c>
      <c r="AV164" s="15" t="s">
        <v>96</v>
      </c>
      <c r="AW164" s="15" t="s">
        <v>36</v>
      </c>
      <c r="AX164" s="15" t="s">
        <v>80</v>
      </c>
      <c r="AY164" s="173" t="s">
        <v>171</v>
      </c>
    </row>
    <row r="165" spans="2:65" s="12" customFormat="1">
      <c r="B165" s="151"/>
      <c r="D165" s="152" t="s">
        <v>179</v>
      </c>
      <c r="E165" s="153" t="s">
        <v>1</v>
      </c>
      <c r="F165" s="154" t="s">
        <v>436</v>
      </c>
      <c r="H165" s="153" t="s">
        <v>1</v>
      </c>
      <c r="I165" s="155"/>
      <c r="L165" s="151"/>
      <c r="M165" s="156"/>
      <c r="T165" s="157"/>
      <c r="AT165" s="153" t="s">
        <v>179</v>
      </c>
      <c r="AU165" s="153" t="s">
        <v>89</v>
      </c>
      <c r="AV165" s="12" t="s">
        <v>87</v>
      </c>
      <c r="AW165" s="12" t="s">
        <v>36</v>
      </c>
      <c r="AX165" s="12" t="s">
        <v>80</v>
      </c>
      <c r="AY165" s="153" t="s">
        <v>171</v>
      </c>
    </row>
    <row r="166" spans="2:65" s="13" customFormat="1">
      <c r="B166" s="158"/>
      <c r="D166" s="152" t="s">
        <v>179</v>
      </c>
      <c r="E166" s="159" t="s">
        <v>1</v>
      </c>
      <c r="F166" s="160" t="s">
        <v>1507</v>
      </c>
      <c r="H166" s="161">
        <v>3.4020000000000001</v>
      </c>
      <c r="I166" s="162"/>
      <c r="L166" s="158"/>
      <c r="M166" s="163"/>
      <c r="T166" s="164"/>
      <c r="AT166" s="159" t="s">
        <v>179</v>
      </c>
      <c r="AU166" s="159" t="s">
        <v>89</v>
      </c>
      <c r="AV166" s="13" t="s">
        <v>89</v>
      </c>
      <c r="AW166" s="13" t="s">
        <v>36</v>
      </c>
      <c r="AX166" s="13" t="s">
        <v>80</v>
      </c>
      <c r="AY166" s="159" t="s">
        <v>171</v>
      </c>
    </row>
    <row r="167" spans="2:65" s="15" customFormat="1">
      <c r="B167" s="172"/>
      <c r="D167" s="152" t="s">
        <v>179</v>
      </c>
      <c r="E167" s="173" t="s">
        <v>1</v>
      </c>
      <c r="F167" s="174" t="s">
        <v>224</v>
      </c>
      <c r="H167" s="175">
        <v>3.4020000000000001</v>
      </c>
      <c r="I167" s="176"/>
      <c r="L167" s="172"/>
      <c r="M167" s="177"/>
      <c r="T167" s="178"/>
      <c r="AT167" s="173" t="s">
        <v>179</v>
      </c>
      <c r="AU167" s="173" t="s">
        <v>89</v>
      </c>
      <c r="AV167" s="15" t="s">
        <v>96</v>
      </c>
      <c r="AW167" s="15" t="s">
        <v>36</v>
      </c>
      <c r="AX167" s="15" t="s">
        <v>87</v>
      </c>
      <c r="AY167" s="173" t="s">
        <v>171</v>
      </c>
    </row>
    <row r="168" spans="2:65" s="1" customFormat="1" ht="33" customHeight="1">
      <c r="B168" s="32"/>
      <c r="C168" s="137" t="s">
        <v>204</v>
      </c>
      <c r="D168" s="137" t="s">
        <v>173</v>
      </c>
      <c r="E168" s="138" t="s">
        <v>442</v>
      </c>
      <c r="F168" s="139" t="s">
        <v>443</v>
      </c>
      <c r="G168" s="140" t="s">
        <v>280</v>
      </c>
      <c r="H168" s="141">
        <v>40.823999999999998</v>
      </c>
      <c r="I168" s="142"/>
      <c r="J168" s="143">
        <f>ROUND(I168*H168,2)</f>
        <v>0</v>
      </c>
      <c r="K168" s="144"/>
      <c r="L168" s="32"/>
      <c r="M168" s="145" t="s">
        <v>1</v>
      </c>
      <c r="N168" s="146" t="s">
        <v>45</v>
      </c>
      <c r="P168" s="147">
        <f>O168*H168</f>
        <v>0</v>
      </c>
      <c r="Q168" s="147">
        <v>0</v>
      </c>
      <c r="R168" s="147">
        <f>Q168*H168</f>
        <v>0</v>
      </c>
      <c r="S168" s="147">
        <v>0</v>
      </c>
      <c r="T168" s="148">
        <f>S168*H168</f>
        <v>0</v>
      </c>
      <c r="AR168" s="149" t="s">
        <v>177</v>
      </c>
      <c r="AT168" s="149" t="s">
        <v>173</v>
      </c>
      <c r="AU168" s="149" t="s">
        <v>89</v>
      </c>
      <c r="AY168" s="17" t="s">
        <v>171</v>
      </c>
      <c r="BE168" s="150">
        <f>IF(N168="základní",J168,0)</f>
        <v>0</v>
      </c>
      <c r="BF168" s="150">
        <f>IF(N168="snížená",J168,0)</f>
        <v>0</v>
      </c>
      <c r="BG168" s="150">
        <f>IF(N168="zákl. přenesená",J168,0)</f>
        <v>0</v>
      </c>
      <c r="BH168" s="150">
        <f>IF(N168="sníž. přenesená",J168,0)</f>
        <v>0</v>
      </c>
      <c r="BI168" s="150">
        <f>IF(N168="nulová",J168,0)</f>
        <v>0</v>
      </c>
      <c r="BJ168" s="17" t="s">
        <v>87</v>
      </c>
      <c r="BK168" s="150">
        <f>ROUND(I168*H168,2)</f>
        <v>0</v>
      </c>
      <c r="BL168" s="17" t="s">
        <v>177</v>
      </c>
      <c r="BM168" s="149" t="s">
        <v>1508</v>
      </c>
    </row>
    <row r="169" spans="2:65" s="12" customFormat="1">
      <c r="B169" s="151"/>
      <c r="D169" s="152" t="s">
        <v>179</v>
      </c>
      <c r="E169" s="153" t="s">
        <v>1</v>
      </c>
      <c r="F169" s="154" t="s">
        <v>445</v>
      </c>
      <c r="H169" s="153" t="s">
        <v>1</v>
      </c>
      <c r="I169" s="155"/>
      <c r="L169" s="151"/>
      <c r="M169" s="156"/>
      <c r="T169" s="157"/>
      <c r="AT169" s="153" t="s">
        <v>179</v>
      </c>
      <c r="AU169" s="153" t="s">
        <v>89</v>
      </c>
      <c r="AV169" s="12" t="s">
        <v>87</v>
      </c>
      <c r="AW169" s="12" t="s">
        <v>36</v>
      </c>
      <c r="AX169" s="12" t="s">
        <v>80</v>
      </c>
      <c r="AY169" s="153" t="s">
        <v>171</v>
      </c>
    </row>
    <row r="170" spans="2:65" s="12" customFormat="1">
      <c r="B170" s="151"/>
      <c r="D170" s="152" t="s">
        <v>179</v>
      </c>
      <c r="E170" s="153" t="s">
        <v>1</v>
      </c>
      <c r="F170" s="154" t="s">
        <v>436</v>
      </c>
      <c r="H170" s="153" t="s">
        <v>1</v>
      </c>
      <c r="I170" s="155"/>
      <c r="L170" s="151"/>
      <c r="M170" s="156"/>
      <c r="T170" s="157"/>
      <c r="AT170" s="153" t="s">
        <v>179</v>
      </c>
      <c r="AU170" s="153" t="s">
        <v>89</v>
      </c>
      <c r="AV170" s="12" t="s">
        <v>87</v>
      </c>
      <c r="AW170" s="12" t="s">
        <v>36</v>
      </c>
      <c r="AX170" s="12" t="s">
        <v>80</v>
      </c>
      <c r="AY170" s="153" t="s">
        <v>171</v>
      </c>
    </row>
    <row r="171" spans="2:65" s="13" customFormat="1">
      <c r="B171" s="158"/>
      <c r="D171" s="152" t="s">
        <v>179</v>
      </c>
      <c r="E171" s="159" t="s">
        <v>1</v>
      </c>
      <c r="F171" s="160" t="s">
        <v>1509</v>
      </c>
      <c r="H171" s="161">
        <v>40.823999999999998</v>
      </c>
      <c r="I171" s="162"/>
      <c r="L171" s="158"/>
      <c r="M171" s="163"/>
      <c r="T171" s="164"/>
      <c r="AT171" s="159" t="s">
        <v>179</v>
      </c>
      <c r="AU171" s="159" t="s">
        <v>89</v>
      </c>
      <c r="AV171" s="13" t="s">
        <v>89</v>
      </c>
      <c r="AW171" s="13" t="s">
        <v>36</v>
      </c>
      <c r="AX171" s="13" t="s">
        <v>80</v>
      </c>
      <c r="AY171" s="159" t="s">
        <v>171</v>
      </c>
    </row>
    <row r="172" spans="2:65" s="15" customFormat="1">
      <c r="B172" s="172"/>
      <c r="D172" s="152" t="s">
        <v>179</v>
      </c>
      <c r="E172" s="173" t="s">
        <v>1</v>
      </c>
      <c r="F172" s="174" t="s">
        <v>224</v>
      </c>
      <c r="H172" s="175">
        <v>40.823999999999998</v>
      </c>
      <c r="I172" s="176"/>
      <c r="L172" s="172"/>
      <c r="M172" s="177"/>
      <c r="T172" s="178"/>
      <c r="AT172" s="173" t="s">
        <v>179</v>
      </c>
      <c r="AU172" s="173" t="s">
        <v>89</v>
      </c>
      <c r="AV172" s="15" t="s">
        <v>96</v>
      </c>
      <c r="AW172" s="15" t="s">
        <v>36</v>
      </c>
      <c r="AX172" s="15" t="s">
        <v>87</v>
      </c>
      <c r="AY172" s="173" t="s">
        <v>171</v>
      </c>
    </row>
    <row r="173" spans="2:65" s="1" customFormat="1" ht="33" customHeight="1">
      <c r="B173" s="32"/>
      <c r="C173" s="137" t="s">
        <v>210</v>
      </c>
      <c r="D173" s="137" t="s">
        <v>173</v>
      </c>
      <c r="E173" s="138" t="s">
        <v>458</v>
      </c>
      <c r="F173" s="139" t="s">
        <v>459</v>
      </c>
      <c r="G173" s="140" t="s">
        <v>280</v>
      </c>
      <c r="H173" s="141">
        <v>14.968999999999999</v>
      </c>
      <c r="I173" s="142"/>
      <c r="J173" s="143">
        <f>ROUND(I173*H173,2)</f>
        <v>0</v>
      </c>
      <c r="K173" s="144"/>
      <c r="L173" s="32"/>
      <c r="M173" s="145" t="s">
        <v>1</v>
      </c>
      <c r="N173" s="146" t="s">
        <v>45</v>
      </c>
      <c r="P173" s="147">
        <f>O173*H173</f>
        <v>0</v>
      </c>
      <c r="Q173" s="147">
        <v>0</v>
      </c>
      <c r="R173" s="147">
        <f>Q173*H173</f>
        <v>0</v>
      </c>
      <c r="S173" s="147">
        <v>0</v>
      </c>
      <c r="T173" s="148">
        <f>S173*H173</f>
        <v>0</v>
      </c>
      <c r="AR173" s="149" t="s">
        <v>177</v>
      </c>
      <c r="AT173" s="149" t="s">
        <v>173</v>
      </c>
      <c r="AU173" s="149" t="s">
        <v>89</v>
      </c>
      <c r="AY173" s="17" t="s">
        <v>171</v>
      </c>
      <c r="BE173" s="150">
        <f>IF(N173="základní",J173,0)</f>
        <v>0</v>
      </c>
      <c r="BF173" s="150">
        <f>IF(N173="snížená",J173,0)</f>
        <v>0</v>
      </c>
      <c r="BG173" s="150">
        <f>IF(N173="zákl. přenesená",J173,0)</f>
        <v>0</v>
      </c>
      <c r="BH173" s="150">
        <f>IF(N173="sníž. přenesená",J173,0)</f>
        <v>0</v>
      </c>
      <c r="BI173" s="150">
        <f>IF(N173="nulová",J173,0)</f>
        <v>0</v>
      </c>
      <c r="BJ173" s="17" t="s">
        <v>87</v>
      </c>
      <c r="BK173" s="150">
        <f>ROUND(I173*H173,2)</f>
        <v>0</v>
      </c>
      <c r="BL173" s="17" t="s">
        <v>177</v>
      </c>
      <c r="BM173" s="149" t="s">
        <v>1510</v>
      </c>
    </row>
    <row r="174" spans="2:65" s="12" customFormat="1">
      <c r="B174" s="151"/>
      <c r="D174" s="152" t="s">
        <v>179</v>
      </c>
      <c r="E174" s="153" t="s">
        <v>1</v>
      </c>
      <c r="F174" s="154" t="s">
        <v>445</v>
      </c>
      <c r="H174" s="153" t="s">
        <v>1</v>
      </c>
      <c r="I174" s="155"/>
      <c r="L174" s="151"/>
      <c r="M174" s="156"/>
      <c r="T174" s="157"/>
      <c r="AT174" s="153" t="s">
        <v>179</v>
      </c>
      <c r="AU174" s="153" t="s">
        <v>89</v>
      </c>
      <c r="AV174" s="12" t="s">
        <v>87</v>
      </c>
      <c r="AW174" s="12" t="s">
        <v>36</v>
      </c>
      <c r="AX174" s="12" t="s">
        <v>80</v>
      </c>
      <c r="AY174" s="153" t="s">
        <v>171</v>
      </c>
    </row>
    <row r="175" spans="2:65" s="12" customFormat="1">
      <c r="B175" s="151"/>
      <c r="D175" s="152" t="s">
        <v>179</v>
      </c>
      <c r="E175" s="153" t="s">
        <v>1</v>
      </c>
      <c r="F175" s="154" t="s">
        <v>436</v>
      </c>
      <c r="H175" s="153" t="s">
        <v>1</v>
      </c>
      <c r="I175" s="155"/>
      <c r="L175" s="151"/>
      <c r="M175" s="156"/>
      <c r="T175" s="157"/>
      <c r="AT175" s="153" t="s">
        <v>179</v>
      </c>
      <c r="AU175" s="153" t="s">
        <v>89</v>
      </c>
      <c r="AV175" s="12" t="s">
        <v>87</v>
      </c>
      <c r="AW175" s="12" t="s">
        <v>36</v>
      </c>
      <c r="AX175" s="12" t="s">
        <v>80</v>
      </c>
      <c r="AY175" s="153" t="s">
        <v>171</v>
      </c>
    </row>
    <row r="176" spans="2:65" s="13" customFormat="1">
      <c r="B176" s="158"/>
      <c r="D176" s="152" t="s">
        <v>179</v>
      </c>
      <c r="E176" s="159" t="s">
        <v>1</v>
      </c>
      <c r="F176" s="160" t="s">
        <v>1511</v>
      </c>
      <c r="H176" s="161">
        <v>14.968999999999999</v>
      </c>
      <c r="I176" s="162"/>
      <c r="L176" s="158"/>
      <c r="M176" s="163"/>
      <c r="T176" s="164"/>
      <c r="AT176" s="159" t="s">
        <v>179</v>
      </c>
      <c r="AU176" s="159" t="s">
        <v>89</v>
      </c>
      <c r="AV176" s="13" t="s">
        <v>89</v>
      </c>
      <c r="AW176" s="13" t="s">
        <v>36</v>
      </c>
      <c r="AX176" s="13" t="s">
        <v>80</v>
      </c>
      <c r="AY176" s="159" t="s">
        <v>171</v>
      </c>
    </row>
    <row r="177" spans="2:65" s="15" customFormat="1">
      <c r="B177" s="172"/>
      <c r="D177" s="152" t="s">
        <v>179</v>
      </c>
      <c r="E177" s="173" t="s">
        <v>1</v>
      </c>
      <c r="F177" s="174" t="s">
        <v>224</v>
      </c>
      <c r="H177" s="175">
        <v>14.968999999999999</v>
      </c>
      <c r="I177" s="176"/>
      <c r="L177" s="172"/>
      <c r="M177" s="177"/>
      <c r="T177" s="178"/>
      <c r="AT177" s="173" t="s">
        <v>179</v>
      </c>
      <c r="AU177" s="173" t="s">
        <v>89</v>
      </c>
      <c r="AV177" s="15" t="s">
        <v>96</v>
      </c>
      <c r="AW177" s="15" t="s">
        <v>36</v>
      </c>
      <c r="AX177" s="15" t="s">
        <v>87</v>
      </c>
      <c r="AY177" s="173" t="s">
        <v>171</v>
      </c>
    </row>
    <row r="178" spans="2:65" s="1" customFormat="1" ht="33" customHeight="1">
      <c r="B178" s="32"/>
      <c r="C178" s="137" t="s">
        <v>220</v>
      </c>
      <c r="D178" s="137" t="s">
        <v>173</v>
      </c>
      <c r="E178" s="138" t="s">
        <v>472</v>
      </c>
      <c r="F178" s="139" t="s">
        <v>473</v>
      </c>
      <c r="G178" s="140" t="s">
        <v>280</v>
      </c>
      <c r="H178" s="141">
        <v>8.8450000000000006</v>
      </c>
      <c r="I178" s="142"/>
      <c r="J178" s="143">
        <f>ROUND(I178*H178,2)</f>
        <v>0</v>
      </c>
      <c r="K178" s="144"/>
      <c r="L178" s="32"/>
      <c r="M178" s="145" t="s">
        <v>1</v>
      </c>
      <c r="N178" s="146" t="s">
        <v>45</v>
      </c>
      <c r="P178" s="147">
        <f>O178*H178</f>
        <v>0</v>
      </c>
      <c r="Q178" s="147">
        <v>0</v>
      </c>
      <c r="R178" s="147">
        <f>Q178*H178</f>
        <v>0</v>
      </c>
      <c r="S178" s="147">
        <v>0</v>
      </c>
      <c r="T178" s="148">
        <f>S178*H178</f>
        <v>0</v>
      </c>
      <c r="AR178" s="149" t="s">
        <v>177</v>
      </c>
      <c r="AT178" s="149" t="s">
        <v>173</v>
      </c>
      <c r="AU178" s="149" t="s">
        <v>89</v>
      </c>
      <c r="AY178" s="17" t="s">
        <v>171</v>
      </c>
      <c r="BE178" s="150">
        <f>IF(N178="základní",J178,0)</f>
        <v>0</v>
      </c>
      <c r="BF178" s="150">
        <f>IF(N178="snížená",J178,0)</f>
        <v>0</v>
      </c>
      <c r="BG178" s="150">
        <f>IF(N178="zákl. přenesená",J178,0)</f>
        <v>0</v>
      </c>
      <c r="BH178" s="150">
        <f>IF(N178="sníž. přenesená",J178,0)</f>
        <v>0</v>
      </c>
      <c r="BI178" s="150">
        <f>IF(N178="nulová",J178,0)</f>
        <v>0</v>
      </c>
      <c r="BJ178" s="17" t="s">
        <v>87</v>
      </c>
      <c r="BK178" s="150">
        <f>ROUND(I178*H178,2)</f>
        <v>0</v>
      </c>
      <c r="BL178" s="17" t="s">
        <v>177</v>
      </c>
      <c r="BM178" s="149" t="s">
        <v>1512</v>
      </c>
    </row>
    <row r="179" spans="2:65" s="12" customFormat="1">
      <c r="B179" s="151"/>
      <c r="D179" s="152" t="s">
        <v>179</v>
      </c>
      <c r="E179" s="153" t="s">
        <v>1</v>
      </c>
      <c r="F179" s="154" t="s">
        <v>445</v>
      </c>
      <c r="H179" s="153" t="s">
        <v>1</v>
      </c>
      <c r="I179" s="155"/>
      <c r="L179" s="151"/>
      <c r="M179" s="156"/>
      <c r="T179" s="157"/>
      <c r="AT179" s="153" t="s">
        <v>179</v>
      </c>
      <c r="AU179" s="153" t="s">
        <v>89</v>
      </c>
      <c r="AV179" s="12" t="s">
        <v>87</v>
      </c>
      <c r="AW179" s="12" t="s">
        <v>36</v>
      </c>
      <c r="AX179" s="12" t="s">
        <v>80</v>
      </c>
      <c r="AY179" s="153" t="s">
        <v>171</v>
      </c>
    </row>
    <row r="180" spans="2:65" s="12" customFormat="1">
      <c r="B180" s="151"/>
      <c r="D180" s="152" t="s">
        <v>179</v>
      </c>
      <c r="E180" s="153" t="s">
        <v>1</v>
      </c>
      <c r="F180" s="154" t="s">
        <v>436</v>
      </c>
      <c r="H180" s="153" t="s">
        <v>1</v>
      </c>
      <c r="I180" s="155"/>
      <c r="L180" s="151"/>
      <c r="M180" s="156"/>
      <c r="T180" s="157"/>
      <c r="AT180" s="153" t="s">
        <v>179</v>
      </c>
      <c r="AU180" s="153" t="s">
        <v>89</v>
      </c>
      <c r="AV180" s="12" t="s">
        <v>87</v>
      </c>
      <c r="AW180" s="12" t="s">
        <v>36</v>
      </c>
      <c r="AX180" s="12" t="s">
        <v>80</v>
      </c>
      <c r="AY180" s="153" t="s">
        <v>171</v>
      </c>
    </row>
    <row r="181" spans="2:65" s="13" customFormat="1">
      <c r="B181" s="158"/>
      <c r="D181" s="152" t="s">
        <v>179</v>
      </c>
      <c r="E181" s="159" t="s">
        <v>1</v>
      </c>
      <c r="F181" s="160" t="s">
        <v>1513</v>
      </c>
      <c r="H181" s="161">
        <v>8.8450000000000006</v>
      </c>
      <c r="I181" s="162"/>
      <c r="L181" s="158"/>
      <c r="M181" s="163"/>
      <c r="T181" s="164"/>
      <c r="AT181" s="159" t="s">
        <v>179</v>
      </c>
      <c r="AU181" s="159" t="s">
        <v>89</v>
      </c>
      <c r="AV181" s="13" t="s">
        <v>89</v>
      </c>
      <c r="AW181" s="13" t="s">
        <v>36</v>
      </c>
      <c r="AX181" s="13" t="s">
        <v>80</v>
      </c>
      <c r="AY181" s="159" t="s">
        <v>171</v>
      </c>
    </row>
    <row r="182" spans="2:65" s="15" customFormat="1">
      <c r="B182" s="172"/>
      <c r="D182" s="152" t="s">
        <v>179</v>
      </c>
      <c r="E182" s="173" t="s">
        <v>1</v>
      </c>
      <c r="F182" s="174" t="s">
        <v>224</v>
      </c>
      <c r="H182" s="175">
        <v>8.8450000000000006</v>
      </c>
      <c r="I182" s="176"/>
      <c r="L182" s="172"/>
      <c r="M182" s="177"/>
      <c r="T182" s="178"/>
      <c r="AT182" s="173" t="s">
        <v>179</v>
      </c>
      <c r="AU182" s="173" t="s">
        <v>89</v>
      </c>
      <c r="AV182" s="15" t="s">
        <v>96</v>
      </c>
      <c r="AW182" s="15" t="s">
        <v>36</v>
      </c>
      <c r="AX182" s="15" t="s">
        <v>87</v>
      </c>
      <c r="AY182" s="173" t="s">
        <v>171</v>
      </c>
    </row>
    <row r="183" spans="2:65" s="1" customFormat="1" ht="21.75" customHeight="1">
      <c r="B183" s="32"/>
      <c r="C183" s="137" t="s">
        <v>225</v>
      </c>
      <c r="D183" s="137" t="s">
        <v>173</v>
      </c>
      <c r="E183" s="138" t="s">
        <v>477</v>
      </c>
      <c r="F183" s="139" t="s">
        <v>478</v>
      </c>
      <c r="G183" s="140" t="s">
        <v>176</v>
      </c>
      <c r="H183" s="141">
        <v>89.64</v>
      </c>
      <c r="I183" s="142"/>
      <c r="J183" s="143">
        <f>ROUND(I183*H183,2)</f>
        <v>0</v>
      </c>
      <c r="K183" s="144"/>
      <c r="L183" s="32"/>
      <c r="M183" s="145" t="s">
        <v>1</v>
      </c>
      <c r="N183" s="146" t="s">
        <v>45</v>
      </c>
      <c r="P183" s="147">
        <f>O183*H183</f>
        <v>0</v>
      </c>
      <c r="Q183" s="147">
        <v>8.4000000000000003E-4</v>
      </c>
      <c r="R183" s="147">
        <f>Q183*H183</f>
        <v>7.5297600000000006E-2</v>
      </c>
      <c r="S183" s="147">
        <v>0</v>
      </c>
      <c r="T183" s="148">
        <f>S183*H183</f>
        <v>0</v>
      </c>
      <c r="AR183" s="149" t="s">
        <v>177</v>
      </c>
      <c r="AT183" s="149" t="s">
        <v>173</v>
      </c>
      <c r="AU183" s="149" t="s">
        <v>89</v>
      </c>
      <c r="AY183" s="17" t="s">
        <v>171</v>
      </c>
      <c r="BE183" s="150">
        <f>IF(N183="základní",J183,0)</f>
        <v>0</v>
      </c>
      <c r="BF183" s="150">
        <f>IF(N183="snížená",J183,0)</f>
        <v>0</v>
      </c>
      <c r="BG183" s="150">
        <f>IF(N183="zákl. přenesená",J183,0)</f>
        <v>0</v>
      </c>
      <c r="BH183" s="150">
        <f>IF(N183="sníž. přenesená",J183,0)</f>
        <v>0</v>
      </c>
      <c r="BI183" s="150">
        <f>IF(N183="nulová",J183,0)</f>
        <v>0</v>
      </c>
      <c r="BJ183" s="17" t="s">
        <v>87</v>
      </c>
      <c r="BK183" s="150">
        <f>ROUND(I183*H183,2)</f>
        <v>0</v>
      </c>
      <c r="BL183" s="17" t="s">
        <v>177</v>
      </c>
      <c r="BM183" s="149" t="s">
        <v>1514</v>
      </c>
    </row>
    <row r="184" spans="2:65" s="12" customFormat="1">
      <c r="B184" s="151"/>
      <c r="D184" s="152" t="s">
        <v>179</v>
      </c>
      <c r="E184" s="153" t="s">
        <v>1</v>
      </c>
      <c r="F184" s="154" t="s">
        <v>1503</v>
      </c>
      <c r="H184" s="153" t="s">
        <v>1</v>
      </c>
      <c r="I184" s="155"/>
      <c r="L184" s="151"/>
      <c r="M184" s="156"/>
      <c r="T184" s="157"/>
      <c r="AT184" s="153" t="s">
        <v>179</v>
      </c>
      <c r="AU184" s="153" t="s">
        <v>89</v>
      </c>
      <c r="AV184" s="12" t="s">
        <v>87</v>
      </c>
      <c r="AW184" s="12" t="s">
        <v>36</v>
      </c>
      <c r="AX184" s="12" t="s">
        <v>80</v>
      </c>
      <c r="AY184" s="153" t="s">
        <v>171</v>
      </c>
    </row>
    <row r="185" spans="2:65" s="13" customFormat="1">
      <c r="B185" s="158"/>
      <c r="D185" s="152" t="s">
        <v>179</v>
      </c>
      <c r="E185" s="159" t="s">
        <v>1</v>
      </c>
      <c r="F185" s="160" t="s">
        <v>1515</v>
      </c>
      <c r="H185" s="161">
        <v>89.64</v>
      </c>
      <c r="I185" s="162"/>
      <c r="L185" s="158"/>
      <c r="M185" s="163"/>
      <c r="T185" s="164"/>
      <c r="AT185" s="159" t="s">
        <v>179</v>
      </c>
      <c r="AU185" s="159" t="s">
        <v>89</v>
      </c>
      <c r="AV185" s="13" t="s">
        <v>89</v>
      </c>
      <c r="AW185" s="13" t="s">
        <v>36</v>
      </c>
      <c r="AX185" s="13" t="s">
        <v>80</v>
      </c>
      <c r="AY185" s="159" t="s">
        <v>171</v>
      </c>
    </row>
    <row r="186" spans="2:65" s="14" customFormat="1">
      <c r="B186" s="165"/>
      <c r="D186" s="152" t="s">
        <v>179</v>
      </c>
      <c r="E186" s="166" t="s">
        <v>1</v>
      </c>
      <c r="F186" s="167" t="s">
        <v>183</v>
      </c>
      <c r="H186" s="168">
        <v>89.64</v>
      </c>
      <c r="I186" s="169"/>
      <c r="L186" s="165"/>
      <c r="M186" s="170"/>
      <c r="T186" s="171"/>
      <c r="AT186" s="166" t="s">
        <v>179</v>
      </c>
      <c r="AU186" s="166" t="s">
        <v>89</v>
      </c>
      <c r="AV186" s="14" t="s">
        <v>177</v>
      </c>
      <c r="AW186" s="14" t="s">
        <v>36</v>
      </c>
      <c r="AX186" s="14" t="s">
        <v>87</v>
      </c>
      <c r="AY186" s="166" t="s">
        <v>171</v>
      </c>
    </row>
    <row r="187" spans="2:65" s="1" customFormat="1" ht="24.15" customHeight="1">
      <c r="B187" s="32"/>
      <c r="C187" s="137" t="s">
        <v>229</v>
      </c>
      <c r="D187" s="137" t="s">
        <v>173</v>
      </c>
      <c r="E187" s="138" t="s">
        <v>483</v>
      </c>
      <c r="F187" s="139" t="s">
        <v>484</v>
      </c>
      <c r="G187" s="140" t="s">
        <v>176</v>
      </c>
      <c r="H187" s="141">
        <v>89.64</v>
      </c>
      <c r="I187" s="142"/>
      <c r="J187" s="143">
        <f>ROUND(I187*H187,2)</f>
        <v>0</v>
      </c>
      <c r="K187" s="144"/>
      <c r="L187" s="32"/>
      <c r="M187" s="145" t="s">
        <v>1</v>
      </c>
      <c r="N187" s="146" t="s">
        <v>45</v>
      </c>
      <c r="P187" s="147">
        <f>O187*H187</f>
        <v>0</v>
      </c>
      <c r="Q187" s="147">
        <v>0</v>
      </c>
      <c r="R187" s="147">
        <f>Q187*H187</f>
        <v>0</v>
      </c>
      <c r="S187" s="147">
        <v>0</v>
      </c>
      <c r="T187" s="148">
        <f>S187*H187</f>
        <v>0</v>
      </c>
      <c r="AR187" s="149" t="s">
        <v>177</v>
      </c>
      <c r="AT187" s="149" t="s">
        <v>173</v>
      </c>
      <c r="AU187" s="149" t="s">
        <v>89</v>
      </c>
      <c r="AY187" s="17" t="s">
        <v>171</v>
      </c>
      <c r="BE187" s="150">
        <f>IF(N187="základní",J187,0)</f>
        <v>0</v>
      </c>
      <c r="BF187" s="150">
        <f>IF(N187="snížená",J187,0)</f>
        <v>0</v>
      </c>
      <c r="BG187" s="150">
        <f>IF(N187="zákl. přenesená",J187,0)</f>
        <v>0</v>
      </c>
      <c r="BH187" s="150">
        <f>IF(N187="sníž. přenesená",J187,0)</f>
        <v>0</v>
      </c>
      <c r="BI187" s="150">
        <f>IF(N187="nulová",J187,0)</f>
        <v>0</v>
      </c>
      <c r="BJ187" s="17" t="s">
        <v>87</v>
      </c>
      <c r="BK187" s="150">
        <f>ROUND(I187*H187,2)</f>
        <v>0</v>
      </c>
      <c r="BL187" s="17" t="s">
        <v>177</v>
      </c>
      <c r="BM187" s="149" t="s">
        <v>1516</v>
      </c>
    </row>
    <row r="188" spans="2:65" s="13" customFormat="1">
      <c r="B188" s="158"/>
      <c r="D188" s="152" t="s">
        <v>179</v>
      </c>
      <c r="E188" s="159" t="s">
        <v>1</v>
      </c>
      <c r="F188" s="160" t="s">
        <v>1517</v>
      </c>
      <c r="H188" s="161">
        <v>89.64</v>
      </c>
      <c r="I188" s="162"/>
      <c r="L188" s="158"/>
      <c r="M188" s="163"/>
      <c r="T188" s="164"/>
      <c r="AT188" s="159" t="s">
        <v>179</v>
      </c>
      <c r="AU188" s="159" t="s">
        <v>89</v>
      </c>
      <c r="AV188" s="13" t="s">
        <v>89</v>
      </c>
      <c r="AW188" s="13" t="s">
        <v>36</v>
      </c>
      <c r="AX188" s="13" t="s">
        <v>87</v>
      </c>
      <c r="AY188" s="159" t="s">
        <v>171</v>
      </c>
    </row>
    <row r="189" spans="2:65" s="1" customFormat="1" ht="37.950000000000003" customHeight="1">
      <c r="B189" s="32"/>
      <c r="C189" s="137" t="s">
        <v>243</v>
      </c>
      <c r="D189" s="137" t="s">
        <v>173</v>
      </c>
      <c r="E189" s="138" t="s">
        <v>628</v>
      </c>
      <c r="F189" s="139" t="s">
        <v>629</v>
      </c>
      <c r="G189" s="140" t="s">
        <v>280</v>
      </c>
      <c r="H189" s="141">
        <v>13.103999999999999</v>
      </c>
      <c r="I189" s="142"/>
      <c r="J189" s="143">
        <f>ROUND(I189*H189,2)</f>
        <v>0</v>
      </c>
      <c r="K189" s="144"/>
      <c r="L189" s="32"/>
      <c r="M189" s="145" t="s">
        <v>1</v>
      </c>
      <c r="N189" s="146" t="s">
        <v>45</v>
      </c>
      <c r="P189" s="147">
        <f>O189*H189</f>
        <v>0</v>
      </c>
      <c r="Q189" s="147">
        <v>0</v>
      </c>
      <c r="R189" s="147">
        <f>Q189*H189</f>
        <v>0</v>
      </c>
      <c r="S189" s="147">
        <v>0</v>
      </c>
      <c r="T189" s="148">
        <f>S189*H189</f>
        <v>0</v>
      </c>
      <c r="AR189" s="149" t="s">
        <v>177</v>
      </c>
      <c r="AT189" s="149" t="s">
        <v>173</v>
      </c>
      <c r="AU189" s="149" t="s">
        <v>89</v>
      </c>
      <c r="AY189" s="17" t="s">
        <v>171</v>
      </c>
      <c r="BE189" s="150">
        <f>IF(N189="základní",J189,0)</f>
        <v>0</v>
      </c>
      <c r="BF189" s="150">
        <f>IF(N189="snížená",J189,0)</f>
        <v>0</v>
      </c>
      <c r="BG189" s="150">
        <f>IF(N189="zákl. přenesená",J189,0)</f>
        <v>0</v>
      </c>
      <c r="BH189" s="150">
        <f>IF(N189="sníž. přenesená",J189,0)</f>
        <v>0</v>
      </c>
      <c r="BI189" s="150">
        <f>IF(N189="nulová",J189,0)</f>
        <v>0</v>
      </c>
      <c r="BJ189" s="17" t="s">
        <v>87</v>
      </c>
      <c r="BK189" s="150">
        <f>ROUND(I189*H189,2)</f>
        <v>0</v>
      </c>
      <c r="BL189" s="17" t="s">
        <v>177</v>
      </c>
      <c r="BM189" s="149" t="s">
        <v>1518</v>
      </c>
    </row>
    <row r="190" spans="2:65" s="12" customFormat="1">
      <c r="B190" s="151"/>
      <c r="D190" s="152" t="s">
        <v>179</v>
      </c>
      <c r="E190" s="153" t="s">
        <v>1</v>
      </c>
      <c r="F190" s="154" t="s">
        <v>631</v>
      </c>
      <c r="H190" s="153" t="s">
        <v>1</v>
      </c>
      <c r="I190" s="155"/>
      <c r="L190" s="151"/>
      <c r="M190" s="156"/>
      <c r="T190" s="157"/>
      <c r="AT190" s="153" t="s">
        <v>179</v>
      </c>
      <c r="AU190" s="153" t="s">
        <v>89</v>
      </c>
      <c r="AV190" s="12" t="s">
        <v>87</v>
      </c>
      <c r="AW190" s="12" t="s">
        <v>36</v>
      </c>
      <c r="AX190" s="12" t="s">
        <v>80</v>
      </c>
      <c r="AY190" s="153" t="s">
        <v>171</v>
      </c>
    </row>
    <row r="191" spans="2:65" s="13" customFormat="1">
      <c r="B191" s="158"/>
      <c r="D191" s="152" t="s">
        <v>179</v>
      </c>
      <c r="E191" s="159" t="s">
        <v>1</v>
      </c>
      <c r="F191" s="160" t="s">
        <v>1519</v>
      </c>
      <c r="H191" s="161">
        <v>13.103999999999999</v>
      </c>
      <c r="I191" s="162"/>
      <c r="L191" s="158"/>
      <c r="M191" s="163"/>
      <c r="T191" s="164"/>
      <c r="AT191" s="159" t="s">
        <v>179</v>
      </c>
      <c r="AU191" s="159" t="s">
        <v>89</v>
      </c>
      <c r="AV191" s="13" t="s">
        <v>89</v>
      </c>
      <c r="AW191" s="13" t="s">
        <v>36</v>
      </c>
      <c r="AX191" s="13" t="s">
        <v>80</v>
      </c>
      <c r="AY191" s="159" t="s">
        <v>171</v>
      </c>
    </row>
    <row r="192" spans="2:65" s="15" customFormat="1">
      <c r="B192" s="172"/>
      <c r="D192" s="152" t="s">
        <v>179</v>
      </c>
      <c r="E192" s="173" t="s">
        <v>1</v>
      </c>
      <c r="F192" s="174" t="s">
        <v>224</v>
      </c>
      <c r="H192" s="175">
        <v>13.103999999999999</v>
      </c>
      <c r="I192" s="176"/>
      <c r="L192" s="172"/>
      <c r="M192" s="177"/>
      <c r="T192" s="178"/>
      <c r="AT192" s="173" t="s">
        <v>179</v>
      </c>
      <c r="AU192" s="173" t="s">
        <v>89</v>
      </c>
      <c r="AV192" s="15" t="s">
        <v>96</v>
      </c>
      <c r="AW192" s="15" t="s">
        <v>36</v>
      </c>
      <c r="AX192" s="15" t="s">
        <v>80</v>
      </c>
      <c r="AY192" s="173" t="s">
        <v>171</v>
      </c>
    </row>
    <row r="193" spans="2:65" s="14" customFormat="1">
      <c r="B193" s="165"/>
      <c r="D193" s="152" t="s">
        <v>179</v>
      </c>
      <c r="E193" s="166" t="s">
        <v>1</v>
      </c>
      <c r="F193" s="167" t="s">
        <v>183</v>
      </c>
      <c r="H193" s="168">
        <v>13.103999999999999</v>
      </c>
      <c r="I193" s="169"/>
      <c r="L193" s="165"/>
      <c r="M193" s="170"/>
      <c r="T193" s="171"/>
      <c r="AT193" s="166" t="s">
        <v>179</v>
      </c>
      <c r="AU193" s="166" t="s">
        <v>89</v>
      </c>
      <c r="AV193" s="14" t="s">
        <v>177</v>
      </c>
      <c r="AW193" s="14" t="s">
        <v>36</v>
      </c>
      <c r="AX193" s="14" t="s">
        <v>87</v>
      </c>
      <c r="AY193" s="166" t="s">
        <v>171</v>
      </c>
    </row>
    <row r="194" spans="2:65" s="1" customFormat="1" ht="37.950000000000003" customHeight="1">
      <c r="B194" s="32"/>
      <c r="C194" s="137" t="s">
        <v>249</v>
      </c>
      <c r="D194" s="137" t="s">
        <v>173</v>
      </c>
      <c r="E194" s="138" t="s">
        <v>635</v>
      </c>
      <c r="F194" s="139" t="s">
        <v>636</v>
      </c>
      <c r="G194" s="140" t="s">
        <v>280</v>
      </c>
      <c r="H194" s="141">
        <v>39.973999999999997</v>
      </c>
      <c r="I194" s="142"/>
      <c r="J194" s="143">
        <f>ROUND(I194*H194,2)</f>
        <v>0</v>
      </c>
      <c r="K194" s="144"/>
      <c r="L194" s="32"/>
      <c r="M194" s="145" t="s">
        <v>1</v>
      </c>
      <c r="N194" s="146" t="s">
        <v>45</v>
      </c>
      <c r="P194" s="147">
        <f>O194*H194</f>
        <v>0</v>
      </c>
      <c r="Q194" s="147">
        <v>0</v>
      </c>
      <c r="R194" s="147">
        <f>Q194*H194</f>
        <v>0</v>
      </c>
      <c r="S194" s="147">
        <v>0</v>
      </c>
      <c r="T194" s="148">
        <f>S194*H194</f>
        <v>0</v>
      </c>
      <c r="AR194" s="149" t="s">
        <v>177</v>
      </c>
      <c r="AT194" s="149" t="s">
        <v>173</v>
      </c>
      <c r="AU194" s="149" t="s">
        <v>89</v>
      </c>
      <c r="AY194" s="17" t="s">
        <v>171</v>
      </c>
      <c r="BE194" s="150">
        <f>IF(N194="základní",J194,0)</f>
        <v>0</v>
      </c>
      <c r="BF194" s="150">
        <f>IF(N194="snížená",J194,0)</f>
        <v>0</v>
      </c>
      <c r="BG194" s="150">
        <f>IF(N194="zákl. přenesená",J194,0)</f>
        <v>0</v>
      </c>
      <c r="BH194" s="150">
        <f>IF(N194="sníž. přenesená",J194,0)</f>
        <v>0</v>
      </c>
      <c r="BI194" s="150">
        <f>IF(N194="nulová",J194,0)</f>
        <v>0</v>
      </c>
      <c r="BJ194" s="17" t="s">
        <v>87</v>
      </c>
      <c r="BK194" s="150">
        <f>ROUND(I194*H194,2)</f>
        <v>0</v>
      </c>
      <c r="BL194" s="17" t="s">
        <v>177</v>
      </c>
      <c r="BM194" s="149" t="s">
        <v>1520</v>
      </c>
    </row>
    <row r="195" spans="2:65" s="12" customFormat="1">
      <c r="B195" s="151"/>
      <c r="D195" s="152" t="s">
        <v>179</v>
      </c>
      <c r="E195" s="153" t="s">
        <v>1</v>
      </c>
      <c r="F195" s="154" t="s">
        <v>631</v>
      </c>
      <c r="H195" s="153" t="s">
        <v>1</v>
      </c>
      <c r="I195" s="155"/>
      <c r="L195" s="151"/>
      <c r="M195" s="156"/>
      <c r="T195" s="157"/>
      <c r="AT195" s="153" t="s">
        <v>179</v>
      </c>
      <c r="AU195" s="153" t="s">
        <v>89</v>
      </c>
      <c r="AV195" s="12" t="s">
        <v>87</v>
      </c>
      <c r="AW195" s="12" t="s">
        <v>36</v>
      </c>
      <c r="AX195" s="12" t="s">
        <v>80</v>
      </c>
      <c r="AY195" s="153" t="s">
        <v>171</v>
      </c>
    </row>
    <row r="196" spans="2:65" s="13" customFormat="1">
      <c r="B196" s="158"/>
      <c r="D196" s="152" t="s">
        <v>179</v>
      </c>
      <c r="E196" s="159" t="s">
        <v>1</v>
      </c>
      <c r="F196" s="160" t="s">
        <v>1521</v>
      </c>
      <c r="H196" s="161">
        <v>39.973999999999997</v>
      </c>
      <c r="I196" s="162"/>
      <c r="L196" s="158"/>
      <c r="M196" s="163"/>
      <c r="T196" s="164"/>
      <c r="AT196" s="159" t="s">
        <v>179</v>
      </c>
      <c r="AU196" s="159" t="s">
        <v>89</v>
      </c>
      <c r="AV196" s="13" t="s">
        <v>89</v>
      </c>
      <c r="AW196" s="13" t="s">
        <v>36</v>
      </c>
      <c r="AX196" s="13" t="s">
        <v>80</v>
      </c>
      <c r="AY196" s="159" t="s">
        <v>171</v>
      </c>
    </row>
    <row r="197" spans="2:65" s="14" customFormat="1">
      <c r="B197" s="165"/>
      <c r="D197" s="152" t="s">
        <v>179</v>
      </c>
      <c r="E197" s="166" t="s">
        <v>1</v>
      </c>
      <c r="F197" s="167" t="s">
        <v>183</v>
      </c>
      <c r="H197" s="168">
        <v>39.973999999999997</v>
      </c>
      <c r="I197" s="169"/>
      <c r="L197" s="165"/>
      <c r="M197" s="170"/>
      <c r="T197" s="171"/>
      <c r="AT197" s="166" t="s">
        <v>179</v>
      </c>
      <c r="AU197" s="166" t="s">
        <v>89</v>
      </c>
      <c r="AV197" s="14" t="s">
        <v>177</v>
      </c>
      <c r="AW197" s="14" t="s">
        <v>36</v>
      </c>
      <c r="AX197" s="14" t="s">
        <v>87</v>
      </c>
      <c r="AY197" s="166" t="s">
        <v>171</v>
      </c>
    </row>
    <row r="198" spans="2:65" s="1" customFormat="1" ht="37.950000000000003" customHeight="1">
      <c r="B198" s="32"/>
      <c r="C198" s="137" t="s">
        <v>8</v>
      </c>
      <c r="D198" s="137" t="s">
        <v>173</v>
      </c>
      <c r="E198" s="138" t="s">
        <v>640</v>
      </c>
      <c r="F198" s="139" t="s">
        <v>641</v>
      </c>
      <c r="G198" s="140" t="s">
        <v>280</v>
      </c>
      <c r="H198" s="141">
        <v>3.4020000000000001</v>
      </c>
      <c r="I198" s="142"/>
      <c r="J198" s="143">
        <f>ROUND(I198*H198,2)</f>
        <v>0</v>
      </c>
      <c r="K198" s="144"/>
      <c r="L198" s="32"/>
      <c r="M198" s="145" t="s">
        <v>1</v>
      </c>
      <c r="N198" s="146" t="s">
        <v>45</v>
      </c>
      <c r="P198" s="147">
        <f>O198*H198</f>
        <v>0</v>
      </c>
      <c r="Q198" s="147">
        <v>0</v>
      </c>
      <c r="R198" s="147">
        <f>Q198*H198</f>
        <v>0</v>
      </c>
      <c r="S198" s="147">
        <v>0</v>
      </c>
      <c r="T198" s="148">
        <f>S198*H198</f>
        <v>0</v>
      </c>
      <c r="AR198" s="149" t="s">
        <v>177</v>
      </c>
      <c r="AT198" s="149" t="s">
        <v>173</v>
      </c>
      <c r="AU198" s="149" t="s">
        <v>89</v>
      </c>
      <c r="AY198" s="17" t="s">
        <v>171</v>
      </c>
      <c r="BE198" s="150">
        <f>IF(N198="základní",J198,0)</f>
        <v>0</v>
      </c>
      <c r="BF198" s="150">
        <f>IF(N198="snížená",J198,0)</f>
        <v>0</v>
      </c>
      <c r="BG198" s="150">
        <f>IF(N198="zákl. přenesená",J198,0)</f>
        <v>0</v>
      </c>
      <c r="BH198" s="150">
        <f>IF(N198="sníž. přenesená",J198,0)</f>
        <v>0</v>
      </c>
      <c r="BI198" s="150">
        <f>IF(N198="nulová",J198,0)</f>
        <v>0</v>
      </c>
      <c r="BJ198" s="17" t="s">
        <v>87</v>
      </c>
      <c r="BK198" s="150">
        <f>ROUND(I198*H198,2)</f>
        <v>0</v>
      </c>
      <c r="BL198" s="17" t="s">
        <v>177</v>
      </c>
      <c r="BM198" s="149" t="s">
        <v>1522</v>
      </c>
    </row>
    <row r="199" spans="2:65" s="12" customFormat="1">
      <c r="B199" s="151"/>
      <c r="D199" s="152" t="s">
        <v>179</v>
      </c>
      <c r="E199" s="153" t="s">
        <v>1</v>
      </c>
      <c r="F199" s="154" t="s">
        <v>643</v>
      </c>
      <c r="H199" s="153" t="s">
        <v>1</v>
      </c>
      <c r="I199" s="155"/>
      <c r="L199" s="151"/>
      <c r="M199" s="156"/>
      <c r="T199" s="157"/>
      <c r="AT199" s="153" t="s">
        <v>179</v>
      </c>
      <c r="AU199" s="153" t="s">
        <v>89</v>
      </c>
      <c r="AV199" s="12" t="s">
        <v>87</v>
      </c>
      <c r="AW199" s="12" t="s">
        <v>36</v>
      </c>
      <c r="AX199" s="12" t="s">
        <v>80</v>
      </c>
      <c r="AY199" s="153" t="s">
        <v>171</v>
      </c>
    </row>
    <row r="200" spans="2:65" s="13" customFormat="1">
      <c r="B200" s="158"/>
      <c r="D200" s="152" t="s">
        <v>179</v>
      </c>
      <c r="E200" s="159" t="s">
        <v>1</v>
      </c>
      <c r="F200" s="160" t="s">
        <v>1523</v>
      </c>
      <c r="H200" s="161">
        <v>3.4020000000000001</v>
      </c>
      <c r="I200" s="162"/>
      <c r="L200" s="158"/>
      <c r="M200" s="163"/>
      <c r="T200" s="164"/>
      <c r="AT200" s="159" t="s">
        <v>179</v>
      </c>
      <c r="AU200" s="159" t="s">
        <v>89</v>
      </c>
      <c r="AV200" s="13" t="s">
        <v>89</v>
      </c>
      <c r="AW200" s="13" t="s">
        <v>36</v>
      </c>
      <c r="AX200" s="13" t="s">
        <v>80</v>
      </c>
      <c r="AY200" s="159" t="s">
        <v>171</v>
      </c>
    </row>
    <row r="201" spans="2:65" s="14" customFormat="1">
      <c r="B201" s="165"/>
      <c r="D201" s="152" t="s">
        <v>179</v>
      </c>
      <c r="E201" s="166" t="s">
        <v>1</v>
      </c>
      <c r="F201" s="167" t="s">
        <v>183</v>
      </c>
      <c r="H201" s="168">
        <v>3.4020000000000001</v>
      </c>
      <c r="I201" s="169"/>
      <c r="L201" s="165"/>
      <c r="M201" s="170"/>
      <c r="T201" s="171"/>
      <c r="AT201" s="166" t="s">
        <v>179</v>
      </c>
      <c r="AU201" s="166" t="s">
        <v>89</v>
      </c>
      <c r="AV201" s="14" t="s">
        <v>177</v>
      </c>
      <c r="AW201" s="14" t="s">
        <v>36</v>
      </c>
      <c r="AX201" s="14" t="s">
        <v>87</v>
      </c>
      <c r="AY201" s="166" t="s">
        <v>171</v>
      </c>
    </row>
    <row r="202" spans="2:65" s="1" customFormat="1" ht="37.950000000000003" customHeight="1">
      <c r="B202" s="32"/>
      <c r="C202" s="137" t="s">
        <v>277</v>
      </c>
      <c r="D202" s="137" t="s">
        <v>173</v>
      </c>
      <c r="E202" s="138" t="s">
        <v>646</v>
      </c>
      <c r="F202" s="139" t="s">
        <v>647</v>
      </c>
      <c r="G202" s="140" t="s">
        <v>280</v>
      </c>
      <c r="H202" s="141">
        <v>10.206</v>
      </c>
      <c r="I202" s="142"/>
      <c r="J202" s="143">
        <f>ROUND(I202*H202,2)</f>
        <v>0</v>
      </c>
      <c r="K202" s="144"/>
      <c r="L202" s="32"/>
      <c r="M202" s="145" t="s">
        <v>1</v>
      </c>
      <c r="N202" s="146" t="s">
        <v>45</v>
      </c>
      <c r="P202" s="147">
        <f>O202*H202</f>
        <v>0</v>
      </c>
      <c r="Q202" s="147">
        <v>0</v>
      </c>
      <c r="R202" s="147">
        <f>Q202*H202</f>
        <v>0</v>
      </c>
      <c r="S202" s="147">
        <v>0</v>
      </c>
      <c r="T202" s="148">
        <f>S202*H202</f>
        <v>0</v>
      </c>
      <c r="AR202" s="149" t="s">
        <v>177</v>
      </c>
      <c r="AT202" s="149" t="s">
        <v>173</v>
      </c>
      <c r="AU202" s="149" t="s">
        <v>89</v>
      </c>
      <c r="AY202" s="17" t="s">
        <v>171</v>
      </c>
      <c r="BE202" s="150">
        <f>IF(N202="základní",J202,0)</f>
        <v>0</v>
      </c>
      <c r="BF202" s="150">
        <f>IF(N202="snížená",J202,0)</f>
        <v>0</v>
      </c>
      <c r="BG202" s="150">
        <f>IF(N202="zákl. přenesená",J202,0)</f>
        <v>0</v>
      </c>
      <c r="BH202" s="150">
        <f>IF(N202="sníž. přenesená",J202,0)</f>
        <v>0</v>
      </c>
      <c r="BI202" s="150">
        <f>IF(N202="nulová",J202,0)</f>
        <v>0</v>
      </c>
      <c r="BJ202" s="17" t="s">
        <v>87</v>
      </c>
      <c r="BK202" s="150">
        <f>ROUND(I202*H202,2)</f>
        <v>0</v>
      </c>
      <c r="BL202" s="17" t="s">
        <v>177</v>
      </c>
      <c r="BM202" s="149" t="s">
        <v>1524</v>
      </c>
    </row>
    <row r="203" spans="2:65" s="12" customFormat="1">
      <c r="B203" s="151"/>
      <c r="D203" s="152" t="s">
        <v>179</v>
      </c>
      <c r="E203" s="153" t="s">
        <v>1</v>
      </c>
      <c r="F203" s="154" t="s">
        <v>643</v>
      </c>
      <c r="H203" s="153" t="s">
        <v>1</v>
      </c>
      <c r="I203" s="155"/>
      <c r="L203" s="151"/>
      <c r="M203" s="156"/>
      <c r="T203" s="157"/>
      <c r="AT203" s="153" t="s">
        <v>179</v>
      </c>
      <c r="AU203" s="153" t="s">
        <v>89</v>
      </c>
      <c r="AV203" s="12" t="s">
        <v>87</v>
      </c>
      <c r="AW203" s="12" t="s">
        <v>36</v>
      </c>
      <c r="AX203" s="12" t="s">
        <v>80</v>
      </c>
      <c r="AY203" s="153" t="s">
        <v>171</v>
      </c>
    </row>
    <row r="204" spans="2:65" s="13" customFormat="1">
      <c r="B204" s="158"/>
      <c r="D204" s="152" t="s">
        <v>179</v>
      </c>
      <c r="E204" s="159" t="s">
        <v>1</v>
      </c>
      <c r="F204" s="160" t="s">
        <v>1525</v>
      </c>
      <c r="H204" s="161">
        <v>10.206</v>
      </c>
      <c r="I204" s="162"/>
      <c r="L204" s="158"/>
      <c r="M204" s="163"/>
      <c r="T204" s="164"/>
      <c r="AT204" s="159" t="s">
        <v>179</v>
      </c>
      <c r="AU204" s="159" t="s">
        <v>89</v>
      </c>
      <c r="AV204" s="13" t="s">
        <v>89</v>
      </c>
      <c r="AW204" s="13" t="s">
        <v>36</v>
      </c>
      <c r="AX204" s="13" t="s">
        <v>80</v>
      </c>
      <c r="AY204" s="159" t="s">
        <v>171</v>
      </c>
    </row>
    <row r="205" spans="2:65" s="14" customFormat="1">
      <c r="B205" s="165"/>
      <c r="D205" s="152" t="s">
        <v>179</v>
      </c>
      <c r="E205" s="166" t="s">
        <v>1</v>
      </c>
      <c r="F205" s="167" t="s">
        <v>183</v>
      </c>
      <c r="H205" s="168">
        <v>10.206</v>
      </c>
      <c r="I205" s="169"/>
      <c r="L205" s="165"/>
      <c r="M205" s="170"/>
      <c r="T205" s="171"/>
      <c r="AT205" s="166" t="s">
        <v>179</v>
      </c>
      <c r="AU205" s="166" t="s">
        <v>89</v>
      </c>
      <c r="AV205" s="14" t="s">
        <v>177</v>
      </c>
      <c r="AW205" s="14" t="s">
        <v>36</v>
      </c>
      <c r="AX205" s="14" t="s">
        <v>87</v>
      </c>
      <c r="AY205" s="166" t="s">
        <v>171</v>
      </c>
    </row>
    <row r="206" spans="2:65" s="1" customFormat="1" ht="37.950000000000003" customHeight="1">
      <c r="B206" s="32"/>
      <c r="C206" s="137" t="s">
        <v>297</v>
      </c>
      <c r="D206" s="137" t="s">
        <v>173</v>
      </c>
      <c r="E206" s="138" t="s">
        <v>651</v>
      </c>
      <c r="F206" s="139" t="s">
        <v>652</v>
      </c>
      <c r="G206" s="140" t="s">
        <v>280</v>
      </c>
      <c r="H206" s="141">
        <v>35.805999999999997</v>
      </c>
      <c r="I206" s="142"/>
      <c r="J206" s="143">
        <f>ROUND(I206*H206,2)</f>
        <v>0</v>
      </c>
      <c r="K206" s="144"/>
      <c r="L206" s="32"/>
      <c r="M206" s="145" t="s">
        <v>1</v>
      </c>
      <c r="N206" s="146" t="s">
        <v>45</v>
      </c>
      <c r="P206" s="147">
        <f>O206*H206</f>
        <v>0</v>
      </c>
      <c r="Q206" s="147">
        <v>0</v>
      </c>
      <c r="R206" s="147">
        <f>Q206*H206</f>
        <v>0</v>
      </c>
      <c r="S206" s="147">
        <v>0</v>
      </c>
      <c r="T206" s="148">
        <f>S206*H206</f>
        <v>0</v>
      </c>
      <c r="AR206" s="149" t="s">
        <v>177</v>
      </c>
      <c r="AT206" s="149" t="s">
        <v>173</v>
      </c>
      <c r="AU206" s="149" t="s">
        <v>89</v>
      </c>
      <c r="AY206" s="17" t="s">
        <v>171</v>
      </c>
      <c r="BE206" s="150">
        <f>IF(N206="základní",J206,0)</f>
        <v>0</v>
      </c>
      <c r="BF206" s="150">
        <f>IF(N206="snížená",J206,0)</f>
        <v>0</v>
      </c>
      <c r="BG206" s="150">
        <f>IF(N206="zákl. přenesená",J206,0)</f>
        <v>0</v>
      </c>
      <c r="BH206" s="150">
        <f>IF(N206="sníž. přenesená",J206,0)</f>
        <v>0</v>
      </c>
      <c r="BI206" s="150">
        <f>IF(N206="nulová",J206,0)</f>
        <v>0</v>
      </c>
      <c r="BJ206" s="17" t="s">
        <v>87</v>
      </c>
      <c r="BK206" s="150">
        <f>ROUND(I206*H206,2)</f>
        <v>0</v>
      </c>
      <c r="BL206" s="17" t="s">
        <v>177</v>
      </c>
      <c r="BM206" s="149" t="s">
        <v>1526</v>
      </c>
    </row>
    <row r="207" spans="2:65" s="12" customFormat="1">
      <c r="B207" s="151"/>
      <c r="D207" s="152" t="s">
        <v>179</v>
      </c>
      <c r="E207" s="153" t="s">
        <v>1</v>
      </c>
      <c r="F207" s="154" t="s">
        <v>643</v>
      </c>
      <c r="H207" s="153" t="s">
        <v>1</v>
      </c>
      <c r="I207" s="155"/>
      <c r="L207" s="151"/>
      <c r="M207" s="156"/>
      <c r="T207" s="157"/>
      <c r="AT207" s="153" t="s">
        <v>179</v>
      </c>
      <c r="AU207" s="153" t="s">
        <v>89</v>
      </c>
      <c r="AV207" s="12" t="s">
        <v>87</v>
      </c>
      <c r="AW207" s="12" t="s">
        <v>36</v>
      </c>
      <c r="AX207" s="12" t="s">
        <v>80</v>
      </c>
      <c r="AY207" s="153" t="s">
        <v>171</v>
      </c>
    </row>
    <row r="208" spans="2:65" s="13" customFormat="1">
      <c r="B208" s="158"/>
      <c r="D208" s="152" t="s">
        <v>179</v>
      </c>
      <c r="E208" s="159" t="s">
        <v>1</v>
      </c>
      <c r="F208" s="160" t="s">
        <v>1527</v>
      </c>
      <c r="H208" s="161">
        <v>40.823999999999998</v>
      </c>
      <c r="I208" s="162"/>
      <c r="L208" s="158"/>
      <c r="M208" s="163"/>
      <c r="T208" s="164"/>
      <c r="AT208" s="159" t="s">
        <v>179</v>
      </c>
      <c r="AU208" s="159" t="s">
        <v>89</v>
      </c>
      <c r="AV208" s="13" t="s">
        <v>89</v>
      </c>
      <c r="AW208" s="13" t="s">
        <v>36</v>
      </c>
      <c r="AX208" s="13" t="s">
        <v>80</v>
      </c>
      <c r="AY208" s="159" t="s">
        <v>171</v>
      </c>
    </row>
    <row r="209" spans="2:65" s="13" customFormat="1">
      <c r="B209" s="158"/>
      <c r="D209" s="152" t="s">
        <v>179</v>
      </c>
      <c r="E209" s="159" t="s">
        <v>1</v>
      </c>
      <c r="F209" s="160" t="s">
        <v>1528</v>
      </c>
      <c r="H209" s="161">
        <v>14.968999999999999</v>
      </c>
      <c r="I209" s="162"/>
      <c r="L209" s="158"/>
      <c r="M209" s="163"/>
      <c r="T209" s="164"/>
      <c r="AT209" s="159" t="s">
        <v>179</v>
      </c>
      <c r="AU209" s="159" t="s">
        <v>89</v>
      </c>
      <c r="AV209" s="13" t="s">
        <v>89</v>
      </c>
      <c r="AW209" s="13" t="s">
        <v>36</v>
      </c>
      <c r="AX209" s="13" t="s">
        <v>80</v>
      </c>
      <c r="AY209" s="159" t="s">
        <v>171</v>
      </c>
    </row>
    <row r="210" spans="2:65" s="12" customFormat="1">
      <c r="B210" s="151"/>
      <c r="D210" s="152" t="s">
        <v>179</v>
      </c>
      <c r="E210" s="153" t="s">
        <v>1</v>
      </c>
      <c r="F210" s="154" t="s">
        <v>312</v>
      </c>
      <c r="H210" s="153" t="s">
        <v>1</v>
      </c>
      <c r="I210" s="155"/>
      <c r="L210" s="151"/>
      <c r="M210" s="156"/>
      <c r="T210" s="157"/>
      <c r="AT210" s="153" t="s">
        <v>179</v>
      </c>
      <c r="AU210" s="153" t="s">
        <v>89</v>
      </c>
      <c r="AV210" s="12" t="s">
        <v>87</v>
      </c>
      <c r="AW210" s="12" t="s">
        <v>36</v>
      </c>
      <c r="AX210" s="12" t="s">
        <v>80</v>
      </c>
      <c r="AY210" s="153" t="s">
        <v>171</v>
      </c>
    </row>
    <row r="211" spans="2:65" s="12" customFormat="1">
      <c r="B211" s="151"/>
      <c r="D211" s="152" t="s">
        <v>179</v>
      </c>
      <c r="E211" s="153" t="s">
        <v>1</v>
      </c>
      <c r="F211" s="154" t="s">
        <v>678</v>
      </c>
      <c r="H211" s="153" t="s">
        <v>1</v>
      </c>
      <c r="I211" s="155"/>
      <c r="L211" s="151"/>
      <c r="M211" s="156"/>
      <c r="T211" s="157"/>
      <c r="AT211" s="153" t="s">
        <v>179</v>
      </c>
      <c r="AU211" s="153" t="s">
        <v>89</v>
      </c>
      <c r="AV211" s="12" t="s">
        <v>87</v>
      </c>
      <c r="AW211" s="12" t="s">
        <v>36</v>
      </c>
      <c r="AX211" s="12" t="s">
        <v>80</v>
      </c>
      <c r="AY211" s="153" t="s">
        <v>171</v>
      </c>
    </row>
    <row r="212" spans="2:65" s="13" customFormat="1">
      <c r="B212" s="158"/>
      <c r="D212" s="152" t="s">
        <v>179</v>
      </c>
      <c r="E212" s="159" t="s">
        <v>1</v>
      </c>
      <c r="F212" s="160" t="s">
        <v>1529</v>
      </c>
      <c r="H212" s="161">
        <v>-19.986999999999998</v>
      </c>
      <c r="I212" s="162"/>
      <c r="L212" s="158"/>
      <c r="M212" s="163"/>
      <c r="T212" s="164"/>
      <c r="AT212" s="159" t="s">
        <v>179</v>
      </c>
      <c r="AU212" s="159" t="s">
        <v>89</v>
      </c>
      <c r="AV212" s="13" t="s">
        <v>89</v>
      </c>
      <c r="AW212" s="13" t="s">
        <v>36</v>
      </c>
      <c r="AX212" s="13" t="s">
        <v>80</v>
      </c>
      <c r="AY212" s="159" t="s">
        <v>171</v>
      </c>
    </row>
    <row r="213" spans="2:65" s="14" customFormat="1">
      <c r="B213" s="165"/>
      <c r="D213" s="152" t="s">
        <v>179</v>
      </c>
      <c r="E213" s="166" t="s">
        <v>1</v>
      </c>
      <c r="F213" s="167" t="s">
        <v>183</v>
      </c>
      <c r="H213" s="168">
        <v>35.805999999999997</v>
      </c>
      <c r="I213" s="169"/>
      <c r="L213" s="165"/>
      <c r="M213" s="170"/>
      <c r="T213" s="171"/>
      <c r="AT213" s="166" t="s">
        <v>179</v>
      </c>
      <c r="AU213" s="166" t="s">
        <v>89</v>
      </c>
      <c r="AV213" s="14" t="s">
        <v>177</v>
      </c>
      <c r="AW213" s="14" t="s">
        <v>36</v>
      </c>
      <c r="AX213" s="14" t="s">
        <v>87</v>
      </c>
      <c r="AY213" s="166" t="s">
        <v>171</v>
      </c>
    </row>
    <row r="214" spans="2:65" s="1" customFormat="1" ht="37.950000000000003" customHeight="1">
      <c r="B214" s="32"/>
      <c r="C214" s="137" t="s">
        <v>314</v>
      </c>
      <c r="D214" s="137" t="s">
        <v>173</v>
      </c>
      <c r="E214" s="138" t="s">
        <v>658</v>
      </c>
      <c r="F214" s="139" t="s">
        <v>659</v>
      </c>
      <c r="G214" s="140" t="s">
        <v>280</v>
      </c>
      <c r="H214" s="141">
        <v>107.41800000000001</v>
      </c>
      <c r="I214" s="142"/>
      <c r="J214" s="143">
        <f>ROUND(I214*H214,2)</f>
        <v>0</v>
      </c>
      <c r="K214" s="144"/>
      <c r="L214" s="32"/>
      <c r="M214" s="145" t="s">
        <v>1</v>
      </c>
      <c r="N214" s="146" t="s">
        <v>45</v>
      </c>
      <c r="P214" s="147">
        <f>O214*H214</f>
        <v>0</v>
      </c>
      <c r="Q214" s="147">
        <v>0</v>
      </c>
      <c r="R214" s="147">
        <f>Q214*H214</f>
        <v>0</v>
      </c>
      <c r="S214" s="147">
        <v>0</v>
      </c>
      <c r="T214" s="148">
        <f>S214*H214</f>
        <v>0</v>
      </c>
      <c r="AR214" s="149" t="s">
        <v>177</v>
      </c>
      <c r="AT214" s="149" t="s">
        <v>173</v>
      </c>
      <c r="AU214" s="149" t="s">
        <v>89</v>
      </c>
      <c r="AY214" s="17" t="s">
        <v>171</v>
      </c>
      <c r="BE214" s="150">
        <f>IF(N214="základní",J214,0)</f>
        <v>0</v>
      </c>
      <c r="BF214" s="150">
        <f>IF(N214="snížená",J214,0)</f>
        <v>0</v>
      </c>
      <c r="BG214" s="150">
        <f>IF(N214="zákl. přenesená",J214,0)</f>
        <v>0</v>
      </c>
      <c r="BH214" s="150">
        <f>IF(N214="sníž. přenesená",J214,0)</f>
        <v>0</v>
      </c>
      <c r="BI214" s="150">
        <f>IF(N214="nulová",J214,0)</f>
        <v>0</v>
      </c>
      <c r="BJ214" s="17" t="s">
        <v>87</v>
      </c>
      <c r="BK214" s="150">
        <f>ROUND(I214*H214,2)</f>
        <v>0</v>
      </c>
      <c r="BL214" s="17" t="s">
        <v>177</v>
      </c>
      <c r="BM214" s="149" t="s">
        <v>1530</v>
      </c>
    </row>
    <row r="215" spans="2:65" s="12" customFormat="1">
      <c r="B215" s="151"/>
      <c r="D215" s="152" t="s">
        <v>179</v>
      </c>
      <c r="E215" s="153" t="s">
        <v>1</v>
      </c>
      <c r="F215" s="154" t="s">
        <v>643</v>
      </c>
      <c r="H215" s="153" t="s">
        <v>1</v>
      </c>
      <c r="I215" s="155"/>
      <c r="L215" s="151"/>
      <c r="M215" s="156"/>
      <c r="T215" s="157"/>
      <c r="AT215" s="153" t="s">
        <v>179</v>
      </c>
      <c r="AU215" s="153" t="s">
        <v>89</v>
      </c>
      <c r="AV215" s="12" t="s">
        <v>87</v>
      </c>
      <c r="AW215" s="12" t="s">
        <v>36</v>
      </c>
      <c r="AX215" s="12" t="s">
        <v>80</v>
      </c>
      <c r="AY215" s="153" t="s">
        <v>171</v>
      </c>
    </row>
    <row r="216" spans="2:65" s="13" customFormat="1">
      <c r="B216" s="158"/>
      <c r="D216" s="152" t="s">
        <v>179</v>
      </c>
      <c r="E216" s="159" t="s">
        <v>1</v>
      </c>
      <c r="F216" s="160" t="s">
        <v>1531</v>
      </c>
      <c r="H216" s="161">
        <v>107.41800000000001</v>
      </c>
      <c r="I216" s="162"/>
      <c r="L216" s="158"/>
      <c r="M216" s="163"/>
      <c r="T216" s="164"/>
      <c r="AT216" s="159" t="s">
        <v>179</v>
      </c>
      <c r="AU216" s="159" t="s">
        <v>89</v>
      </c>
      <c r="AV216" s="13" t="s">
        <v>89</v>
      </c>
      <c r="AW216" s="13" t="s">
        <v>36</v>
      </c>
      <c r="AX216" s="13" t="s">
        <v>80</v>
      </c>
      <c r="AY216" s="159" t="s">
        <v>171</v>
      </c>
    </row>
    <row r="217" spans="2:65" s="14" customFormat="1">
      <c r="B217" s="165"/>
      <c r="D217" s="152" t="s">
        <v>179</v>
      </c>
      <c r="E217" s="166" t="s">
        <v>1</v>
      </c>
      <c r="F217" s="167" t="s">
        <v>183</v>
      </c>
      <c r="H217" s="168">
        <v>107.41800000000001</v>
      </c>
      <c r="I217" s="169"/>
      <c r="L217" s="165"/>
      <c r="M217" s="170"/>
      <c r="T217" s="171"/>
      <c r="AT217" s="166" t="s">
        <v>179</v>
      </c>
      <c r="AU217" s="166" t="s">
        <v>89</v>
      </c>
      <c r="AV217" s="14" t="s">
        <v>177</v>
      </c>
      <c r="AW217" s="14" t="s">
        <v>36</v>
      </c>
      <c r="AX217" s="14" t="s">
        <v>87</v>
      </c>
      <c r="AY217" s="166" t="s">
        <v>171</v>
      </c>
    </row>
    <row r="218" spans="2:65" s="1" customFormat="1" ht="37.950000000000003" customHeight="1">
      <c r="B218" s="32"/>
      <c r="C218" s="137" t="s">
        <v>327</v>
      </c>
      <c r="D218" s="137" t="s">
        <v>173</v>
      </c>
      <c r="E218" s="138" t="s">
        <v>665</v>
      </c>
      <c r="F218" s="139" t="s">
        <v>666</v>
      </c>
      <c r="G218" s="140" t="s">
        <v>280</v>
      </c>
      <c r="H218" s="141">
        <v>8.8450000000000006</v>
      </c>
      <c r="I218" s="142"/>
      <c r="J218" s="143">
        <f>ROUND(I218*H218,2)</f>
        <v>0</v>
      </c>
      <c r="K218" s="144"/>
      <c r="L218" s="32"/>
      <c r="M218" s="145" t="s">
        <v>1</v>
      </c>
      <c r="N218" s="146" t="s">
        <v>45</v>
      </c>
      <c r="P218" s="147">
        <f>O218*H218</f>
        <v>0</v>
      </c>
      <c r="Q218" s="147">
        <v>0</v>
      </c>
      <c r="R218" s="147">
        <f>Q218*H218</f>
        <v>0</v>
      </c>
      <c r="S218" s="147">
        <v>0</v>
      </c>
      <c r="T218" s="148">
        <f>S218*H218</f>
        <v>0</v>
      </c>
      <c r="AR218" s="149" t="s">
        <v>177</v>
      </c>
      <c r="AT218" s="149" t="s">
        <v>173</v>
      </c>
      <c r="AU218" s="149" t="s">
        <v>89</v>
      </c>
      <c r="AY218" s="17" t="s">
        <v>171</v>
      </c>
      <c r="BE218" s="150">
        <f>IF(N218="základní",J218,0)</f>
        <v>0</v>
      </c>
      <c r="BF218" s="150">
        <f>IF(N218="snížená",J218,0)</f>
        <v>0</v>
      </c>
      <c r="BG218" s="150">
        <f>IF(N218="zákl. přenesená",J218,0)</f>
        <v>0</v>
      </c>
      <c r="BH218" s="150">
        <f>IF(N218="sníž. přenesená",J218,0)</f>
        <v>0</v>
      </c>
      <c r="BI218" s="150">
        <f>IF(N218="nulová",J218,0)</f>
        <v>0</v>
      </c>
      <c r="BJ218" s="17" t="s">
        <v>87</v>
      </c>
      <c r="BK218" s="150">
        <f>ROUND(I218*H218,2)</f>
        <v>0</v>
      </c>
      <c r="BL218" s="17" t="s">
        <v>177</v>
      </c>
      <c r="BM218" s="149" t="s">
        <v>1532</v>
      </c>
    </row>
    <row r="219" spans="2:65" s="12" customFormat="1">
      <c r="B219" s="151"/>
      <c r="D219" s="152" t="s">
        <v>179</v>
      </c>
      <c r="E219" s="153" t="s">
        <v>1</v>
      </c>
      <c r="F219" s="154" t="s">
        <v>643</v>
      </c>
      <c r="H219" s="153" t="s">
        <v>1</v>
      </c>
      <c r="I219" s="155"/>
      <c r="L219" s="151"/>
      <c r="M219" s="156"/>
      <c r="T219" s="157"/>
      <c r="AT219" s="153" t="s">
        <v>179</v>
      </c>
      <c r="AU219" s="153" t="s">
        <v>89</v>
      </c>
      <c r="AV219" s="12" t="s">
        <v>87</v>
      </c>
      <c r="AW219" s="12" t="s">
        <v>36</v>
      </c>
      <c r="AX219" s="12" t="s">
        <v>80</v>
      </c>
      <c r="AY219" s="153" t="s">
        <v>171</v>
      </c>
    </row>
    <row r="220" spans="2:65" s="13" customFormat="1">
      <c r="B220" s="158"/>
      <c r="D220" s="152" t="s">
        <v>179</v>
      </c>
      <c r="E220" s="159" t="s">
        <v>1</v>
      </c>
      <c r="F220" s="160" t="s">
        <v>1533</v>
      </c>
      <c r="H220" s="161">
        <v>8.8450000000000006</v>
      </c>
      <c r="I220" s="162"/>
      <c r="L220" s="158"/>
      <c r="M220" s="163"/>
      <c r="T220" s="164"/>
      <c r="AT220" s="159" t="s">
        <v>179</v>
      </c>
      <c r="AU220" s="159" t="s">
        <v>89</v>
      </c>
      <c r="AV220" s="13" t="s">
        <v>89</v>
      </c>
      <c r="AW220" s="13" t="s">
        <v>36</v>
      </c>
      <c r="AX220" s="13" t="s">
        <v>80</v>
      </c>
      <c r="AY220" s="159" t="s">
        <v>171</v>
      </c>
    </row>
    <row r="221" spans="2:65" s="14" customFormat="1">
      <c r="B221" s="165"/>
      <c r="D221" s="152" t="s">
        <v>179</v>
      </c>
      <c r="E221" s="166" t="s">
        <v>1</v>
      </c>
      <c r="F221" s="167" t="s">
        <v>183</v>
      </c>
      <c r="H221" s="168">
        <v>8.8450000000000006</v>
      </c>
      <c r="I221" s="169"/>
      <c r="L221" s="165"/>
      <c r="M221" s="170"/>
      <c r="T221" s="171"/>
      <c r="AT221" s="166" t="s">
        <v>179</v>
      </c>
      <c r="AU221" s="166" t="s">
        <v>89</v>
      </c>
      <c r="AV221" s="14" t="s">
        <v>177</v>
      </c>
      <c r="AW221" s="14" t="s">
        <v>36</v>
      </c>
      <c r="AX221" s="14" t="s">
        <v>87</v>
      </c>
      <c r="AY221" s="166" t="s">
        <v>171</v>
      </c>
    </row>
    <row r="222" spans="2:65" s="1" customFormat="1" ht="37.950000000000003" customHeight="1">
      <c r="B222" s="32"/>
      <c r="C222" s="137" t="s">
        <v>340</v>
      </c>
      <c r="D222" s="137" t="s">
        <v>173</v>
      </c>
      <c r="E222" s="138" t="s">
        <v>670</v>
      </c>
      <c r="F222" s="139" t="s">
        <v>671</v>
      </c>
      <c r="G222" s="140" t="s">
        <v>280</v>
      </c>
      <c r="H222" s="141">
        <v>26.535</v>
      </c>
      <c r="I222" s="142"/>
      <c r="J222" s="143">
        <f>ROUND(I222*H222,2)</f>
        <v>0</v>
      </c>
      <c r="K222" s="144"/>
      <c r="L222" s="32"/>
      <c r="M222" s="145" t="s">
        <v>1</v>
      </c>
      <c r="N222" s="146" t="s">
        <v>45</v>
      </c>
      <c r="P222" s="147">
        <f>O222*H222</f>
        <v>0</v>
      </c>
      <c r="Q222" s="147">
        <v>0</v>
      </c>
      <c r="R222" s="147">
        <f>Q222*H222</f>
        <v>0</v>
      </c>
      <c r="S222" s="147">
        <v>0</v>
      </c>
      <c r="T222" s="148">
        <f>S222*H222</f>
        <v>0</v>
      </c>
      <c r="AR222" s="149" t="s">
        <v>177</v>
      </c>
      <c r="AT222" s="149" t="s">
        <v>173</v>
      </c>
      <c r="AU222" s="149" t="s">
        <v>89</v>
      </c>
      <c r="AY222" s="17" t="s">
        <v>171</v>
      </c>
      <c r="BE222" s="150">
        <f>IF(N222="základní",J222,0)</f>
        <v>0</v>
      </c>
      <c r="BF222" s="150">
        <f>IF(N222="snížená",J222,0)</f>
        <v>0</v>
      </c>
      <c r="BG222" s="150">
        <f>IF(N222="zákl. přenesená",J222,0)</f>
        <v>0</v>
      </c>
      <c r="BH222" s="150">
        <f>IF(N222="sníž. přenesená",J222,0)</f>
        <v>0</v>
      </c>
      <c r="BI222" s="150">
        <f>IF(N222="nulová",J222,0)</f>
        <v>0</v>
      </c>
      <c r="BJ222" s="17" t="s">
        <v>87</v>
      </c>
      <c r="BK222" s="150">
        <f>ROUND(I222*H222,2)</f>
        <v>0</v>
      </c>
      <c r="BL222" s="17" t="s">
        <v>177</v>
      </c>
      <c r="BM222" s="149" t="s">
        <v>1534</v>
      </c>
    </row>
    <row r="223" spans="2:65" s="12" customFormat="1">
      <c r="B223" s="151"/>
      <c r="D223" s="152" t="s">
        <v>179</v>
      </c>
      <c r="E223" s="153" t="s">
        <v>1</v>
      </c>
      <c r="F223" s="154" t="s">
        <v>643</v>
      </c>
      <c r="H223" s="153" t="s">
        <v>1</v>
      </c>
      <c r="I223" s="155"/>
      <c r="L223" s="151"/>
      <c r="M223" s="156"/>
      <c r="T223" s="157"/>
      <c r="AT223" s="153" t="s">
        <v>179</v>
      </c>
      <c r="AU223" s="153" t="s">
        <v>89</v>
      </c>
      <c r="AV223" s="12" t="s">
        <v>87</v>
      </c>
      <c r="AW223" s="12" t="s">
        <v>36</v>
      </c>
      <c r="AX223" s="12" t="s">
        <v>80</v>
      </c>
      <c r="AY223" s="153" t="s">
        <v>171</v>
      </c>
    </row>
    <row r="224" spans="2:65" s="13" customFormat="1">
      <c r="B224" s="158"/>
      <c r="D224" s="152" t="s">
        <v>179</v>
      </c>
      <c r="E224" s="159" t="s">
        <v>1</v>
      </c>
      <c r="F224" s="160" t="s">
        <v>1535</v>
      </c>
      <c r="H224" s="161">
        <v>26.535</v>
      </c>
      <c r="I224" s="162"/>
      <c r="L224" s="158"/>
      <c r="M224" s="163"/>
      <c r="T224" s="164"/>
      <c r="AT224" s="159" t="s">
        <v>179</v>
      </c>
      <c r="AU224" s="159" t="s">
        <v>89</v>
      </c>
      <c r="AV224" s="13" t="s">
        <v>89</v>
      </c>
      <c r="AW224" s="13" t="s">
        <v>36</v>
      </c>
      <c r="AX224" s="13" t="s">
        <v>80</v>
      </c>
      <c r="AY224" s="159" t="s">
        <v>171</v>
      </c>
    </row>
    <row r="225" spans="2:65" s="14" customFormat="1">
      <c r="B225" s="165"/>
      <c r="D225" s="152" t="s">
        <v>179</v>
      </c>
      <c r="E225" s="166" t="s">
        <v>1</v>
      </c>
      <c r="F225" s="167" t="s">
        <v>183</v>
      </c>
      <c r="H225" s="168">
        <v>26.535</v>
      </c>
      <c r="I225" s="169"/>
      <c r="L225" s="165"/>
      <c r="M225" s="170"/>
      <c r="T225" s="171"/>
      <c r="AT225" s="166" t="s">
        <v>179</v>
      </c>
      <c r="AU225" s="166" t="s">
        <v>89</v>
      </c>
      <c r="AV225" s="14" t="s">
        <v>177</v>
      </c>
      <c r="AW225" s="14" t="s">
        <v>36</v>
      </c>
      <c r="AX225" s="14" t="s">
        <v>87</v>
      </c>
      <c r="AY225" s="166" t="s">
        <v>171</v>
      </c>
    </row>
    <row r="226" spans="2:65" s="1" customFormat="1" ht="24.15" customHeight="1">
      <c r="B226" s="32"/>
      <c r="C226" s="137" t="s">
        <v>441</v>
      </c>
      <c r="D226" s="137" t="s">
        <v>173</v>
      </c>
      <c r="E226" s="138" t="s">
        <v>675</v>
      </c>
      <c r="F226" s="139" t="s">
        <v>676</v>
      </c>
      <c r="G226" s="140" t="s">
        <v>280</v>
      </c>
      <c r="H226" s="141">
        <v>6.5519999999999996</v>
      </c>
      <c r="I226" s="142"/>
      <c r="J226" s="143">
        <f>ROUND(I226*H226,2)</f>
        <v>0</v>
      </c>
      <c r="K226" s="144"/>
      <c r="L226" s="32"/>
      <c r="M226" s="145" t="s">
        <v>1</v>
      </c>
      <c r="N226" s="146" t="s">
        <v>45</v>
      </c>
      <c r="P226" s="147">
        <f>O226*H226</f>
        <v>0</v>
      </c>
      <c r="Q226" s="147">
        <v>0</v>
      </c>
      <c r="R226" s="147">
        <f>Q226*H226</f>
        <v>0</v>
      </c>
      <c r="S226" s="147">
        <v>0</v>
      </c>
      <c r="T226" s="148">
        <f>S226*H226</f>
        <v>0</v>
      </c>
      <c r="AR226" s="149" t="s">
        <v>177</v>
      </c>
      <c r="AT226" s="149" t="s">
        <v>173</v>
      </c>
      <c r="AU226" s="149" t="s">
        <v>89</v>
      </c>
      <c r="AY226" s="17" t="s">
        <v>171</v>
      </c>
      <c r="BE226" s="150">
        <f>IF(N226="základní",J226,0)</f>
        <v>0</v>
      </c>
      <c r="BF226" s="150">
        <f>IF(N226="snížená",J226,0)</f>
        <v>0</v>
      </c>
      <c r="BG226" s="150">
        <f>IF(N226="zákl. přenesená",J226,0)</f>
        <v>0</v>
      </c>
      <c r="BH226" s="150">
        <f>IF(N226="sníž. přenesená",J226,0)</f>
        <v>0</v>
      </c>
      <c r="BI226" s="150">
        <f>IF(N226="nulová",J226,0)</f>
        <v>0</v>
      </c>
      <c r="BJ226" s="17" t="s">
        <v>87</v>
      </c>
      <c r="BK226" s="150">
        <f>ROUND(I226*H226,2)</f>
        <v>0</v>
      </c>
      <c r="BL226" s="17" t="s">
        <v>177</v>
      </c>
      <c r="BM226" s="149" t="s">
        <v>1536</v>
      </c>
    </row>
    <row r="227" spans="2:65" s="12" customFormat="1">
      <c r="B227" s="151"/>
      <c r="D227" s="152" t="s">
        <v>179</v>
      </c>
      <c r="E227" s="153" t="s">
        <v>1</v>
      </c>
      <c r="F227" s="154" t="s">
        <v>678</v>
      </c>
      <c r="H227" s="153" t="s">
        <v>1</v>
      </c>
      <c r="I227" s="155"/>
      <c r="L227" s="151"/>
      <c r="M227" s="156"/>
      <c r="T227" s="157"/>
      <c r="AT227" s="153" t="s">
        <v>179</v>
      </c>
      <c r="AU227" s="153" t="s">
        <v>89</v>
      </c>
      <c r="AV227" s="12" t="s">
        <v>87</v>
      </c>
      <c r="AW227" s="12" t="s">
        <v>36</v>
      </c>
      <c r="AX227" s="12" t="s">
        <v>80</v>
      </c>
      <c r="AY227" s="153" t="s">
        <v>171</v>
      </c>
    </row>
    <row r="228" spans="2:65" s="13" customFormat="1">
      <c r="B228" s="158"/>
      <c r="D228" s="152" t="s">
        <v>179</v>
      </c>
      <c r="E228" s="159" t="s">
        <v>1</v>
      </c>
      <c r="F228" s="160" t="s">
        <v>1537</v>
      </c>
      <c r="H228" s="161">
        <v>6.5519999999999996</v>
      </c>
      <c r="I228" s="162"/>
      <c r="L228" s="158"/>
      <c r="M228" s="163"/>
      <c r="T228" s="164"/>
      <c r="AT228" s="159" t="s">
        <v>179</v>
      </c>
      <c r="AU228" s="159" t="s">
        <v>89</v>
      </c>
      <c r="AV228" s="13" t="s">
        <v>89</v>
      </c>
      <c r="AW228" s="13" t="s">
        <v>36</v>
      </c>
      <c r="AX228" s="13" t="s">
        <v>80</v>
      </c>
      <c r="AY228" s="159" t="s">
        <v>171</v>
      </c>
    </row>
    <row r="229" spans="2:65" s="14" customFormat="1">
      <c r="B229" s="165"/>
      <c r="D229" s="152" t="s">
        <v>179</v>
      </c>
      <c r="E229" s="166" t="s">
        <v>1</v>
      </c>
      <c r="F229" s="167" t="s">
        <v>183</v>
      </c>
      <c r="H229" s="168">
        <v>6.5519999999999996</v>
      </c>
      <c r="I229" s="169"/>
      <c r="L229" s="165"/>
      <c r="M229" s="170"/>
      <c r="T229" s="171"/>
      <c r="AT229" s="166" t="s">
        <v>179</v>
      </c>
      <c r="AU229" s="166" t="s">
        <v>89</v>
      </c>
      <c r="AV229" s="14" t="s">
        <v>177</v>
      </c>
      <c r="AW229" s="14" t="s">
        <v>36</v>
      </c>
      <c r="AX229" s="14" t="s">
        <v>87</v>
      </c>
      <c r="AY229" s="166" t="s">
        <v>171</v>
      </c>
    </row>
    <row r="230" spans="2:65" s="1" customFormat="1" ht="24.15" customHeight="1">
      <c r="B230" s="32"/>
      <c r="C230" s="137" t="s">
        <v>457</v>
      </c>
      <c r="D230" s="137" t="s">
        <v>173</v>
      </c>
      <c r="E230" s="138" t="s">
        <v>682</v>
      </c>
      <c r="F230" s="139" t="s">
        <v>683</v>
      </c>
      <c r="G230" s="140" t="s">
        <v>280</v>
      </c>
      <c r="H230" s="141">
        <v>19.986999999999998</v>
      </c>
      <c r="I230" s="142"/>
      <c r="J230" s="143">
        <f>ROUND(I230*H230,2)</f>
        <v>0</v>
      </c>
      <c r="K230" s="144"/>
      <c r="L230" s="32"/>
      <c r="M230" s="145" t="s">
        <v>1</v>
      </c>
      <c r="N230" s="146" t="s">
        <v>45</v>
      </c>
      <c r="P230" s="147">
        <f>O230*H230</f>
        <v>0</v>
      </c>
      <c r="Q230" s="147">
        <v>0</v>
      </c>
      <c r="R230" s="147">
        <f>Q230*H230</f>
        <v>0</v>
      </c>
      <c r="S230" s="147">
        <v>0</v>
      </c>
      <c r="T230" s="148">
        <f>S230*H230</f>
        <v>0</v>
      </c>
      <c r="AR230" s="149" t="s">
        <v>177</v>
      </c>
      <c r="AT230" s="149" t="s">
        <v>173</v>
      </c>
      <c r="AU230" s="149" t="s">
        <v>89</v>
      </c>
      <c r="AY230" s="17" t="s">
        <v>171</v>
      </c>
      <c r="BE230" s="150">
        <f>IF(N230="základní",J230,0)</f>
        <v>0</v>
      </c>
      <c r="BF230" s="150">
        <f>IF(N230="snížená",J230,0)</f>
        <v>0</v>
      </c>
      <c r="BG230" s="150">
        <f>IF(N230="zákl. přenesená",J230,0)</f>
        <v>0</v>
      </c>
      <c r="BH230" s="150">
        <f>IF(N230="sníž. přenesená",J230,0)</f>
        <v>0</v>
      </c>
      <c r="BI230" s="150">
        <f>IF(N230="nulová",J230,0)</f>
        <v>0</v>
      </c>
      <c r="BJ230" s="17" t="s">
        <v>87</v>
      </c>
      <c r="BK230" s="150">
        <f>ROUND(I230*H230,2)</f>
        <v>0</v>
      </c>
      <c r="BL230" s="17" t="s">
        <v>177</v>
      </c>
      <c r="BM230" s="149" t="s">
        <v>1538</v>
      </c>
    </row>
    <row r="231" spans="2:65" s="12" customFormat="1">
      <c r="B231" s="151"/>
      <c r="D231" s="152" t="s">
        <v>179</v>
      </c>
      <c r="E231" s="153" t="s">
        <v>1</v>
      </c>
      <c r="F231" s="154" t="s">
        <v>678</v>
      </c>
      <c r="H231" s="153" t="s">
        <v>1</v>
      </c>
      <c r="I231" s="155"/>
      <c r="L231" s="151"/>
      <c r="M231" s="156"/>
      <c r="T231" s="157"/>
      <c r="AT231" s="153" t="s">
        <v>179</v>
      </c>
      <c r="AU231" s="153" t="s">
        <v>89</v>
      </c>
      <c r="AV231" s="12" t="s">
        <v>87</v>
      </c>
      <c r="AW231" s="12" t="s">
        <v>36</v>
      </c>
      <c r="AX231" s="12" t="s">
        <v>80</v>
      </c>
      <c r="AY231" s="153" t="s">
        <v>171</v>
      </c>
    </row>
    <row r="232" spans="2:65" s="13" customFormat="1">
      <c r="B232" s="158"/>
      <c r="D232" s="152" t="s">
        <v>179</v>
      </c>
      <c r="E232" s="159" t="s">
        <v>1</v>
      </c>
      <c r="F232" s="160" t="s">
        <v>1539</v>
      </c>
      <c r="H232" s="161">
        <v>19.986999999999998</v>
      </c>
      <c r="I232" s="162"/>
      <c r="L232" s="158"/>
      <c r="M232" s="163"/>
      <c r="T232" s="164"/>
      <c r="AT232" s="159" t="s">
        <v>179</v>
      </c>
      <c r="AU232" s="159" t="s">
        <v>89</v>
      </c>
      <c r="AV232" s="13" t="s">
        <v>89</v>
      </c>
      <c r="AW232" s="13" t="s">
        <v>36</v>
      </c>
      <c r="AX232" s="13" t="s">
        <v>80</v>
      </c>
      <c r="AY232" s="159" t="s">
        <v>171</v>
      </c>
    </row>
    <row r="233" spans="2:65" s="14" customFormat="1">
      <c r="B233" s="165"/>
      <c r="D233" s="152" t="s">
        <v>179</v>
      </c>
      <c r="E233" s="166" t="s">
        <v>1</v>
      </c>
      <c r="F233" s="167" t="s">
        <v>183</v>
      </c>
      <c r="H233" s="168">
        <v>19.986999999999998</v>
      </c>
      <c r="I233" s="169"/>
      <c r="L233" s="165"/>
      <c r="M233" s="170"/>
      <c r="T233" s="171"/>
      <c r="AT233" s="166" t="s">
        <v>179</v>
      </c>
      <c r="AU233" s="166" t="s">
        <v>89</v>
      </c>
      <c r="AV233" s="14" t="s">
        <v>177</v>
      </c>
      <c r="AW233" s="14" t="s">
        <v>36</v>
      </c>
      <c r="AX233" s="14" t="s">
        <v>87</v>
      </c>
      <c r="AY233" s="166" t="s">
        <v>171</v>
      </c>
    </row>
    <row r="234" spans="2:65" s="1" customFormat="1" ht="33" customHeight="1">
      <c r="B234" s="32"/>
      <c r="C234" s="137" t="s">
        <v>471</v>
      </c>
      <c r="D234" s="137" t="s">
        <v>173</v>
      </c>
      <c r="E234" s="138" t="s">
        <v>687</v>
      </c>
      <c r="F234" s="139" t="s">
        <v>688</v>
      </c>
      <c r="G234" s="140" t="s">
        <v>689</v>
      </c>
      <c r="H234" s="141">
        <v>76.884</v>
      </c>
      <c r="I234" s="142"/>
      <c r="J234" s="143">
        <f>ROUND(I234*H234,2)</f>
        <v>0</v>
      </c>
      <c r="K234" s="144"/>
      <c r="L234" s="32"/>
      <c r="M234" s="145" t="s">
        <v>1</v>
      </c>
      <c r="N234" s="146" t="s">
        <v>45</v>
      </c>
      <c r="P234" s="147">
        <f>O234*H234</f>
        <v>0</v>
      </c>
      <c r="Q234" s="147">
        <v>0</v>
      </c>
      <c r="R234" s="147">
        <f>Q234*H234</f>
        <v>0</v>
      </c>
      <c r="S234" s="147">
        <v>0</v>
      </c>
      <c r="T234" s="148">
        <f>S234*H234</f>
        <v>0</v>
      </c>
      <c r="AR234" s="149" t="s">
        <v>177</v>
      </c>
      <c r="AT234" s="149" t="s">
        <v>173</v>
      </c>
      <c r="AU234" s="149" t="s">
        <v>89</v>
      </c>
      <c r="AY234" s="17" t="s">
        <v>171</v>
      </c>
      <c r="BE234" s="150">
        <f>IF(N234="základní",J234,0)</f>
        <v>0</v>
      </c>
      <c r="BF234" s="150">
        <f>IF(N234="snížená",J234,0)</f>
        <v>0</v>
      </c>
      <c r="BG234" s="150">
        <f>IF(N234="zákl. přenesená",J234,0)</f>
        <v>0</v>
      </c>
      <c r="BH234" s="150">
        <f>IF(N234="sníž. přenesená",J234,0)</f>
        <v>0</v>
      </c>
      <c r="BI234" s="150">
        <f>IF(N234="nulová",J234,0)</f>
        <v>0</v>
      </c>
      <c r="BJ234" s="17" t="s">
        <v>87</v>
      </c>
      <c r="BK234" s="150">
        <f>ROUND(I234*H234,2)</f>
        <v>0</v>
      </c>
      <c r="BL234" s="17" t="s">
        <v>177</v>
      </c>
      <c r="BM234" s="149" t="s">
        <v>1540</v>
      </c>
    </row>
    <row r="235" spans="2:65" s="12" customFormat="1">
      <c r="B235" s="151"/>
      <c r="D235" s="152" t="s">
        <v>179</v>
      </c>
      <c r="E235" s="153" t="s">
        <v>1</v>
      </c>
      <c r="F235" s="154" t="s">
        <v>691</v>
      </c>
      <c r="H235" s="153" t="s">
        <v>1</v>
      </c>
      <c r="I235" s="155"/>
      <c r="L235" s="151"/>
      <c r="M235" s="156"/>
      <c r="T235" s="157"/>
      <c r="AT235" s="153" t="s">
        <v>179</v>
      </c>
      <c r="AU235" s="153" t="s">
        <v>89</v>
      </c>
      <c r="AV235" s="12" t="s">
        <v>87</v>
      </c>
      <c r="AW235" s="12" t="s">
        <v>36</v>
      </c>
      <c r="AX235" s="12" t="s">
        <v>80</v>
      </c>
      <c r="AY235" s="153" t="s">
        <v>171</v>
      </c>
    </row>
    <row r="236" spans="2:65" s="13" customFormat="1">
      <c r="B236" s="158"/>
      <c r="D236" s="152" t="s">
        <v>179</v>
      </c>
      <c r="E236" s="159" t="s">
        <v>1</v>
      </c>
      <c r="F236" s="160" t="s">
        <v>1541</v>
      </c>
      <c r="H236" s="161">
        <v>5.4429999999999996</v>
      </c>
      <c r="I236" s="162"/>
      <c r="L236" s="158"/>
      <c r="M236" s="163"/>
      <c r="T236" s="164"/>
      <c r="AT236" s="159" t="s">
        <v>179</v>
      </c>
      <c r="AU236" s="159" t="s">
        <v>89</v>
      </c>
      <c r="AV236" s="13" t="s">
        <v>89</v>
      </c>
      <c r="AW236" s="13" t="s">
        <v>36</v>
      </c>
      <c r="AX236" s="13" t="s">
        <v>80</v>
      </c>
      <c r="AY236" s="159" t="s">
        <v>171</v>
      </c>
    </row>
    <row r="237" spans="2:65" s="13" customFormat="1">
      <c r="B237" s="158"/>
      <c r="D237" s="152" t="s">
        <v>179</v>
      </c>
      <c r="E237" s="159" t="s">
        <v>1</v>
      </c>
      <c r="F237" s="160" t="s">
        <v>1542</v>
      </c>
      <c r="H237" s="161">
        <v>33.338999999999999</v>
      </c>
      <c r="I237" s="162"/>
      <c r="L237" s="158"/>
      <c r="M237" s="163"/>
      <c r="T237" s="164"/>
      <c r="AT237" s="159" t="s">
        <v>179</v>
      </c>
      <c r="AU237" s="159" t="s">
        <v>89</v>
      </c>
      <c r="AV237" s="13" t="s">
        <v>89</v>
      </c>
      <c r="AW237" s="13" t="s">
        <v>36</v>
      </c>
      <c r="AX237" s="13" t="s">
        <v>80</v>
      </c>
      <c r="AY237" s="159" t="s">
        <v>171</v>
      </c>
    </row>
    <row r="238" spans="2:65" s="13" customFormat="1">
      <c r="B238" s="158"/>
      <c r="D238" s="152" t="s">
        <v>179</v>
      </c>
      <c r="E238" s="159" t="s">
        <v>1</v>
      </c>
      <c r="F238" s="160" t="s">
        <v>1543</v>
      </c>
      <c r="H238" s="161">
        <v>23.95</v>
      </c>
      <c r="I238" s="162"/>
      <c r="L238" s="158"/>
      <c r="M238" s="163"/>
      <c r="T238" s="164"/>
      <c r="AT238" s="159" t="s">
        <v>179</v>
      </c>
      <c r="AU238" s="159" t="s">
        <v>89</v>
      </c>
      <c r="AV238" s="13" t="s">
        <v>89</v>
      </c>
      <c r="AW238" s="13" t="s">
        <v>36</v>
      </c>
      <c r="AX238" s="13" t="s">
        <v>80</v>
      </c>
      <c r="AY238" s="159" t="s">
        <v>171</v>
      </c>
    </row>
    <row r="239" spans="2:65" s="13" customFormat="1">
      <c r="B239" s="158"/>
      <c r="D239" s="152" t="s">
        <v>179</v>
      </c>
      <c r="E239" s="159" t="s">
        <v>1</v>
      </c>
      <c r="F239" s="160" t="s">
        <v>1544</v>
      </c>
      <c r="H239" s="161">
        <v>14.151999999999999</v>
      </c>
      <c r="I239" s="162"/>
      <c r="L239" s="158"/>
      <c r="M239" s="163"/>
      <c r="T239" s="164"/>
      <c r="AT239" s="159" t="s">
        <v>179</v>
      </c>
      <c r="AU239" s="159" t="s">
        <v>89</v>
      </c>
      <c r="AV239" s="13" t="s">
        <v>89</v>
      </c>
      <c r="AW239" s="13" t="s">
        <v>36</v>
      </c>
      <c r="AX239" s="13" t="s">
        <v>80</v>
      </c>
      <c r="AY239" s="159" t="s">
        <v>171</v>
      </c>
    </row>
    <row r="240" spans="2:65" s="14" customFormat="1">
      <c r="B240" s="165"/>
      <c r="D240" s="152" t="s">
        <v>179</v>
      </c>
      <c r="E240" s="166" t="s">
        <v>1</v>
      </c>
      <c r="F240" s="167" t="s">
        <v>183</v>
      </c>
      <c r="H240" s="168">
        <v>76.884</v>
      </c>
      <c r="I240" s="169"/>
      <c r="L240" s="165"/>
      <c r="M240" s="170"/>
      <c r="T240" s="171"/>
      <c r="AT240" s="166" t="s">
        <v>179</v>
      </c>
      <c r="AU240" s="166" t="s">
        <v>89</v>
      </c>
      <c r="AV240" s="14" t="s">
        <v>177</v>
      </c>
      <c r="AW240" s="14" t="s">
        <v>36</v>
      </c>
      <c r="AX240" s="14" t="s">
        <v>87</v>
      </c>
      <c r="AY240" s="166" t="s">
        <v>171</v>
      </c>
    </row>
    <row r="241" spans="2:65" s="1" customFormat="1" ht="16.5" customHeight="1">
      <c r="B241" s="32"/>
      <c r="C241" s="137" t="s">
        <v>7</v>
      </c>
      <c r="D241" s="137" t="s">
        <v>173</v>
      </c>
      <c r="E241" s="138" t="s">
        <v>697</v>
      </c>
      <c r="F241" s="139" t="s">
        <v>698</v>
      </c>
      <c r="G241" s="140" t="s">
        <v>280</v>
      </c>
      <c r="H241" s="141">
        <v>74.591999999999999</v>
      </c>
      <c r="I241" s="142"/>
      <c r="J241" s="143">
        <f>ROUND(I241*H241,2)</f>
        <v>0</v>
      </c>
      <c r="K241" s="144"/>
      <c r="L241" s="32"/>
      <c r="M241" s="145" t="s">
        <v>1</v>
      </c>
      <c r="N241" s="146" t="s">
        <v>45</v>
      </c>
      <c r="P241" s="147">
        <f>O241*H241</f>
        <v>0</v>
      </c>
      <c r="Q241" s="147">
        <v>0</v>
      </c>
      <c r="R241" s="147">
        <f>Q241*H241</f>
        <v>0</v>
      </c>
      <c r="S241" s="147">
        <v>0</v>
      </c>
      <c r="T241" s="148">
        <f>S241*H241</f>
        <v>0</v>
      </c>
      <c r="AR241" s="149" t="s">
        <v>177</v>
      </c>
      <c r="AT241" s="149" t="s">
        <v>173</v>
      </c>
      <c r="AU241" s="149" t="s">
        <v>89</v>
      </c>
      <c r="AY241" s="17" t="s">
        <v>171</v>
      </c>
      <c r="BE241" s="150">
        <f>IF(N241="základní",J241,0)</f>
        <v>0</v>
      </c>
      <c r="BF241" s="150">
        <f>IF(N241="snížená",J241,0)</f>
        <v>0</v>
      </c>
      <c r="BG241" s="150">
        <f>IF(N241="zákl. přenesená",J241,0)</f>
        <v>0</v>
      </c>
      <c r="BH241" s="150">
        <f>IF(N241="sníž. přenesená",J241,0)</f>
        <v>0</v>
      </c>
      <c r="BI241" s="150">
        <f>IF(N241="nulová",J241,0)</f>
        <v>0</v>
      </c>
      <c r="BJ241" s="17" t="s">
        <v>87</v>
      </c>
      <c r="BK241" s="150">
        <f>ROUND(I241*H241,2)</f>
        <v>0</v>
      </c>
      <c r="BL241" s="17" t="s">
        <v>177</v>
      </c>
      <c r="BM241" s="149" t="s">
        <v>1545</v>
      </c>
    </row>
    <row r="242" spans="2:65" s="12" customFormat="1">
      <c r="B242" s="151"/>
      <c r="D242" s="152" t="s">
        <v>179</v>
      </c>
      <c r="E242" s="153" t="s">
        <v>1</v>
      </c>
      <c r="F242" s="154" t="s">
        <v>700</v>
      </c>
      <c r="H242" s="153" t="s">
        <v>1</v>
      </c>
      <c r="I242" s="155"/>
      <c r="L242" s="151"/>
      <c r="M242" s="156"/>
      <c r="T242" s="157"/>
      <c r="AT242" s="153" t="s">
        <v>179</v>
      </c>
      <c r="AU242" s="153" t="s">
        <v>89</v>
      </c>
      <c r="AV242" s="12" t="s">
        <v>87</v>
      </c>
      <c r="AW242" s="12" t="s">
        <v>36</v>
      </c>
      <c r="AX242" s="12" t="s">
        <v>80</v>
      </c>
      <c r="AY242" s="153" t="s">
        <v>171</v>
      </c>
    </row>
    <row r="243" spans="2:65" s="13" customFormat="1">
      <c r="B243" s="158"/>
      <c r="D243" s="152" t="s">
        <v>179</v>
      </c>
      <c r="E243" s="159" t="s">
        <v>1</v>
      </c>
      <c r="F243" s="160" t="s">
        <v>1523</v>
      </c>
      <c r="H243" s="161">
        <v>3.4020000000000001</v>
      </c>
      <c r="I243" s="162"/>
      <c r="L243" s="158"/>
      <c r="M243" s="163"/>
      <c r="T243" s="164"/>
      <c r="AT243" s="159" t="s">
        <v>179</v>
      </c>
      <c r="AU243" s="159" t="s">
        <v>89</v>
      </c>
      <c r="AV243" s="13" t="s">
        <v>89</v>
      </c>
      <c r="AW243" s="13" t="s">
        <v>36</v>
      </c>
      <c r="AX243" s="13" t="s">
        <v>80</v>
      </c>
      <c r="AY243" s="159" t="s">
        <v>171</v>
      </c>
    </row>
    <row r="244" spans="2:65" s="13" customFormat="1">
      <c r="B244" s="158"/>
      <c r="D244" s="152" t="s">
        <v>179</v>
      </c>
      <c r="E244" s="159" t="s">
        <v>1</v>
      </c>
      <c r="F244" s="160" t="s">
        <v>1546</v>
      </c>
      <c r="H244" s="161">
        <v>20.837</v>
      </c>
      <c r="I244" s="162"/>
      <c r="L244" s="158"/>
      <c r="M244" s="163"/>
      <c r="T244" s="164"/>
      <c r="AT244" s="159" t="s">
        <v>179</v>
      </c>
      <c r="AU244" s="159" t="s">
        <v>89</v>
      </c>
      <c r="AV244" s="13" t="s">
        <v>89</v>
      </c>
      <c r="AW244" s="13" t="s">
        <v>36</v>
      </c>
      <c r="AX244" s="13" t="s">
        <v>80</v>
      </c>
      <c r="AY244" s="159" t="s">
        <v>171</v>
      </c>
    </row>
    <row r="245" spans="2:65" s="13" customFormat="1">
      <c r="B245" s="158"/>
      <c r="D245" s="152" t="s">
        <v>179</v>
      </c>
      <c r="E245" s="159" t="s">
        <v>1</v>
      </c>
      <c r="F245" s="160" t="s">
        <v>1528</v>
      </c>
      <c r="H245" s="161">
        <v>14.968999999999999</v>
      </c>
      <c r="I245" s="162"/>
      <c r="L245" s="158"/>
      <c r="M245" s="163"/>
      <c r="T245" s="164"/>
      <c r="AT245" s="159" t="s">
        <v>179</v>
      </c>
      <c r="AU245" s="159" t="s">
        <v>89</v>
      </c>
      <c r="AV245" s="13" t="s">
        <v>89</v>
      </c>
      <c r="AW245" s="13" t="s">
        <v>36</v>
      </c>
      <c r="AX245" s="13" t="s">
        <v>80</v>
      </c>
      <c r="AY245" s="159" t="s">
        <v>171</v>
      </c>
    </row>
    <row r="246" spans="2:65" s="13" customFormat="1">
      <c r="B246" s="158"/>
      <c r="D246" s="152" t="s">
        <v>179</v>
      </c>
      <c r="E246" s="159" t="s">
        <v>1</v>
      </c>
      <c r="F246" s="160" t="s">
        <v>1533</v>
      </c>
      <c r="H246" s="161">
        <v>8.8450000000000006</v>
      </c>
      <c r="I246" s="162"/>
      <c r="L246" s="158"/>
      <c r="M246" s="163"/>
      <c r="T246" s="164"/>
      <c r="AT246" s="159" t="s">
        <v>179</v>
      </c>
      <c r="AU246" s="159" t="s">
        <v>89</v>
      </c>
      <c r="AV246" s="13" t="s">
        <v>89</v>
      </c>
      <c r="AW246" s="13" t="s">
        <v>36</v>
      </c>
      <c r="AX246" s="13" t="s">
        <v>80</v>
      </c>
      <c r="AY246" s="159" t="s">
        <v>171</v>
      </c>
    </row>
    <row r="247" spans="2:65" s="12" customFormat="1">
      <c r="B247" s="151"/>
      <c r="D247" s="152" t="s">
        <v>179</v>
      </c>
      <c r="E247" s="153" t="s">
        <v>1</v>
      </c>
      <c r="F247" s="154" t="s">
        <v>1547</v>
      </c>
      <c r="H247" s="153" t="s">
        <v>1</v>
      </c>
      <c r="I247" s="155"/>
      <c r="L247" s="151"/>
      <c r="M247" s="156"/>
      <c r="T247" s="157"/>
      <c r="AT247" s="153" t="s">
        <v>179</v>
      </c>
      <c r="AU247" s="153" t="s">
        <v>89</v>
      </c>
      <c r="AV247" s="12" t="s">
        <v>87</v>
      </c>
      <c r="AW247" s="12" t="s">
        <v>36</v>
      </c>
      <c r="AX247" s="12" t="s">
        <v>80</v>
      </c>
      <c r="AY247" s="153" t="s">
        <v>171</v>
      </c>
    </row>
    <row r="248" spans="2:65" s="13" customFormat="1">
      <c r="B248" s="158"/>
      <c r="D248" s="152" t="s">
        <v>179</v>
      </c>
      <c r="E248" s="159" t="s">
        <v>1</v>
      </c>
      <c r="F248" s="160" t="s">
        <v>1548</v>
      </c>
      <c r="H248" s="161">
        <v>19.986999999999998</v>
      </c>
      <c r="I248" s="162"/>
      <c r="L248" s="158"/>
      <c r="M248" s="163"/>
      <c r="T248" s="164"/>
      <c r="AT248" s="159" t="s">
        <v>179</v>
      </c>
      <c r="AU248" s="159" t="s">
        <v>89</v>
      </c>
      <c r="AV248" s="13" t="s">
        <v>89</v>
      </c>
      <c r="AW248" s="13" t="s">
        <v>36</v>
      </c>
      <c r="AX248" s="13" t="s">
        <v>80</v>
      </c>
      <c r="AY248" s="159" t="s">
        <v>171</v>
      </c>
    </row>
    <row r="249" spans="2:65" s="13" customFormat="1">
      <c r="B249" s="158"/>
      <c r="D249" s="152" t="s">
        <v>179</v>
      </c>
      <c r="E249" s="159" t="s">
        <v>1</v>
      </c>
      <c r="F249" s="160" t="s">
        <v>1537</v>
      </c>
      <c r="H249" s="161">
        <v>6.5519999999999996</v>
      </c>
      <c r="I249" s="162"/>
      <c r="L249" s="158"/>
      <c r="M249" s="163"/>
      <c r="T249" s="164"/>
      <c r="AT249" s="159" t="s">
        <v>179</v>
      </c>
      <c r="AU249" s="159" t="s">
        <v>89</v>
      </c>
      <c r="AV249" s="13" t="s">
        <v>89</v>
      </c>
      <c r="AW249" s="13" t="s">
        <v>36</v>
      </c>
      <c r="AX249" s="13" t="s">
        <v>80</v>
      </c>
      <c r="AY249" s="159" t="s">
        <v>171</v>
      </c>
    </row>
    <row r="250" spans="2:65" s="14" customFormat="1">
      <c r="B250" s="165"/>
      <c r="D250" s="152" t="s">
        <v>179</v>
      </c>
      <c r="E250" s="166" t="s">
        <v>1</v>
      </c>
      <c r="F250" s="167" t="s">
        <v>183</v>
      </c>
      <c r="H250" s="168">
        <v>74.591999999999999</v>
      </c>
      <c r="I250" s="169"/>
      <c r="L250" s="165"/>
      <c r="M250" s="170"/>
      <c r="T250" s="171"/>
      <c r="AT250" s="166" t="s">
        <v>179</v>
      </c>
      <c r="AU250" s="166" t="s">
        <v>89</v>
      </c>
      <c r="AV250" s="14" t="s">
        <v>177</v>
      </c>
      <c r="AW250" s="14" t="s">
        <v>36</v>
      </c>
      <c r="AX250" s="14" t="s">
        <v>87</v>
      </c>
      <c r="AY250" s="166" t="s">
        <v>171</v>
      </c>
    </row>
    <row r="251" spans="2:65" s="1" customFormat="1" ht="24.15" customHeight="1">
      <c r="B251" s="32"/>
      <c r="C251" s="137" t="s">
        <v>482</v>
      </c>
      <c r="D251" s="137" t="s">
        <v>173</v>
      </c>
      <c r="E251" s="138" t="s">
        <v>704</v>
      </c>
      <c r="F251" s="139" t="s">
        <v>705</v>
      </c>
      <c r="G251" s="140" t="s">
        <v>280</v>
      </c>
      <c r="H251" s="141">
        <v>19.986999999999998</v>
      </c>
      <c r="I251" s="142"/>
      <c r="J251" s="143">
        <f>ROUND(I251*H251,2)</f>
        <v>0</v>
      </c>
      <c r="K251" s="144"/>
      <c r="L251" s="32"/>
      <c r="M251" s="145" t="s">
        <v>1</v>
      </c>
      <c r="N251" s="146" t="s">
        <v>45</v>
      </c>
      <c r="P251" s="147">
        <f>O251*H251</f>
        <v>0</v>
      </c>
      <c r="Q251" s="147">
        <v>0</v>
      </c>
      <c r="R251" s="147">
        <f>Q251*H251</f>
        <v>0</v>
      </c>
      <c r="S251" s="147">
        <v>0</v>
      </c>
      <c r="T251" s="148">
        <f>S251*H251</f>
        <v>0</v>
      </c>
      <c r="AR251" s="149" t="s">
        <v>177</v>
      </c>
      <c r="AT251" s="149" t="s">
        <v>173</v>
      </c>
      <c r="AU251" s="149" t="s">
        <v>89</v>
      </c>
      <c r="AY251" s="17" t="s">
        <v>171</v>
      </c>
      <c r="BE251" s="150">
        <f>IF(N251="základní",J251,0)</f>
        <v>0</v>
      </c>
      <c r="BF251" s="150">
        <f>IF(N251="snížená",J251,0)</f>
        <v>0</v>
      </c>
      <c r="BG251" s="150">
        <f>IF(N251="zákl. přenesená",J251,0)</f>
        <v>0</v>
      </c>
      <c r="BH251" s="150">
        <f>IF(N251="sníž. přenesená",J251,0)</f>
        <v>0</v>
      </c>
      <c r="BI251" s="150">
        <f>IF(N251="nulová",J251,0)</f>
        <v>0</v>
      </c>
      <c r="BJ251" s="17" t="s">
        <v>87</v>
      </c>
      <c r="BK251" s="150">
        <f>ROUND(I251*H251,2)</f>
        <v>0</v>
      </c>
      <c r="BL251" s="17" t="s">
        <v>177</v>
      </c>
      <c r="BM251" s="149" t="s">
        <v>1549</v>
      </c>
    </row>
    <row r="252" spans="2:65" s="12" customFormat="1">
      <c r="B252" s="151"/>
      <c r="D252" s="152" t="s">
        <v>179</v>
      </c>
      <c r="E252" s="153" t="s">
        <v>1</v>
      </c>
      <c r="F252" s="154" t="s">
        <v>707</v>
      </c>
      <c r="H252" s="153" t="s">
        <v>1</v>
      </c>
      <c r="I252" s="155"/>
      <c r="L252" s="151"/>
      <c r="M252" s="156"/>
      <c r="T252" s="157"/>
      <c r="AT252" s="153" t="s">
        <v>179</v>
      </c>
      <c r="AU252" s="153" t="s">
        <v>89</v>
      </c>
      <c r="AV252" s="12" t="s">
        <v>87</v>
      </c>
      <c r="AW252" s="12" t="s">
        <v>36</v>
      </c>
      <c r="AX252" s="12" t="s">
        <v>80</v>
      </c>
      <c r="AY252" s="153" t="s">
        <v>171</v>
      </c>
    </row>
    <row r="253" spans="2:65" s="13" customFormat="1">
      <c r="B253" s="158"/>
      <c r="D253" s="152" t="s">
        <v>179</v>
      </c>
      <c r="E253" s="159" t="s">
        <v>1</v>
      </c>
      <c r="F253" s="160" t="s">
        <v>1550</v>
      </c>
      <c r="H253" s="161">
        <v>68.040000000000006</v>
      </c>
      <c r="I253" s="162"/>
      <c r="L253" s="158"/>
      <c r="M253" s="163"/>
      <c r="T253" s="164"/>
      <c r="AT253" s="159" t="s">
        <v>179</v>
      </c>
      <c r="AU253" s="159" t="s">
        <v>89</v>
      </c>
      <c r="AV253" s="13" t="s">
        <v>89</v>
      </c>
      <c r="AW253" s="13" t="s">
        <v>36</v>
      </c>
      <c r="AX253" s="13" t="s">
        <v>80</v>
      </c>
      <c r="AY253" s="159" t="s">
        <v>171</v>
      </c>
    </row>
    <row r="254" spans="2:65" s="12" customFormat="1">
      <c r="B254" s="151"/>
      <c r="D254" s="152" t="s">
        <v>179</v>
      </c>
      <c r="E254" s="153" t="s">
        <v>1</v>
      </c>
      <c r="F254" s="154" t="s">
        <v>717</v>
      </c>
      <c r="H254" s="153" t="s">
        <v>1</v>
      </c>
      <c r="I254" s="155"/>
      <c r="L254" s="151"/>
      <c r="M254" s="156"/>
      <c r="T254" s="157"/>
      <c r="AT254" s="153" t="s">
        <v>179</v>
      </c>
      <c r="AU254" s="153" t="s">
        <v>89</v>
      </c>
      <c r="AV254" s="12" t="s">
        <v>87</v>
      </c>
      <c r="AW254" s="12" t="s">
        <v>36</v>
      </c>
      <c r="AX254" s="12" t="s">
        <v>80</v>
      </c>
      <c r="AY254" s="153" t="s">
        <v>171</v>
      </c>
    </row>
    <row r="255" spans="2:65" s="13" customFormat="1">
      <c r="B255" s="158"/>
      <c r="D255" s="152" t="s">
        <v>179</v>
      </c>
      <c r="E255" s="159" t="s">
        <v>1</v>
      </c>
      <c r="F255" s="160" t="s">
        <v>1551</v>
      </c>
      <c r="H255" s="161">
        <v>-8.4120000000000008</v>
      </c>
      <c r="I255" s="162"/>
      <c r="L255" s="158"/>
      <c r="M255" s="163"/>
      <c r="T255" s="164"/>
      <c r="AT255" s="159" t="s">
        <v>179</v>
      </c>
      <c r="AU255" s="159" t="s">
        <v>89</v>
      </c>
      <c r="AV255" s="13" t="s">
        <v>89</v>
      </c>
      <c r="AW255" s="13" t="s">
        <v>36</v>
      </c>
      <c r="AX255" s="13" t="s">
        <v>80</v>
      </c>
      <c r="AY255" s="159" t="s">
        <v>171</v>
      </c>
    </row>
    <row r="256" spans="2:65" s="13" customFormat="1">
      <c r="B256" s="158"/>
      <c r="D256" s="152" t="s">
        <v>179</v>
      </c>
      <c r="E256" s="159" t="s">
        <v>1</v>
      </c>
      <c r="F256" s="160" t="s">
        <v>1552</v>
      </c>
      <c r="H256" s="161">
        <v>-4.5359999999999996</v>
      </c>
      <c r="I256" s="162"/>
      <c r="L256" s="158"/>
      <c r="M256" s="163"/>
      <c r="T256" s="164"/>
      <c r="AT256" s="159" t="s">
        <v>179</v>
      </c>
      <c r="AU256" s="159" t="s">
        <v>89</v>
      </c>
      <c r="AV256" s="13" t="s">
        <v>89</v>
      </c>
      <c r="AW256" s="13" t="s">
        <v>36</v>
      </c>
      <c r="AX256" s="13" t="s">
        <v>80</v>
      </c>
      <c r="AY256" s="159" t="s">
        <v>171</v>
      </c>
    </row>
    <row r="257" spans="2:65" s="13" customFormat="1">
      <c r="B257" s="158"/>
      <c r="D257" s="152" t="s">
        <v>179</v>
      </c>
      <c r="E257" s="159" t="s">
        <v>1</v>
      </c>
      <c r="F257" s="160" t="s">
        <v>1553</v>
      </c>
      <c r="H257" s="161">
        <v>-33.773000000000003</v>
      </c>
      <c r="I257" s="162"/>
      <c r="L257" s="158"/>
      <c r="M257" s="163"/>
      <c r="T257" s="164"/>
      <c r="AT257" s="159" t="s">
        <v>179</v>
      </c>
      <c r="AU257" s="159" t="s">
        <v>89</v>
      </c>
      <c r="AV257" s="13" t="s">
        <v>89</v>
      </c>
      <c r="AW257" s="13" t="s">
        <v>36</v>
      </c>
      <c r="AX257" s="13" t="s">
        <v>80</v>
      </c>
      <c r="AY257" s="159" t="s">
        <v>171</v>
      </c>
    </row>
    <row r="258" spans="2:65" s="13" customFormat="1">
      <c r="B258" s="158"/>
      <c r="D258" s="152" t="s">
        <v>179</v>
      </c>
      <c r="E258" s="159" t="s">
        <v>1</v>
      </c>
      <c r="F258" s="160" t="s">
        <v>1554</v>
      </c>
      <c r="H258" s="161">
        <v>-1.0820000000000001</v>
      </c>
      <c r="I258" s="162"/>
      <c r="L258" s="158"/>
      <c r="M258" s="163"/>
      <c r="T258" s="164"/>
      <c r="AT258" s="159" t="s">
        <v>179</v>
      </c>
      <c r="AU258" s="159" t="s">
        <v>89</v>
      </c>
      <c r="AV258" s="13" t="s">
        <v>89</v>
      </c>
      <c r="AW258" s="13" t="s">
        <v>36</v>
      </c>
      <c r="AX258" s="13" t="s">
        <v>80</v>
      </c>
      <c r="AY258" s="159" t="s">
        <v>171</v>
      </c>
    </row>
    <row r="259" spans="2:65" s="13" customFormat="1">
      <c r="B259" s="158"/>
      <c r="D259" s="152" t="s">
        <v>179</v>
      </c>
      <c r="E259" s="159" t="s">
        <v>1</v>
      </c>
      <c r="F259" s="160" t="s">
        <v>1555</v>
      </c>
      <c r="H259" s="161">
        <v>-0.25</v>
      </c>
      <c r="I259" s="162"/>
      <c r="L259" s="158"/>
      <c r="M259" s="163"/>
      <c r="T259" s="164"/>
      <c r="AT259" s="159" t="s">
        <v>179</v>
      </c>
      <c r="AU259" s="159" t="s">
        <v>89</v>
      </c>
      <c r="AV259" s="13" t="s">
        <v>89</v>
      </c>
      <c r="AW259" s="13" t="s">
        <v>36</v>
      </c>
      <c r="AX259" s="13" t="s">
        <v>80</v>
      </c>
      <c r="AY259" s="159" t="s">
        <v>171</v>
      </c>
    </row>
    <row r="260" spans="2:65" s="15" customFormat="1">
      <c r="B260" s="172"/>
      <c r="D260" s="152" t="s">
        <v>179</v>
      </c>
      <c r="E260" s="173" t="s">
        <v>1</v>
      </c>
      <c r="F260" s="174" t="s">
        <v>224</v>
      </c>
      <c r="H260" s="175">
        <v>19.986999999999998</v>
      </c>
      <c r="I260" s="176"/>
      <c r="L260" s="172"/>
      <c r="M260" s="177"/>
      <c r="T260" s="178"/>
      <c r="AT260" s="173" t="s">
        <v>179</v>
      </c>
      <c r="AU260" s="173" t="s">
        <v>89</v>
      </c>
      <c r="AV260" s="15" t="s">
        <v>96</v>
      </c>
      <c r="AW260" s="15" t="s">
        <v>36</v>
      </c>
      <c r="AX260" s="15" t="s">
        <v>80</v>
      </c>
      <c r="AY260" s="173" t="s">
        <v>171</v>
      </c>
    </row>
    <row r="261" spans="2:65" s="14" customFormat="1">
      <c r="B261" s="165"/>
      <c r="D261" s="152" t="s">
        <v>179</v>
      </c>
      <c r="E261" s="166" t="s">
        <v>1</v>
      </c>
      <c r="F261" s="167" t="s">
        <v>183</v>
      </c>
      <c r="H261" s="168">
        <v>19.986999999999998</v>
      </c>
      <c r="I261" s="169"/>
      <c r="L261" s="165"/>
      <c r="M261" s="170"/>
      <c r="T261" s="171"/>
      <c r="AT261" s="166" t="s">
        <v>179</v>
      </c>
      <c r="AU261" s="166" t="s">
        <v>89</v>
      </c>
      <c r="AV261" s="14" t="s">
        <v>177</v>
      </c>
      <c r="AW261" s="14" t="s">
        <v>36</v>
      </c>
      <c r="AX261" s="14" t="s">
        <v>87</v>
      </c>
      <c r="AY261" s="166" t="s">
        <v>171</v>
      </c>
    </row>
    <row r="262" spans="2:65" s="1" customFormat="1" ht="24.15" customHeight="1">
      <c r="B262" s="32"/>
      <c r="C262" s="137" t="s">
        <v>487</v>
      </c>
      <c r="D262" s="137" t="s">
        <v>173</v>
      </c>
      <c r="E262" s="138" t="s">
        <v>763</v>
      </c>
      <c r="F262" s="139" t="s">
        <v>764</v>
      </c>
      <c r="G262" s="140" t="s">
        <v>280</v>
      </c>
      <c r="H262" s="141">
        <v>32.441000000000003</v>
      </c>
      <c r="I262" s="142"/>
      <c r="J262" s="143">
        <f>ROUND(I262*H262,2)</f>
        <v>0</v>
      </c>
      <c r="K262" s="144"/>
      <c r="L262" s="32"/>
      <c r="M262" s="145" t="s">
        <v>1</v>
      </c>
      <c r="N262" s="146" t="s">
        <v>45</v>
      </c>
      <c r="P262" s="147">
        <f>O262*H262</f>
        <v>0</v>
      </c>
      <c r="Q262" s="147">
        <v>0</v>
      </c>
      <c r="R262" s="147">
        <f>Q262*H262</f>
        <v>0</v>
      </c>
      <c r="S262" s="147">
        <v>0</v>
      </c>
      <c r="T262" s="148">
        <f>S262*H262</f>
        <v>0</v>
      </c>
      <c r="AR262" s="149" t="s">
        <v>177</v>
      </c>
      <c r="AT262" s="149" t="s">
        <v>173</v>
      </c>
      <c r="AU262" s="149" t="s">
        <v>89</v>
      </c>
      <c r="AY262" s="17" t="s">
        <v>171</v>
      </c>
      <c r="BE262" s="150">
        <f>IF(N262="základní",J262,0)</f>
        <v>0</v>
      </c>
      <c r="BF262" s="150">
        <f>IF(N262="snížená",J262,0)</f>
        <v>0</v>
      </c>
      <c r="BG262" s="150">
        <f>IF(N262="zákl. přenesená",J262,0)</f>
        <v>0</v>
      </c>
      <c r="BH262" s="150">
        <f>IF(N262="sníž. přenesená",J262,0)</f>
        <v>0</v>
      </c>
      <c r="BI262" s="150">
        <f>IF(N262="nulová",J262,0)</f>
        <v>0</v>
      </c>
      <c r="BJ262" s="17" t="s">
        <v>87</v>
      </c>
      <c r="BK262" s="150">
        <f>ROUND(I262*H262,2)</f>
        <v>0</v>
      </c>
      <c r="BL262" s="17" t="s">
        <v>177</v>
      </c>
      <c r="BM262" s="149" t="s">
        <v>1556</v>
      </c>
    </row>
    <row r="263" spans="2:65" s="12" customFormat="1">
      <c r="B263" s="151"/>
      <c r="D263" s="152" t="s">
        <v>179</v>
      </c>
      <c r="E263" s="153" t="s">
        <v>1</v>
      </c>
      <c r="F263" s="154" t="s">
        <v>975</v>
      </c>
      <c r="H263" s="153" t="s">
        <v>1</v>
      </c>
      <c r="I263" s="155"/>
      <c r="L263" s="151"/>
      <c r="M263" s="156"/>
      <c r="T263" s="157"/>
      <c r="AT263" s="153" t="s">
        <v>179</v>
      </c>
      <c r="AU263" s="153" t="s">
        <v>89</v>
      </c>
      <c r="AV263" s="12" t="s">
        <v>87</v>
      </c>
      <c r="AW263" s="12" t="s">
        <v>36</v>
      </c>
      <c r="AX263" s="12" t="s">
        <v>80</v>
      </c>
      <c r="AY263" s="153" t="s">
        <v>171</v>
      </c>
    </row>
    <row r="264" spans="2:65" s="13" customFormat="1">
      <c r="B264" s="158"/>
      <c r="D264" s="152" t="s">
        <v>179</v>
      </c>
      <c r="E264" s="159" t="s">
        <v>1</v>
      </c>
      <c r="F264" s="160" t="s">
        <v>1557</v>
      </c>
      <c r="H264" s="161">
        <v>42.185000000000002</v>
      </c>
      <c r="I264" s="162"/>
      <c r="L264" s="158"/>
      <c r="M264" s="163"/>
      <c r="T264" s="164"/>
      <c r="AT264" s="159" t="s">
        <v>179</v>
      </c>
      <c r="AU264" s="159" t="s">
        <v>89</v>
      </c>
      <c r="AV264" s="13" t="s">
        <v>89</v>
      </c>
      <c r="AW264" s="13" t="s">
        <v>36</v>
      </c>
      <c r="AX264" s="13" t="s">
        <v>80</v>
      </c>
      <c r="AY264" s="159" t="s">
        <v>171</v>
      </c>
    </row>
    <row r="265" spans="2:65" s="12" customFormat="1">
      <c r="B265" s="151"/>
      <c r="D265" s="152" t="s">
        <v>179</v>
      </c>
      <c r="E265" s="153" t="s">
        <v>1</v>
      </c>
      <c r="F265" s="154" t="s">
        <v>312</v>
      </c>
      <c r="H265" s="153" t="s">
        <v>1</v>
      </c>
      <c r="I265" s="155"/>
      <c r="L265" s="151"/>
      <c r="M265" s="156"/>
      <c r="T265" s="157"/>
      <c r="AT265" s="153" t="s">
        <v>179</v>
      </c>
      <c r="AU265" s="153" t="s">
        <v>89</v>
      </c>
      <c r="AV265" s="12" t="s">
        <v>87</v>
      </c>
      <c r="AW265" s="12" t="s">
        <v>36</v>
      </c>
      <c r="AX265" s="12" t="s">
        <v>80</v>
      </c>
      <c r="AY265" s="153" t="s">
        <v>171</v>
      </c>
    </row>
    <row r="266" spans="2:65" s="13" customFormat="1">
      <c r="B266" s="158"/>
      <c r="D266" s="152" t="s">
        <v>179</v>
      </c>
      <c r="E266" s="159" t="s">
        <v>1</v>
      </c>
      <c r="F266" s="160" t="s">
        <v>1558</v>
      </c>
      <c r="H266" s="161">
        <v>-8.4120000000000008</v>
      </c>
      <c r="I266" s="162"/>
      <c r="L266" s="158"/>
      <c r="M266" s="163"/>
      <c r="T266" s="164"/>
      <c r="AT266" s="159" t="s">
        <v>179</v>
      </c>
      <c r="AU266" s="159" t="s">
        <v>89</v>
      </c>
      <c r="AV266" s="13" t="s">
        <v>89</v>
      </c>
      <c r="AW266" s="13" t="s">
        <v>36</v>
      </c>
      <c r="AX266" s="13" t="s">
        <v>80</v>
      </c>
      <c r="AY266" s="159" t="s">
        <v>171</v>
      </c>
    </row>
    <row r="267" spans="2:65" s="13" customFormat="1">
      <c r="B267" s="158"/>
      <c r="D267" s="152" t="s">
        <v>179</v>
      </c>
      <c r="E267" s="159" t="s">
        <v>1</v>
      </c>
      <c r="F267" s="160" t="s">
        <v>1554</v>
      </c>
      <c r="H267" s="161">
        <v>-1.0820000000000001</v>
      </c>
      <c r="I267" s="162"/>
      <c r="L267" s="158"/>
      <c r="M267" s="163"/>
      <c r="T267" s="164"/>
      <c r="AT267" s="159" t="s">
        <v>179</v>
      </c>
      <c r="AU267" s="159" t="s">
        <v>89</v>
      </c>
      <c r="AV267" s="13" t="s">
        <v>89</v>
      </c>
      <c r="AW267" s="13" t="s">
        <v>36</v>
      </c>
      <c r="AX267" s="13" t="s">
        <v>80</v>
      </c>
      <c r="AY267" s="159" t="s">
        <v>171</v>
      </c>
    </row>
    <row r="268" spans="2:65" s="13" customFormat="1">
      <c r="B268" s="158"/>
      <c r="D268" s="152" t="s">
        <v>179</v>
      </c>
      <c r="E268" s="159" t="s">
        <v>1</v>
      </c>
      <c r="F268" s="160" t="s">
        <v>1555</v>
      </c>
      <c r="H268" s="161">
        <v>-0.25</v>
      </c>
      <c r="I268" s="162"/>
      <c r="L268" s="158"/>
      <c r="M268" s="163"/>
      <c r="T268" s="164"/>
      <c r="AT268" s="159" t="s">
        <v>179</v>
      </c>
      <c r="AU268" s="159" t="s">
        <v>89</v>
      </c>
      <c r="AV268" s="13" t="s">
        <v>89</v>
      </c>
      <c r="AW268" s="13" t="s">
        <v>36</v>
      </c>
      <c r="AX268" s="13" t="s">
        <v>80</v>
      </c>
      <c r="AY268" s="159" t="s">
        <v>171</v>
      </c>
    </row>
    <row r="269" spans="2:65" s="14" customFormat="1">
      <c r="B269" s="165"/>
      <c r="D269" s="152" t="s">
        <v>179</v>
      </c>
      <c r="E269" s="166" t="s">
        <v>1</v>
      </c>
      <c r="F269" s="167" t="s">
        <v>183</v>
      </c>
      <c r="H269" s="168">
        <v>32.441000000000003</v>
      </c>
      <c r="I269" s="169"/>
      <c r="L269" s="165"/>
      <c r="M269" s="170"/>
      <c r="T269" s="171"/>
      <c r="AT269" s="166" t="s">
        <v>179</v>
      </c>
      <c r="AU269" s="166" t="s">
        <v>89</v>
      </c>
      <c r="AV269" s="14" t="s">
        <v>177</v>
      </c>
      <c r="AW269" s="14" t="s">
        <v>36</v>
      </c>
      <c r="AX269" s="14" t="s">
        <v>87</v>
      </c>
      <c r="AY269" s="166" t="s">
        <v>171</v>
      </c>
    </row>
    <row r="270" spans="2:65" s="1" customFormat="1" ht="16.5" customHeight="1">
      <c r="B270" s="32"/>
      <c r="C270" s="182" t="s">
        <v>519</v>
      </c>
      <c r="D270" s="182" t="s">
        <v>757</v>
      </c>
      <c r="E270" s="183" t="s">
        <v>794</v>
      </c>
      <c r="F270" s="184" t="s">
        <v>795</v>
      </c>
      <c r="G270" s="185" t="s">
        <v>689</v>
      </c>
      <c r="H270" s="186">
        <v>60.19</v>
      </c>
      <c r="I270" s="187"/>
      <c r="J270" s="188">
        <f>ROUND(I270*H270,2)</f>
        <v>0</v>
      </c>
      <c r="K270" s="189"/>
      <c r="L270" s="190"/>
      <c r="M270" s="191" t="s">
        <v>1</v>
      </c>
      <c r="N270" s="192" t="s">
        <v>45</v>
      </c>
      <c r="P270" s="147">
        <f>O270*H270</f>
        <v>0</v>
      </c>
      <c r="Q270" s="147">
        <v>0</v>
      </c>
      <c r="R270" s="147">
        <f>Q270*H270</f>
        <v>0</v>
      </c>
      <c r="S270" s="147">
        <v>0</v>
      </c>
      <c r="T270" s="148">
        <f>S270*H270</f>
        <v>0</v>
      </c>
      <c r="AR270" s="149" t="s">
        <v>225</v>
      </c>
      <c r="AT270" s="149" t="s">
        <v>757</v>
      </c>
      <c r="AU270" s="149" t="s">
        <v>89</v>
      </c>
      <c r="AY270" s="17" t="s">
        <v>171</v>
      </c>
      <c r="BE270" s="150">
        <f>IF(N270="základní",J270,0)</f>
        <v>0</v>
      </c>
      <c r="BF270" s="150">
        <f>IF(N270="snížená",J270,0)</f>
        <v>0</v>
      </c>
      <c r="BG270" s="150">
        <f>IF(N270="zákl. přenesená",J270,0)</f>
        <v>0</v>
      </c>
      <c r="BH270" s="150">
        <f>IF(N270="sníž. přenesená",J270,0)</f>
        <v>0</v>
      </c>
      <c r="BI270" s="150">
        <f>IF(N270="nulová",J270,0)</f>
        <v>0</v>
      </c>
      <c r="BJ270" s="17" t="s">
        <v>87</v>
      </c>
      <c r="BK270" s="150">
        <f>ROUND(I270*H270,2)</f>
        <v>0</v>
      </c>
      <c r="BL270" s="17" t="s">
        <v>177</v>
      </c>
      <c r="BM270" s="149" t="s">
        <v>1559</v>
      </c>
    </row>
    <row r="271" spans="2:65" s="13" customFormat="1">
      <c r="B271" s="158"/>
      <c r="D271" s="152" t="s">
        <v>179</v>
      </c>
      <c r="E271" s="159" t="s">
        <v>1</v>
      </c>
      <c r="F271" s="160" t="s">
        <v>1560</v>
      </c>
      <c r="H271" s="161">
        <v>60.19</v>
      </c>
      <c r="I271" s="162"/>
      <c r="L271" s="158"/>
      <c r="M271" s="163"/>
      <c r="T271" s="164"/>
      <c r="AT271" s="159" t="s">
        <v>179</v>
      </c>
      <c r="AU271" s="159" t="s">
        <v>89</v>
      </c>
      <c r="AV271" s="13" t="s">
        <v>89</v>
      </c>
      <c r="AW271" s="13" t="s">
        <v>36</v>
      </c>
      <c r="AX271" s="13" t="s">
        <v>80</v>
      </c>
      <c r="AY271" s="159" t="s">
        <v>171</v>
      </c>
    </row>
    <row r="272" spans="2:65" s="14" customFormat="1">
      <c r="B272" s="165"/>
      <c r="D272" s="152" t="s">
        <v>179</v>
      </c>
      <c r="E272" s="166" t="s">
        <v>1</v>
      </c>
      <c r="F272" s="167" t="s">
        <v>183</v>
      </c>
      <c r="H272" s="168">
        <v>60.19</v>
      </c>
      <c r="I272" s="169"/>
      <c r="L272" s="165"/>
      <c r="M272" s="170"/>
      <c r="T272" s="171"/>
      <c r="AT272" s="166" t="s">
        <v>179</v>
      </c>
      <c r="AU272" s="166" t="s">
        <v>89</v>
      </c>
      <c r="AV272" s="14" t="s">
        <v>177</v>
      </c>
      <c r="AW272" s="14" t="s">
        <v>36</v>
      </c>
      <c r="AX272" s="14" t="s">
        <v>87</v>
      </c>
      <c r="AY272" s="166" t="s">
        <v>171</v>
      </c>
    </row>
    <row r="273" spans="2:65" s="1" customFormat="1" ht="24.15" customHeight="1">
      <c r="B273" s="32"/>
      <c r="C273" s="137" t="s">
        <v>524</v>
      </c>
      <c r="D273" s="137" t="s">
        <v>173</v>
      </c>
      <c r="E273" s="138" t="s">
        <v>1561</v>
      </c>
      <c r="F273" s="139" t="s">
        <v>1562</v>
      </c>
      <c r="G273" s="140" t="s">
        <v>176</v>
      </c>
      <c r="H273" s="141">
        <v>43.68</v>
      </c>
      <c r="I273" s="142"/>
      <c r="J273" s="143">
        <f>ROUND(I273*H273,2)</f>
        <v>0</v>
      </c>
      <c r="K273" s="144"/>
      <c r="L273" s="32"/>
      <c r="M273" s="145" t="s">
        <v>1</v>
      </c>
      <c r="N273" s="146" t="s">
        <v>45</v>
      </c>
      <c r="P273" s="147">
        <f>O273*H273</f>
        <v>0</v>
      </c>
      <c r="Q273" s="147">
        <v>0</v>
      </c>
      <c r="R273" s="147">
        <f>Q273*H273</f>
        <v>0</v>
      </c>
      <c r="S273" s="147">
        <v>0</v>
      </c>
      <c r="T273" s="148">
        <f>S273*H273</f>
        <v>0</v>
      </c>
      <c r="AR273" s="149" t="s">
        <v>177</v>
      </c>
      <c r="AT273" s="149" t="s">
        <v>173</v>
      </c>
      <c r="AU273" s="149" t="s">
        <v>89</v>
      </c>
      <c r="AY273" s="17" t="s">
        <v>171</v>
      </c>
      <c r="BE273" s="150">
        <f>IF(N273="základní",J273,0)</f>
        <v>0</v>
      </c>
      <c r="BF273" s="150">
        <f>IF(N273="snížená",J273,0)</f>
        <v>0</v>
      </c>
      <c r="BG273" s="150">
        <f>IF(N273="zákl. přenesená",J273,0)</f>
        <v>0</v>
      </c>
      <c r="BH273" s="150">
        <f>IF(N273="sníž. přenesená",J273,0)</f>
        <v>0</v>
      </c>
      <c r="BI273" s="150">
        <f>IF(N273="nulová",J273,0)</f>
        <v>0</v>
      </c>
      <c r="BJ273" s="17" t="s">
        <v>87</v>
      </c>
      <c r="BK273" s="150">
        <f>ROUND(I273*H273,2)</f>
        <v>0</v>
      </c>
      <c r="BL273" s="17" t="s">
        <v>177</v>
      </c>
      <c r="BM273" s="149" t="s">
        <v>1563</v>
      </c>
    </row>
    <row r="274" spans="2:65" s="12" customFormat="1">
      <c r="B274" s="151"/>
      <c r="D274" s="152" t="s">
        <v>179</v>
      </c>
      <c r="E274" s="153" t="s">
        <v>1</v>
      </c>
      <c r="F274" s="154" t="s">
        <v>318</v>
      </c>
      <c r="H274" s="153" t="s">
        <v>1</v>
      </c>
      <c r="I274" s="155"/>
      <c r="L274" s="151"/>
      <c r="M274" s="156"/>
      <c r="T274" s="157"/>
      <c r="AT274" s="153" t="s">
        <v>179</v>
      </c>
      <c r="AU274" s="153" t="s">
        <v>89</v>
      </c>
      <c r="AV274" s="12" t="s">
        <v>87</v>
      </c>
      <c r="AW274" s="12" t="s">
        <v>36</v>
      </c>
      <c r="AX274" s="12" t="s">
        <v>80</v>
      </c>
      <c r="AY274" s="153" t="s">
        <v>171</v>
      </c>
    </row>
    <row r="275" spans="2:65" s="13" customFormat="1">
      <c r="B275" s="158"/>
      <c r="D275" s="152" t="s">
        <v>179</v>
      </c>
      <c r="E275" s="159" t="s">
        <v>1</v>
      </c>
      <c r="F275" s="160" t="s">
        <v>1501</v>
      </c>
      <c r="H275" s="161">
        <v>43.68</v>
      </c>
      <c r="I275" s="162"/>
      <c r="L275" s="158"/>
      <c r="M275" s="163"/>
      <c r="T275" s="164"/>
      <c r="AT275" s="159" t="s">
        <v>179</v>
      </c>
      <c r="AU275" s="159" t="s">
        <v>89</v>
      </c>
      <c r="AV275" s="13" t="s">
        <v>89</v>
      </c>
      <c r="AW275" s="13" t="s">
        <v>36</v>
      </c>
      <c r="AX275" s="13" t="s">
        <v>80</v>
      </c>
      <c r="AY275" s="159" t="s">
        <v>171</v>
      </c>
    </row>
    <row r="276" spans="2:65" s="14" customFormat="1">
      <c r="B276" s="165"/>
      <c r="D276" s="152" t="s">
        <v>179</v>
      </c>
      <c r="E276" s="166" t="s">
        <v>1</v>
      </c>
      <c r="F276" s="167" t="s">
        <v>183</v>
      </c>
      <c r="H276" s="168">
        <v>43.68</v>
      </c>
      <c r="I276" s="169"/>
      <c r="L276" s="165"/>
      <c r="M276" s="170"/>
      <c r="T276" s="171"/>
      <c r="AT276" s="166" t="s">
        <v>179</v>
      </c>
      <c r="AU276" s="166" t="s">
        <v>89</v>
      </c>
      <c r="AV276" s="14" t="s">
        <v>177</v>
      </c>
      <c r="AW276" s="14" t="s">
        <v>36</v>
      </c>
      <c r="AX276" s="14" t="s">
        <v>87</v>
      </c>
      <c r="AY276" s="166" t="s">
        <v>171</v>
      </c>
    </row>
    <row r="277" spans="2:65" s="1" customFormat="1" ht="24.15" customHeight="1">
      <c r="B277" s="32"/>
      <c r="C277" s="137" t="s">
        <v>528</v>
      </c>
      <c r="D277" s="137" t="s">
        <v>173</v>
      </c>
      <c r="E277" s="138" t="s">
        <v>817</v>
      </c>
      <c r="F277" s="139" t="s">
        <v>818</v>
      </c>
      <c r="G277" s="140" t="s">
        <v>176</v>
      </c>
      <c r="H277" s="141">
        <v>43.68</v>
      </c>
      <c r="I277" s="142"/>
      <c r="J277" s="143">
        <f>ROUND(I277*H277,2)</f>
        <v>0</v>
      </c>
      <c r="K277" s="144"/>
      <c r="L277" s="32"/>
      <c r="M277" s="145" t="s">
        <v>1</v>
      </c>
      <c r="N277" s="146" t="s">
        <v>45</v>
      </c>
      <c r="P277" s="147">
        <f>O277*H277</f>
        <v>0</v>
      </c>
      <c r="Q277" s="147">
        <v>0</v>
      </c>
      <c r="R277" s="147">
        <f>Q277*H277</f>
        <v>0</v>
      </c>
      <c r="S277" s="147">
        <v>0</v>
      </c>
      <c r="T277" s="148">
        <f>S277*H277</f>
        <v>0</v>
      </c>
      <c r="AR277" s="149" t="s">
        <v>177</v>
      </c>
      <c r="AT277" s="149" t="s">
        <v>173</v>
      </c>
      <c r="AU277" s="149" t="s">
        <v>89</v>
      </c>
      <c r="AY277" s="17" t="s">
        <v>171</v>
      </c>
      <c r="BE277" s="150">
        <f>IF(N277="základní",J277,0)</f>
        <v>0</v>
      </c>
      <c r="BF277" s="150">
        <f>IF(N277="snížená",J277,0)</f>
        <v>0</v>
      </c>
      <c r="BG277" s="150">
        <f>IF(N277="zákl. přenesená",J277,0)</f>
        <v>0</v>
      </c>
      <c r="BH277" s="150">
        <f>IF(N277="sníž. přenesená",J277,0)</f>
        <v>0</v>
      </c>
      <c r="BI277" s="150">
        <f>IF(N277="nulová",J277,0)</f>
        <v>0</v>
      </c>
      <c r="BJ277" s="17" t="s">
        <v>87</v>
      </c>
      <c r="BK277" s="150">
        <f>ROUND(I277*H277,2)</f>
        <v>0</v>
      </c>
      <c r="BL277" s="17" t="s">
        <v>177</v>
      </c>
      <c r="BM277" s="149" t="s">
        <v>1564</v>
      </c>
    </row>
    <row r="278" spans="2:65" s="12" customFormat="1">
      <c r="B278" s="151"/>
      <c r="D278" s="152" t="s">
        <v>179</v>
      </c>
      <c r="E278" s="153" t="s">
        <v>1</v>
      </c>
      <c r="F278" s="154" t="s">
        <v>318</v>
      </c>
      <c r="H278" s="153" t="s">
        <v>1</v>
      </c>
      <c r="I278" s="155"/>
      <c r="L278" s="151"/>
      <c r="M278" s="156"/>
      <c r="T278" s="157"/>
      <c r="AT278" s="153" t="s">
        <v>179</v>
      </c>
      <c r="AU278" s="153" t="s">
        <v>89</v>
      </c>
      <c r="AV278" s="12" t="s">
        <v>87</v>
      </c>
      <c r="AW278" s="12" t="s">
        <v>36</v>
      </c>
      <c r="AX278" s="12" t="s">
        <v>80</v>
      </c>
      <c r="AY278" s="153" t="s">
        <v>171</v>
      </c>
    </row>
    <row r="279" spans="2:65" s="13" customFormat="1">
      <c r="B279" s="158"/>
      <c r="D279" s="152" t="s">
        <v>179</v>
      </c>
      <c r="E279" s="159" t="s">
        <v>1</v>
      </c>
      <c r="F279" s="160" t="s">
        <v>1501</v>
      </c>
      <c r="H279" s="161">
        <v>43.68</v>
      </c>
      <c r="I279" s="162"/>
      <c r="L279" s="158"/>
      <c r="M279" s="163"/>
      <c r="T279" s="164"/>
      <c r="AT279" s="159" t="s">
        <v>179</v>
      </c>
      <c r="AU279" s="159" t="s">
        <v>89</v>
      </c>
      <c r="AV279" s="13" t="s">
        <v>89</v>
      </c>
      <c r="AW279" s="13" t="s">
        <v>36</v>
      </c>
      <c r="AX279" s="13" t="s">
        <v>80</v>
      </c>
      <c r="AY279" s="159" t="s">
        <v>171</v>
      </c>
    </row>
    <row r="280" spans="2:65" s="14" customFormat="1">
      <c r="B280" s="165"/>
      <c r="D280" s="152" t="s">
        <v>179</v>
      </c>
      <c r="E280" s="166" t="s">
        <v>1</v>
      </c>
      <c r="F280" s="167" t="s">
        <v>183</v>
      </c>
      <c r="H280" s="168">
        <v>43.68</v>
      </c>
      <c r="I280" s="169"/>
      <c r="L280" s="165"/>
      <c r="M280" s="170"/>
      <c r="T280" s="171"/>
      <c r="AT280" s="166" t="s">
        <v>179</v>
      </c>
      <c r="AU280" s="166" t="s">
        <v>89</v>
      </c>
      <c r="AV280" s="14" t="s">
        <v>177</v>
      </c>
      <c r="AW280" s="14" t="s">
        <v>36</v>
      </c>
      <c r="AX280" s="14" t="s">
        <v>87</v>
      </c>
      <c r="AY280" s="166" t="s">
        <v>171</v>
      </c>
    </row>
    <row r="281" spans="2:65" s="1" customFormat="1" ht="24.15" customHeight="1">
      <c r="B281" s="32"/>
      <c r="C281" s="137" t="s">
        <v>532</v>
      </c>
      <c r="D281" s="137" t="s">
        <v>173</v>
      </c>
      <c r="E281" s="138" t="s">
        <v>821</v>
      </c>
      <c r="F281" s="139" t="s">
        <v>822</v>
      </c>
      <c r="G281" s="140" t="s">
        <v>176</v>
      </c>
      <c r="H281" s="141">
        <v>43.68</v>
      </c>
      <c r="I281" s="142"/>
      <c r="J281" s="143">
        <f>ROUND(I281*H281,2)</f>
        <v>0</v>
      </c>
      <c r="K281" s="144"/>
      <c r="L281" s="32"/>
      <c r="M281" s="145" t="s">
        <v>1</v>
      </c>
      <c r="N281" s="146" t="s">
        <v>45</v>
      </c>
      <c r="P281" s="147">
        <f>O281*H281</f>
        <v>0</v>
      </c>
      <c r="Q281" s="147">
        <v>0</v>
      </c>
      <c r="R281" s="147">
        <f>Q281*H281</f>
        <v>0</v>
      </c>
      <c r="S281" s="147">
        <v>0</v>
      </c>
      <c r="T281" s="148">
        <f>S281*H281</f>
        <v>0</v>
      </c>
      <c r="AR281" s="149" t="s">
        <v>177</v>
      </c>
      <c r="AT281" s="149" t="s">
        <v>173</v>
      </c>
      <c r="AU281" s="149" t="s">
        <v>89</v>
      </c>
      <c r="AY281" s="17" t="s">
        <v>171</v>
      </c>
      <c r="BE281" s="150">
        <f>IF(N281="základní",J281,0)</f>
        <v>0</v>
      </c>
      <c r="BF281" s="150">
        <f>IF(N281="snížená",J281,0)</f>
        <v>0</v>
      </c>
      <c r="BG281" s="150">
        <f>IF(N281="zákl. přenesená",J281,0)</f>
        <v>0</v>
      </c>
      <c r="BH281" s="150">
        <f>IF(N281="sníž. přenesená",J281,0)</f>
        <v>0</v>
      </c>
      <c r="BI281" s="150">
        <f>IF(N281="nulová",J281,0)</f>
        <v>0</v>
      </c>
      <c r="BJ281" s="17" t="s">
        <v>87</v>
      </c>
      <c r="BK281" s="150">
        <f>ROUND(I281*H281,2)</f>
        <v>0</v>
      </c>
      <c r="BL281" s="17" t="s">
        <v>177</v>
      </c>
      <c r="BM281" s="149" t="s">
        <v>1565</v>
      </c>
    </row>
    <row r="282" spans="2:65" s="12" customFormat="1">
      <c r="B282" s="151"/>
      <c r="D282" s="152" t="s">
        <v>179</v>
      </c>
      <c r="E282" s="153" t="s">
        <v>1</v>
      </c>
      <c r="F282" s="154" t="s">
        <v>318</v>
      </c>
      <c r="H282" s="153" t="s">
        <v>1</v>
      </c>
      <c r="I282" s="155"/>
      <c r="L282" s="151"/>
      <c r="M282" s="156"/>
      <c r="T282" s="157"/>
      <c r="AT282" s="153" t="s">
        <v>179</v>
      </c>
      <c r="AU282" s="153" t="s">
        <v>89</v>
      </c>
      <c r="AV282" s="12" t="s">
        <v>87</v>
      </c>
      <c r="AW282" s="12" t="s">
        <v>36</v>
      </c>
      <c r="AX282" s="12" t="s">
        <v>80</v>
      </c>
      <c r="AY282" s="153" t="s">
        <v>171</v>
      </c>
    </row>
    <row r="283" spans="2:65" s="13" customFormat="1">
      <c r="B283" s="158"/>
      <c r="D283" s="152" t="s">
        <v>179</v>
      </c>
      <c r="E283" s="159" t="s">
        <v>1</v>
      </c>
      <c r="F283" s="160" t="s">
        <v>1501</v>
      </c>
      <c r="H283" s="161">
        <v>43.68</v>
      </c>
      <c r="I283" s="162"/>
      <c r="L283" s="158"/>
      <c r="M283" s="163"/>
      <c r="T283" s="164"/>
      <c r="AT283" s="159" t="s">
        <v>179</v>
      </c>
      <c r="AU283" s="159" t="s">
        <v>89</v>
      </c>
      <c r="AV283" s="13" t="s">
        <v>89</v>
      </c>
      <c r="AW283" s="13" t="s">
        <v>36</v>
      </c>
      <c r="AX283" s="13" t="s">
        <v>80</v>
      </c>
      <c r="AY283" s="159" t="s">
        <v>171</v>
      </c>
    </row>
    <row r="284" spans="2:65" s="14" customFormat="1">
      <c r="B284" s="165"/>
      <c r="D284" s="152" t="s">
        <v>179</v>
      </c>
      <c r="E284" s="166" t="s">
        <v>1</v>
      </c>
      <c r="F284" s="167" t="s">
        <v>183</v>
      </c>
      <c r="H284" s="168">
        <v>43.68</v>
      </c>
      <c r="I284" s="169"/>
      <c r="L284" s="165"/>
      <c r="M284" s="170"/>
      <c r="T284" s="171"/>
      <c r="AT284" s="166" t="s">
        <v>179</v>
      </c>
      <c r="AU284" s="166" t="s">
        <v>89</v>
      </c>
      <c r="AV284" s="14" t="s">
        <v>177</v>
      </c>
      <c r="AW284" s="14" t="s">
        <v>36</v>
      </c>
      <c r="AX284" s="14" t="s">
        <v>87</v>
      </c>
      <c r="AY284" s="166" t="s">
        <v>171</v>
      </c>
    </row>
    <row r="285" spans="2:65" s="11" customFormat="1" ht="22.95" customHeight="1">
      <c r="B285" s="125"/>
      <c r="D285" s="126" t="s">
        <v>79</v>
      </c>
      <c r="E285" s="135" t="s">
        <v>177</v>
      </c>
      <c r="F285" s="135" t="s">
        <v>874</v>
      </c>
      <c r="I285" s="128"/>
      <c r="J285" s="136">
        <f>BK285</f>
        <v>0</v>
      </c>
      <c r="L285" s="125"/>
      <c r="M285" s="130"/>
      <c r="P285" s="131">
        <f>SUM(P286:P301)</f>
        <v>0</v>
      </c>
      <c r="R285" s="131">
        <f>SUM(R286:R301)</f>
        <v>2.656E-2</v>
      </c>
      <c r="T285" s="132">
        <f>SUM(T286:T301)</f>
        <v>0</v>
      </c>
      <c r="AR285" s="126" t="s">
        <v>87</v>
      </c>
      <c r="AT285" s="133" t="s">
        <v>79</v>
      </c>
      <c r="AU285" s="133" t="s">
        <v>87</v>
      </c>
      <c r="AY285" s="126" t="s">
        <v>171</v>
      </c>
      <c r="BK285" s="134">
        <f>SUM(BK286:BK301)</f>
        <v>0</v>
      </c>
    </row>
    <row r="286" spans="2:65" s="1" customFormat="1" ht="16.5" customHeight="1">
      <c r="B286" s="32"/>
      <c r="C286" s="137" t="s">
        <v>536</v>
      </c>
      <c r="D286" s="137" t="s">
        <v>173</v>
      </c>
      <c r="E286" s="138" t="s">
        <v>881</v>
      </c>
      <c r="F286" s="139" t="s">
        <v>882</v>
      </c>
      <c r="G286" s="140" t="s">
        <v>280</v>
      </c>
      <c r="H286" s="141">
        <v>4.5359999999999996</v>
      </c>
      <c r="I286" s="142"/>
      <c r="J286" s="143">
        <f>ROUND(I286*H286,2)</f>
        <v>0</v>
      </c>
      <c r="K286" s="144"/>
      <c r="L286" s="32"/>
      <c r="M286" s="145" t="s">
        <v>1</v>
      </c>
      <c r="N286" s="146" t="s">
        <v>45</v>
      </c>
      <c r="P286" s="147">
        <f>O286*H286</f>
        <v>0</v>
      </c>
      <c r="Q286" s="147">
        <v>0</v>
      </c>
      <c r="R286" s="147">
        <f>Q286*H286</f>
        <v>0</v>
      </c>
      <c r="S286" s="147">
        <v>0</v>
      </c>
      <c r="T286" s="148">
        <f>S286*H286</f>
        <v>0</v>
      </c>
      <c r="AR286" s="149" t="s">
        <v>177</v>
      </c>
      <c r="AT286" s="149" t="s">
        <v>173</v>
      </c>
      <c r="AU286" s="149" t="s">
        <v>89</v>
      </c>
      <c r="AY286" s="17" t="s">
        <v>171</v>
      </c>
      <c r="BE286" s="150">
        <f>IF(N286="základní",J286,0)</f>
        <v>0</v>
      </c>
      <c r="BF286" s="150">
        <f>IF(N286="snížená",J286,0)</f>
        <v>0</v>
      </c>
      <c r="BG286" s="150">
        <f>IF(N286="zákl. přenesená",J286,0)</f>
        <v>0</v>
      </c>
      <c r="BH286" s="150">
        <f>IF(N286="sníž. přenesená",J286,0)</f>
        <v>0</v>
      </c>
      <c r="BI286" s="150">
        <f>IF(N286="nulová",J286,0)</f>
        <v>0</v>
      </c>
      <c r="BJ286" s="17" t="s">
        <v>87</v>
      </c>
      <c r="BK286" s="150">
        <f>ROUND(I286*H286,2)</f>
        <v>0</v>
      </c>
      <c r="BL286" s="17" t="s">
        <v>177</v>
      </c>
      <c r="BM286" s="149" t="s">
        <v>1566</v>
      </c>
    </row>
    <row r="287" spans="2:65" s="12" customFormat="1">
      <c r="B287" s="151"/>
      <c r="D287" s="152" t="s">
        <v>179</v>
      </c>
      <c r="E287" s="153" t="s">
        <v>1</v>
      </c>
      <c r="F287" s="154" t="s">
        <v>975</v>
      </c>
      <c r="H287" s="153" t="s">
        <v>1</v>
      </c>
      <c r="I287" s="155"/>
      <c r="L287" s="151"/>
      <c r="M287" s="156"/>
      <c r="T287" s="157"/>
      <c r="AT287" s="153" t="s">
        <v>179</v>
      </c>
      <c r="AU287" s="153" t="s">
        <v>89</v>
      </c>
      <c r="AV287" s="12" t="s">
        <v>87</v>
      </c>
      <c r="AW287" s="12" t="s">
        <v>36</v>
      </c>
      <c r="AX287" s="12" t="s">
        <v>80</v>
      </c>
      <c r="AY287" s="153" t="s">
        <v>171</v>
      </c>
    </row>
    <row r="288" spans="2:65" s="13" customFormat="1">
      <c r="B288" s="158"/>
      <c r="D288" s="152" t="s">
        <v>179</v>
      </c>
      <c r="E288" s="159" t="s">
        <v>1</v>
      </c>
      <c r="F288" s="160" t="s">
        <v>1567</v>
      </c>
      <c r="H288" s="161">
        <v>4.5359999999999996</v>
      </c>
      <c r="I288" s="162"/>
      <c r="L288" s="158"/>
      <c r="M288" s="163"/>
      <c r="T288" s="164"/>
      <c r="AT288" s="159" t="s">
        <v>179</v>
      </c>
      <c r="AU288" s="159" t="s">
        <v>89</v>
      </c>
      <c r="AV288" s="13" t="s">
        <v>89</v>
      </c>
      <c r="AW288" s="13" t="s">
        <v>36</v>
      </c>
      <c r="AX288" s="13" t="s">
        <v>80</v>
      </c>
      <c r="AY288" s="159" t="s">
        <v>171</v>
      </c>
    </row>
    <row r="289" spans="2:65" s="14" customFormat="1">
      <c r="B289" s="165"/>
      <c r="D289" s="152" t="s">
        <v>179</v>
      </c>
      <c r="E289" s="166" t="s">
        <v>1</v>
      </c>
      <c r="F289" s="167" t="s">
        <v>183</v>
      </c>
      <c r="H289" s="168">
        <v>4.5359999999999996</v>
      </c>
      <c r="I289" s="169"/>
      <c r="L289" s="165"/>
      <c r="M289" s="170"/>
      <c r="T289" s="171"/>
      <c r="AT289" s="166" t="s">
        <v>179</v>
      </c>
      <c r="AU289" s="166" t="s">
        <v>89</v>
      </c>
      <c r="AV289" s="14" t="s">
        <v>177</v>
      </c>
      <c r="AW289" s="14" t="s">
        <v>36</v>
      </c>
      <c r="AX289" s="14" t="s">
        <v>87</v>
      </c>
      <c r="AY289" s="166" t="s">
        <v>171</v>
      </c>
    </row>
    <row r="290" spans="2:65" s="1" customFormat="1" ht="33" customHeight="1">
      <c r="B290" s="32"/>
      <c r="C290" s="137" t="s">
        <v>540</v>
      </c>
      <c r="D290" s="137" t="s">
        <v>173</v>
      </c>
      <c r="E290" s="138" t="s">
        <v>1568</v>
      </c>
      <c r="F290" s="139" t="s">
        <v>1569</v>
      </c>
      <c r="G290" s="140" t="s">
        <v>280</v>
      </c>
      <c r="H290" s="141">
        <v>0.25</v>
      </c>
      <c r="I290" s="142"/>
      <c r="J290" s="143">
        <f>ROUND(I290*H290,2)</f>
        <v>0</v>
      </c>
      <c r="K290" s="144"/>
      <c r="L290" s="32"/>
      <c r="M290" s="145" t="s">
        <v>1</v>
      </c>
      <c r="N290" s="146" t="s">
        <v>45</v>
      </c>
      <c r="P290" s="147">
        <f>O290*H290</f>
        <v>0</v>
      </c>
      <c r="Q290" s="147">
        <v>0</v>
      </c>
      <c r="R290" s="147">
        <f>Q290*H290</f>
        <v>0</v>
      </c>
      <c r="S290" s="147">
        <v>0</v>
      </c>
      <c r="T290" s="148">
        <f>S290*H290</f>
        <v>0</v>
      </c>
      <c r="AR290" s="149" t="s">
        <v>177</v>
      </c>
      <c r="AT290" s="149" t="s">
        <v>173</v>
      </c>
      <c r="AU290" s="149" t="s">
        <v>89</v>
      </c>
      <c r="AY290" s="17" t="s">
        <v>171</v>
      </c>
      <c r="BE290" s="150">
        <f>IF(N290="základní",J290,0)</f>
        <v>0</v>
      </c>
      <c r="BF290" s="150">
        <f>IF(N290="snížená",J290,0)</f>
        <v>0</v>
      </c>
      <c r="BG290" s="150">
        <f>IF(N290="zákl. přenesená",J290,0)</f>
        <v>0</v>
      </c>
      <c r="BH290" s="150">
        <f>IF(N290="sníž. přenesená",J290,0)</f>
        <v>0</v>
      </c>
      <c r="BI290" s="150">
        <f>IF(N290="nulová",J290,0)</f>
        <v>0</v>
      </c>
      <c r="BJ290" s="17" t="s">
        <v>87</v>
      </c>
      <c r="BK290" s="150">
        <f>ROUND(I290*H290,2)</f>
        <v>0</v>
      </c>
      <c r="BL290" s="17" t="s">
        <v>177</v>
      </c>
      <c r="BM290" s="149" t="s">
        <v>1570</v>
      </c>
    </row>
    <row r="291" spans="2:65" s="12" customFormat="1">
      <c r="B291" s="151"/>
      <c r="D291" s="152" t="s">
        <v>179</v>
      </c>
      <c r="E291" s="153" t="s">
        <v>1</v>
      </c>
      <c r="F291" s="154" t="s">
        <v>975</v>
      </c>
      <c r="H291" s="153" t="s">
        <v>1</v>
      </c>
      <c r="I291" s="155"/>
      <c r="L291" s="151"/>
      <c r="M291" s="156"/>
      <c r="T291" s="157"/>
      <c r="AT291" s="153" t="s">
        <v>179</v>
      </c>
      <c r="AU291" s="153" t="s">
        <v>89</v>
      </c>
      <c r="AV291" s="12" t="s">
        <v>87</v>
      </c>
      <c r="AW291" s="12" t="s">
        <v>36</v>
      </c>
      <c r="AX291" s="12" t="s">
        <v>80</v>
      </c>
      <c r="AY291" s="153" t="s">
        <v>171</v>
      </c>
    </row>
    <row r="292" spans="2:65" s="12" customFormat="1">
      <c r="B292" s="151"/>
      <c r="D292" s="152" t="s">
        <v>179</v>
      </c>
      <c r="E292" s="153" t="s">
        <v>1</v>
      </c>
      <c r="F292" s="154" t="s">
        <v>1503</v>
      </c>
      <c r="H292" s="153" t="s">
        <v>1</v>
      </c>
      <c r="I292" s="155"/>
      <c r="L292" s="151"/>
      <c r="M292" s="156"/>
      <c r="T292" s="157"/>
      <c r="AT292" s="153" t="s">
        <v>179</v>
      </c>
      <c r="AU292" s="153" t="s">
        <v>89</v>
      </c>
      <c r="AV292" s="12" t="s">
        <v>87</v>
      </c>
      <c r="AW292" s="12" t="s">
        <v>36</v>
      </c>
      <c r="AX292" s="12" t="s">
        <v>80</v>
      </c>
      <c r="AY292" s="153" t="s">
        <v>171</v>
      </c>
    </row>
    <row r="293" spans="2:65" s="13" customFormat="1">
      <c r="B293" s="158"/>
      <c r="D293" s="152" t="s">
        <v>179</v>
      </c>
      <c r="E293" s="159" t="s">
        <v>1</v>
      </c>
      <c r="F293" s="160" t="s">
        <v>1571</v>
      </c>
      <c r="H293" s="161">
        <v>0.25</v>
      </c>
      <c r="I293" s="162"/>
      <c r="L293" s="158"/>
      <c r="M293" s="163"/>
      <c r="T293" s="164"/>
      <c r="AT293" s="159" t="s">
        <v>179</v>
      </c>
      <c r="AU293" s="159" t="s">
        <v>89</v>
      </c>
      <c r="AV293" s="13" t="s">
        <v>89</v>
      </c>
      <c r="AW293" s="13" t="s">
        <v>36</v>
      </c>
      <c r="AX293" s="13" t="s">
        <v>80</v>
      </c>
      <c r="AY293" s="159" t="s">
        <v>171</v>
      </c>
    </row>
    <row r="294" spans="2:65" s="14" customFormat="1">
      <c r="B294" s="165"/>
      <c r="D294" s="152" t="s">
        <v>179</v>
      </c>
      <c r="E294" s="166" t="s">
        <v>1</v>
      </c>
      <c r="F294" s="167" t="s">
        <v>183</v>
      </c>
      <c r="H294" s="168">
        <v>0.25</v>
      </c>
      <c r="I294" s="169"/>
      <c r="L294" s="165"/>
      <c r="M294" s="170"/>
      <c r="T294" s="171"/>
      <c r="AT294" s="166" t="s">
        <v>179</v>
      </c>
      <c r="AU294" s="166" t="s">
        <v>89</v>
      </c>
      <c r="AV294" s="14" t="s">
        <v>177</v>
      </c>
      <c r="AW294" s="14" t="s">
        <v>36</v>
      </c>
      <c r="AX294" s="14" t="s">
        <v>87</v>
      </c>
      <c r="AY294" s="166" t="s">
        <v>171</v>
      </c>
    </row>
    <row r="295" spans="2:65" s="1" customFormat="1" ht="24.15" customHeight="1">
      <c r="B295" s="32"/>
      <c r="C295" s="137" t="s">
        <v>544</v>
      </c>
      <c r="D295" s="137" t="s">
        <v>173</v>
      </c>
      <c r="E295" s="138" t="s">
        <v>1572</v>
      </c>
      <c r="F295" s="139" t="s">
        <v>1573</v>
      </c>
      <c r="G295" s="140" t="s">
        <v>176</v>
      </c>
      <c r="H295" s="141">
        <v>2</v>
      </c>
      <c r="I295" s="142"/>
      <c r="J295" s="143">
        <f>ROUND(I295*H295,2)</f>
        <v>0</v>
      </c>
      <c r="K295" s="144"/>
      <c r="L295" s="32"/>
      <c r="M295" s="145" t="s">
        <v>1</v>
      </c>
      <c r="N295" s="146" t="s">
        <v>45</v>
      </c>
      <c r="P295" s="147">
        <f>O295*H295</f>
        <v>0</v>
      </c>
      <c r="Q295" s="147">
        <v>1.328E-2</v>
      </c>
      <c r="R295" s="147">
        <f>Q295*H295</f>
        <v>2.656E-2</v>
      </c>
      <c r="S295" s="147">
        <v>0</v>
      </c>
      <c r="T295" s="148">
        <f>S295*H295</f>
        <v>0</v>
      </c>
      <c r="AR295" s="149" t="s">
        <v>177</v>
      </c>
      <c r="AT295" s="149" t="s">
        <v>173</v>
      </c>
      <c r="AU295" s="149" t="s">
        <v>89</v>
      </c>
      <c r="AY295" s="17" t="s">
        <v>171</v>
      </c>
      <c r="BE295" s="150">
        <f>IF(N295="základní",J295,0)</f>
        <v>0</v>
      </c>
      <c r="BF295" s="150">
        <f>IF(N295="snížená",J295,0)</f>
        <v>0</v>
      </c>
      <c r="BG295" s="150">
        <f>IF(N295="zákl. přenesená",J295,0)</f>
        <v>0</v>
      </c>
      <c r="BH295" s="150">
        <f>IF(N295="sníž. přenesená",J295,0)</f>
        <v>0</v>
      </c>
      <c r="BI295" s="150">
        <f>IF(N295="nulová",J295,0)</f>
        <v>0</v>
      </c>
      <c r="BJ295" s="17" t="s">
        <v>87</v>
      </c>
      <c r="BK295" s="150">
        <f>ROUND(I295*H295,2)</f>
        <v>0</v>
      </c>
      <c r="BL295" s="17" t="s">
        <v>177</v>
      </c>
      <c r="BM295" s="149" t="s">
        <v>1574</v>
      </c>
    </row>
    <row r="296" spans="2:65" s="12" customFormat="1">
      <c r="B296" s="151"/>
      <c r="D296" s="152" t="s">
        <v>179</v>
      </c>
      <c r="E296" s="153" t="s">
        <v>1</v>
      </c>
      <c r="F296" s="154" t="s">
        <v>975</v>
      </c>
      <c r="H296" s="153" t="s">
        <v>1</v>
      </c>
      <c r="I296" s="155"/>
      <c r="L296" s="151"/>
      <c r="M296" s="156"/>
      <c r="T296" s="157"/>
      <c r="AT296" s="153" t="s">
        <v>179</v>
      </c>
      <c r="AU296" s="153" t="s">
        <v>89</v>
      </c>
      <c r="AV296" s="12" t="s">
        <v>87</v>
      </c>
      <c r="AW296" s="12" t="s">
        <v>36</v>
      </c>
      <c r="AX296" s="12" t="s">
        <v>80</v>
      </c>
      <c r="AY296" s="153" t="s">
        <v>171</v>
      </c>
    </row>
    <row r="297" spans="2:65" s="12" customFormat="1">
      <c r="B297" s="151"/>
      <c r="D297" s="152" t="s">
        <v>179</v>
      </c>
      <c r="E297" s="153" t="s">
        <v>1</v>
      </c>
      <c r="F297" s="154" t="s">
        <v>1503</v>
      </c>
      <c r="H297" s="153" t="s">
        <v>1</v>
      </c>
      <c r="I297" s="155"/>
      <c r="L297" s="151"/>
      <c r="M297" s="156"/>
      <c r="T297" s="157"/>
      <c r="AT297" s="153" t="s">
        <v>179</v>
      </c>
      <c r="AU297" s="153" t="s">
        <v>89</v>
      </c>
      <c r="AV297" s="12" t="s">
        <v>87</v>
      </c>
      <c r="AW297" s="12" t="s">
        <v>36</v>
      </c>
      <c r="AX297" s="12" t="s">
        <v>80</v>
      </c>
      <c r="AY297" s="153" t="s">
        <v>171</v>
      </c>
    </row>
    <row r="298" spans="2:65" s="13" customFormat="1">
      <c r="B298" s="158"/>
      <c r="D298" s="152" t="s">
        <v>179</v>
      </c>
      <c r="E298" s="159" t="s">
        <v>1</v>
      </c>
      <c r="F298" s="160" t="s">
        <v>1575</v>
      </c>
      <c r="H298" s="161">
        <v>2</v>
      </c>
      <c r="I298" s="162"/>
      <c r="L298" s="158"/>
      <c r="M298" s="163"/>
      <c r="T298" s="164"/>
      <c r="AT298" s="159" t="s">
        <v>179</v>
      </c>
      <c r="AU298" s="159" t="s">
        <v>89</v>
      </c>
      <c r="AV298" s="13" t="s">
        <v>89</v>
      </c>
      <c r="AW298" s="13" t="s">
        <v>36</v>
      </c>
      <c r="AX298" s="13" t="s">
        <v>80</v>
      </c>
      <c r="AY298" s="159" t="s">
        <v>171</v>
      </c>
    </row>
    <row r="299" spans="2:65" s="14" customFormat="1">
      <c r="B299" s="165"/>
      <c r="D299" s="152" t="s">
        <v>179</v>
      </c>
      <c r="E299" s="166" t="s">
        <v>1</v>
      </c>
      <c r="F299" s="167" t="s">
        <v>183</v>
      </c>
      <c r="H299" s="168">
        <v>2</v>
      </c>
      <c r="I299" s="169"/>
      <c r="L299" s="165"/>
      <c r="M299" s="170"/>
      <c r="T299" s="171"/>
      <c r="AT299" s="166" t="s">
        <v>179</v>
      </c>
      <c r="AU299" s="166" t="s">
        <v>89</v>
      </c>
      <c r="AV299" s="14" t="s">
        <v>177</v>
      </c>
      <c r="AW299" s="14" t="s">
        <v>36</v>
      </c>
      <c r="AX299" s="14" t="s">
        <v>87</v>
      </c>
      <c r="AY299" s="166" t="s">
        <v>171</v>
      </c>
    </row>
    <row r="300" spans="2:65" s="1" customFormat="1" ht="24.15" customHeight="1">
      <c r="B300" s="32"/>
      <c r="C300" s="137" t="s">
        <v>548</v>
      </c>
      <c r="D300" s="137" t="s">
        <v>173</v>
      </c>
      <c r="E300" s="138" t="s">
        <v>1576</v>
      </c>
      <c r="F300" s="139" t="s">
        <v>1577</v>
      </c>
      <c r="G300" s="140" t="s">
        <v>176</v>
      </c>
      <c r="H300" s="141">
        <v>2</v>
      </c>
      <c r="I300" s="142"/>
      <c r="J300" s="143">
        <f>ROUND(I300*H300,2)</f>
        <v>0</v>
      </c>
      <c r="K300" s="144"/>
      <c r="L300" s="32"/>
      <c r="M300" s="145" t="s">
        <v>1</v>
      </c>
      <c r="N300" s="146" t="s">
        <v>45</v>
      </c>
      <c r="P300" s="147">
        <f>O300*H300</f>
        <v>0</v>
      </c>
      <c r="Q300" s="147">
        <v>0</v>
      </c>
      <c r="R300" s="147">
        <f>Q300*H300</f>
        <v>0</v>
      </c>
      <c r="S300" s="147">
        <v>0</v>
      </c>
      <c r="T300" s="148">
        <f>S300*H300</f>
        <v>0</v>
      </c>
      <c r="AR300" s="149" t="s">
        <v>177</v>
      </c>
      <c r="AT300" s="149" t="s">
        <v>173</v>
      </c>
      <c r="AU300" s="149" t="s">
        <v>89</v>
      </c>
      <c r="AY300" s="17" t="s">
        <v>171</v>
      </c>
      <c r="BE300" s="150">
        <f>IF(N300="základní",J300,0)</f>
        <v>0</v>
      </c>
      <c r="BF300" s="150">
        <f>IF(N300="snížená",J300,0)</f>
        <v>0</v>
      </c>
      <c r="BG300" s="150">
        <f>IF(N300="zákl. přenesená",J300,0)</f>
        <v>0</v>
      </c>
      <c r="BH300" s="150">
        <f>IF(N300="sníž. přenesená",J300,0)</f>
        <v>0</v>
      </c>
      <c r="BI300" s="150">
        <f>IF(N300="nulová",J300,0)</f>
        <v>0</v>
      </c>
      <c r="BJ300" s="17" t="s">
        <v>87</v>
      </c>
      <c r="BK300" s="150">
        <f>ROUND(I300*H300,2)</f>
        <v>0</v>
      </c>
      <c r="BL300" s="17" t="s">
        <v>177</v>
      </c>
      <c r="BM300" s="149" t="s">
        <v>1578</v>
      </c>
    </row>
    <row r="301" spans="2:65" s="13" customFormat="1">
      <c r="B301" s="158"/>
      <c r="D301" s="152" t="s">
        <v>179</v>
      </c>
      <c r="E301" s="159" t="s">
        <v>1</v>
      </c>
      <c r="F301" s="160" t="s">
        <v>89</v>
      </c>
      <c r="H301" s="161">
        <v>2</v>
      </c>
      <c r="I301" s="162"/>
      <c r="L301" s="158"/>
      <c r="M301" s="163"/>
      <c r="T301" s="164"/>
      <c r="AT301" s="159" t="s">
        <v>179</v>
      </c>
      <c r="AU301" s="159" t="s">
        <v>89</v>
      </c>
      <c r="AV301" s="13" t="s">
        <v>89</v>
      </c>
      <c r="AW301" s="13" t="s">
        <v>36</v>
      </c>
      <c r="AX301" s="13" t="s">
        <v>87</v>
      </c>
      <c r="AY301" s="159" t="s">
        <v>171</v>
      </c>
    </row>
    <row r="302" spans="2:65" s="11" customFormat="1" ht="22.95" customHeight="1">
      <c r="B302" s="125"/>
      <c r="D302" s="126" t="s">
        <v>79</v>
      </c>
      <c r="E302" s="135" t="s">
        <v>225</v>
      </c>
      <c r="F302" s="135" t="s">
        <v>970</v>
      </c>
      <c r="I302" s="128"/>
      <c r="J302" s="136">
        <f>BK302</f>
        <v>0</v>
      </c>
      <c r="L302" s="125"/>
      <c r="M302" s="130"/>
      <c r="P302" s="131">
        <f>P303+SUM(P304:P353)+P359</f>
        <v>0</v>
      </c>
      <c r="R302" s="131">
        <f>R303+SUM(R304:R353)+R359</f>
        <v>3.5854690600000003</v>
      </c>
      <c r="T302" s="132">
        <f>T303+SUM(T304:T353)+T359</f>
        <v>1.46506</v>
      </c>
      <c r="AR302" s="126" t="s">
        <v>87</v>
      </c>
      <c r="AT302" s="133" t="s">
        <v>79</v>
      </c>
      <c r="AU302" s="133" t="s">
        <v>87</v>
      </c>
      <c r="AY302" s="126" t="s">
        <v>171</v>
      </c>
      <c r="BK302" s="134">
        <f>BK303+SUM(BK304:BK353)+BK359</f>
        <v>0</v>
      </c>
    </row>
    <row r="303" spans="2:65" s="1" customFormat="1" ht="37.950000000000003" customHeight="1">
      <c r="B303" s="32"/>
      <c r="C303" s="137" t="s">
        <v>552</v>
      </c>
      <c r="D303" s="137" t="s">
        <v>173</v>
      </c>
      <c r="E303" s="138" t="s">
        <v>1579</v>
      </c>
      <c r="F303" s="139" t="s">
        <v>1580</v>
      </c>
      <c r="G303" s="140" t="s">
        <v>252</v>
      </c>
      <c r="H303" s="141">
        <v>27</v>
      </c>
      <c r="I303" s="142"/>
      <c r="J303" s="143">
        <f>ROUND(I303*H303,2)</f>
        <v>0</v>
      </c>
      <c r="K303" s="144"/>
      <c r="L303" s="32"/>
      <c r="M303" s="145" t="s">
        <v>1</v>
      </c>
      <c r="N303" s="146" t="s">
        <v>45</v>
      </c>
      <c r="P303" s="147">
        <f>O303*H303</f>
        <v>0</v>
      </c>
      <c r="Q303" s="147">
        <v>0</v>
      </c>
      <c r="R303" s="147">
        <f>Q303*H303</f>
        <v>0</v>
      </c>
      <c r="S303" s="147">
        <v>0</v>
      </c>
      <c r="T303" s="148">
        <f>S303*H303</f>
        <v>0</v>
      </c>
      <c r="AR303" s="149" t="s">
        <v>177</v>
      </c>
      <c r="AT303" s="149" t="s">
        <v>173</v>
      </c>
      <c r="AU303" s="149" t="s">
        <v>89</v>
      </c>
      <c r="AY303" s="17" t="s">
        <v>171</v>
      </c>
      <c r="BE303" s="150">
        <f>IF(N303="základní",J303,0)</f>
        <v>0</v>
      </c>
      <c r="BF303" s="150">
        <f>IF(N303="snížená",J303,0)</f>
        <v>0</v>
      </c>
      <c r="BG303" s="150">
        <f>IF(N303="zákl. přenesená",J303,0)</f>
        <v>0</v>
      </c>
      <c r="BH303" s="150">
        <f>IF(N303="sníž. přenesená",J303,0)</f>
        <v>0</v>
      </c>
      <c r="BI303" s="150">
        <f>IF(N303="nulová",J303,0)</f>
        <v>0</v>
      </c>
      <c r="BJ303" s="17" t="s">
        <v>87</v>
      </c>
      <c r="BK303" s="150">
        <f>ROUND(I303*H303,2)</f>
        <v>0</v>
      </c>
      <c r="BL303" s="17" t="s">
        <v>177</v>
      </c>
      <c r="BM303" s="149" t="s">
        <v>1581</v>
      </c>
    </row>
    <row r="304" spans="2:65" s="12" customFormat="1">
      <c r="B304" s="151"/>
      <c r="D304" s="152" t="s">
        <v>179</v>
      </c>
      <c r="E304" s="153" t="s">
        <v>1</v>
      </c>
      <c r="F304" s="154" t="s">
        <v>975</v>
      </c>
      <c r="H304" s="153" t="s">
        <v>1</v>
      </c>
      <c r="I304" s="155"/>
      <c r="L304" s="151"/>
      <c r="M304" s="156"/>
      <c r="T304" s="157"/>
      <c r="AT304" s="153" t="s">
        <v>179</v>
      </c>
      <c r="AU304" s="153" t="s">
        <v>89</v>
      </c>
      <c r="AV304" s="12" t="s">
        <v>87</v>
      </c>
      <c r="AW304" s="12" t="s">
        <v>36</v>
      </c>
      <c r="AX304" s="12" t="s">
        <v>80</v>
      </c>
      <c r="AY304" s="153" t="s">
        <v>171</v>
      </c>
    </row>
    <row r="305" spans="2:65" s="13" customFormat="1">
      <c r="B305" s="158"/>
      <c r="D305" s="152" t="s">
        <v>179</v>
      </c>
      <c r="E305" s="159" t="s">
        <v>1</v>
      </c>
      <c r="F305" s="160" t="s">
        <v>1582</v>
      </c>
      <c r="H305" s="161">
        <v>27</v>
      </c>
      <c r="I305" s="162"/>
      <c r="L305" s="158"/>
      <c r="M305" s="163"/>
      <c r="T305" s="164"/>
      <c r="AT305" s="159" t="s">
        <v>179</v>
      </c>
      <c r="AU305" s="159" t="s">
        <v>89</v>
      </c>
      <c r="AV305" s="13" t="s">
        <v>89</v>
      </c>
      <c r="AW305" s="13" t="s">
        <v>36</v>
      </c>
      <c r="AX305" s="13" t="s">
        <v>80</v>
      </c>
      <c r="AY305" s="159" t="s">
        <v>171</v>
      </c>
    </row>
    <row r="306" spans="2:65" s="14" customFormat="1">
      <c r="B306" s="165"/>
      <c r="D306" s="152" t="s">
        <v>179</v>
      </c>
      <c r="E306" s="166" t="s">
        <v>1</v>
      </c>
      <c r="F306" s="167" t="s">
        <v>183</v>
      </c>
      <c r="H306" s="168">
        <v>27</v>
      </c>
      <c r="I306" s="169"/>
      <c r="L306" s="165"/>
      <c r="M306" s="170"/>
      <c r="T306" s="171"/>
      <c r="AT306" s="166" t="s">
        <v>179</v>
      </c>
      <c r="AU306" s="166" t="s">
        <v>89</v>
      </c>
      <c r="AV306" s="14" t="s">
        <v>177</v>
      </c>
      <c r="AW306" s="14" t="s">
        <v>36</v>
      </c>
      <c r="AX306" s="14" t="s">
        <v>87</v>
      </c>
      <c r="AY306" s="166" t="s">
        <v>171</v>
      </c>
    </row>
    <row r="307" spans="2:65" s="1" customFormat="1" ht="24.15" customHeight="1">
      <c r="B307" s="32"/>
      <c r="C307" s="182" t="s">
        <v>556</v>
      </c>
      <c r="D307" s="182" t="s">
        <v>757</v>
      </c>
      <c r="E307" s="183" t="s">
        <v>1583</v>
      </c>
      <c r="F307" s="184" t="s">
        <v>1584</v>
      </c>
      <c r="G307" s="185" t="s">
        <v>252</v>
      </c>
      <c r="H307" s="186">
        <v>27.815999999999999</v>
      </c>
      <c r="I307" s="187"/>
      <c r="J307" s="188">
        <f>ROUND(I307*H307,2)</f>
        <v>0</v>
      </c>
      <c r="K307" s="189"/>
      <c r="L307" s="190"/>
      <c r="M307" s="191" t="s">
        <v>1</v>
      </c>
      <c r="N307" s="192" t="s">
        <v>45</v>
      </c>
      <c r="P307" s="147">
        <f>O307*H307</f>
        <v>0</v>
      </c>
      <c r="Q307" s="147">
        <v>6.9400000000000003E-2</v>
      </c>
      <c r="R307" s="147">
        <f>Q307*H307</f>
        <v>1.9304304000000001</v>
      </c>
      <c r="S307" s="147">
        <v>0</v>
      </c>
      <c r="T307" s="148">
        <f>S307*H307</f>
        <v>0</v>
      </c>
      <c r="AR307" s="149" t="s">
        <v>225</v>
      </c>
      <c r="AT307" s="149" t="s">
        <v>757</v>
      </c>
      <c r="AU307" s="149" t="s">
        <v>89</v>
      </c>
      <c r="AY307" s="17" t="s">
        <v>171</v>
      </c>
      <c r="BE307" s="150">
        <f>IF(N307="základní",J307,0)</f>
        <v>0</v>
      </c>
      <c r="BF307" s="150">
        <f>IF(N307="snížená",J307,0)</f>
        <v>0</v>
      </c>
      <c r="BG307" s="150">
        <f>IF(N307="zákl. přenesená",J307,0)</f>
        <v>0</v>
      </c>
      <c r="BH307" s="150">
        <f>IF(N307="sníž. přenesená",J307,0)</f>
        <v>0</v>
      </c>
      <c r="BI307" s="150">
        <f>IF(N307="nulová",J307,0)</f>
        <v>0</v>
      </c>
      <c r="BJ307" s="17" t="s">
        <v>87</v>
      </c>
      <c r="BK307" s="150">
        <f>ROUND(I307*H307,2)</f>
        <v>0</v>
      </c>
      <c r="BL307" s="17" t="s">
        <v>177</v>
      </c>
      <c r="BM307" s="149" t="s">
        <v>1585</v>
      </c>
    </row>
    <row r="308" spans="2:65" s="12" customFormat="1">
      <c r="B308" s="151"/>
      <c r="D308" s="152" t="s">
        <v>179</v>
      </c>
      <c r="E308" s="153" t="s">
        <v>1</v>
      </c>
      <c r="F308" s="154" t="s">
        <v>975</v>
      </c>
      <c r="H308" s="153" t="s">
        <v>1</v>
      </c>
      <c r="I308" s="155"/>
      <c r="L308" s="151"/>
      <c r="M308" s="156"/>
      <c r="T308" s="157"/>
      <c r="AT308" s="153" t="s">
        <v>179</v>
      </c>
      <c r="AU308" s="153" t="s">
        <v>89</v>
      </c>
      <c r="AV308" s="12" t="s">
        <v>87</v>
      </c>
      <c r="AW308" s="12" t="s">
        <v>36</v>
      </c>
      <c r="AX308" s="12" t="s">
        <v>80</v>
      </c>
      <c r="AY308" s="153" t="s">
        <v>171</v>
      </c>
    </row>
    <row r="309" spans="2:65" s="13" customFormat="1">
      <c r="B309" s="158"/>
      <c r="D309" s="152" t="s">
        <v>179</v>
      </c>
      <c r="E309" s="159" t="s">
        <v>1</v>
      </c>
      <c r="F309" s="160" t="s">
        <v>1586</v>
      </c>
      <c r="H309" s="161">
        <v>27.405000000000001</v>
      </c>
      <c r="I309" s="162"/>
      <c r="L309" s="158"/>
      <c r="M309" s="163"/>
      <c r="T309" s="164"/>
      <c r="AT309" s="159" t="s">
        <v>179</v>
      </c>
      <c r="AU309" s="159" t="s">
        <v>89</v>
      </c>
      <c r="AV309" s="13" t="s">
        <v>89</v>
      </c>
      <c r="AW309" s="13" t="s">
        <v>36</v>
      </c>
      <c r="AX309" s="13" t="s">
        <v>80</v>
      </c>
      <c r="AY309" s="159" t="s">
        <v>171</v>
      </c>
    </row>
    <row r="310" spans="2:65" s="14" customFormat="1">
      <c r="B310" s="165"/>
      <c r="D310" s="152" t="s">
        <v>179</v>
      </c>
      <c r="E310" s="166" t="s">
        <v>1</v>
      </c>
      <c r="F310" s="167" t="s">
        <v>183</v>
      </c>
      <c r="H310" s="168">
        <v>27.405000000000001</v>
      </c>
      <c r="I310" s="169"/>
      <c r="L310" s="165"/>
      <c r="M310" s="170"/>
      <c r="T310" s="171"/>
      <c r="AT310" s="166" t="s">
        <v>179</v>
      </c>
      <c r="AU310" s="166" t="s">
        <v>89</v>
      </c>
      <c r="AV310" s="14" t="s">
        <v>177</v>
      </c>
      <c r="AW310" s="14" t="s">
        <v>36</v>
      </c>
      <c r="AX310" s="14" t="s">
        <v>87</v>
      </c>
      <c r="AY310" s="166" t="s">
        <v>171</v>
      </c>
    </row>
    <row r="311" spans="2:65" s="13" customFormat="1">
      <c r="B311" s="158"/>
      <c r="D311" s="152" t="s">
        <v>179</v>
      </c>
      <c r="F311" s="160" t="s">
        <v>1587</v>
      </c>
      <c r="H311" s="161">
        <v>27.815999999999999</v>
      </c>
      <c r="I311" s="162"/>
      <c r="L311" s="158"/>
      <c r="M311" s="163"/>
      <c r="T311" s="164"/>
      <c r="AT311" s="159" t="s">
        <v>179</v>
      </c>
      <c r="AU311" s="159" t="s">
        <v>89</v>
      </c>
      <c r="AV311" s="13" t="s">
        <v>89</v>
      </c>
      <c r="AW311" s="13" t="s">
        <v>4</v>
      </c>
      <c r="AX311" s="13" t="s">
        <v>87</v>
      </c>
      <c r="AY311" s="159" t="s">
        <v>171</v>
      </c>
    </row>
    <row r="312" spans="2:65" s="1" customFormat="1" ht="24.15" customHeight="1">
      <c r="B312" s="32"/>
      <c r="C312" s="137" t="s">
        <v>560</v>
      </c>
      <c r="D312" s="137" t="s">
        <v>173</v>
      </c>
      <c r="E312" s="138" t="s">
        <v>1588</v>
      </c>
      <c r="F312" s="139" t="s">
        <v>1589</v>
      </c>
      <c r="G312" s="140" t="s">
        <v>190</v>
      </c>
      <c r="H312" s="141">
        <v>7</v>
      </c>
      <c r="I312" s="142"/>
      <c r="J312" s="143">
        <f>ROUND(I312*H312,2)</f>
        <v>0</v>
      </c>
      <c r="K312" s="144"/>
      <c r="L312" s="32"/>
      <c r="M312" s="145" t="s">
        <v>1</v>
      </c>
      <c r="N312" s="146" t="s">
        <v>45</v>
      </c>
      <c r="P312" s="147">
        <f>O312*H312</f>
        <v>0</v>
      </c>
      <c r="Q312" s="147">
        <v>0</v>
      </c>
      <c r="R312" s="147">
        <f>Q312*H312</f>
        <v>0</v>
      </c>
      <c r="S312" s="147">
        <v>0</v>
      </c>
      <c r="T312" s="148">
        <f>S312*H312</f>
        <v>0</v>
      </c>
      <c r="AR312" s="149" t="s">
        <v>177</v>
      </c>
      <c r="AT312" s="149" t="s">
        <v>173</v>
      </c>
      <c r="AU312" s="149" t="s">
        <v>89</v>
      </c>
      <c r="AY312" s="17" t="s">
        <v>171</v>
      </c>
      <c r="BE312" s="150">
        <f>IF(N312="základní",J312,0)</f>
        <v>0</v>
      </c>
      <c r="BF312" s="150">
        <f>IF(N312="snížená",J312,0)</f>
        <v>0</v>
      </c>
      <c r="BG312" s="150">
        <f>IF(N312="zákl. přenesená",J312,0)</f>
        <v>0</v>
      </c>
      <c r="BH312" s="150">
        <f>IF(N312="sníž. přenesená",J312,0)</f>
        <v>0</v>
      </c>
      <c r="BI312" s="150">
        <f>IF(N312="nulová",J312,0)</f>
        <v>0</v>
      </c>
      <c r="BJ312" s="17" t="s">
        <v>87</v>
      </c>
      <c r="BK312" s="150">
        <f>ROUND(I312*H312,2)</f>
        <v>0</v>
      </c>
      <c r="BL312" s="17" t="s">
        <v>177</v>
      </c>
      <c r="BM312" s="149" t="s">
        <v>1590</v>
      </c>
    </row>
    <row r="313" spans="2:65" s="12" customFormat="1">
      <c r="B313" s="151"/>
      <c r="D313" s="152" t="s">
        <v>179</v>
      </c>
      <c r="E313" s="153" t="s">
        <v>1</v>
      </c>
      <c r="F313" s="154" t="s">
        <v>975</v>
      </c>
      <c r="H313" s="153" t="s">
        <v>1</v>
      </c>
      <c r="I313" s="155"/>
      <c r="L313" s="151"/>
      <c r="M313" s="156"/>
      <c r="T313" s="157"/>
      <c r="AT313" s="153" t="s">
        <v>179</v>
      </c>
      <c r="AU313" s="153" t="s">
        <v>89</v>
      </c>
      <c r="AV313" s="12" t="s">
        <v>87</v>
      </c>
      <c r="AW313" s="12" t="s">
        <v>36</v>
      </c>
      <c r="AX313" s="12" t="s">
        <v>80</v>
      </c>
      <c r="AY313" s="153" t="s">
        <v>171</v>
      </c>
    </row>
    <row r="314" spans="2:65" s="13" customFormat="1">
      <c r="B314" s="158"/>
      <c r="D314" s="152" t="s">
        <v>179</v>
      </c>
      <c r="E314" s="159" t="s">
        <v>1</v>
      </c>
      <c r="F314" s="160" t="s">
        <v>1591</v>
      </c>
      <c r="H314" s="161">
        <v>7</v>
      </c>
      <c r="I314" s="162"/>
      <c r="L314" s="158"/>
      <c r="M314" s="163"/>
      <c r="T314" s="164"/>
      <c r="AT314" s="159" t="s">
        <v>179</v>
      </c>
      <c r="AU314" s="159" t="s">
        <v>89</v>
      </c>
      <c r="AV314" s="13" t="s">
        <v>89</v>
      </c>
      <c r="AW314" s="13" t="s">
        <v>36</v>
      </c>
      <c r="AX314" s="13" t="s">
        <v>80</v>
      </c>
      <c r="AY314" s="159" t="s">
        <v>171</v>
      </c>
    </row>
    <row r="315" spans="2:65" s="14" customFormat="1">
      <c r="B315" s="165"/>
      <c r="D315" s="152" t="s">
        <v>179</v>
      </c>
      <c r="E315" s="166" t="s">
        <v>1</v>
      </c>
      <c r="F315" s="167" t="s">
        <v>183</v>
      </c>
      <c r="H315" s="168">
        <v>7</v>
      </c>
      <c r="I315" s="169"/>
      <c r="L315" s="165"/>
      <c r="M315" s="170"/>
      <c r="T315" s="171"/>
      <c r="AT315" s="166" t="s">
        <v>179</v>
      </c>
      <c r="AU315" s="166" t="s">
        <v>89</v>
      </c>
      <c r="AV315" s="14" t="s">
        <v>177</v>
      </c>
      <c r="AW315" s="14" t="s">
        <v>36</v>
      </c>
      <c r="AX315" s="14" t="s">
        <v>87</v>
      </c>
      <c r="AY315" s="166" t="s">
        <v>171</v>
      </c>
    </row>
    <row r="316" spans="2:65" s="1" customFormat="1" ht="16.5" customHeight="1">
      <c r="B316" s="32"/>
      <c r="C316" s="182" t="s">
        <v>564</v>
      </c>
      <c r="D316" s="182" t="s">
        <v>757</v>
      </c>
      <c r="E316" s="183" t="s">
        <v>1592</v>
      </c>
      <c r="F316" s="184" t="s">
        <v>1593</v>
      </c>
      <c r="G316" s="185" t="s">
        <v>190</v>
      </c>
      <c r="H316" s="186">
        <v>7</v>
      </c>
      <c r="I316" s="187"/>
      <c r="J316" s="188">
        <f>ROUND(I316*H316,2)</f>
        <v>0</v>
      </c>
      <c r="K316" s="189"/>
      <c r="L316" s="190"/>
      <c r="M316" s="191" t="s">
        <v>1</v>
      </c>
      <c r="N316" s="192" t="s">
        <v>45</v>
      </c>
      <c r="P316" s="147">
        <f>O316*H316</f>
        <v>0</v>
      </c>
      <c r="Q316" s="147">
        <v>2.1299999999999999E-2</v>
      </c>
      <c r="R316" s="147">
        <f>Q316*H316</f>
        <v>0.14910000000000001</v>
      </c>
      <c r="S316" s="147">
        <v>0</v>
      </c>
      <c r="T316" s="148">
        <f>S316*H316</f>
        <v>0</v>
      </c>
      <c r="AR316" s="149" t="s">
        <v>225</v>
      </c>
      <c r="AT316" s="149" t="s">
        <v>757</v>
      </c>
      <c r="AU316" s="149" t="s">
        <v>89</v>
      </c>
      <c r="AY316" s="17" t="s">
        <v>171</v>
      </c>
      <c r="BE316" s="150">
        <f>IF(N316="základní",J316,0)</f>
        <v>0</v>
      </c>
      <c r="BF316" s="150">
        <f>IF(N316="snížená",J316,0)</f>
        <v>0</v>
      </c>
      <c r="BG316" s="150">
        <f>IF(N316="zákl. přenesená",J316,0)</f>
        <v>0</v>
      </c>
      <c r="BH316" s="150">
        <f>IF(N316="sníž. přenesená",J316,0)</f>
        <v>0</v>
      </c>
      <c r="BI316" s="150">
        <f>IF(N316="nulová",J316,0)</f>
        <v>0</v>
      </c>
      <c r="BJ316" s="17" t="s">
        <v>87</v>
      </c>
      <c r="BK316" s="150">
        <f>ROUND(I316*H316,2)</f>
        <v>0</v>
      </c>
      <c r="BL316" s="17" t="s">
        <v>177</v>
      </c>
      <c r="BM316" s="149" t="s">
        <v>1594</v>
      </c>
    </row>
    <row r="317" spans="2:65" s="12" customFormat="1">
      <c r="B317" s="151"/>
      <c r="D317" s="152" t="s">
        <v>179</v>
      </c>
      <c r="E317" s="153" t="s">
        <v>1</v>
      </c>
      <c r="F317" s="154" t="s">
        <v>975</v>
      </c>
      <c r="H317" s="153" t="s">
        <v>1</v>
      </c>
      <c r="I317" s="155"/>
      <c r="L317" s="151"/>
      <c r="M317" s="156"/>
      <c r="T317" s="157"/>
      <c r="AT317" s="153" t="s">
        <v>179</v>
      </c>
      <c r="AU317" s="153" t="s">
        <v>89</v>
      </c>
      <c r="AV317" s="12" t="s">
        <v>87</v>
      </c>
      <c r="AW317" s="12" t="s">
        <v>36</v>
      </c>
      <c r="AX317" s="12" t="s">
        <v>80</v>
      </c>
      <c r="AY317" s="153" t="s">
        <v>171</v>
      </c>
    </row>
    <row r="318" spans="2:65" s="13" customFormat="1">
      <c r="B318" s="158"/>
      <c r="D318" s="152" t="s">
        <v>179</v>
      </c>
      <c r="E318" s="159" t="s">
        <v>1</v>
      </c>
      <c r="F318" s="160" t="s">
        <v>1591</v>
      </c>
      <c r="H318" s="161">
        <v>7</v>
      </c>
      <c r="I318" s="162"/>
      <c r="L318" s="158"/>
      <c r="M318" s="163"/>
      <c r="T318" s="164"/>
      <c r="AT318" s="159" t="s">
        <v>179</v>
      </c>
      <c r="AU318" s="159" t="s">
        <v>89</v>
      </c>
      <c r="AV318" s="13" t="s">
        <v>89</v>
      </c>
      <c r="AW318" s="13" t="s">
        <v>36</v>
      </c>
      <c r="AX318" s="13" t="s">
        <v>80</v>
      </c>
      <c r="AY318" s="159" t="s">
        <v>171</v>
      </c>
    </row>
    <row r="319" spans="2:65" s="14" customFormat="1">
      <c r="B319" s="165"/>
      <c r="D319" s="152" t="s">
        <v>179</v>
      </c>
      <c r="E319" s="166" t="s">
        <v>1</v>
      </c>
      <c r="F319" s="167" t="s">
        <v>183</v>
      </c>
      <c r="H319" s="168">
        <v>7</v>
      </c>
      <c r="I319" s="169"/>
      <c r="L319" s="165"/>
      <c r="M319" s="170"/>
      <c r="T319" s="171"/>
      <c r="AT319" s="166" t="s">
        <v>179</v>
      </c>
      <c r="AU319" s="166" t="s">
        <v>89</v>
      </c>
      <c r="AV319" s="14" t="s">
        <v>177</v>
      </c>
      <c r="AW319" s="14" t="s">
        <v>36</v>
      </c>
      <c r="AX319" s="14" t="s">
        <v>87</v>
      </c>
      <c r="AY319" s="166" t="s">
        <v>171</v>
      </c>
    </row>
    <row r="320" spans="2:65" s="1" customFormat="1" ht="37.950000000000003" customHeight="1">
      <c r="B320" s="32"/>
      <c r="C320" s="137" t="s">
        <v>568</v>
      </c>
      <c r="D320" s="137" t="s">
        <v>173</v>
      </c>
      <c r="E320" s="138" t="s">
        <v>1595</v>
      </c>
      <c r="F320" s="139" t="s">
        <v>1596</v>
      </c>
      <c r="G320" s="140" t="s">
        <v>190</v>
      </c>
      <c r="H320" s="141">
        <v>5</v>
      </c>
      <c r="I320" s="142"/>
      <c r="J320" s="143">
        <f>ROUND(I320*H320,2)</f>
        <v>0</v>
      </c>
      <c r="K320" s="144"/>
      <c r="L320" s="32"/>
      <c r="M320" s="145" t="s">
        <v>1</v>
      </c>
      <c r="N320" s="146" t="s">
        <v>45</v>
      </c>
      <c r="P320" s="147">
        <f>O320*H320</f>
        <v>0</v>
      </c>
      <c r="Q320" s="147">
        <v>0</v>
      </c>
      <c r="R320" s="147">
        <f>Q320*H320</f>
        <v>0</v>
      </c>
      <c r="S320" s="147">
        <v>0</v>
      </c>
      <c r="T320" s="148">
        <f>S320*H320</f>
        <v>0</v>
      </c>
      <c r="AR320" s="149" t="s">
        <v>177</v>
      </c>
      <c r="AT320" s="149" t="s">
        <v>173</v>
      </c>
      <c r="AU320" s="149" t="s">
        <v>89</v>
      </c>
      <c r="AY320" s="17" t="s">
        <v>171</v>
      </c>
      <c r="BE320" s="150">
        <f>IF(N320="základní",J320,0)</f>
        <v>0</v>
      </c>
      <c r="BF320" s="150">
        <f>IF(N320="snížená",J320,0)</f>
        <v>0</v>
      </c>
      <c r="BG320" s="150">
        <f>IF(N320="zákl. přenesená",J320,0)</f>
        <v>0</v>
      </c>
      <c r="BH320" s="150">
        <f>IF(N320="sníž. přenesená",J320,0)</f>
        <v>0</v>
      </c>
      <c r="BI320" s="150">
        <f>IF(N320="nulová",J320,0)</f>
        <v>0</v>
      </c>
      <c r="BJ320" s="17" t="s">
        <v>87</v>
      </c>
      <c r="BK320" s="150">
        <f>ROUND(I320*H320,2)</f>
        <v>0</v>
      </c>
      <c r="BL320" s="17" t="s">
        <v>177</v>
      </c>
      <c r="BM320" s="149" t="s">
        <v>1597</v>
      </c>
    </row>
    <row r="321" spans="2:65" s="12" customFormat="1">
      <c r="B321" s="151"/>
      <c r="D321" s="152" t="s">
        <v>179</v>
      </c>
      <c r="E321" s="153" t="s">
        <v>1</v>
      </c>
      <c r="F321" s="154" t="s">
        <v>975</v>
      </c>
      <c r="H321" s="153" t="s">
        <v>1</v>
      </c>
      <c r="I321" s="155"/>
      <c r="L321" s="151"/>
      <c r="M321" s="156"/>
      <c r="T321" s="157"/>
      <c r="AT321" s="153" t="s">
        <v>179</v>
      </c>
      <c r="AU321" s="153" t="s">
        <v>89</v>
      </c>
      <c r="AV321" s="12" t="s">
        <v>87</v>
      </c>
      <c r="AW321" s="12" t="s">
        <v>36</v>
      </c>
      <c r="AX321" s="12" t="s">
        <v>80</v>
      </c>
      <c r="AY321" s="153" t="s">
        <v>171</v>
      </c>
    </row>
    <row r="322" spans="2:65" s="13" customFormat="1">
      <c r="B322" s="158"/>
      <c r="D322" s="152" t="s">
        <v>179</v>
      </c>
      <c r="E322" s="159" t="s">
        <v>1</v>
      </c>
      <c r="F322" s="160" t="s">
        <v>1598</v>
      </c>
      <c r="H322" s="161">
        <v>5</v>
      </c>
      <c r="I322" s="162"/>
      <c r="L322" s="158"/>
      <c r="M322" s="163"/>
      <c r="T322" s="164"/>
      <c r="AT322" s="159" t="s">
        <v>179</v>
      </c>
      <c r="AU322" s="159" t="s">
        <v>89</v>
      </c>
      <c r="AV322" s="13" t="s">
        <v>89</v>
      </c>
      <c r="AW322" s="13" t="s">
        <v>36</v>
      </c>
      <c r="AX322" s="13" t="s">
        <v>80</v>
      </c>
      <c r="AY322" s="159" t="s">
        <v>171</v>
      </c>
    </row>
    <row r="323" spans="2:65" s="14" customFormat="1">
      <c r="B323" s="165"/>
      <c r="D323" s="152" t="s">
        <v>179</v>
      </c>
      <c r="E323" s="166" t="s">
        <v>1</v>
      </c>
      <c r="F323" s="167" t="s">
        <v>183</v>
      </c>
      <c r="H323" s="168">
        <v>5</v>
      </c>
      <c r="I323" s="169"/>
      <c r="L323" s="165"/>
      <c r="M323" s="170"/>
      <c r="T323" s="171"/>
      <c r="AT323" s="166" t="s">
        <v>179</v>
      </c>
      <c r="AU323" s="166" t="s">
        <v>89</v>
      </c>
      <c r="AV323" s="14" t="s">
        <v>177</v>
      </c>
      <c r="AW323" s="14" t="s">
        <v>36</v>
      </c>
      <c r="AX323" s="14" t="s">
        <v>87</v>
      </c>
      <c r="AY323" s="166" t="s">
        <v>171</v>
      </c>
    </row>
    <row r="324" spans="2:65" s="1" customFormat="1" ht="16.5" customHeight="1">
      <c r="B324" s="32"/>
      <c r="C324" s="182" t="s">
        <v>576</v>
      </c>
      <c r="D324" s="182" t="s">
        <v>757</v>
      </c>
      <c r="E324" s="183" t="s">
        <v>1599</v>
      </c>
      <c r="F324" s="184" t="s">
        <v>1600</v>
      </c>
      <c r="G324" s="185" t="s">
        <v>190</v>
      </c>
      <c r="H324" s="186">
        <v>1</v>
      </c>
      <c r="I324" s="187"/>
      <c r="J324" s="188">
        <f>ROUND(I324*H324,2)</f>
        <v>0</v>
      </c>
      <c r="K324" s="189"/>
      <c r="L324" s="190"/>
      <c r="M324" s="191" t="s">
        <v>1</v>
      </c>
      <c r="N324" s="192" t="s">
        <v>45</v>
      </c>
      <c r="P324" s="147">
        <f>O324*H324</f>
        <v>0</v>
      </c>
      <c r="Q324" s="147">
        <v>7.4550000000000005E-2</v>
      </c>
      <c r="R324" s="147">
        <f>Q324*H324</f>
        <v>7.4550000000000005E-2</v>
      </c>
      <c r="S324" s="147">
        <v>0</v>
      </c>
      <c r="T324" s="148">
        <f>S324*H324</f>
        <v>0</v>
      </c>
      <c r="AR324" s="149" t="s">
        <v>225</v>
      </c>
      <c r="AT324" s="149" t="s">
        <v>757</v>
      </c>
      <c r="AU324" s="149" t="s">
        <v>89</v>
      </c>
      <c r="AY324" s="17" t="s">
        <v>171</v>
      </c>
      <c r="BE324" s="150">
        <f>IF(N324="základní",J324,0)</f>
        <v>0</v>
      </c>
      <c r="BF324" s="150">
        <f>IF(N324="snížená",J324,0)</f>
        <v>0</v>
      </c>
      <c r="BG324" s="150">
        <f>IF(N324="zákl. přenesená",J324,0)</f>
        <v>0</v>
      </c>
      <c r="BH324" s="150">
        <f>IF(N324="sníž. přenesená",J324,0)</f>
        <v>0</v>
      </c>
      <c r="BI324" s="150">
        <f>IF(N324="nulová",J324,0)</f>
        <v>0</v>
      </c>
      <c r="BJ324" s="17" t="s">
        <v>87</v>
      </c>
      <c r="BK324" s="150">
        <f>ROUND(I324*H324,2)</f>
        <v>0</v>
      </c>
      <c r="BL324" s="17" t="s">
        <v>177</v>
      </c>
      <c r="BM324" s="149" t="s">
        <v>1601</v>
      </c>
    </row>
    <row r="325" spans="2:65" s="12" customFormat="1">
      <c r="B325" s="151"/>
      <c r="D325" s="152" t="s">
        <v>179</v>
      </c>
      <c r="E325" s="153" t="s">
        <v>1</v>
      </c>
      <c r="F325" s="154" t="s">
        <v>975</v>
      </c>
      <c r="H325" s="153" t="s">
        <v>1</v>
      </c>
      <c r="I325" s="155"/>
      <c r="L325" s="151"/>
      <c r="M325" s="156"/>
      <c r="T325" s="157"/>
      <c r="AT325" s="153" t="s">
        <v>179</v>
      </c>
      <c r="AU325" s="153" t="s">
        <v>89</v>
      </c>
      <c r="AV325" s="12" t="s">
        <v>87</v>
      </c>
      <c r="AW325" s="12" t="s">
        <v>36</v>
      </c>
      <c r="AX325" s="12" t="s">
        <v>80</v>
      </c>
      <c r="AY325" s="153" t="s">
        <v>171</v>
      </c>
    </row>
    <row r="326" spans="2:65" s="13" customFormat="1">
      <c r="B326" s="158"/>
      <c r="D326" s="152" t="s">
        <v>179</v>
      </c>
      <c r="E326" s="159" t="s">
        <v>1</v>
      </c>
      <c r="F326" s="160" t="s">
        <v>1602</v>
      </c>
      <c r="H326" s="161">
        <v>1</v>
      </c>
      <c r="I326" s="162"/>
      <c r="L326" s="158"/>
      <c r="M326" s="163"/>
      <c r="T326" s="164"/>
      <c r="AT326" s="159" t="s">
        <v>179</v>
      </c>
      <c r="AU326" s="159" t="s">
        <v>89</v>
      </c>
      <c r="AV326" s="13" t="s">
        <v>89</v>
      </c>
      <c r="AW326" s="13" t="s">
        <v>36</v>
      </c>
      <c r="AX326" s="13" t="s">
        <v>80</v>
      </c>
      <c r="AY326" s="159" t="s">
        <v>171</v>
      </c>
    </row>
    <row r="327" spans="2:65" s="14" customFormat="1">
      <c r="B327" s="165"/>
      <c r="D327" s="152" t="s">
        <v>179</v>
      </c>
      <c r="E327" s="166" t="s">
        <v>1</v>
      </c>
      <c r="F327" s="167" t="s">
        <v>183</v>
      </c>
      <c r="H327" s="168">
        <v>1</v>
      </c>
      <c r="I327" s="169"/>
      <c r="L327" s="165"/>
      <c r="M327" s="170"/>
      <c r="T327" s="171"/>
      <c r="AT327" s="166" t="s">
        <v>179</v>
      </c>
      <c r="AU327" s="166" t="s">
        <v>89</v>
      </c>
      <c r="AV327" s="14" t="s">
        <v>177</v>
      </c>
      <c r="AW327" s="14" t="s">
        <v>36</v>
      </c>
      <c r="AX327" s="14" t="s">
        <v>87</v>
      </c>
      <c r="AY327" s="166" t="s">
        <v>171</v>
      </c>
    </row>
    <row r="328" spans="2:65" s="1" customFormat="1" ht="16.5" customHeight="1">
      <c r="B328" s="32"/>
      <c r="C328" s="182" t="s">
        <v>583</v>
      </c>
      <c r="D328" s="182" t="s">
        <v>757</v>
      </c>
      <c r="E328" s="183" t="s">
        <v>1603</v>
      </c>
      <c r="F328" s="184" t="s">
        <v>1604</v>
      </c>
      <c r="G328" s="185" t="s">
        <v>190</v>
      </c>
      <c r="H328" s="186">
        <v>2</v>
      </c>
      <c r="I328" s="187"/>
      <c r="J328" s="188">
        <f>ROUND(I328*H328,2)</f>
        <v>0</v>
      </c>
      <c r="K328" s="189"/>
      <c r="L328" s="190"/>
      <c r="M328" s="191" t="s">
        <v>1</v>
      </c>
      <c r="N328" s="192" t="s">
        <v>45</v>
      </c>
      <c r="P328" s="147">
        <f>O328*H328</f>
        <v>0</v>
      </c>
      <c r="Q328" s="147">
        <v>7.4550000000000005E-2</v>
      </c>
      <c r="R328" s="147">
        <f>Q328*H328</f>
        <v>0.14910000000000001</v>
      </c>
      <c r="S328" s="147">
        <v>0</v>
      </c>
      <c r="T328" s="148">
        <f>S328*H328</f>
        <v>0</v>
      </c>
      <c r="AR328" s="149" t="s">
        <v>225</v>
      </c>
      <c r="AT328" s="149" t="s">
        <v>757</v>
      </c>
      <c r="AU328" s="149" t="s">
        <v>89</v>
      </c>
      <c r="AY328" s="17" t="s">
        <v>171</v>
      </c>
      <c r="BE328" s="150">
        <f>IF(N328="základní",J328,0)</f>
        <v>0</v>
      </c>
      <c r="BF328" s="150">
        <f>IF(N328="snížená",J328,0)</f>
        <v>0</v>
      </c>
      <c r="BG328" s="150">
        <f>IF(N328="zákl. přenesená",J328,0)</f>
        <v>0</v>
      </c>
      <c r="BH328" s="150">
        <f>IF(N328="sníž. přenesená",J328,0)</f>
        <v>0</v>
      </c>
      <c r="BI328" s="150">
        <f>IF(N328="nulová",J328,0)</f>
        <v>0</v>
      </c>
      <c r="BJ328" s="17" t="s">
        <v>87</v>
      </c>
      <c r="BK328" s="150">
        <f>ROUND(I328*H328,2)</f>
        <v>0</v>
      </c>
      <c r="BL328" s="17" t="s">
        <v>177</v>
      </c>
      <c r="BM328" s="149" t="s">
        <v>1605</v>
      </c>
    </row>
    <row r="329" spans="2:65" s="12" customFormat="1">
      <c r="B329" s="151"/>
      <c r="D329" s="152" t="s">
        <v>179</v>
      </c>
      <c r="E329" s="153" t="s">
        <v>1</v>
      </c>
      <c r="F329" s="154" t="s">
        <v>975</v>
      </c>
      <c r="H329" s="153" t="s">
        <v>1</v>
      </c>
      <c r="I329" s="155"/>
      <c r="L329" s="151"/>
      <c r="M329" s="156"/>
      <c r="T329" s="157"/>
      <c r="AT329" s="153" t="s">
        <v>179</v>
      </c>
      <c r="AU329" s="153" t="s">
        <v>89</v>
      </c>
      <c r="AV329" s="12" t="s">
        <v>87</v>
      </c>
      <c r="AW329" s="12" t="s">
        <v>36</v>
      </c>
      <c r="AX329" s="12" t="s">
        <v>80</v>
      </c>
      <c r="AY329" s="153" t="s">
        <v>171</v>
      </c>
    </row>
    <row r="330" spans="2:65" s="13" customFormat="1">
      <c r="B330" s="158"/>
      <c r="D330" s="152" t="s">
        <v>179</v>
      </c>
      <c r="E330" s="159" t="s">
        <v>1</v>
      </c>
      <c r="F330" s="160" t="s">
        <v>1606</v>
      </c>
      <c r="H330" s="161">
        <v>2</v>
      </c>
      <c r="I330" s="162"/>
      <c r="L330" s="158"/>
      <c r="M330" s="163"/>
      <c r="T330" s="164"/>
      <c r="AT330" s="159" t="s">
        <v>179</v>
      </c>
      <c r="AU330" s="159" t="s">
        <v>89</v>
      </c>
      <c r="AV330" s="13" t="s">
        <v>89</v>
      </c>
      <c r="AW330" s="13" t="s">
        <v>36</v>
      </c>
      <c r="AX330" s="13" t="s">
        <v>80</v>
      </c>
      <c r="AY330" s="159" t="s">
        <v>171</v>
      </c>
    </row>
    <row r="331" spans="2:65" s="14" customFormat="1">
      <c r="B331" s="165"/>
      <c r="D331" s="152" t="s">
        <v>179</v>
      </c>
      <c r="E331" s="166" t="s">
        <v>1</v>
      </c>
      <c r="F331" s="167" t="s">
        <v>183</v>
      </c>
      <c r="H331" s="168">
        <v>2</v>
      </c>
      <c r="I331" s="169"/>
      <c r="L331" s="165"/>
      <c r="M331" s="170"/>
      <c r="T331" s="171"/>
      <c r="AT331" s="166" t="s">
        <v>179</v>
      </c>
      <c r="AU331" s="166" t="s">
        <v>89</v>
      </c>
      <c r="AV331" s="14" t="s">
        <v>177</v>
      </c>
      <c r="AW331" s="14" t="s">
        <v>36</v>
      </c>
      <c r="AX331" s="14" t="s">
        <v>87</v>
      </c>
      <c r="AY331" s="166" t="s">
        <v>171</v>
      </c>
    </row>
    <row r="332" spans="2:65" s="1" customFormat="1" ht="16.5" customHeight="1">
      <c r="B332" s="32"/>
      <c r="C332" s="182" t="s">
        <v>589</v>
      </c>
      <c r="D332" s="182" t="s">
        <v>757</v>
      </c>
      <c r="E332" s="183" t="s">
        <v>1607</v>
      </c>
      <c r="F332" s="184" t="s">
        <v>1608</v>
      </c>
      <c r="G332" s="185" t="s">
        <v>190</v>
      </c>
      <c r="H332" s="186">
        <v>2</v>
      </c>
      <c r="I332" s="187"/>
      <c r="J332" s="188">
        <f>ROUND(I332*H332,2)</f>
        <v>0</v>
      </c>
      <c r="K332" s="189"/>
      <c r="L332" s="190"/>
      <c r="M332" s="191" t="s">
        <v>1</v>
      </c>
      <c r="N332" s="192" t="s">
        <v>45</v>
      </c>
      <c r="P332" s="147">
        <f>O332*H332</f>
        <v>0</v>
      </c>
      <c r="Q332" s="147">
        <v>7.4550000000000005E-2</v>
      </c>
      <c r="R332" s="147">
        <f>Q332*H332</f>
        <v>0.14910000000000001</v>
      </c>
      <c r="S332" s="147">
        <v>0</v>
      </c>
      <c r="T332" s="148">
        <f>S332*H332</f>
        <v>0</v>
      </c>
      <c r="AR332" s="149" t="s">
        <v>225</v>
      </c>
      <c r="AT332" s="149" t="s">
        <v>757</v>
      </c>
      <c r="AU332" s="149" t="s">
        <v>89</v>
      </c>
      <c r="AY332" s="17" t="s">
        <v>171</v>
      </c>
      <c r="BE332" s="150">
        <f>IF(N332="základní",J332,0)</f>
        <v>0</v>
      </c>
      <c r="BF332" s="150">
        <f>IF(N332="snížená",J332,0)</f>
        <v>0</v>
      </c>
      <c r="BG332" s="150">
        <f>IF(N332="zákl. přenesená",J332,0)</f>
        <v>0</v>
      </c>
      <c r="BH332" s="150">
        <f>IF(N332="sníž. přenesená",J332,0)</f>
        <v>0</v>
      </c>
      <c r="BI332" s="150">
        <f>IF(N332="nulová",J332,0)</f>
        <v>0</v>
      </c>
      <c r="BJ332" s="17" t="s">
        <v>87</v>
      </c>
      <c r="BK332" s="150">
        <f>ROUND(I332*H332,2)</f>
        <v>0</v>
      </c>
      <c r="BL332" s="17" t="s">
        <v>177</v>
      </c>
      <c r="BM332" s="149" t="s">
        <v>1609</v>
      </c>
    </row>
    <row r="333" spans="2:65" s="12" customFormat="1">
      <c r="B333" s="151"/>
      <c r="D333" s="152" t="s">
        <v>179</v>
      </c>
      <c r="E333" s="153" t="s">
        <v>1</v>
      </c>
      <c r="F333" s="154" t="s">
        <v>975</v>
      </c>
      <c r="H333" s="153" t="s">
        <v>1</v>
      </c>
      <c r="I333" s="155"/>
      <c r="L333" s="151"/>
      <c r="M333" s="156"/>
      <c r="T333" s="157"/>
      <c r="AT333" s="153" t="s">
        <v>179</v>
      </c>
      <c r="AU333" s="153" t="s">
        <v>89</v>
      </c>
      <c r="AV333" s="12" t="s">
        <v>87</v>
      </c>
      <c r="AW333" s="12" t="s">
        <v>36</v>
      </c>
      <c r="AX333" s="12" t="s">
        <v>80</v>
      </c>
      <c r="AY333" s="153" t="s">
        <v>171</v>
      </c>
    </row>
    <row r="334" spans="2:65" s="13" customFormat="1">
      <c r="B334" s="158"/>
      <c r="D334" s="152" t="s">
        <v>179</v>
      </c>
      <c r="E334" s="159" t="s">
        <v>1</v>
      </c>
      <c r="F334" s="160" t="s">
        <v>1606</v>
      </c>
      <c r="H334" s="161">
        <v>2</v>
      </c>
      <c r="I334" s="162"/>
      <c r="L334" s="158"/>
      <c r="M334" s="163"/>
      <c r="T334" s="164"/>
      <c r="AT334" s="159" t="s">
        <v>179</v>
      </c>
      <c r="AU334" s="159" t="s">
        <v>89</v>
      </c>
      <c r="AV334" s="13" t="s">
        <v>89</v>
      </c>
      <c r="AW334" s="13" t="s">
        <v>36</v>
      </c>
      <c r="AX334" s="13" t="s">
        <v>80</v>
      </c>
      <c r="AY334" s="159" t="s">
        <v>171</v>
      </c>
    </row>
    <row r="335" spans="2:65" s="14" customFormat="1">
      <c r="B335" s="165"/>
      <c r="D335" s="152" t="s">
        <v>179</v>
      </c>
      <c r="E335" s="166" t="s">
        <v>1</v>
      </c>
      <c r="F335" s="167" t="s">
        <v>183</v>
      </c>
      <c r="H335" s="168">
        <v>2</v>
      </c>
      <c r="I335" s="169"/>
      <c r="L335" s="165"/>
      <c r="M335" s="170"/>
      <c r="T335" s="171"/>
      <c r="AT335" s="166" t="s">
        <v>179</v>
      </c>
      <c r="AU335" s="166" t="s">
        <v>89</v>
      </c>
      <c r="AV335" s="14" t="s">
        <v>177</v>
      </c>
      <c r="AW335" s="14" t="s">
        <v>36</v>
      </c>
      <c r="AX335" s="14" t="s">
        <v>87</v>
      </c>
      <c r="AY335" s="166" t="s">
        <v>171</v>
      </c>
    </row>
    <row r="336" spans="2:65" s="1" customFormat="1" ht="21.75" customHeight="1">
      <c r="B336" s="32"/>
      <c r="C336" s="137" t="s">
        <v>598</v>
      </c>
      <c r="D336" s="137" t="s">
        <v>173</v>
      </c>
      <c r="E336" s="138" t="s">
        <v>1610</v>
      </c>
      <c r="F336" s="139" t="s">
        <v>1611</v>
      </c>
      <c r="G336" s="140" t="s">
        <v>190</v>
      </c>
      <c r="H336" s="141">
        <v>2</v>
      </c>
      <c r="I336" s="142"/>
      <c r="J336" s="143">
        <f>ROUND(I336*H336,2)</f>
        <v>0</v>
      </c>
      <c r="K336" s="144"/>
      <c r="L336" s="32"/>
      <c r="M336" s="145" t="s">
        <v>1</v>
      </c>
      <c r="N336" s="146" t="s">
        <v>45</v>
      </c>
      <c r="P336" s="147">
        <f>O336*H336</f>
        <v>0</v>
      </c>
      <c r="Q336" s="147">
        <v>0</v>
      </c>
      <c r="R336" s="147">
        <f>Q336*H336</f>
        <v>0</v>
      </c>
      <c r="S336" s="147">
        <v>0.73253000000000001</v>
      </c>
      <c r="T336" s="148">
        <f>S336*H336</f>
        <v>1.46506</v>
      </c>
      <c r="AR336" s="149" t="s">
        <v>177</v>
      </c>
      <c r="AT336" s="149" t="s">
        <v>173</v>
      </c>
      <c r="AU336" s="149" t="s">
        <v>89</v>
      </c>
      <c r="AY336" s="17" t="s">
        <v>171</v>
      </c>
      <c r="BE336" s="150">
        <f>IF(N336="základní",J336,0)</f>
        <v>0</v>
      </c>
      <c r="BF336" s="150">
        <f>IF(N336="snížená",J336,0)</f>
        <v>0</v>
      </c>
      <c r="BG336" s="150">
        <f>IF(N336="zákl. přenesená",J336,0)</f>
        <v>0</v>
      </c>
      <c r="BH336" s="150">
        <f>IF(N336="sníž. přenesená",J336,0)</f>
        <v>0</v>
      </c>
      <c r="BI336" s="150">
        <f>IF(N336="nulová",J336,0)</f>
        <v>0</v>
      </c>
      <c r="BJ336" s="17" t="s">
        <v>87</v>
      </c>
      <c r="BK336" s="150">
        <f>ROUND(I336*H336,2)</f>
        <v>0</v>
      </c>
      <c r="BL336" s="17" t="s">
        <v>177</v>
      </c>
      <c r="BM336" s="149" t="s">
        <v>1612</v>
      </c>
    </row>
    <row r="337" spans="2:65" s="12" customFormat="1">
      <c r="B337" s="151"/>
      <c r="D337" s="152" t="s">
        <v>179</v>
      </c>
      <c r="E337" s="153" t="s">
        <v>1</v>
      </c>
      <c r="F337" s="154" t="s">
        <v>975</v>
      </c>
      <c r="H337" s="153" t="s">
        <v>1</v>
      </c>
      <c r="I337" s="155"/>
      <c r="L337" s="151"/>
      <c r="M337" s="156"/>
      <c r="T337" s="157"/>
      <c r="AT337" s="153" t="s">
        <v>179</v>
      </c>
      <c r="AU337" s="153" t="s">
        <v>89</v>
      </c>
      <c r="AV337" s="12" t="s">
        <v>87</v>
      </c>
      <c r="AW337" s="12" t="s">
        <v>36</v>
      </c>
      <c r="AX337" s="12" t="s">
        <v>80</v>
      </c>
      <c r="AY337" s="153" t="s">
        <v>171</v>
      </c>
    </row>
    <row r="338" spans="2:65" s="13" customFormat="1">
      <c r="B338" s="158"/>
      <c r="D338" s="152" t="s">
        <v>179</v>
      </c>
      <c r="E338" s="159" t="s">
        <v>1</v>
      </c>
      <c r="F338" s="160" t="s">
        <v>1606</v>
      </c>
      <c r="H338" s="161">
        <v>2</v>
      </c>
      <c r="I338" s="162"/>
      <c r="L338" s="158"/>
      <c r="M338" s="163"/>
      <c r="T338" s="164"/>
      <c r="AT338" s="159" t="s">
        <v>179</v>
      </c>
      <c r="AU338" s="159" t="s">
        <v>89</v>
      </c>
      <c r="AV338" s="13" t="s">
        <v>89</v>
      </c>
      <c r="AW338" s="13" t="s">
        <v>36</v>
      </c>
      <c r="AX338" s="13" t="s">
        <v>80</v>
      </c>
      <c r="AY338" s="159" t="s">
        <v>171</v>
      </c>
    </row>
    <row r="339" spans="2:65" s="14" customFormat="1">
      <c r="B339" s="165"/>
      <c r="D339" s="152" t="s">
        <v>179</v>
      </c>
      <c r="E339" s="166" t="s">
        <v>1</v>
      </c>
      <c r="F339" s="167" t="s">
        <v>183</v>
      </c>
      <c r="H339" s="168">
        <v>2</v>
      </c>
      <c r="I339" s="169"/>
      <c r="L339" s="165"/>
      <c r="M339" s="170"/>
      <c r="T339" s="171"/>
      <c r="AT339" s="166" t="s">
        <v>179</v>
      </c>
      <c r="AU339" s="166" t="s">
        <v>89</v>
      </c>
      <c r="AV339" s="14" t="s">
        <v>177</v>
      </c>
      <c r="AW339" s="14" t="s">
        <v>36</v>
      </c>
      <c r="AX339" s="14" t="s">
        <v>87</v>
      </c>
      <c r="AY339" s="166" t="s">
        <v>171</v>
      </c>
    </row>
    <row r="340" spans="2:65" s="1" customFormat="1" ht="24.15" customHeight="1">
      <c r="B340" s="32"/>
      <c r="C340" s="137" t="s">
        <v>602</v>
      </c>
      <c r="D340" s="137" t="s">
        <v>173</v>
      </c>
      <c r="E340" s="138" t="s">
        <v>1613</v>
      </c>
      <c r="F340" s="139" t="s">
        <v>1614</v>
      </c>
      <c r="G340" s="140" t="s">
        <v>190</v>
      </c>
      <c r="H340" s="141">
        <v>2</v>
      </c>
      <c r="I340" s="142"/>
      <c r="J340" s="143">
        <f>ROUND(I340*H340,2)</f>
        <v>0</v>
      </c>
      <c r="K340" s="144"/>
      <c r="L340" s="32"/>
      <c r="M340" s="145" t="s">
        <v>1</v>
      </c>
      <c r="N340" s="146" t="s">
        <v>45</v>
      </c>
      <c r="P340" s="147">
        <f>O340*H340</f>
        <v>0</v>
      </c>
      <c r="Q340" s="147">
        <v>0</v>
      </c>
      <c r="R340" s="147">
        <f>Q340*H340</f>
        <v>0</v>
      </c>
      <c r="S340" s="147">
        <v>0</v>
      </c>
      <c r="T340" s="148">
        <f>S340*H340</f>
        <v>0</v>
      </c>
      <c r="AR340" s="149" t="s">
        <v>177</v>
      </c>
      <c r="AT340" s="149" t="s">
        <v>173</v>
      </c>
      <c r="AU340" s="149" t="s">
        <v>89</v>
      </c>
      <c r="AY340" s="17" t="s">
        <v>171</v>
      </c>
      <c r="BE340" s="150">
        <f>IF(N340="základní",J340,0)</f>
        <v>0</v>
      </c>
      <c r="BF340" s="150">
        <f>IF(N340="snížená",J340,0)</f>
        <v>0</v>
      </c>
      <c r="BG340" s="150">
        <f>IF(N340="zákl. přenesená",J340,0)</f>
        <v>0</v>
      </c>
      <c r="BH340" s="150">
        <f>IF(N340="sníž. přenesená",J340,0)</f>
        <v>0</v>
      </c>
      <c r="BI340" s="150">
        <f>IF(N340="nulová",J340,0)</f>
        <v>0</v>
      </c>
      <c r="BJ340" s="17" t="s">
        <v>87</v>
      </c>
      <c r="BK340" s="150">
        <f>ROUND(I340*H340,2)</f>
        <v>0</v>
      </c>
      <c r="BL340" s="17" t="s">
        <v>177</v>
      </c>
      <c r="BM340" s="149" t="s">
        <v>1615</v>
      </c>
    </row>
    <row r="341" spans="2:65" s="12" customFormat="1">
      <c r="B341" s="151"/>
      <c r="D341" s="152" t="s">
        <v>179</v>
      </c>
      <c r="E341" s="153" t="s">
        <v>1</v>
      </c>
      <c r="F341" s="154" t="s">
        <v>975</v>
      </c>
      <c r="H341" s="153" t="s">
        <v>1</v>
      </c>
      <c r="I341" s="155"/>
      <c r="L341" s="151"/>
      <c r="M341" s="156"/>
      <c r="T341" s="157"/>
      <c r="AT341" s="153" t="s">
        <v>179</v>
      </c>
      <c r="AU341" s="153" t="s">
        <v>89</v>
      </c>
      <c r="AV341" s="12" t="s">
        <v>87</v>
      </c>
      <c r="AW341" s="12" t="s">
        <v>36</v>
      </c>
      <c r="AX341" s="12" t="s">
        <v>80</v>
      </c>
      <c r="AY341" s="153" t="s">
        <v>171</v>
      </c>
    </row>
    <row r="342" spans="2:65" s="13" customFormat="1">
      <c r="B342" s="158"/>
      <c r="D342" s="152" t="s">
        <v>179</v>
      </c>
      <c r="E342" s="159" t="s">
        <v>1</v>
      </c>
      <c r="F342" s="160" t="s">
        <v>1606</v>
      </c>
      <c r="H342" s="161">
        <v>2</v>
      </c>
      <c r="I342" s="162"/>
      <c r="L342" s="158"/>
      <c r="M342" s="163"/>
      <c r="T342" s="164"/>
      <c r="AT342" s="159" t="s">
        <v>179</v>
      </c>
      <c r="AU342" s="159" t="s">
        <v>89</v>
      </c>
      <c r="AV342" s="13" t="s">
        <v>89</v>
      </c>
      <c r="AW342" s="13" t="s">
        <v>36</v>
      </c>
      <c r="AX342" s="13" t="s">
        <v>80</v>
      </c>
      <c r="AY342" s="159" t="s">
        <v>171</v>
      </c>
    </row>
    <row r="343" spans="2:65" s="14" customFormat="1">
      <c r="B343" s="165"/>
      <c r="D343" s="152" t="s">
        <v>179</v>
      </c>
      <c r="E343" s="166" t="s">
        <v>1</v>
      </c>
      <c r="F343" s="167" t="s">
        <v>183</v>
      </c>
      <c r="H343" s="168">
        <v>2</v>
      </c>
      <c r="I343" s="169"/>
      <c r="L343" s="165"/>
      <c r="M343" s="170"/>
      <c r="T343" s="171"/>
      <c r="AT343" s="166" t="s">
        <v>179</v>
      </c>
      <c r="AU343" s="166" t="s">
        <v>89</v>
      </c>
      <c r="AV343" s="14" t="s">
        <v>177</v>
      </c>
      <c r="AW343" s="14" t="s">
        <v>36</v>
      </c>
      <c r="AX343" s="14" t="s">
        <v>87</v>
      </c>
      <c r="AY343" s="166" t="s">
        <v>171</v>
      </c>
    </row>
    <row r="344" spans="2:65" s="1" customFormat="1" ht="24.15" customHeight="1">
      <c r="B344" s="32"/>
      <c r="C344" s="182" t="s">
        <v>606</v>
      </c>
      <c r="D344" s="182" t="s">
        <v>757</v>
      </c>
      <c r="E344" s="183" t="s">
        <v>1616</v>
      </c>
      <c r="F344" s="184" t="s">
        <v>1617</v>
      </c>
      <c r="G344" s="185" t="s">
        <v>190</v>
      </c>
      <c r="H344" s="186">
        <v>2</v>
      </c>
      <c r="I344" s="187"/>
      <c r="J344" s="188">
        <f>ROUND(I344*H344,2)</f>
        <v>0</v>
      </c>
      <c r="K344" s="189"/>
      <c r="L344" s="190"/>
      <c r="M344" s="191" t="s">
        <v>1</v>
      </c>
      <c r="N344" s="192" t="s">
        <v>45</v>
      </c>
      <c r="P344" s="147">
        <f>O344*H344</f>
        <v>0</v>
      </c>
      <c r="Q344" s="147">
        <v>0.24099999999999999</v>
      </c>
      <c r="R344" s="147">
        <f>Q344*H344</f>
        <v>0.48199999999999998</v>
      </c>
      <c r="S344" s="147">
        <v>0</v>
      </c>
      <c r="T344" s="148">
        <f>S344*H344</f>
        <v>0</v>
      </c>
      <c r="AR344" s="149" t="s">
        <v>225</v>
      </c>
      <c r="AT344" s="149" t="s">
        <v>757</v>
      </c>
      <c r="AU344" s="149" t="s">
        <v>89</v>
      </c>
      <c r="AY344" s="17" t="s">
        <v>171</v>
      </c>
      <c r="BE344" s="150">
        <f>IF(N344="základní",J344,0)</f>
        <v>0</v>
      </c>
      <c r="BF344" s="150">
        <f>IF(N344="snížená",J344,0)</f>
        <v>0</v>
      </c>
      <c r="BG344" s="150">
        <f>IF(N344="zákl. přenesená",J344,0)</f>
        <v>0</v>
      </c>
      <c r="BH344" s="150">
        <f>IF(N344="sníž. přenesená",J344,0)</f>
        <v>0</v>
      </c>
      <c r="BI344" s="150">
        <f>IF(N344="nulová",J344,0)</f>
        <v>0</v>
      </c>
      <c r="BJ344" s="17" t="s">
        <v>87</v>
      </c>
      <c r="BK344" s="150">
        <f>ROUND(I344*H344,2)</f>
        <v>0</v>
      </c>
      <c r="BL344" s="17" t="s">
        <v>177</v>
      </c>
      <c r="BM344" s="149" t="s">
        <v>1618</v>
      </c>
    </row>
    <row r="345" spans="2:65" s="12" customFormat="1">
      <c r="B345" s="151"/>
      <c r="D345" s="152" t="s">
        <v>179</v>
      </c>
      <c r="E345" s="153" t="s">
        <v>1</v>
      </c>
      <c r="F345" s="154" t="s">
        <v>975</v>
      </c>
      <c r="H345" s="153" t="s">
        <v>1</v>
      </c>
      <c r="I345" s="155"/>
      <c r="L345" s="151"/>
      <c r="M345" s="156"/>
      <c r="T345" s="157"/>
      <c r="AT345" s="153" t="s">
        <v>179</v>
      </c>
      <c r="AU345" s="153" t="s">
        <v>89</v>
      </c>
      <c r="AV345" s="12" t="s">
        <v>87</v>
      </c>
      <c r="AW345" s="12" t="s">
        <v>36</v>
      </c>
      <c r="AX345" s="12" t="s">
        <v>80</v>
      </c>
      <c r="AY345" s="153" t="s">
        <v>171</v>
      </c>
    </row>
    <row r="346" spans="2:65" s="13" customFormat="1">
      <c r="B346" s="158"/>
      <c r="D346" s="152" t="s">
        <v>179</v>
      </c>
      <c r="E346" s="159" t="s">
        <v>1</v>
      </c>
      <c r="F346" s="160" t="s">
        <v>1606</v>
      </c>
      <c r="H346" s="161">
        <v>2</v>
      </c>
      <c r="I346" s="162"/>
      <c r="L346" s="158"/>
      <c r="M346" s="163"/>
      <c r="T346" s="164"/>
      <c r="AT346" s="159" t="s">
        <v>179</v>
      </c>
      <c r="AU346" s="159" t="s">
        <v>89</v>
      </c>
      <c r="AV346" s="13" t="s">
        <v>89</v>
      </c>
      <c r="AW346" s="13" t="s">
        <v>36</v>
      </c>
      <c r="AX346" s="13" t="s">
        <v>80</v>
      </c>
      <c r="AY346" s="159" t="s">
        <v>171</v>
      </c>
    </row>
    <row r="347" spans="2:65" s="14" customFormat="1">
      <c r="B347" s="165"/>
      <c r="D347" s="152" t="s">
        <v>179</v>
      </c>
      <c r="E347" s="166" t="s">
        <v>1</v>
      </c>
      <c r="F347" s="167" t="s">
        <v>183</v>
      </c>
      <c r="H347" s="168">
        <v>2</v>
      </c>
      <c r="I347" s="169"/>
      <c r="L347" s="165"/>
      <c r="M347" s="170"/>
      <c r="T347" s="171"/>
      <c r="AT347" s="166" t="s">
        <v>179</v>
      </c>
      <c r="AU347" s="166" t="s">
        <v>89</v>
      </c>
      <c r="AV347" s="14" t="s">
        <v>177</v>
      </c>
      <c r="AW347" s="14" t="s">
        <v>36</v>
      </c>
      <c r="AX347" s="14" t="s">
        <v>87</v>
      </c>
      <c r="AY347" s="166" t="s">
        <v>171</v>
      </c>
    </row>
    <row r="348" spans="2:65" s="1" customFormat="1" ht="24.15" customHeight="1">
      <c r="B348" s="32"/>
      <c r="C348" s="137" t="s">
        <v>610</v>
      </c>
      <c r="D348" s="137" t="s">
        <v>173</v>
      </c>
      <c r="E348" s="138" t="s">
        <v>1619</v>
      </c>
      <c r="F348" s="139" t="s">
        <v>1620</v>
      </c>
      <c r="G348" s="140" t="s">
        <v>280</v>
      </c>
      <c r="H348" s="141">
        <v>1.0820000000000001</v>
      </c>
      <c r="I348" s="142"/>
      <c r="J348" s="143">
        <f>ROUND(I348*H348,2)</f>
        <v>0</v>
      </c>
      <c r="K348" s="144"/>
      <c r="L348" s="32"/>
      <c r="M348" s="145" t="s">
        <v>1</v>
      </c>
      <c r="N348" s="146" t="s">
        <v>45</v>
      </c>
      <c r="P348" s="147">
        <f>O348*H348</f>
        <v>0</v>
      </c>
      <c r="Q348" s="147">
        <v>0</v>
      </c>
      <c r="R348" s="147">
        <f>Q348*H348</f>
        <v>0</v>
      </c>
      <c r="S348" s="147">
        <v>0</v>
      </c>
      <c r="T348" s="148">
        <f>S348*H348</f>
        <v>0</v>
      </c>
      <c r="AR348" s="149" t="s">
        <v>177</v>
      </c>
      <c r="AT348" s="149" t="s">
        <v>173</v>
      </c>
      <c r="AU348" s="149" t="s">
        <v>89</v>
      </c>
      <c r="AY348" s="17" t="s">
        <v>171</v>
      </c>
      <c r="BE348" s="150">
        <f>IF(N348="základní",J348,0)</f>
        <v>0</v>
      </c>
      <c r="BF348" s="150">
        <f>IF(N348="snížená",J348,0)</f>
        <v>0</v>
      </c>
      <c r="BG348" s="150">
        <f>IF(N348="zákl. přenesená",J348,0)</f>
        <v>0</v>
      </c>
      <c r="BH348" s="150">
        <f>IF(N348="sníž. přenesená",J348,0)</f>
        <v>0</v>
      </c>
      <c r="BI348" s="150">
        <f>IF(N348="nulová",J348,0)</f>
        <v>0</v>
      </c>
      <c r="BJ348" s="17" t="s">
        <v>87</v>
      </c>
      <c r="BK348" s="150">
        <f>ROUND(I348*H348,2)</f>
        <v>0</v>
      </c>
      <c r="BL348" s="17" t="s">
        <v>177</v>
      </c>
      <c r="BM348" s="149" t="s">
        <v>1621</v>
      </c>
    </row>
    <row r="349" spans="2:65" s="12" customFormat="1">
      <c r="B349" s="151"/>
      <c r="D349" s="152" t="s">
        <v>179</v>
      </c>
      <c r="E349" s="153" t="s">
        <v>1</v>
      </c>
      <c r="F349" s="154" t="s">
        <v>975</v>
      </c>
      <c r="H349" s="153" t="s">
        <v>1</v>
      </c>
      <c r="I349" s="155"/>
      <c r="L349" s="151"/>
      <c r="M349" s="156"/>
      <c r="T349" s="157"/>
      <c r="AT349" s="153" t="s">
        <v>179</v>
      </c>
      <c r="AU349" s="153" t="s">
        <v>89</v>
      </c>
      <c r="AV349" s="12" t="s">
        <v>87</v>
      </c>
      <c r="AW349" s="12" t="s">
        <v>36</v>
      </c>
      <c r="AX349" s="12" t="s">
        <v>80</v>
      </c>
      <c r="AY349" s="153" t="s">
        <v>171</v>
      </c>
    </row>
    <row r="350" spans="2:65" s="13" customFormat="1">
      <c r="B350" s="158"/>
      <c r="D350" s="152" t="s">
        <v>179</v>
      </c>
      <c r="E350" s="159" t="s">
        <v>1</v>
      </c>
      <c r="F350" s="160" t="s">
        <v>1622</v>
      </c>
      <c r="H350" s="161">
        <v>1.3939999999999999</v>
      </c>
      <c r="I350" s="162"/>
      <c r="L350" s="158"/>
      <c r="M350" s="163"/>
      <c r="T350" s="164"/>
      <c r="AT350" s="159" t="s">
        <v>179</v>
      </c>
      <c r="AU350" s="159" t="s">
        <v>89</v>
      </c>
      <c r="AV350" s="13" t="s">
        <v>89</v>
      </c>
      <c r="AW350" s="13" t="s">
        <v>36</v>
      </c>
      <c r="AX350" s="13" t="s">
        <v>80</v>
      </c>
      <c r="AY350" s="159" t="s">
        <v>171</v>
      </c>
    </row>
    <row r="351" spans="2:65" s="13" customFormat="1" ht="20.399999999999999">
      <c r="B351" s="158"/>
      <c r="D351" s="152" t="s">
        <v>179</v>
      </c>
      <c r="E351" s="159" t="s">
        <v>1</v>
      </c>
      <c r="F351" s="160" t="s">
        <v>1623</v>
      </c>
      <c r="H351" s="161">
        <v>-0.312</v>
      </c>
      <c r="I351" s="162"/>
      <c r="L351" s="158"/>
      <c r="M351" s="163"/>
      <c r="T351" s="164"/>
      <c r="AT351" s="159" t="s">
        <v>179</v>
      </c>
      <c r="AU351" s="159" t="s">
        <v>89</v>
      </c>
      <c r="AV351" s="13" t="s">
        <v>89</v>
      </c>
      <c r="AW351" s="13" t="s">
        <v>36</v>
      </c>
      <c r="AX351" s="13" t="s">
        <v>80</v>
      </c>
      <c r="AY351" s="159" t="s">
        <v>171</v>
      </c>
    </row>
    <row r="352" spans="2:65" s="14" customFormat="1">
      <c r="B352" s="165"/>
      <c r="D352" s="152" t="s">
        <v>179</v>
      </c>
      <c r="E352" s="166" t="s">
        <v>1</v>
      </c>
      <c r="F352" s="167" t="s">
        <v>183</v>
      </c>
      <c r="H352" s="168">
        <v>1.0820000000000001</v>
      </c>
      <c r="I352" s="169"/>
      <c r="L352" s="165"/>
      <c r="M352" s="170"/>
      <c r="T352" s="171"/>
      <c r="AT352" s="166" t="s">
        <v>179</v>
      </c>
      <c r="AU352" s="166" t="s">
        <v>89</v>
      </c>
      <c r="AV352" s="14" t="s">
        <v>177</v>
      </c>
      <c r="AW352" s="14" t="s">
        <v>36</v>
      </c>
      <c r="AX352" s="14" t="s">
        <v>87</v>
      </c>
      <c r="AY352" s="166" t="s">
        <v>171</v>
      </c>
    </row>
    <row r="353" spans="2:65" s="11" customFormat="1" ht="20.85" customHeight="1">
      <c r="B353" s="125"/>
      <c r="D353" s="126" t="s">
        <v>79</v>
      </c>
      <c r="E353" s="135" t="s">
        <v>1006</v>
      </c>
      <c r="F353" s="135" t="s">
        <v>1345</v>
      </c>
      <c r="I353" s="128"/>
      <c r="J353" s="136">
        <f>BK353</f>
        <v>0</v>
      </c>
      <c r="L353" s="125"/>
      <c r="M353" s="130"/>
      <c r="P353" s="131">
        <f>SUM(P354:P358)</f>
        <v>0</v>
      </c>
      <c r="R353" s="131">
        <f>SUM(R354:R358)</f>
        <v>0.65118865999999986</v>
      </c>
      <c r="T353" s="132">
        <f>SUM(T354:T358)</f>
        <v>0</v>
      </c>
      <c r="AR353" s="126" t="s">
        <v>87</v>
      </c>
      <c r="AT353" s="133" t="s">
        <v>79</v>
      </c>
      <c r="AU353" s="133" t="s">
        <v>89</v>
      </c>
      <c r="AY353" s="126" t="s">
        <v>171</v>
      </c>
      <c r="BK353" s="134">
        <f>SUM(BK354:BK358)</f>
        <v>0</v>
      </c>
    </row>
    <row r="354" spans="2:65" s="1" customFormat="1" ht="24.15" customHeight="1">
      <c r="B354" s="32"/>
      <c r="C354" s="137" t="s">
        <v>614</v>
      </c>
      <c r="D354" s="137" t="s">
        <v>173</v>
      </c>
      <c r="E354" s="138" t="s">
        <v>1624</v>
      </c>
      <c r="F354" s="139" t="s">
        <v>1625</v>
      </c>
      <c r="G354" s="140" t="s">
        <v>280</v>
      </c>
      <c r="H354" s="141">
        <v>0.28299999999999997</v>
      </c>
      <c r="I354" s="142"/>
      <c r="J354" s="143">
        <f>ROUND(I354*H354,2)</f>
        <v>0</v>
      </c>
      <c r="K354" s="144"/>
      <c r="L354" s="32"/>
      <c r="M354" s="145" t="s">
        <v>1</v>
      </c>
      <c r="N354" s="146" t="s">
        <v>45</v>
      </c>
      <c r="P354" s="147">
        <f>O354*H354</f>
        <v>0</v>
      </c>
      <c r="Q354" s="147">
        <v>2.3010199999999998</v>
      </c>
      <c r="R354" s="147">
        <f>Q354*H354</f>
        <v>0.65118865999999986</v>
      </c>
      <c r="S354" s="147">
        <v>0</v>
      </c>
      <c r="T354" s="148">
        <f>S354*H354</f>
        <v>0</v>
      </c>
      <c r="AR354" s="149" t="s">
        <v>177</v>
      </c>
      <c r="AT354" s="149" t="s">
        <v>173</v>
      </c>
      <c r="AU354" s="149" t="s">
        <v>96</v>
      </c>
      <c r="AY354" s="17" t="s">
        <v>171</v>
      </c>
      <c r="BE354" s="150">
        <f>IF(N354="základní",J354,0)</f>
        <v>0</v>
      </c>
      <c r="BF354" s="150">
        <f>IF(N354="snížená",J354,0)</f>
        <v>0</v>
      </c>
      <c r="BG354" s="150">
        <f>IF(N354="zákl. přenesená",J354,0)</f>
        <v>0</v>
      </c>
      <c r="BH354" s="150">
        <f>IF(N354="sníž. přenesená",J354,0)</f>
        <v>0</v>
      </c>
      <c r="BI354" s="150">
        <f>IF(N354="nulová",J354,0)</f>
        <v>0</v>
      </c>
      <c r="BJ354" s="17" t="s">
        <v>87</v>
      </c>
      <c r="BK354" s="150">
        <f>ROUND(I354*H354,2)</f>
        <v>0</v>
      </c>
      <c r="BL354" s="17" t="s">
        <v>177</v>
      </c>
      <c r="BM354" s="149" t="s">
        <v>1626</v>
      </c>
    </row>
    <row r="355" spans="2:65" s="12" customFormat="1">
      <c r="B355" s="151"/>
      <c r="D355" s="152" t="s">
        <v>179</v>
      </c>
      <c r="E355" s="153" t="s">
        <v>1</v>
      </c>
      <c r="F355" s="154" t="s">
        <v>975</v>
      </c>
      <c r="H355" s="153" t="s">
        <v>1</v>
      </c>
      <c r="I355" s="155"/>
      <c r="L355" s="151"/>
      <c r="M355" s="156"/>
      <c r="T355" s="157"/>
      <c r="AT355" s="153" t="s">
        <v>179</v>
      </c>
      <c r="AU355" s="153" t="s">
        <v>96</v>
      </c>
      <c r="AV355" s="12" t="s">
        <v>87</v>
      </c>
      <c r="AW355" s="12" t="s">
        <v>36</v>
      </c>
      <c r="AX355" s="12" t="s">
        <v>80</v>
      </c>
      <c r="AY355" s="153" t="s">
        <v>171</v>
      </c>
    </row>
    <row r="356" spans="2:65" s="12" customFormat="1" ht="20.399999999999999">
      <c r="B356" s="151"/>
      <c r="D356" s="152" t="s">
        <v>179</v>
      </c>
      <c r="E356" s="153" t="s">
        <v>1</v>
      </c>
      <c r="F356" s="154" t="s">
        <v>1627</v>
      </c>
      <c r="H356" s="153" t="s">
        <v>1</v>
      </c>
      <c r="I356" s="155"/>
      <c r="L356" s="151"/>
      <c r="M356" s="156"/>
      <c r="T356" s="157"/>
      <c r="AT356" s="153" t="s">
        <v>179</v>
      </c>
      <c r="AU356" s="153" t="s">
        <v>96</v>
      </c>
      <c r="AV356" s="12" t="s">
        <v>87</v>
      </c>
      <c r="AW356" s="12" t="s">
        <v>36</v>
      </c>
      <c r="AX356" s="12" t="s">
        <v>80</v>
      </c>
      <c r="AY356" s="153" t="s">
        <v>171</v>
      </c>
    </row>
    <row r="357" spans="2:65" s="13" customFormat="1">
      <c r="B357" s="158"/>
      <c r="D357" s="152" t="s">
        <v>179</v>
      </c>
      <c r="E357" s="159" t="s">
        <v>1</v>
      </c>
      <c r="F357" s="160" t="s">
        <v>1628</v>
      </c>
      <c r="H357" s="161">
        <v>0.28299999999999997</v>
      </c>
      <c r="I357" s="162"/>
      <c r="L357" s="158"/>
      <c r="M357" s="163"/>
      <c r="T357" s="164"/>
      <c r="AT357" s="159" t="s">
        <v>179</v>
      </c>
      <c r="AU357" s="159" t="s">
        <v>96</v>
      </c>
      <c r="AV357" s="13" t="s">
        <v>89</v>
      </c>
      <c r="AW357" s="13" t="s">
        <v>36</v>
      </c>
      <c r="AX357" s="13" t="s">
        <v>80</v>
      </c>
      <c r="AY357" s="159" t="s">
        <v>171</v>
      </c>
    </row>
    <row r="358" spans="2:65" s="14" customFormat="1">
      <c r="B358" s="165"/>
      <c r="D358" s="152" t="s">
        <v>179</v>
      </c>
      <c r="E358" s="166" t="s">
        <v>1</v>
      </c>
      <c r="F358" s="167" t="s">
        <v>183</v>
      </c>
      <c r="H358" s="168">
        <v>0.28299999999999997</v>
      </c>
      <c r="I358" s="169"/>
      <c r="L358" s="165"/>
      <c r="M358" s="170"/>
      <c r="T358" s="171"/>
      <c r="AT358" s="166" t="s">
        <v>179</v>
      </c>
      <c r="AU358" s="166" t="s">
        <v>96</v>
      </c>
      <c r="AV358" s="14" t="s">
        <v>177</v>
      </c>
      <c r="AW358" s="14" t="s">
        <v>36</v>
      </c>
      <c r="AX358" s="14" t="s">
        <v>87</v>
      </c>
      <c r="AY358" s="166" t="s">
        <v>171</v>
      </c>
    </row>
    <row r="359" spans="2:65" s="11" customFormat="1" ht="20.85" customHeight="1">
      <c r="B359" s="125"/>
      <c r="D359" s="126" t="s">
        <v>79</v>
      </c>
      <c r="E359" s="135" t="s">
        <v>1473</v>
      </c>
      <c r="F359" s="135" t="s">
        <v>1474</v>
      </c>
      <c r="I359" s="128"/>
      <c r="J359" s="136">
        <f>BK359</f>
        <v>0</v>
      </c>
      <c r="L359" s="125"/>
      <c r="M359" s="130"/>
      <c r="P359" s="131">
        <f>P360</f>
        <v>0</v>
      </c>
      <c r="R359" s="131">
        <f>R360</f>
        <v>0</v>
      </c>
      <c r="T359" s="132">
        <f>T360</f>
        <v>0</v>
      </c>
      <c r="AR359" s="126" t="s">
        <v>87</v>
      </c>
      <c r="AT359" s="133" t="s">
        <v>79</v>
      </c>
      <c r="AU359" s="133" t="s">
        <v>89</v>
      </c>
      <c r="AY359" s="126" t="s">
        <v>171</v>
      </c>
      <c r="BK359" s="134">
        <f>BK360</f>
        <v>0</v>
      </c>
    </row>
    <row r="360" spans="2:65" s="1" customFormat="1" ht="24.15" customHeight="1">
      <c r="B360" s="32"/>
      <c r="C360" s="137" t="s">
        <v>618</v>
      </c>
      <c r="D360" s="137" t="s">
        <v>173</v>
      </c>
      <c r="E360" s="138" t="s">
        <v>1629</v>
      </c>
      <c r="F360" s="139" t="s">
        <v>1630</v>
      </c>
      <c r="G360" s="140" t="s">
        <v>689</v>
      </c>
      <c r="H360" s="141">
        <v>3.6890000000000001</v>
      </c>
      <c r="I360" s="142"/>
      <c r="J360" s="143">
        <f>ROUND(I360*H360,2)</f>
        <v>0</v>
      </c>
      <c r="K360" s="144"/>
      <c r="L360" s="32"/>
      <c r="M360" s="196" t="s">
        <v>1</v>
      </c>
      <c r="N360" s="197" t="s">
        <v>45</v>
      </c>
      <c r="O360" s="198"/>
      <c r="P360" s="199">
        <f>O360*H360</f>
        <v>0</v>
      </c>
      <c r="Q360" s="199">
        <v>0</v>
      </c>
      <c r="R360" s="199">
        <f>Q360*H360</f>
        <v>0</v>
      </c>
      <c r="S360" s="199">
        <v>0</v>
      </c>
      <c r="T360" s="200">
        <f>S360*H360</f>
        <v>0</v>
      </c>
      <c r="AR360" s="149" t="s">
        <v>177</v>
      </c>
      <c r="AT360" s="149" t="s">
        <v>173</v>
      </c>
      <c r="AU360" s="149" t="s">
        <v>96</v>
      </c>
      <c r="AY360" s="17" t="s">
        <v>171</v>
      </c>
      <c r="BE360" s="150">
        <f>IF(N360="základní",J360,0)</f>
        <v>0</v>
      </c>
      <c r="BF360" s="150">
        <f>IF(N360="snížená",J360,0)</f>
        <v>0</v>
      </c>
      <c r="BG360" s="150">
        <f>IF(N360="zákl. přenesená",J360,0)</f>
        <v>0</v>
      </c>
      <c r="BH360" s="150">
        <f>IF(N360="sníž. přenesená",J360,0)</f>
        <v>0</v>
      </c>
      <c r="BI360" s="150">
        <f>IF(N360="nulová",J360,0)</f>
        <v>0</v>
      </c>
      <c r="BJ360" s="17" t="s">
        <v>87</v>
      </c>
      <c r="BK360" s="150">
        <f>ROUND(I360*H360,2)</f>
        <v>0</v>
      </c>
      <c r="BL360" s="17" t="s">
        <v>177</v>
      </c>
      <c r="BM360" s="149" t="s">
        <v>1631</v>
      </c>
    </row>
    <row r="361" spans="2:65" s="1" customFormat="1" ht="6.9" customHeight="1">
      <c r="B361" s="44"/>
      <c r="C361" s="45"/>
      <c r="D361" s="45"/>
      <c r="E361" s="45"/>
      <c r="F361" s="45"/>
      <c r="G361" s="45"/>
      <c r="H361" s="45"/>
      <c r="I361" s="45"/>
      <c r="J361" s="45"/>
      <c r="K361" s="45"/>
      <c r="L361" s="32"/>
    </row>
  </sheetData>
  <sheetProtection algorithmName="SHA-512" hashValue="6inKteN/VKJr2qNiZaX7ZPXGI7Ho5IZqdtjaf/erifdCFIDcntyk758O8Qm/V+lE6/auqOIjtMgosEb95eOHPg==" saltValue="HIYMqVyMQCq9wRA+IWr1ZMgb7duqcf0j7nPFJ2Y5k0xGrzAWgu8rVNQly7LcCdE1qsvd/WlzTwW34XUjikUjcA==" spinCount="100000" sheet="1" objects="1" scenarios="1" formatColumns="0" formatRows="0" autoFilter="0"/>
  <autoFilter ref="C129:K360" xr:uid="{00000000-0009-0000-0000-000002000000}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683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7" t="s">
        <v>106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" customHeight="1">
      <c r="B4" s="20"/>
      <c r="D4" s="21" t="s">
        <v>132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58" t="str">
        <f>'Rekapitulace stavby'!K6</f>
        <v>REKONSTRUKCE ODLEHČOVACÍ KOMORY OK-27 A PŘIPOJENÝCH STOK</v>
      </c>
      <c r="F7" s="259"/>
      <c r="G7" s="259"/>
      <c r="H7" s="259"/>
      <c r="L7" s="20"/>
    </row>
    <row r="8" spans="2:46" ht="13.2">
      <c r="B8" s="20"/>
      <c r="D8" s="27" t="s">
        <v>133</v>
      </c>
      <c r="L8" s="20"/>
    </row>
    <row r="9" spans="2:46" ht="16.5" customHeight="1">
      <c r="B9" s="20"/>
      <c r="E9" s="258" t="s">
        <v>134</v>
      </c>
      <c r="F9" s="234"/>
      <c r="G9" s="234"/>
      <c r="H9" s="234"/>
      <c r="L9" s="20"/>
    </row>
    <row r="10" spans="2:46" ht="12" customHeight="1">
      <c r="B10" s="20"/>
      <c r="D10" s="27" t="s">
        <v>135</v>
      </c>
      <c r="L10" s="20"/>
    </row>
    <row r="11" spans="2:46" s="1" customFormat="1" ht="16.5" customHeight="1">
      <c r="B11" s="32"/>
      <c r="E11" s="222" t="s">
        <v>1632</v>
      </c>
      <c r="F11" s="260"/>
      <c r="G11" s="260"/>
      <c r="H11" s="260"/>
      <c r="L11" s="32"/>
    </row>
    <row r="12" spans="2:46" s="1" customFormat="1" ht="12" customHeight="1">
      <c r="B12" s="32"/>
      <c r="D12" s="27" t="s">
        <v>137</v>
      </c>
      <c r="L12" s="32"/>
    </row>
    <row r="13" spans="2:46" s="1" customFormat="1" ht="16.5" customHeight="1">
      <c r="B13" s="32"/>
      <c r="E13" s="254" t="s">
        <v>1633</v>
      </c>
      <c r="F13" s="260"/>
      <c r="G13" s="260"/>
      <c r="H13" s="260"/>
      <c r="L13" s="32"/>
    </row>
    <row r="14" spans="2:46" s="1" customFormat="1">
      <c r="B14" s="32"/>
      <c r="L14" s="32"/>
    </row>
    <row r="15" spans="2:46" s="1" customFormat="1" ht="12" customHeight="1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" customHeight="1">
      <c r="B16" s="32"/>
      <c r="D16" s="27" t="s">
        <v>20</v>
      </c>
      <c r="F16" s="25" t="s">
        <v>21</v>
      </c>
      <c r="I16" s="27" t="s">
        <v>22</v>
      </c>
      <c r="J16" s="52" t="str">
        <f>'Rekapitulace stavby'!AN8</f>
        <v>4. 8. 2025</v>
      </c>
      <c r="L16" s="32"/>
    </row>
    <row r="17" spans="2:12" s="1" customFormat="1" ht="10.95" customHeight="1">
      <c r="B17" s="32"/>
      <c r="L17" s="32"/>
    </row>
    <row r="18" spans="2:12" s="1" customFormat="1" ht="12" customHeight="1">
      <c r="B18" s="32"/>
      <c r="D18" s="27" t="s">
        <v>24</v>
      </c>
      <c r="I18" s="27" t="s">
        <v>25</v>
      </c>
      <c r="J18" s="25" t="s">
        <v>26</v>
      </c>
      <c r="L18" s="32"/>
    </row>
    <row r="19" spans="2:12" s="1" customFormat="1" ht="18" customHeight="1">
      <c r="B19" s="32"/>
      <c r="E19" s="25" t="s">
        <v>27</v>
      </c>
      <c r="I19" s="27" t="s">
        <v>28</v>
      </c>
      <c r="J19" s="25" t="s">
        <v>29</v>
      </c>
      <c r="L19" s="32"/>
    </row>
    <row r="20" spans="2:12" s="1" customFormat="1" ht="6.9" customHeight="1">
      <c r="B20" s="32"/>
      <c r="L20" s="32"/>
    </row>
    <row r="21" spans="2:12" s="1" customFormat="1" ht="12" customHeight="1">
      <c r="B21" s="32"/>
      <c r="D21" s="27" t="s">
        <v>30</v>
      </c>
      <c r="I21" s="27" t="s">
        <v>25</v>
      </c>
      <c r="J21" s="28" t="str">
        <f>'Rekapitulace stavby'!AN13</f>
        <v>Vyplň údaj</v>
      </c>
      <c r="L21" s="32"/>
    </row>
    <row r="22" spans="2:12" s="1" customFormat="1" ht="18" customHeight="1">
      <c r="B22" s="32"/>
      <c r="E22" s="261" t="str">
        <f>'Rekapitulace stavby'!E14</f>
        <v>Vyplň údaj</v>
      </c>
      <c r="F22" s="246"/>
      <c r="G22" s="246"/>
      <c r="H22" s="246"/>
      <c r="I22" s="27" t="s">
        <v>28</v>
      </c>
      <c r="J22" s="28" t="str">
        <f>'Rekapitulace stavby'!AN14</f>
        <v>Vyplň údaj</v>
      </c>
      <c r="L22" s="32"/>
    </row>
    <row r="23" spans="2:12" s="1" customFormat="1" ht="6.9" customHeight="1">
      <c r="B23" s="32"/>
      <c r="L23" s="32"/>
    </row>
    <row r="24" spans="2:12" s="1" customFormat="1" ht="12" customHeight="1">
      <c r="B24" s="32"/>
      <c r="D24" s="27" t="s">
        <v>32</v>
      </c>
      <c r="I24" s="27" t="s">
        <v>25</v>
      </c>
      <c r="J24" s="25" t="s">
        <v>33</v>
      </c>
      <c r="L24" s="32"/>
    </row>
    <row r="25" spans="2:12" s="1" customFormat="1" ht="18" customHeight="1">
      <c r="B25" s="32"/>
      <c r="E25" s="25" t="s">
        <v>34</v>
      </c>
      <c r="I25" s="27" t="s">
        <v>28</v>
      </c>
      <c r="J25" s="25" t="s">
        <v>35</v>
      </c>
      <c r="L25" s="32"/>
    </row>
    <row r="26" spans="2:12" s="1" customFormat="1" ht="6.9" customHeight="1">
      <c r="B26" s="32"/>
      <c r="L26" s="32"/>
    </row>
    <row r="27" spans="2:12" s="1" customFormat="1" ht="12" customHeight="1">
      <c r="B27" s="32"/>
      <c r="D27" s="27" t="s">
        <v>37</v>
      </c>
      <c r="I27" s="27" t="s">
        <v>25</v>
      </c>
      <c r="J27" s="25" t="s">
        <v>1</v>
      </c>
      <c r="L27" s="32"/>
    </row>
    <row r="28" spans="2:12" s="1" customFormat="1" ht="18" customHeight="1">
      <c r="B28" s="32"/>
      <c r="E28" s="25" t="s">
        <v>1634</v>
      </c>
      <c r="I28" s="27" t="s">
        <v>28</v>
      </c>
      <c r="J28" s="25" t="s">
        <v>1</v>
      </c>
      <c r="L28" s="32"/>
    </row>
    <row r="29" spans="2:12" s="1" customFormat="1" ht="6.9" customHeight="1">
      <c r="B29" s="32"/>
      <c r="L29" s="32"/>
    </row>
    <row r="30" spans="2:12" s="1" customFormat="1" ht="12" customHeight="1">
      <c r="B30" s="32"/>
      <c r="D30" s="27" t="s">
        <v>39</v>
      </c>
      <c r="L30" s="32"/>
    </row>
    <row r="31" spans="2:12" s="7" customFormat="1" ht="16.5" customHeight="1">
      <c r="B31" s="94"/>
      <c r="E31" s="250" t="s">
        <v>1</v>
      </c>
      <c r="F31" s="250"/>
      <c r="G31" s="250"/>
      <c r="H31" s="250"/>
      <c r="L31" s="94"/>
    </row>
    <row r="32" spans="2:12" s="1" customFormat="1" ht="6.9" customHeight="1">
      <c r="B32" s="32"/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>
      <c r="B34" s="32"/>
      <c r="D34" s="95" t="s">
        <v>40</v>
      </c>
      <c r="J34" s="66">
        <f>ROUND(J140, 2)</f>
        <v>0</v>
      </c>
      <c r="L34" s="32"/>
    </row>
    <row r="35" spans="2:12" s="1" customFormat="1" ht="6.9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" customHeight="1">
      <c r="B36" s="32"/>
      <c r="F36" s="35" t="s">
        <v>42</v>
      </c>
      <c r="I36" s="35" t="s">
        <v>41</v>
      </c>
      <c r="J36" s="35" t="s">
        <v>43</v>
      </c>
      <c r="L36" s="32"/>
    </row>
    <row r="37" spans="2:12" s="1" customFormat="1" ht="14.4" customHeight="1">
      <c r="B37" s="32"/>
      <c r="D37" s="55" t="s">
        <v>44</v>
      </c>
      <c r="E37" s="27" t="s">
        <v>45</v>
      </c>
      <c r="F37" s="85">
        <f>ROUND((SUM(BE140:BE682)),  2)</f>
        <v>0</v>
      </c>
      <c r="I37" s="96">
        <v>0.21</v>
      </c>
      <c r="J37" s="85">
        <f>ROUND(((SUM(BE140:BE682))*I37),  2)</f>
        <v>0</v>
      </c>
      <c r="L37" s="32"/>
    </row>
    <row r="38" spans="2:12" s="1" customFormat="1" ht="14.4" customHeight="1">
      <c r="B38" s="32"/>
      <c r="E38" s="27" t="s">
        <v>46</v>
      </c>
      <c r="F38" s="85">
        <f>ROUND((SUM(BF140:BF682)),  2)</f>
        <v>0</v>
      </c>
      <c r="I38" s="96">
        <v>0.12</v>
      </c>
      <c r="J38" s="85">
        <f>ROUND(((SUM(BF140:BF682))*I38),  2)</f>
        <v>0</v>
      </c>
      <c r="L38" s="32"/>
    </row>
    <row r="39" spans="2:12" s="1" customFormat="1" ht="14.4" hidden="1" customHeight="1">
      <c r="B39" s="32"/>
      <c r="E39" s="27" t="s">
        <v>47</v>
      </c>
      <c r="F39" s="85">
        <f>ROUND((SUM(BG140:BG682)),  2)</f>
        <v>0</v>
      </c>
      <c r="I39" s="96">
        <v>0.21</v>
      </c>
      <c r="J39" s="85">
        <f>0</f>
        <v>0</v>
      </c>
      <c r="L39" s="32"/>
    </row>
    <row r="40" spans="2:12" s="1" customFormat="1" ht="14.4" hidden="1" customHeight="1">
      <c r="B40" s="32"/>
      <c r="E40" s="27" t="s">
        <v>48</v>
      </c>
      <c r="F40" s="85">
        <f>ROUND((SUM(BH140:BH682)),  2)</f>
        <v>0</v>
      </c>
      <c r="I40" s="96">
        <v>0.12</v>
      </c>
      <c r="J40" s="85">
        <f>0</f>
        <v>0</v>
      </c>
      <c r="L40" s="32"/>
    </row>
    <row r="41" spans="2:12" s="1" customFormat="1" ht="14.4" hidden="1" customHeight="1">
      <c r="B41" s="32"/>
      <c r="E41" s="27" t="s">
        <v>49</v>
      </c>
      <c r="F41" s="85">
        <f>ROUND((SUM(BI140:BI682)),  2)</f>
        <v>0</v>
      </c>
      <c r="I41" s="96">
        <v>0</v>
      </c>
      <c r="J41" s="85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97"/>
      <c r="D43" s="98" t="s">
        <v>50</v>
      </c>
      <c r="E43" s="57"/>
      <c r="F43" s="57"/>
      <c r="G43" s="99" t="s">
        <v>51</v>
      </c>
      <c r="H43" s="100" t="s">
        <v>52</v>
      </c>
      <c r="I43" s="57"/>
      <c r="J43" s="101">
        <f>SUM(J34:J41)</f>
        <v>0</v>
      </c>
      <c r="K43" s="102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55</v>
      </c>
      <c r="E61" s="34"/>
      <c r="F61" s="103" t="s">
        <v>56</v>
      </c>
      <c r="G61" s="43" t="s">
        <v>55</v>
      </c>
      <c r="H61" s="34"/>
      <c r="I61" s="34"/>
      <c r="J61" s="104" t="s">
        <v>56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55</v>
      </c>
      <c r="E76" s="34"/>
      <c r="F76" s="103" t="s">
        <v>56</v>
      </c>
      <c r="G76" s="43" t="s">
        <v>55</v>
      </c>
      <c r="H76" s="34"/>
      <c r="I76" s="34"/>
      <c r="J76" s="104" t="s">
        <v>56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140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58" t="str">
        <f>E7</f>
        <v>REKONSTRUKCE ODLEHČOVACÍ KOMORY OK-27 A PŘIPOJENÝCH STOK</v>
      </c>
      <c r="F85" s="259"/>
      <c r="G85" s="259"/>
      <c r="H85" s="259"/>
      <c r="L85" s="32"/>
    </row>
    <row r="86" spans="2:12" ht="12" customHeight="1">
      <c r="B86" s="20"/>
      <c r="C86" s="27" t="s">
        <v>133</v>
      </c>
      <c r="L86" s="20"/>
    </row>
    <row r="87" spans="2:12" ht="16.5" customHeight="1">
      <c r="B87" s="20"/>
      <c r="E87" s="258" t="s">
        <v>134</v>
      </c>
      <c r="F87" s="234"/>
      <c r="G87" s="234"/>
      <c r="H87" s="234"/>
      <c r="L87" s="20"/>
    </row>
    <row r="88" spans="2:12" ht="12" customHeight="1">
      <c r="B88" s="20"/>
      <c r="C88" s="27" t="s">
        <v>135</v>
      </c>
      <c r="L88" s="20"/>
    </row>
    <row r="89" spans="2:12" s="1" customFormat="1" ht="16.5" customHeight="1">
      <c r="B89" s="32"/>
      <c r="E89" s="222" t="s">
        <v>1632</v>
      </c>
      <c r="F89" s="260"/>
      <c r="G89" s="260"/>
      <c r="H89" s="260"/>
      <c r="L89" s="32"/>
    </row>
    <row r="90" spans="2:12" s="1" customFormat="1" ht="12" customHeight="1">
      <c r="B90" s="32"/>
      <c r="C90" s="27" t="s">
        <v>137</v>
      </c>
      <c r="L90" s="32"/>
    </row>
    <row r="91" spans="2:12" s="1" customFormat="1" ht="16.5" customHeight="1">
      <c r="B91" s="32"/>
      <c r="E91" s="254" t="str">
        <f>E13</f>
        <v>01.2.1 - Odlehčovací komora OK1</v>
      </c>
      <c r="F91" s="260"/>
      <c r="G91" s="260"/>
      <c r="H91" s="260"/>
      <c r="L91" s="32"/>
    </row>
    <row r="92" spans="2:12" s="1" customFormat="1" ht="6.9" customHeight="1">
      <c r="B92" s="32"/>
      <c r="L92" s="32"/>
    </row>
    <row r="93" spans="2:12" s="1" customFormat="1" ht="12" customHeight="1">
      <c r="B93" s="32"/>
      <c r="C93" s="27" t="s">
        <v>20</v>
      </c>
      <c r="F93" s="25" t="str">
        <f>F16</f>
        <v>Tábor</v>
      </c>
      <c r="I93" s="27" t="s">
        <v>22</v>
      </c>
      <c r="J93" s="52" t="str">
        <f>IF(J16="","",J16)</f>
        <v>4. 8. 2025</v>
      </c>
      <c r="L93" s="32"/>
    </row>
    <row r="94" spans="2:12" s="1" customFormat="1" ht="6.9" customHeight="1">
      <c r="B94" s="32"/>
      <c r="L94" s="32"/>
    </row>
    <row r="95" spans="2:12" s="1" customFormat="1" ht="25.65" customHeight="1">
      <c r="B95" s="32"/>
      <c r="C95" s="27" t="s">
        <v>24</v>
      </c>
      <c r="F95" s="25" t="str">
        <f>E19</f>
        <v>VST s.r.o., Kosova 28594, Tábor</v>
      </c>
      <c r="I95" s="27" t="s">
        <v>32</v>
      </c>
      <c r="J95" s="30" t="str">
        <f>E25</f>
        <v>Aquaprocon s.r.o., Divize Praha</v>
      </c>
      <c r="L95" s="32"/>
    </row>
    <row r="96" spans="2:12" s="1" customFormat="1" ht="15.15" customHeight="1">
      <c r="B96" s="32"/>
      <c r="C96" s="27" t="s">
        <v>30</v>
      </c>
      <c r="F96" s="25" t="str">
        <f>IF(E22="","",E22)</f>
        <v>Vyplň údaj</v>
      </c>
      <c r="I96" s="27" t="s">
        <v>37</v>
      </c>
      <c r="J96" s="30" t="str">
        <f>E28</f>
        <v>ing. Zdena Průšková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05" t="s">
        <v>141</v>
      </c>
      <c r="D98" s="97"/>
      <c r="E98" s="97"/>
      <c r="F98" s="97"/>
      <c r="G98" s="97"/>
      <c r="H98" s="97"/>
      <c r="I98" s="97"/>
      <c r="J98" s="106" t="s">
        <v>142</v>
      </c>
      <c r="K98" s="97"/>
      <c r="L98" s="32"/>
    </row>
    <row r="99" spans="2:47" s="1" customFormat="1" ht="10.35" customHeight="1">
      <c r="B99" s="32"/>
      <c r="L99" s="32"/>
    </row>
    <row r="100" spans="2:47" s="1" customFormat="1" ht="22.95" customHeight="1">
      <c r="B100" s="32"/>
      <c r="C100" s="107" t="s">
        <v>143</v>
      </c>
      <c r="J100" s="66">
        <f>J140</f>
        <v>0</v>
      </c>
      <c r="L100" s="32"/>
      <c r="AU100" s="17" t="s">
        <v>144</v>
      </c>
    </row>
    <row r="101" spans="2:47" s="8" customFormat="1" ht="24.9" customHeight="1">
      <c r="B101" s="108"/>
      <c r="D101" s="109" t="s">
        <v>145</v>
      </c>
      <c r="E101" s="110"/>
      <c r="F101" s="110"/>
      <c r="G101" s="110"/>
      <c r="H101" s="110"/>
      <c r="I101" s="110"/>
      <c r="J101" s="111">
        <f>J141</f>
        <v>0</v>
      </c>
      <c r="L101" s="108"/>
    </row>
    <row r="102" spans="2:47" s="9" customFormat="1" ht="19.95" customHeight="1">
      <c r="B102" s="112"/>
      <c r="D102" s="113" t="s">
        <v>146</v>
      </c>
      <c r="E102" s="114"/>
      <c r="F102" s="114"/>
      <c r="G102" s="114"/>
      <c r="H102" s="114"/>
      <c r="I102" s="114"/>
      <c r="J102" s="115">
        <f>J142</f>
        <v>0</v>
      </c>
      <c r="L102" s="112"/>
    </row>
    <row r="103" spans="2:47" s="9" customFormat="1" ht="19.95" customHeight="1">
      <c r="B103" s="112"/>
      <c r="D103" s="113" t="s">
        <v>147</v>
      </c>
      <c r="E103" s="114"/>
      <c r="F103" s="114"/>
      <c r="G103" s="114"/>
      <c r="H103" s="114"/>
      <c r="I103" s="114"/>
      <c r="J103" s="115">
        <f>J226</f>
        <v>0</v>
      </c>
      <c r="L103" s="112"/>
    </row>
    <row r="104" spans="2:47" s="9" customFormat="1" ht="19.95" customHeight="1">
      <c r="B104" s="112"/>
      <c r="D104" s="113" t="s">
        <v>1635</v>
      </c>
      <c r="E104" s="114"/>
      <c r="F104" s="114"/>
      <c r="G104" s="114"/>
      <c r="H104" s="114"/>
      <c r="I104" s="114"/>
      <c r="J104" s="115">
        <f>J248</f>
        <v>0</v>
      </c>
      <c r="L104" s="112"/>
    </row>
    <row r="105" spans="2:47" s="9" customFormat="1" ht="19.95" customHeight="1">
      <c r="B105" s="112"/>
      <c r="D105" s="113" t="s">
        <v>148</v>
      </c>
      <c r="E105" s="114"/>
      <c r="F105" s="114"/>
      <c r="G105" s="114"/>
      <c r="H105" s="114"/>
      <c r="I105" s="114"/>
      <c r="J105" s="115">
        <f>J351</f>
        <v>0</v>
      </c>
      <c r="L105" s="112"/>
    </row>
    <row r="106" spans="2:47" s="9" customFormat="1" ht="19.95" customHeight="1">
      <c r="B106" s="112"/>
      <c r="D106" s="113" t="s">
        <v>1636</v>
      </c>
      <c r="E106" s="114"/>
      <c r="F106" s="114"/>
      <c r="G106" s="114"/>
      <c r="H106" s="114"/>
      <c r="I106" s="114"/>
      <c r="J106" s="115">
        <f>J374</f>
        <v>0</v>
      </c>
      <c r="L106" s="112"/>
    </row>
    <row r="107" spans="2:47" s="9" customFormat="1" ht="19.95" customHeight="1">
      <c r="B107" s="112"/>
      <c r="D107" s="113" t="s">
        <v>1637</v>
      </c>
      <c r="E107" s="114"/>
      <c r="F107" s="114"/>
      <c r="G107" s="114"/>
      <c r="H107" s="114"/>
      <c r="I107" s="114"/>
      <c r="J107" s="115">
        <f>J392</f>
        <v>0</v>
      </c>
      <c r="L107" s="112"/>
    </row>
    <row r="108" spans="2:47" s="9" customFormat="1" ht="19.95" customHeight="1">
      <c r="B108" s="112"/>
      <c r="D108" s="113" t="s">
        <v>152</v>
      </c>
      <c r="E108" s="114"/>
      <c r="F108" s="114"/>
      <c r="G108" s="114"/>
      <c r="H108" s="114"/>
      <c r="I108" s="114"/>
      <c r="J108" s="115">
        <f>J410</f>
        <v>0</v>
      </c>
      <c r="L108" s="112"/>
    </row>
    <row r="109" spans="2:47" s="9" customFormat="1" ht="19.95" customHeight="1">
      <c r="B109" s="112"/>
      <c r="D109" s="113" t="s">
        <v>1638</v>
      </c>
      <c r="E109" s="114"/>
      <c r="F109" s="114"/>
      <c r="G109" s="114"/>
      <c r="H109" s="114"/>
      <c r="I109" s="114"/>
      <c r="J109" s="115">
        <f>J488</f>
        <v>0</v>
      </c>
      <c r="L109" s="112"/>
    </row>
    <row r="110" spans="2:47" s="9" customFormat="1" ht="19.95" customHeight="1">
      <c r="B110" s="112"/>
      <c r="D110" s="113" t="s">
        <v>153</v>
      </c>
      <c r="E110" s="114"/>
      <c r="F110" s="114"/>
      <c r="G110" s="114"/>
      <c r="H110" s="114"/>
      <c r="I110" s="114"/>
      <c r="J110" s="115">
        <f>J497</f>
        <v>0</v>
      </c>
      <c r="L110" s="112"/>
    </row>
    <row r="111" spans="2:47" s="8" customFormat="1" ht="24.9" customHeight="1">
      <c r="B111" s="108"/>
      <c r="D111" s="109" t="s">
        <v>1639</v>
      </c>
      <c r="E111" s="110"/>
      <c r="F111" s="110"/>
      <c r="G111" s="110"/>
      <c r="H111" s="110"/>
      <c r="I111" s="110"/>
      <c r="J111" s="111">
        <f>J499</f>
        <v>0</v>
      </c>
      <c r="L111" s="108"/>
    </row>
    <row r="112" spans="2:47" s="9" customFormat="1" ht="19.95" customHeight="1">
      <c r="B112" s="112"/>
      <c r="D112" s="113" t="s">
        <v>1640</v>
      </c>
      <c r="E112" s="114"/>
      <c r="F112" s="114"/>
      <c r="G112" s="114"/>
      <c r="H112" s="114"/>
      <c r="I112" s="114"/>
      <c r="J112" s="115">
        <f>J500</f>
        <v>0</v>
      </c>
      <c r="L112" s="112"/>
    </row>
    <row r="113" spans="2:12" s="9" customFormat="1" ht="19.95" customHeight="1">
      <c r="B113" s="112"/>
      <c r="D113" s="113" t="s">
        <v>1641</v>
      </c>
      <c r="E113" s="114"/>
      <c r="F113" s="114"/>
      <c r="G113" s="114"/>
      <c r="H113" s="114"/>
      <c r="I113" s="114"/>
      <c r="J113" s="115">
        <f>J607</f>
        <v>0</v>
      </c>
      <c r="L113" s="112"/>
    </row>
    <row r="114" spans="2:12" s="9" customFormat="1" ht="19.95" customHeight="1">
      <c r="B114" s="112"/>
      <c r="D114" s="113" t="s">
        <v>1642</v>
      </c>
      <c r="E114" s="114"/>
      <c r="F114" s="114"/>
      <c r="G114" s="114"/>
      <c r="H114" s="114"/>
      <c r="I114" s="114"/>
      <c r="J114" s="115">
        <f>J622</f>
        <v>0</v>
      </c>
      <c r="L114" s="112"/>
    </row>
    <row r="115" spans="2:12" s="8" customFormat="1" ht="24.9" customHeight="1">
      <c r="B115" s="108"/>
      <c r="D115" s="109" t="s">
        <v>154</v>
      </c>
      <c r="E115" s="110"/>
      <c r="F115" s="110"/>
      <c r="G115" s="110"/>
      <c r="H115" s="110"/>
      <c r="I115" s="110"/>
      <c r="J115" s="111">
        <f>J676</f>
        <v>0</v>
      </c>
      <c r="L115" s="108"/>
    </row>
    <row r="116" spans="2:12" s="9" customFormat="1" ht="19.95" customHeight="1">
      <c r="B116" s="112"/>
      <c r="D116" s="113" t="s">
        <v>1643</v>
      </c>
      <c r="E116" s="114"/>
      <c r="F116" s="114"/>
      <c r="G116" s="114"/>
      <c r="H116" s="114"/>
      <c r="I116" s="114"/>
      <c r="J116" s="115">
        <f>J677</f>
        <v>0</v>
      </c>
      <c r="L116" s="112"/>
    </row>
    <row r="117" spans="2:12" s="1" customFormat="1" ht="21.75" customHeight="1">
      <c r="B117" s="32"/>
      <c r="L117" s="32"/>
    </row>
    <row r="118" spans="2:12" s="1" customFormat="1" ht="6.9" customHeight="1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32"/>
    </row>
    <row r="122" spans="2:12" s="1" customFormat="1" ht="6.9" customHeight="1">
      <c r="B122" s="46"/>
      <c r="C122" s="47"/>
      <c r="D122" s="47"/>
      <c r="E122" s="47"/>
      <c r="F122" s="47"/>
      <c r="G122" s="47"/>
      <c r="H122" s="47"/>
      <c r="I122" s="47"/>
      <c r="J122" s="47"/>
      <c r="K122" s="47"/>
      <c r="L122" s="32"/>
    </row>
    <row r="123" spans="2:12" s="1" customFormat="1" ht="24.9" customHeight="1">
      <c r="B123" s="32"/>
      <c r="C123" s="21" t="s">
        <v>156</v>
      </c>
      <c r="L123" s="32"/>
    </row>
    <row r="124" spans="2:12" s="1" customFormat="1" ht="6.9" customHeight="1">
      <c r="B124" s="32"/>
      <c r="L124" s="32"/>
    </row>
    <row r="125" spans="2:12" s="1" customFormat="1" ht="12" customHeight="1">
      <c r="B125" s="32"/>
      <c r="C125" s="27" t="s">
        <v>16</v>
      </c>
      <c r="L125" s="32"/>
    </row>
    <row r="126" spans="2:12" s="1" customFormat="1" ht="26.25" customHeight="1">
      <c r="B126" s="32"/>
      <c r="E126" s="258" t="str">
        <f>E7</f>
        <v>REKONSTRUKCE ODLEHČOVACÍ KOMORY OK-27 A PŘIPOJENÝCH STOK</v>
      </c>
      <c r="F126" s="259"/>
      <c r="G126" s="259"/>
      <c r="H126" s="259"/>
      <c r="L126" s="32"/>
    </row>
    <row r="127" spans="2:12" ht="12" customHeight="1">
      <c r="B127" s="20"/>
      <c r="C127" s="27" t="s">
        <v>133</v>
      </c>
      <c r="L127" s="20"/>
    </row>
    <row r="128" spans="2:12" ht="16.5" customHeight="1">
      <c r="B128" s="20"/>
      <c r="E128" s="258" t="s">
        <v>134</v>
      </c>
      <c r="F128" s="234"/>
      <c r="G128" s="234"/>
      <c r="H128" s="234"/>
      <c r="L128" s="20"/>
    </row>
    <row r="129" spans="2:65" ht="12" customHeight="1">
      <c r="B129" s="20"/>
      <c r="C129" s="27" t="s">
        <v>135</v>
      </c>
      <c r="L129" s="20"/>
    </row>
    <row r="130" spans="2:65" s="1" customFormat="1" ht="16.5" customHeight="1">
      <c r="B130" s="32"/>
      <c r="E130" s="222" t="s">
        <v>1632</v>
      </c>
      <c r="F130" s="260"/>
      <c r="G130" s="260"/>
      <c r="H130" s="260"/>
      <c r="L130" s="32"/>
    </row>
    <row r="131" spans="2:65" s="1" customFormat="1" ht="12" customHeight="1">
      <c r="B131" s="32"/>
      <c r="C131" s="27" t="s">
        <v>137</v>
      </c>
      <c r="L131" s="32"/>
    </row>
    <row r="132" spans="2:65" s="1" customFormat="1" ht="16.5" customHeight="1">
      <c r="B132" s="32"/>
      <c r="E132" s="254" t="str">
        <f>E13</f>
        <v>01.2.1 - Odlehčovací komora OK1</v>
      </c>
      <c r="F132" s="260"/>
      <c r="G132" s="260"/>
      <c r="H132" s="260"/>
      <c r="L132" s="32"/>
    </row>
    <row r="133" spans="2:65" s="1" customFormat="1" ht="6.9" customHeight="1">
      <c r="B133" s="32"/>
      <c r="L133" s="32"/>
    </row>
    <row r="134" spans="2:65" s="1" customFormat="1" ht="12" customHeight="1">
      <c r="B134" s="32"/>
      <c r="C134" s="27" t="s">
        <v>20</v>
      </c>
      <c r="F134" s="25" t="str">
        <f>F16</f>
        <v>Tábor</v>
      </c>
      <c r="I134" s="27" t="s">
        <v>22</v>
      </c>
      <c r="J134" s="52" t="str">
        <f>IF(J16="","",J16)</f>
        <v>4. 8. 2025</v>
      </c>
      <c r="L134" s="32"/>
    </row>
    <row r="135" spans="2:65" s="1" customFormat="1" ht="6.9" customHeight="1">
      <c r="B135" s="32"/>
      <c r="L135" s="32"/>
    </row>
    <row r="136" spans="2:65" s="1" customFormat="1" ht="25.65" customHeight="1">
      <c r="B136" s="32"/>
      <c r="C136" s="27" t="s">
        <v>24</v>
      </c>
      <c r="F136" s="25" t="str">
        <f>E19</f>
        <v>VST s.r.o., Kosova 28594, Tábor</v>
      </c>
      <c r="I136" s="27" t="s">
        <v>32</v>
      </c>
      <c r="J136" s="30" t="str">
        <f>E25</f>
        <v>Aquaprocon s.r.o., Divize Praha</v>
      </c>
      <c r="L136" s="32"/>
    </row>
    <row r="137" spans="2:65" s="1" customFormat="1" ht="15.15" customHeight="1">
      <c r="B137" s="32"/>
      <c r="C137" s="27" t="s">
        <v>30</v>
      </c>
      <c r="F137" s="25" t="str">
        <f>IF(E22="","",E22)</f>
        <v>Vyplň údaj</v>
      </c>
      <c r="I137" s="27" t="s">
        <v>37</v>
      </c>
      <c r="J137" s="30" t="str">
        <f>E28</f>
        <v>ing. Zdena Průšková</v>
      </c>
      <c r="L137" s="32"/>
    </row>
    <row r="138" spans="2:65" s="1" customFormat="1" ht="10.35" customHeight="1">
      <c r="B138" s="32"/>
      <c r="L138" s="32"/>
    </row>
    <row r="139" spans="2:65" s="10" customFormat="1" ht="29.25" customHeight="1">
      <c r="B139" s="116"/>
      <c r="C139" s="117" t="s">
        <v>157</v>
      </c>
      <c r="D139" s="118" t="s">
        <v>65</v>
      </c>
      <c r="E139" s="118" t="s">
        <v>61</v>
      </c>
      <c r="F139" s="118" t="s">
        <v>62</v>
      </c>
      <c r="G139" s="118" t="s">
        <v>158</v>
      </c>
      <c r="H139" s="118" t="s">
        <v>159</v>
      </c>
      <c r="I139" s="118" t="s">
        <v>160</v>
      </c>
      <c r="J139" s="119" t="s">
        <v>142</v>
      </c>
      <c r="K139" s="120" t="s">
        <v>161</v>
      </c>
      <c r="L139" s="116"/>
      <c r="M139" s="59" t="s">
        <v>1</v>
      </c>
      <c r="N139" s="60" t="s">
        <v>44</v>
      </c>
      <c r="O139" s="60" t="s">
        <v>162</v>
      </c>
      <c r="P139" s="60" t="s">
        <v>163</v>
      </c>
      <c r="Q139" s="60" t="s">
        <v>164</v>
      </c>
      <c r="R139" s="60" t="s">
        <v>165</v>
      </c>
      <c r="S139" s="60" t="s">
        <v>166</v>
      </c>
      <c r="T139" s="61" t="s">
        <v>167</v>
      </c>
    </row>
    <row r="140" spans="2:65" s="1" customFormat="1" ht="22.95" customHeight="1">
      <c r="B140" s="32"/>
      <c r="C140" s="64" t="s">
        <v>168</v>
      </c>
      <c r="J140" s="121">
        <f>BK140</f>
        <v>0</v>
      </c>
      <c r="L140" s="32"/>
      <c r="M140" s="62"/>
      <c r="N140" s="53"/>
      <c r="O140" s="53"/>
      <c r="P140" s="122">
        <f>P141+P499+P676</f>
        <v>0</v>
      </c>
      <c r="Q140" s="53"/>
      <c r="R140" s="122">
        <f>R141+R499+R676</f>
        <v>28.366616490000006</v>
      </c>
      <c r="S140" s="53"/>
      <c r="T140" s="123">
        <f>T141+T499+T676</f>
        <v>101.2266</v>
      </c>
      <c r="AT140" s="17" t="s">
        <v>79</v>
      </c>
      <c r="AU140" s="17" t="s">
        <v>144</v>
      </c>
      <c r="BK140" s="124">
        <f>BK141+BK499+BK676</f>
        <v>0</v>
      </c>
    </row>
    <row r="141" spans="2:65" s="11" customFormat="1" ht="25.95" customHeight="1">
      <c r="B141" s="125"/>
      <c r="D141" s="126" t="s">
        <v>79</v>
      </c>
      <c r="E141" s="127" t="s">
        <v>169</v>
      </c>
      <c r="F141" s="127" t="s">
        <v>170</v>
      </c>
      <c r="I141" s="128"/>
      <c r="J141" s="129">
        <f>BK141</f>
        <v>0</v>
      </c>
      <c r="L141" s="125"/>
      <c r="M141" s="130"/>
      <c r="P141" s="131">
        <f>P142+P226+P248+P351+P374+P392+P410+P488+P497</f>
        <v>0</v>
      </c>
      <c r="R141" s="131">
        <f>R142+R226+R248+R351+R374+R392+R410+R488+R497</f>
        <v>25.912496950000005</v>
      </c>
      <c r="T141" s="132">
        <f>T142+T226+T248+T351+T374+T392+T410+T488+T497</f>
        <v>101.2266</v>
      </c>
      <c r="AR141" s="126" t="s">
        <v>87</v>
      </c>
      <c r="AT141" s="133" t="s">
        <v>79</v>
      </c>
      <c r="AU141" s="133" t="s">
        <v>80</v>
      </c>
      <c r="AY141" s="126" t="s">
        <v>171</v>
      </c>
      <c r="BK141" s="134">
        <f>BK142+BK226+BK248+BK351+BK374+BK392+BK410+BK488+BK497</f>
        <v>0</v>
      </c>
    </row>
    <row r="142" spans="2:65" s="11" customFormat="1" ht="22.95" customHeight="1">
      <c r="B142" s="125"/>
      <c r="D142" s="126" t="s">
        <v>79</v>
      </c>
      <c r="E142" s="135" t="s">
        <v>87</v>
      </c>
      <c r="F142" s="135" t="s">
        <v>172</v>
      </c>
      <c r="I142" s="128"/>
      <c r="J142" s="136">
        <f>BK142</f>
        <v>0</v>
      </c>
      <c r="L142" s="125"/>
      <c r="M142" s="130"/>
      <c r="P142" s="131">
        <f>SUM(P143:P225)</f>
        <v>0</v>
      </c>
      <c r="R142" s="131">
        <f>SUM(R143:R225)</f>
        <v>0.156</v>
      </c>
      <c r="T142" s="132">
        <f>SUM(T143:T225)</f>
        <v>0</v>
      </c>
      <c r="AR142" s="126" t="s">
        <v>87</v>
      </c>
      <c r="AT142" s="133" t="s">
        <v>79</v>
      </c>
      <c r="AU142" s="133" t="s">
        <v>87</v>
      </c>
      <c r="AY142" s="126" t="s">
        <v>171</v>
      </c>
      <c r="BK142" s="134">
        <f>SUM(BK143:BK225)</f>
        <v>0</v>
      </c>
    </row>
    <row r="143" spans="2:65" s="1" customFormat="1" ht="24.15" customHeight="1">
      <c r="B143" s="32"/>
      <c r="C143" s="137" t="s">
        <v>87</v>
      </c>
      <c r="D143" s="137" t="s">
        <v>173</v>
      </c>
      <c r="E143" s="138" t="s">
        <v>230</v>
      </c>
      <c r="F143" s="139" t="s">
        <v>231</v>
      </c>
      <c r="G143" s="140" t="s">
        <v>232</v>
      </c>
      <c r="H143" s="141">
        <v>4320</v>
      </c>
      <c r="I143" s="142"/>
      <c r="J143" s="143">
        <f>ROUND(I143*H143,2)</f>
        <v>0</v>
      </c>
      <c r="K143" s="144"/>
      <c r="L143" s="32"/>
      <c r="M143" s="145" t="s">
        <v>1</v>
      </c>
      <c r="N143" s="146" t="s">
        <v>45</v>
      </c>
      <c r="P143" s="147">
        <f>O143*H143</f>
        <v>0</v>
      </c>
      <c r="Q143" s="147">
        <v>3.0000000000000001E-5</v>
      </c>
      <c r="R143" s="147">
        <f>Q143*H143</f>
        <v>0.12959999999999999</v>
      </c>
      <c r="S143" s="147">
        <v>0</v>
      </c>
      <c r="T143" s="148">
        <f>S143*H143</f>
        <v>0</v>
      </c>
      <c r="AR143" s="149" t="s">
        <v>177</v>
      </c>
      <c r="AT143" s="149" t="s">
        <v>173</v>
      </c>
      <c r="AU143" s="149" t="s">
        <v>89</v>
      </c>
      <c r="AY143" s="17" t="s">
        <v>171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7" t="s">
        <v>87</v>
      </c>
      <c r="BK143" s="150">
        <f>ROUND(I143*H143,2)</f>
        <v>0</v>
      </c>
      <c r="BL143" s="17" t="s">
        <v>177</v>
      </c>
      <c r="BM143" s="149" t="s">
        <v>1644</v>
      </c>
    </row>
    <row r="144" spans="2:65" s="12" customFormat="1">
      <c r="B144" s="151"/>
      <c r="D144" s="152" t="s">
        <v>179</v>
      </c>
      <c r="E144" s="153" t="s">
        <v>1</v>
      </c>
      <c r="F144" s="154" t="s">
        <v>1645</v>
      </c>
      <c r="H144" s="153" t="s">
        <v>1</v>
      </c>
      <c r="I144" s="155"/>
      <c r="L144" s="151"/>
      <c r="M144" s="156"/>
      <c r="T144" s="157"/>
      <c r="AT144" s="153" t="s">
        <v>179</v>
      </c>
      <c r="AU144" s="153" t="s">
        <v>89</v>
      </c>
      <c r="AV144" s="12" t="s">
        <v>87</v>
      </c>
      <c r="AW144" s="12" t="s">
        <v>36</v>
      </c>
      <c r="AX144" s="12" t="s">
        <v>80</v>
      </c>
      <c r="AY144" s="153" t="s">
        <v>171</v>
      </c>
    </row>
    <row r="145" spans="2:65" s="12" customFormat="1" ht="20.399999999999999">
      <c r="B145" s="151"/>
      <c r="D145" s="152" t="s">
        <v>179</v>
      </c>
      <c r="E145" s="153" t="s">
        <v>1</v>
      </c>
      <c r="F145" s="154" t="s">
        <v>1646</v>
      </c>
      <c r="H145" s="153" t="s">
        <v>1</v>
      </c>
      <c r="I145" s="155"/>
      <c r="L145" s="151"/>
      <c r="M145" s="156"/>
      <c r="T145" s="157"/>
      <c r="AT145" s="153" t="s">
        <v>179</v>
      </c>
      <c r="AU145" s="153" t="s">
        <v>89</v>
      </c>
      <c r="AV145" s="12" t="s">
        <v>87</v>
      </c>
      <c r="AW145" s="12" t="s">
        <v>36</v>
      </c>
      <c r="AX145" s="12" t="s">
        <v>80</v>
      </c>
      <c r="AY145" s="153" t="s">
        <v>171</v>
      </c>
    </row>
    <row r="146" spans="2:65" s="13" customFormat="1">
      <c r="B146" s="158"/>
      <c r="D146" s="152" t="s">
        <v>179</v>
      </c>
      <c r="E146" s="159" t="s">
        <v>1</v>
      </c>
      <c r="F146" s="160" t="s">
        <v>1647</v>
      </c>
      <c r="H146" s="161">
        <v>4320</v>
      </c>
      <c r="I146" s="162"/>
      <c r="L146" s="158"/>
      <c r="M146" s="163"/>
      <c r="T146" s="164"/>
      <c r="AT146" s="159" t="s">
        <v>179</v>
      </c>
      <c r="AU146" s="159" t="s">
        <v>89</v>
      </c>
      <c r="AV146" s="13" t="s">
        <v>89</v>
      </c>
      <c r="AW146" s="13" t="s">
        <v>36</v>
      </c>
      <c r="AX146" s="13" t="s">
        <v>87</v>
      </c>
      <c r="AY146" s="159" t="s">
        <v>171</v>
      </c>
    </row>
    <row r="147" spans="2:65" s="1" customFormat="1" ht="24.15" customHeight="1">
      <c r="B147" s="32"/>
      <c r="C147" s="137" t="s">
        <v>89</v>
      </c>
      <c r="D147" s="137" t="s">
        <v>173</v>
      </c>
      <c r="E147" s="138" t="s">
        <v>244</v>
      </c>
      <c r="F147" s="139" t="s">
        <v>245</v>
      </c>
      <c r="G147" s="140" t="s">
        <v>246</v>
      </c>
      <c r="H147" s="141">
        <v>180</v>
      </c>
      <c r="I147" s="142"/>
      <c r="J147" s="143">
        <f>ROUND(I147*H147,2)</f>
        <v>0</v>
      </c>
      <c r="K147" s="144"/>
      <c r="L147" s="32"/>
      <c r="M147" s="145" t="s">
        <v>1</v>
      </c>
      <c r="N147" s="146" t="s">
        <v>45</v>
      </c>
      <c r="P147" s="147">
        <f>O147*H147</f>
        <v>0</v>
      </c>
      <c r="Q147" s="147">
        <v>0</v>
      </c>
      <c r="R147" s="147">
        <f>Q147*H147</f>
        <v>0</v>
      </c>
      <c r="S147" s="147">
        <v>0</v>
      </c>
      <c r="T147" s="148">
        <f>S147*H147</f>
        <v>0</v>
      </c>
      <c r="AR147" s="149" t="s">
        <v>177</v>
      </c>
      <c r="AT147" s="149" t="s">
        <v>173</v>
      </c>
      <c r="AU147" s="149" t="s">
        <v>89</v>
      </c>
      <c r="AY147" s="17" t="s">
        <v>171</v>
      </c>
      <c r="BE147" s="150">
        <f>IF(N147="základní",J147,0)</f>
        <v>0</v>
      </c>
      <c r="BF147" s="150">
        <f>IF(N147="snížená",J147,0)</f>
        <v>0</v>
      </c>
      <c r="BG147" s="150">
        <f>IF(N147="zákl. přenesená",J147,0)</f>
        <v>0</v>
      </c>
      <c r="BH147" s="150">
        <f>IF(N147="sníž. přenesená",J147,0)</f>
        <v>0</v>
      </c>
      <c r="BI147" s="150">
        <f>IF(N147="nulová",J147,0)</f>
        <v>0</v>
      </c>
      <c r="BJ147" s="17" t="s">
        <v>87</v>
      </c>
      <c r="BK147" s="150">
        <f>ROUND(I147*H147,2)</f>
        <v>0</v>
      </c>
      <c r="BL147" s="17" t="s">
        <v>177</v>
      </c>
      <c r="BM147" s="149" t="s">
        <v>1648</v>
      </c>
    </row>
    <row r="148" spans="2:65" s="12" customFormat="1">
      <c r="B148" s="151"/>
      <c r="D148" s="152" t="s">
        <v>179</v>
      </c>
      <c r="E148" s="153" t="s">
        <v>1</v>
      </c>
      <c r="F148" s="154" t="s">
        <v>1645</v>
      </c>
      <c r="H148" s="153" t="s">
        <v>1</v>
      </c>
      <c r="I148" s="155"/>
      <c r="L148" s="151"/>
      <c r="M148" s="156"/>
      <c r="T148" s="157"/>
      <c r="AT148" s="153" t="s">
        <v>179</v>
      </c>
      <c r="AU148" s="153" t="s">
        <v>89</v>
      </c>
      <c r="AV148" s="12" t="s">
        <v>87</v>
      </c>
      <c r="AW148" s="12" t="s">
        <v>36</v>
      </c>
      <c r="AX148" s="12" t="s">
        <v>80</v>
      </c>
      <c r="AY148" s="153" t="s">
        <v>171</v>
      </c>
    </row>
    <row r="149" spans="2:65" s="12" customFormat="1" ht="20.399999999999999">
      <c r="B149" s="151"/>
      <c r="D149" s="152" t="s">
        <v>179</v>
      </c>
      <c r="E149" s="153" t="s">
        <v>1</v>
      </c>
      <c r="F149" s="154" t="s">
        <v>1649</v>
      </c>
      <c r="H149" s="153" t="s">
        <v>1</v>
      </c>
      <c r="I149" s="155"/>
      <c r="L149" s="151"/>
      <c r="M149" s="156"/>
      <c r="T149" s="157"/>
      <c r="AT149" s="153" t="s">
        <v>179</v>
      </c>
      <c r="AU149" s="153" t="s">
        <v>89</v>
      </c>
      <c r="AV149" s="12" t="s">
        <v>87</v>
      </c>
      <c r="AW149" s="12" t="s">
        <v>36</v>
      </c>
      <c r="AX149" s="12" t="s">
        <v>80</v>
      </c>
      <c r="AY149" s="153" t="s">
        <v>171</v>
      </c>
    </row>
    <row r="150" spans="2:65" s="13" customFormat="1">
      <c r="B150" s="158"/>
      <c r="D150" s="152" t="s">
        <v>179</v>
      </c>
      <c r="E150" s="159" t="s">
        <v>1</v>
      </c>
      <c r="F150" s="160" t="s">
        <v>1650</v>
      </c>
      <c r="H150" s="161">
        <v>180</v>
      </c>
      <c r="I150" s="162"/>
      <c r="L150" s="158"/>
      <c r="M150" s="163"/>
      <c r="T150" s="164"/>
      <c r="AT150" s="159" t="s">
        <v>179</v>
      </c>
      <c r="AU150" s="159" t="s">
        <v>89</v>
      </c>
      <c r="AV150" s="13" t="s">
        <v>89</v>
      </c>
      <c r="AW150" s="13" t="s">
        <v>36</v>
      </c>
      <c r="AX150" s="13" t="s">
        <v>87</v>
      </c>
      <c r="AY150" s="159" t="s">
        <v>171</v>
      </c>
    </row>
    <row r="151" spans="2:65" s="1" customFormat="1" ht="33" customHeight="1">
      <c r="B151" s="32"/>
      <c r="C151" s="137" t="s">
        <v>96</v>
      </c>
      <c r="D151" s="137" t="s">
        <v>173</v>
      </c>
      <c r="E151" s="138" t="s">
        <v>1651</v>
      </c>
      <c r="F151" s="139" t="s">
        <v>1652</v>
      </c>
      <c r="G151" s="140" t="s">
        <v>280</v>
      </c>
      <c r="H151" s="141">
        <v>165.042</v>
      </c>
      <c r="I151" s="142"/>
      <c r="J151" s="143">
        <f>ROUND(I151*H151,2)</f>
        <v>0</v>
      </c>
      <c r="K151" s="144"/>
      <c r="L151" s="32"/>
      <c r="M151" s="145" t="s">
        <v>1</v>
      </c>
      <c r="N151" s="146" t="s">
        <v>45</v>
      </c>
      <c r="P151" s="147">
        <f>O151*H151</f>
        <v>0</v>
      </c>
      <c r="Q151" s="147">
        <v>0</v>
      </c>
      <c r="R151" s="147">
        <f>Q151*H151</f>
        <v>0</v>
      </c>
      <c r="S151" s="147">
        <v>0</v>
      </c>
      <c r="T151" s="148">
        <f>S151*H151</f>
        <v>0</v>
      </c>
      <c r="AR151" s="149" t="s">
        <v>177</v>
      </c>
      <c r="AT151" s="149" t="s">
        <v>173</v>
      </c>
      <c r="AU151" s="149" t="s">
        <v>89</v>
      </c>
      <c r="AY151" s="17" t="s">
        <v>171</v>
      </c>
      <c r="BE151" s="150">
        <f>IF(N151="základní",J151,0)</f>
        <v>0</v>
      </c>
      <c r="BF151" s="150">
        <f>IF(N151="snížená",J151,0)</f>
        <v>0</v>
      </c>
      <c r="BG151" s="150">
        <f>IF(N151="zákl. přenesená",J151,0)</f>
        <v>0</v>
      </c>
      <c r="BH151" s="150">
        <f>IF(N151="sníž. přenesená",J151,0)</f>
        <v>0</v>
      </c>
      <c r="BI151" s="150">
        <f>IF(N151="nulová",J151,0)</f>
        <v>0</v>
      </c>
      <c r="BJ151" s="17" t="s">
        <v>87</v>
      </c>
      <c r="BK151" s="150">
        <f>ROUND(I151*H151,2)</f>
        <v>0</v>
      </c>
      <c r="BL151" s="17" t="s">
        <v>177</v>
      </c>
      <c r="BM151" s="149" t="s">
        <v>1653</v>
      </c>
    </row>
    <row r="152" spans="2:65" s="12" customFormat="1">
      <c r="B152" s="151"/>
      <c r="D152" s="152" t="s">
        <v>179</v>
      </c>
      <c r="E152" s="153" t="s">
        <v>1</v>
      </c>
      <c r="F152" s="154" t="s">
        <v>1645</v>
      </c>
      <c r="H152" s="153" t="s">
        <v>1</v>
      </c>
      <c r="I152" s="155"/>
      <c r="L152" s="151"/>
      <c r="M152" s="156"/>
      <c r="T152" s="157"/>
      <c r="AT152" s="153" t="s">
        <v>179</v>
      </c>
      <c r="AU152" s="153" t="s">
        <v>89</v>
      </c>
      <c r="AV152" s="12" t="s">
        <v>87</v>
      </c>
      <c r="AW152" s="12" t="s">
        <v>36</v>
      </c>
      <c r="AX152" s="12" t="s">
        <v>80</v>
      </c>
      <c r="AY152" s="153" t="s">
        <v>171</v>
      </c>
    </row>
    <row r="153" spans="2:65" s="13" customFormat="1">
      <c r="B153" s="158"/>
      <c r="D153" s="152" t="s">
        <v>179</v>
      </c>
      <c r="E153" s="159" t="s">
        <v>1</v>
      </c>
      <c r="F153" s="160" t="s">
        <v>1654</v>
      </c>
      <c r="H153" s="161">
        <v>550.13900000000001</v>
      </c>
      <c r="I153" s="162"/>
      <c r="L153" s="158"/>
      <c r="M153" s="163"/>
      <c r="T153" s="164"/>
      <c r="AT153" s="159" t="s">
        <v>179</v>
      </c>
      <c r="AU153" s="159" t="s">
        <v>89</v>
      </c>
      <c r="AV153" s="13" t="s">
        <v>89</v>
      </c>
      <c r="AW153" s="13" t="s">
        <v>36</v>
      </c>
      <c r="AX153" s="13" t="s">
        <v>80</v>
      </c>
      <c r="AY153" s="159" t="s">
        <v>171</v>
      </c>
    </row>
    <row r="154" spans="2:65" s="14" customFormat="1">
      <c r="B154" s="165"/>
      <c r="D154" s="152" t="s">
        <v>179</v>
      </c>
      <c r="E154" s="166" t="s">
        <v>1</v>
      </c>
      <c r="F154" s="167" t="s">
        <v>183</v>
      </c>
      <c r="H154" s="168">
        <v>550.13900000000001</v>
      </c>
      <c r="I154" s="169"/>
      <c r="L154" s="165"/>
      <c r="M154" s="170"/>
      <c r="T154" s="171"/>
      <c r="AT154" s="166" t="s">
        <v>179</v>
      </c>
      <c r="AU154" s="166" t="s">
        <v>89</v>
      </c>
      <c r="AV154" s="14" t="s">
        <v>177</v>
      </c>
      <c r="AW154" s="14" t="s">
        <v>36</v>
      </c>
      <c r="AX154" s="14" t="s">
        <v>80</v>
      </c>
      <c r="AY154" s="166" t="s">
        <v>171</v>
      </c>
    </row>
    <row r="155" spans="2:65" s="13" customFormat="1">
      <c r="B155" s="158"/>
      <c r="D155" s="152" t="s">
        <v>179</v>
      </c>
      <c r="E155" s="159" t="s">
        <v>1</v>
      </c>
      <c r="F155" s="160" t="s">
        <v>1655</v>
      </c>
      <c r="H155" s="161">
        <v>165.042</v>
      </c>
      <c r="I155" s="162"/>
      <c r="L155" s="158"/>
      <c r="M155" s="163"/>
      <c r="T155" s="164"/>
      <c r="AT155" s="159" t="s">
        <v>179</v>
      </c>
      <c r="AU155" s="159" t="s">
        <v>89</v>
      </c>
      <c r="AV155" s="13" t="s">
        <v>89</v>
      </c>
      <c r="AW155" s="13" t="s">
        <v>36</v>
      </c>
      <c r="AX155" s="13" t="s">
        <v>87</v>
      </c>
      <c r="AY155" s="159" t="s">
        <v>171</v>
      </c>
    </row>
    <row r="156" spans="2:65" s="1" customFormat="1" ht="33" customHeight="1">
      <c r="B156" s="32"/>
      <c r="C156" s="137" t="s">
        <v>177</v>
      </c>
      <c r="D156" s="137" t="s">
        <v>173</v>
      </c>
      <c r="E156" s="138" t="s">
        <v>1656</v>
      </c>
      <c r="F156" s="139" t="s">
        <v>1657</v>
      </c>
      <c r="G156" s="140" t="s">
        <v>280</v>
      </c>
      <c r="H156" s="141">
        <v>302.57600000000002</v>
      </c>
      <c r="I156" s="142"/>
      <c r="J156" s="143">
        <f>ROUND(I156*H156,2)</f>
        <v>0</v>
      </c>
      <c r="K156" s="144"/>
      <c r="L156" s="32"/>
      <c r="M156" s="145" t="s">
        <v>1</v>
      </c>
      <c r="N156" s="146" t="s">
        <v>45</v>
      </c>
      <c r="P156" s="147">
        <f>O156*H156</f>
        <v>0</v>
      </c>
      <c r="Q156" s="147">
        <v>0</v>
      </c>
      <c r="R156" s="147">
        <f>Q156*H156</f>
        <v>0</v>
      </c>
      <c r="S156" s="147">
        <v>0</v>
      </c>
      <c r="T156" s="148">
        <f>S156*H156</f>
        <v>0</v>
      </c>
      <c r="AR156" s="149" t="s">
        <v>177</v>
      </c>
      <c r="AT156" s="149" t="s">
        <v>173</v>
      </c>
      <c r="AU156" s="149" t="s">
        <v>89</v>
      </c>
      <c r="AY156" s="17" t="s">
        <v>171</v>
      </c>
      <c r="BE156" s="150">
        <f>IF(N156="základní",J156,0)</f>
        <v>0</v>
      </c>
      <c r="BF156" s="150">
        <f>IF(N156="snížená",J156,0)</f>
        <v>0</v>
      </c>
      <c r="BG156" s="150">
        <f>IF(N156="zákl. přenesená",J156,0)</f>
        <v>0</v>
      </c>
      <c r="BH156" s="150">
        <f>IF(N156="sníž. přenesená",J156,0)</f>
        <v>0</v>
      </c>
      <c r="BI156" s="150">
        <f>IF(N156="nulová",J156,0)</f>
        <v>0</v>
      </c>
      <c r="BJ156" s="17" t="s">
        <v>87</v>
      </c>
      <c r="BK156" s="150">
        <f>ROUND(I156*H156,2)</f>
        <v>0</v>
      </c>
      <c r="BL156" s="17" t="s">
        <v>177</v>
      </c>
      <c r="BM156" s="149" t="s">
        <v>1658</v>
      </c>
    </row>
    <row r="157" spans="2:65" s="12" customFormat="1">
      <c r="B157" s="151"/>
      <c r="D157" s="152" t="s">
        <v>179</v>
      </c>
      <c r="E157" s="153" t="s">
        <v>1</v>
      </c>
      <c r="F157" s="154" t="s">
        <v>1645</v>
      </c>
      <c r="H157" s="153" t="s">
        <v>1</v>
      </c>
      <c r="I157" s="155"/>
      <c r="L157" s="151"/>
      <c r="M157" s="156"/>
      <c r="T157" s="157"/>
      <c r="AT157" s="153" t="s">
        <v>179</v>
      </c>
      <c r="AU157" s="153" t="s">
        <v>89</v>
      </c>
      <c r="AV157" s="12" t="s">
        <v>87</v>
      </c>
      <c r="AW157" s="12" t="s">
        <v>36</v>
      </c>
      <c r="AX157" s="12" t="s">
        <v>80</v>
      </c>
      <c r="AY157" s="153" t="s">
        <v>171</v>
      </c>
    </row>
    <row r="158" spans="2:65" s="13" customFormat="1">
      <c r="B158" s="158"/>
      <c r="D158" s="152" t="s">
        <v>179</v>
      </c>
      <c r="E158" s="159" t="s">
        <v>1</v>
      </c>
      <c r="F158" s="160" t="s">
        <v>1654</v>
      </c>
      <c r="H158" s="161">
        <v>550.13900000000001</v>
      </c>
      <c r="I158" s="162"/>
      <c r="L158" s="158"/>
      <c r="M158" s="163"/>
      <c r="T158" s="164"/>
      <c r="AT158" s="159" t="s">
        <v>179</v>
      </c>
      <c r="AU158" s="159" t="s">
        <v>89</v>
      </c>
      <c r="AV158" s="13" t="s">
        <v>89</v>
      </c>
      <c r="AW158" s="13" t="s">
        <v>36</v>
      </c>
      <c r="AX158" s="13" t="s">
        <v>80</v>
      </c>
      <c r="AY158" s="159" t="s">
        <v>171</v>
      </c>
    </row>
    <row r="159" spans="2:65" s="14" customFormat="1">
      <c r="B159" s="165"/>
      <c r="D159" s="152" t="s">
        <v>179</v>
      </c>
      <c r="E159" s="166" t="s">
        <v>1</v>
      </c>
      <c r="F159" s="167" t="s">
        <v>183</v>
      </c>
      <c r="H159" s="168">
        <v>550.13900000000001</v>
      </c>
      <c r="I159" s="169"/>
      <c r="L159" s="165"/>
      <c r="M159" s="170"/>
      <c r="T159" s="171"/>
      <c r="AT159" s="166" t="s">
        <v>179</v>
      </c>
      <c r="AU159" s="166" t="s">
        <v>89</v>
      </c>
      <c r="AV159" s="14" t="s">
        <v>177</v>
      </c>
      <c r="AW159" s="14" t="s">
        <v>36</v>
      </c>
      <c r="AX159" s="14" t="s">
        <v>80</v>
      </c>
      <c r="AY159" s="166" t="s">
        <v>171</v>
      </c>
    </row>
    <row r="160" spans="2:65" s="13" customFormat="1">
      <c r="B160" s="158"/>
      <c r="D160" s="152" t="s">
        <v>179</v>
      </c>
      <c r="E160" s="159" t="s">
        <v>1</v>
      </c>
      <c r="F160" s="160" t="s">
        <v>1659</v>
      </c>
      <c r="H160" s="161">
        <v>302.57600000000002</v>
      </c>
      <c r="I160" s="162"/>
      <c r="L160" s="158"/>
      <c r="M160" s="163"/>
      <c r="T160" s="164"/>
      <c r="AT160" s="159" t="s">
        <v>179</v>
      </c>
      <c r="AU160" s="159" t="s">
        <v>89</v>
      </c>
      <c r="AV160" s="13" t="s">
        <v>89</v>
      </c>
      <c r="AW160" s="13" t="s">
        <v>36</v>
      </c>
      <c r="AX160" s="13" t="s">
        <v>87</v>
      </c>
      <c r="AY160" s="159" t="s">
        <v>171</v>
      </c>
    </row>
    <row r="161" spans="2:65" s="1" customFormat="1" ht="33" customHeight="1">
      <c r="B161" s="32"/>
      <c r="C161" s="137" t="s">
        <v>204</v>
      </c>
      <c r="D161" s="137" t="s">
        <v>173</v>
      </c>
      <c r="E161" s="138" t="s">
        <v>1660</v>
      </c>
      <c r="F161" s="139" t="s">
        <v>1661</v>
      </c>
      <c r="G161" s="140" t="s">
        <v>280</v>
      </c>
      <c r="H161" s="141">
        <v>82.521000000000001</v>
      </c>
      <c r="I161" s="142"/>
      <c r="J161" s="143">
        <f>ROUND(I161*H161,2)</f>
        <v>0</v>
      </c>
      <c r="K161" s="144"/>
      <c r="L161" s="32"/>
      <c r="M161" s="145" t="s">
        <v>1</v>
      </c>
      <c r="N161" s="146" t="s">
        <v>45</v>
      </c>
      <c r="P161" s="147">
        <f>O161*H161</f>
        <v>0</v>
      </c>
      <c r="Q161" s="147">
        <v>0</v>
      </c>
      <c r="R161" s="147">
        <f>Q161*H161</f>
        <v>0</v>
      </c>
      <c r="S161" s="147">
        <v>0</v>
      </c>
      <c r="T161" s="148">
        <f>S161*H161</f>
        <v>0</v>
      </c>
      <c r="AR161" s="149" t="s">
        <v>177</v>
      </c>
      <c r="AT161" s="149" t="s">
        <v>173</v>
      </c>
      <c r="AU161" s="149" t="s">
        <v>89</v>
      </c>
      <c r="AY161" s="17" t="s">
        <v>171</v>
      </c>
      <c r="BE161" s="150">
        <f>IF(N161="základní",J161,0)</f>
        <v>0</v>
      </c>
      <c r="BF161" s="150">
        <f>IF(N161="snížená",J161,0)</f>
        <v>0</v>
      </c>
      <c r="BG161" s="150">
        <f>IF(N161="zákl. přenesená",J161,0)</f>
        <v>0</v>
      </c>
      <c r="BH161" s="150">
        <f>IF(N161="sníž. přenesená",J161,0)</f>
        <v>0</v>
      </c>
      <c r="BI161" s="150">
        <f>IF(N161="nulová",J161,0)</f>
        <v>0</v>
      </c>
      <c r="BJ161" s="17" t="s">
        <v>87</v>
      </c>
      <c r="BK161" s="150">
        <f>ROUND(I161*H161,2)</f>
        <v>0</v>
      </c>
      <c r="BL161" s="17" t="s">
        <v>177</v>
      </c>
      <c r="BM161" s="149" t="s">
        <v>1662</v>
      </c>
    </row>
    <row r="162" spans="2:65" s="12" customFormat="1">
      <c r="B162" s="151"/>
      <c r="D162" s="152" t="s">
        <v>179</v>
      </c>
      <c r="E162" s="153" t="s">
        <v>1</v>
      </c>
      <c r="F162" s="154" t="s">
        <v>1645</v>
      </c>
      <c r="H162" s="153" t="s">
        <v>1</v>
      </c>
      <c r="I162" s="155"/>
      <c r="L162" s="151"/>
      <c r="M162" s="156"/>
      <c r="T162" s="157"/>
      <c r="AT162" s="153" t="s">
        <v>179</v>
      </c>
      <c r="AU162" s="153" t="s">
        <v>89</v>
      </c>
      <c r="AV162" s="12" t="s">
        <v>87</v>
      </c>
      <c r="AW162" s="12" t="s">
        <v>36</v>
      </c>
      <c r="AX162" s="12" t="s">
        <v>80</v>
      </c>
      <c r="AY162" s="153" t="s">
        <v>171</v>
      </c>
    </row>
    <row r="163" spans="2:65" s="13" customFormat="1">
      <c r="B163" s="158"/>
      <c r="D163" s="152" t="s">
        <v>179</v>
      </c>
      <c r="E163" s="159" t="s">
        <v>1</v>
      </c>
      <c r="F163" s="160" t="s">
        <v>1654</v>
      </c>
      <c r="H163" s="161">
        <v>550.13900000000001</v>
      </c>
      <c r="I163" s="162"/>
      <c r="L163" s="158"/>
      <c r="M163" s="163"/>
      <c r="T163" s="164"/>
      <c r="AT163" s="159" t="s">
        <v>179</v>
      </c>
      <c r="AU163" s="159" t="s">
        <v>89</v>
      </c>
      <c r="AV163" s="13" t="s">
        <v>89</v>
      </c>
      <c r="AW163" s="13" t="s">
        <v>36</v>
      </c>
      <c r="AX163" s="13" t="s">
        <v>80</v>
      </c>
      <c r="AY163" s="159" t="s">
        <v>171</v>
      </c>
    </row>
    <row r="164" spans="2:65" s="14" customFormat="1">
      <c r="B164" s="165"/>
      <c r="D164" s="152" t="s">
        <v>179</v>
      </c>
      <c r="E164" s="166" t="s">
        <v>1</v>
      </c>
      <c r="F164" s="167" t="s">
        <v>183</v>
      </c>
      <c r="H164" s="168">
        <v>550.13900000000001</v>
      </c>
      <c r="I164" s="169"/>
      <c r="L164" s="165"/>
      <c r="M164" s="170"/>
      <c r="T164" s="171"/>
      <c r="AT164" s="166" t="s">
        <v>179</v>
      </c>
      <c r="AU164" s="166" t="s">
        <v>89</v>
      </c>
      <c r="AV164" s="14" t="s">
        <v>177</v>
      </c>
      <c r="AW164" s="14" t="s">
        <v>36</v>
      </c>
      <c r="AX164" s="14" t="s">
        <v>80</v>
      </c>
      <c r="AY164" s="166" t="s">
        <v>171</v>
      </c>
    </row>
    <row r="165" spans="2:65" s="13" customFormat="1">
      <c r="B165" s="158"/>
      <c r="D165" s="152" t="s">
        <v>179</v>
      </c>
      <c r="E165" s="159" t="s">
        <v>1</v>
      </c>
      <c r="F165" s="160" t="s">
        <v>1663</v>
      </c>
      <c r="H165" s="161">
        <v>82.521000000000001</v>
      </c>
      <c r="I165" s="162"/>
      <c r="L165" s="158"/>
      <c r="M165" s="163"/>
      <c r="T165" s="164"/>
      <c r="AT165" s="159" t="s">
        <v>179</v>
      </c>
      <c r="AU165" s="159" t="s">
        <v>89</v>
      </c>
      <c r="AV165" s="13" t="s">
        <v>89</v>
      </c>
      <c r="AW165" s="13" t="s">
        <v>36</v>
      </c>
      <c r="AX165" s="13" t="s">
        <v>87</v>
      </c>
      <c r="AY165" s="159" t="s">
        <v>171</v>
      </c>
    </row>
    <row r="166" spans="2:65" s="1" customFormat="1" ht="37.950000000000003" customHeight="1">
      <c r="B166" s="32"/>
      <c r="C166" s="137" t="s">
        <v>210</v>
      </c>
      <c r="D166" s="137" t="s">
        <v>173</v>
      </c>
      <c r="E166" s="138" t="s">
        <v>1664</v>
      </c>
      <c r="F166" s="139" t="s">
        <v>1665</v>
      </c>
      <c r="G166" s="140" t="s">
        <v>1666</v>
      </c>
      <c r="H166" s="141">
        <v>1</v>
      </c>
      <c r="I166" s="142"/>
      <c r="J166" s="143">
        <f>ROUND(I166*H166,2)</f>
        <v>0</v>
      </c>
      <c r="K166" s="144"/>
      <c r="L166" s="32"/>
      <c r="M166" s="145" t="s">
        <v>1</v>
      </c>
      <c r="N166" s="146" t="s">
        <v>45</v>
      </c>
      <c r="P166" s="147">
        <f>O166*H166</f>
        <v>0</v>
      </c>
      <c r="Q166" s="147">
        <v>2.64E-2</v>
      </c>
      <c r="R166" s="147">
        <f>Q166*H166</f>
        <v>2.64E-2</v>
      </c>
      <c r="S166" s="147">
        <v>0</v>
      </c>
      <c r="T166" s="148">
        <f>S166*H166</f>
        <v>0</v>
      </c>
      <c r="AR166" s="149" t="s">
        <v>177</v>
      </c>
      <c r="AT166" s="149" t="s">
        <v>173</v>
      </c>
      <c r="AU166" s="149" t="s">
        <v>89</v>
      </c>
      <c r="AY166" s="17" t="s">
        <v>171</v>
      </c>
      <c r="BE166" s="150">
        <f>IF(N166="základní",J166,0)</f>
        <v>0</v>
      </c>
      <c r="BF166" s="150">
        <f>IF(N166="snížená",J166,0)</f>
        <v>0</v>
      </c>
      <c r="BG166" s="150">
        <f>IF(N166="zákl. přenesená",J166,0)</f>
        <v>0</v>
      </c>
      <c r="BH166" s="150">
        <f>IF(N166="sníž. přenesená",J166,0)</f>
        <v>0</v>
      </c>
      <c r="BI166" s="150">
        <f>IF(N166="nulová",J166,0)</f>
        <v>0</v>
      </c>
      <c r="BJ166" s="17" t="s">
        <v>87</v>
      </c>
      <c r="BK166" s="150">
        <f>ROUND(I166*H166,2)</f>
        <v>0</v>
      </c>
      <c r="BL166" s="17" t="s">
        <v>177</v>
      </c>
      <c r="BM166" s="149" t="s">
        <v>1667</v>
      </c>
    </row>
    <row r="167" spans="2:65" s="1" customFormat="1" ht="37.950000000000003" customHeight="1">
      <c r="B167" s="32"/>
      <c r="C167" s="137" t="s">
        <v>220</v>
      </c>
      <c r="D167" s="137" t="s">
        <v>173</v>
      </c>
      <c r="E167" s="138" t="s">
        <v>628</v>
      </c>
      <c r="F167" s="139" t="s">
        <v>629</v>
      </c>
      <c r="G167" s="140" t="s">
        <v>280</v>
      </c>
      <c r="H167" s="141">
        <v>330.084</v>
      </c>
      <c r="I167" s="142"/>
      <c r="J167" s="143">
        <f>ROUND(I167*H167,2)</f>
        <v>0</v>
      </c>
      <c r="K167" s="144"/>
      <c r="L167" s="32"/>
      <c r="M167" s="145" t="s">
        <v>1</v>
      </c>
      <c r="N167" s="146" t="s">
        <v>45</v>
      </c>
      <c r="P167" s="147">
        <f>O167*H167</f>
        <v>0</v>
      </c>
      <c r="Q167" s="147">
        <v>0</v>
      </c>
      <c r="R167" s="147">
        <f>Q167*H167</f>
        <v>0</v>
      </c>
      <c r="S167" s="147">
        <v>0</v>
      </c>
      <c r="T167" s="148">
        <f>S167*H167</f>
        <v>0</v>
      </c>
      <c r="AR167" s="149" t="s">
        <v>177</v>
      </c>
      <c r="AT167" s="149" t="s">
        <v>173</v>
      </c>
      <c r="AU167" s="149" t="s">
        <v>89</v>
      </c>
      <c r="AY167" s="17" t="s">
        <v>171</v>
      </c>
      <c r="BE167" s="150">
        <f>IF(N167="základní",J167,0)</f>
        <v>0</v>
      </c>
      <c r="BF167" s="150">
        <f>IF(N167="snížená",J167,0)</f>
        <v>0</v>
      </c>
      <c r="BG167" s="150">
        <f>IF(N167="zákl. přenesená",J167,0)</f>
        <v>0</v>
      </c>
      <c r="BH167" s="150">
        <f>IF(N167="sníž. přenesená",J167,0)</f>
        <v>0</v>
      </c>
      <c r="BI167" s="150">
        <f>IF(N167="nulová",J167,0)</f>
        <v>0</v>
      </c>
      <c r="BJ167" s="17" t="s">
        <v>87</v>
      </c>
      <c r="BK167" s="150">
        <f>ROUND(I167*H167,2)</f>
        <v>0</v>
      </c>
      <c r="BL167" s="17" t="s">
        <v>177</v>
      </c>
      <c r="BM167" s="149" t="s">
        <v>1668</v>
      </c>
    </row>
    <row r="168" spans="2:65" s="12" customFormat="1">
      <c r="B168" s="151"/>
      <c r="D168" s="152" t="s">
        <v>179</v>
      </c>
      <c r="E168" s="153" t="s">
        <v>1</v>
      </c>
      <c r="F168" s="154" t="s">
        <v>1645</v>
      </c>
      <c r="H168" s="153" t="s">
        <v>1</v>
      </c>
      <c r="I168" s="155"/>
      <c r="L168" s="151"/>
      <c r="M168" s="156"/>
      <c r="T168" s="157"/>
      <c r="AT168" s="153" t="s">
        <v>179</v>
      </c>
      <c r="AU168" s="153" t="s">
        <v>89</v>
      </c>
      <c r="AV168" s="12" t="s">
        <v>87</v>
      </c>
      <c r="AW168" s="12" t="s">
        <v>36</v>
      </c>
      <c r="AX168" s="12" t="s">
        <v>80</v>
      </c>
      <c r="AY168" s="153" t="s">
        <v>171</v>
      </c>
    </row>
    <row r="169" spans="2:65" s="12" customFormat="1">
      <c r="B169" s="151"/>
      <c r="D169" s="152" t="s">
        <v>179</v>
      </c>
      <c r="E169" s="153" t="s">
        <v>1</v>
      </c>
      <c r="F169" s="154" t="s">
        <v>1669</v>
      </c>
      <c r="H169" s="153" t="s">
        <v>1</v>
      </c>
      <c r="I169" s="155"/>
      <c r="L169" s="151"/>
      <c r="M169" s="156"/>
      <c r="T169" s="157"/>
      <c r="AT169" s="153" t="s">
        <v>179</v>
      </c>
      <c r="AU169" s="153" t="s">
        <v>89</v>
      </c>
      <c r="AV169" s="12" t="s">
        <v>87</v>
      </c>
      <c r="AW169" s="12" t="s">
        <v>36</v>
      </c>
      <c r="AX169" s="12" t="s">
        <v>80</v>
      </c>
      <c r="AY169" s="153" t="s">
        <v>171</v>
      </c>
    </row>
    <row r="170" spans="2:65" s="13" customFormat="1">
      <c r="B170" s="158"/>
      <c r="D170" s="152" t="s">
        <v>179</v>
      </c>
      <c r="E170" s="159" t="s">
        <v>1</v>
      </c>
      <c r="F170" s="160" t="s">
        <v>1670</v>
      </c>
      <c r="H170" s="161">
        <v>330.084</v>
      </c>
      <c r="I170" s="162"/>
      <c r="L170" s="158"/>
      <c r="M170" s="163"/>
      <c r="T170" s="164"/>
      <c r="AT170" s="159" t="s">
        <v>179</v>
      </c>
      <c r="AU170" s="159" t="s">
        <v>89</v>
      </c>
      <c r="AV170" s="13" t="s">
        <v>89</v>
      </c>
      <c r="AW170" s="13" t="s">
        <v>36</v>
      </c>
      <c r="AX170" s="13" t="s">
        <v>87</v>
      </c>
      <c r="AY170" s="159" t="s">
        <v>171</v>
      </c>
    </row>
    <row r="171" spans="2:65" s="1" customFormat="1" ht="37.950000000000003" customHeight="1">
      <c r="B171" s="32"/>
      <c r="C171" s="137" t="s">
        <v>225</v>
      </c>
      <c r="D171" s="137" t="s">
        <v>173</v>
      </c>
      <c r="E171" s="138" t="s">
        <v>635</v>
      </c>
      <c r="F171" s="139" t="s">
        <v>636</v>
      </c>
      <c r="G171" s="140" t="s">
        <v>280</v>
      </c>
      <c r="H171" s="141">
        <v>490.23599999999999</v>
      </c>
      <c r="I171" s="142"/>
      <c r="J171" s="143">
        <f>ROUND(I171*H171,2)</f>
        <v>0</v>
      </c>
      <c r="K171" s="144"/>
      <c r="L171" s="32"/>
      <c r="M171" s="145" t="s">
        <v>1</v>
      </c>
      <c r="N171" s="146" t="s">
        <v>45</v>
      </c>
      <c r="P171" s="147">
        <f>O171*H171</f>
        <v>0</v>
      </c>
      <c r="Q171" s="147">
        <v>0</v>
      </c>
      <c r="R171" s="147">
        <f>Q171*H171</f>
        <v>0</v>
      </c>
      <c r="S171" s="147">
        <v>0</v>
      </c>
      <c r="T171" s="148">
        <f>S171*H171</f>
        <v>0</v>
      </c>
      <c r="AR171" s="149" t="s">
        <v>177</v>
      </c>
      <c r="AT171" s="149" t="s">
        <v>173</v>
      </c>
      <c r="AU171" s="149" t="s">
        <v>89</v>
      </c>
      <c r="AY171" s="17" t="s">
        <v>171</v>
      </c>
      <c r="BE171" s="150">
        <f>IF(N171="základní",J171,0)</f>
        <v>0</v>
      </c>
      <c r="BF171" s="150">
        <f>IF(N171="snížená",J171,0)</f>
        <v>0</v>
      </c>
      <c r="BG171" s="150">
        <f>IF(N171="zákl. přenesená",J171,0)</f>
        <v>0</v>
      </c>
      <c r="BH171" s="150">
        <f>IF(N171="sníž. přenesená",J171,0)</f>
        <v>0</v>
      </c>
      <c r="BI171" s="150">
        <f>IF(N171="nulová",J171,0)</f>
        <v>0</v>
      </c>
      <c r="BJ171" s="17" t="s">
        <v>87</v>
      </c>
      <c r="BK171" s="150">
        <f>ROUND(I171*H171,2)</f>
        <v>0</v>
      </c>
      <c r="BL171" s="17" t="s">
        <v>177</v>
      </c>
      <c r="BM171" s="149" t="s">
        <v>1671</v>
      </c>
    </row>
    <row r="172" spans="2:65" s="12" customFormat="1">
      <c r="B172" s="151"/>
      <c r="D172" s="152" t="s">
        <v>179</v>
      </c>
      <c r="E172" s="153" t="s">
        <v>1</v>
      </c>
      <c r="F172" s="154" t="s">
        <v>1645</v>
      </c>
      <c r="H172" s="153" t="s">
        <v>1</v>
      </c>
      <c r="I172" s="155"/>
      <c r="L172" s="151"/>
      <c r="M172" s="156"/>
      <c r="T172" s="157"/>
      <c r="AT172" s="153" t="s">
        <v>179</v>
      </c>
      <c r="AU172" s="153" t="s">
        <v>89</v>
      </c>
      <c r="AV172" s="12" t="s">
        <v>87</v>
      </c>
      <c r="AW172" s="12" t="s">
        <v>36</v>
      </c>
      <c r="AX172" s="12" t="s">
        <v>80</v>
      </c>
      <c r="AY172" s="153" t="s">
        <v>171</v>
      </c>
    </row>
    <row r="173" spans="2:65" s="12" customFormat="1">
      <c r="B173" s="151"/>
      <c r="D173" s="152" t="s">
        <v>179</v>
      </c>
      <c r="E173" s="153" t="s">
        <v>1</v>
      </c>
      <c r="F173" s="154" t="s">
        <v>1669</v>
      </c>
      <c r="H173" s="153" t="s">
        <v>1</v>
      </c>
      <c r="I173" s="155"/>
      <c r="L173" s="151"/>
      <c r="M173" s="156"/>
      <c r="T173" s="157"/>
      <c r="AT173" s="153" t="s">
        <v>179</v>
      </c>
      <c r="AU173" s="153" t="s">
        <v>89</v>
      </c>
      <c r="AV173" s="12" t="s">
        <v>87</v>
      </c>
      <c r="AW173" s="12" t="s">
        <v>36</v>
      </c>
      <c r="AX173" s="12" t="s">
        <v>80</v>
      </c>
      <c r="AY173" s="153" t="s">
        <v>171</v>
      </c>
    </row>
    <row r="174" spans="2:65" s="13" customFormat="1">
      <c r="B174" s="158"/>
      <c r="D174" s="152" t="s">
        <v>179</v>
      </c>
      <c r="E174" s="159" t="s">
        <v>1</v>
      </c>
      <c r="F174" s="160" t="s">
        <v>1672</v>
      </c>
      <c r="H174" s="161">
        <v>254.95</v>
      </c>
      <c r="I174" s="162"/>
      <c r="L174" s="158"/>
      <c r="M174" s="163"/>
      <c r="T174" s="164"/>
      <c r="AT174" s="159" t="s">
        <v>179</v>
      </c>
      <c r="AU174" s="159" t="s">
        <v>89</v>
      </c>
      <c r="AV174" s="13" t="s">
        <v>89</v>
      </c>
      <c r="AW174" s="13" t="s">
        <v>36</v>
      </c>
      <c r="AX174" s="13" t="s">
        <v>80</v>
      </c>
      <c r="AY174" s="159" t="s">
        <v>171</v>
      </c>
    </row>
    <row r="175" spans="2:65" s="12" customFormat="1">
      <c r="B175" s="151"/>
      <c r="D175" s="152" t="s">
        <v>179</v>
      </c>
      <c r="E175" s="153" t="s">
        <v>1</v>
      </c>
      <c r="F175" s="154" t="s">
        <v>1673</v>
      </c>
      <c r="H175" s="153" t="s">
        <v>1</v>
      </c>
      <c r="I175" s="155"/>
      <c r="L175" s="151"/>
      <c r="M175" s="156"/>
      <c r="T175" s="157"/>
      <c r="AT175" s="153" t="s">
        <v>179</v>
      </c>
      <c r="AU175" s="153" t="s">
        <v>89</v>
      </c>
      <c r="AV175" s="12" t="s">
        <v>87</v>
      </c>
      <c r="AW175" s="12" t="s">
        <v>36</v>
      </c>
      <c r="AX175" s="12" t="s">
        <v>80</v>
      </c>
      <c r="AY175" s="153" t="s">
        <v>171</v>
      </c>
    </row>
    <row r="176" spans="2:65" s="13" customFormat="1">
      <c r="B176" s="158"/>
      <c r="D176" s="152" t="s">
        <v>179</v>
      </c>
      <c r="E176" s="159" t="s">
        <v>1</v>
      </c>
      <c r="F176" s="160" t="s">
        <v>1674</v>
      </c>
      <c r="H176" s="161">
        <v>235.286</v>
      </c>
      <c r="I176" s="162"/>
      <c r="L176" s="158"/>
      <c r="M176" s="163"/>
      <c r="T176" s="164"/>
      <c r="AT176" s="159" t="s">
        <v>179</v>
      </c>
      <c r="AU176" s="159" t="s">
        <v>89</v>
      </c>
      <c r="AV176" s="13" t="s">
        <v>89</v>
      </c>
      <c r="AW176" s="13" t="s">
        <v>36</v>
      </c>
      <c r="AX176" s="13" t="s">
        <v>80</v>
      </c>
      <c r="AY176" s="159" t="s">
        <v>171</v>
      </c>
    </row>
    <row r="177" spans="2:65" s="14" customFormat="1">
      <c r="B177" s="165"/>
      <c r="D177" s="152" t="s">
        <v>179</v>
      </c>
      <c r="E177" s="166" t="s">
        <v>1</v>
      </c>
      <c r="F177" s="167" t="s">
        <v>183</v>
      </c>
      <c r="H177" s="168">
        <v>490.23599999999999</v>
      </c>
      <c r="I177" s="169"/>
      <c r="L177" s="165"/>
      <c r="M177" s="170"/>
      <c r="T177" s="171"/>
      <c r="AT177" s="166" t="s">
        <v>179</v>
      </c>
      <c r="AU177" s="166" t="s">
        <v>89</v>
      </c>
      <c r="AV177" s="14" t="s">
        <v>177</v>
      </c>
      <c r="AW177" s="14" t="s">
        <v>36</v>
      </c>
      <c r="AX177" s="14" t="s">
        <v>87</v>
      </c>
      <c r="AY177" s="166" t="s">
        <v>171</v>
      </c>
    </row>
    <row r="178" spans="2:65" s="1" customFormat="1" ht="37.950000000000003" customHeight="1">
      <c r="B178" s="32"/>
      <c r="C178" s="137" t="s">
        <v>229</v>
      </c>
      <c r="D178" s="137" t="s">
        <v>173</v>
      </c>
      <c r="E178" s="138" t="s">
        <v>651</v>
      </c>
      <c r="F178" s="139" t="s">
        <v>652</v>
      </c>
      <c r="G178" s="140" t="s">
        <v>280</v>
      </c>
      <c r="H178" s="141">
        <v>139.97900000000001</v>
      </c>
      <c r="I178" s="142"/>
      <c r="J178" s="143">
        <f>ROUND(I178*H178,2)</f>
        <v>0</v>
      </c>
      <c r="K178" s="144"/>
      <c r="L178" s="32"/>
      <c r="M178" s="145" t="s">
        <v>1</v>
      </c>
      <c r="N178" s="146" t="s">
        <v>45</v>
      </c>
      <c r="P178" s="147">
        <f>O178*H178</f>
        <v>0</v>
      </c>
      <c r="Q178" s="147">
        <v>0</v>
      </c>
      <c r="R178" s="147">
        <f>Q178*H178</f>
        <v>0</v>
      </c>
      <c r="S178" s="147">
        <v>0</v>
      </c>
      <c r="T178" s="148">
        <f>S178*H178</f>
        <v>0</v>
      </c>
      <c r="AR178" s="149" t="s">
        <v>177</v>
      </c>
      <c r="AT178" s="149" t="s">
        <v>173</v>
      </c>
      <c r="AU178" s="149" t="s">
        <v>89</v>
      </c>
      <c r="AY178" s="17" t="s">
        <v>171</v>
      </c>
      <c r="BE178" s="150">
        <f>IF(N178="základní",J178,0)</f>
        <v>0</v>
      </c>
      <c r="BF178" s="150">
        <f>IF(N178="snížená",J178,0)</f>
        <v>0</v>
      </c>
      <c r="BG178" s="150">
        <f>IF(N178="zákl. přenesená",J178,0)</f>
        <v>0</v>
      </c>
      <c r="BH178" s="150">
        <f>IF(N178="sníž. přenesená",J178,0)</f>
        <v>0</v>
      </c>
      <c r="BI178" s="150">
        <f>IF(N178="nulová",J178,0)</f>
        <v>0</v>
      </c>
      <c r="BJ178" s="17" t="s">
        <v>87</v>
      </c>
      <c r="BK178" s="150">
        <f>ROUND(I178*H178,2)</f>
        <v>0</v>
      </c>
      <c r="BL178" s="17" t="s">
        <v>177</v>
      </c>
      <c r="BM178" s="149" t="s">
        <v>1675</v>
      </c>
    </row>
    <row r="179" spans="2:65" s="12" customFormat="1">
      <c r="B179" s="151"/>
      <c r="D179" s="152" t="s">
        <v>179</v>
      </c>
      <c r="E179" s="153" t="s">
        <v>1</v>
      </c>
      <c r="F179" s="154" t="s">
        <v>1645</v>
      </c>
      <c r="H179" s="153" t="s">
        <v>1</v>
      </c>
      <c r="I179" s="155"/>
      <c r="L179" s="151"/>
      <c r="M179" s="156"/>
      <c r="T179" s="157"/>
      <c r="AT179" s="153" t="s">
        <v>179</v>
      </c>
      <c r="AU179" s="153" t="s">
        <v>89</v>
      </c>
      <c r="AV179" s="12" t="s">
        <v>87</v>
      </c>
      <c r="AW179" s="12" t="s">
        <v>36</v>
      </c>
      <c r="AX179" s="12" t="s">
        <v>80</v>
      </c>
      <c r="AY179" s="153" t="s">
        <v>171</v>
      </c>
    </row>
    <row r="180" spans="2:65" s="12" customFormat="1">
      <c r="B180" s="151"/>
      <c r="D180" s="152" t="s">
        <v>179</v>
      </c>
      <c r="E180" s="153" t="s">
        <v>1</v>
      </c>
      <c r="F180" s="154" t="s">
        <v>1676</v>
      </c>
      <c r="H180" s="153" t="s">
        <v>1</v>
      </c>
      <c r="I180" s="155"/>
      <c r="L180" s="151"/>
      <c r="M180" s="156"/>
      <c r="T180" s="157"/>
      <c r="AT180" s="153" t="s">
        <v>179</v>
      </c>
      <c r="AU180" s="153" t="s">
        <v>89</v>
      </c>
      <c r="AV180" s="12" t="s">
        <v>87</v>
      </c>
      <c r="AW180" s="12" t="s">
        <v>36</v>
      </c>
      <c r="AX180" s="12" t="s">
        <v>80</v>
      </c>
      <c r="AY180" s="153" t="s">
        <v>171</v>
      </c>
    </row>
    <row r="181" spans="2:65" s="13" customFormat="1">
      <c r="B181" s="158"/>
      <c r="D181" s="152" t="s">
        <v>179</v>
      </c>
      <c r="E181" s="159" t="s">
        <v>1</v>
      </c>
      <c r="F181" s="160" t="s">
        <v>1677</v>
      </c>
      <c r="H181" s="161">
        <v>57.457999999999998</v>
      </c>
      <c r="I181" s="162"/>
      <c r="L181" s="158"/>
      <c r="M181" s="163"/>
      <c r="T181" s="164"/>
      <c r="AT181" s="159" t="s">
        <v>179</v>
      </c>
      <c r="AU181" s="159" t="s">
        <v>89</v>
      </c>
      <c r="AV181" s="13" t="s">
        <v>89</v>
      </c>
      <c r="AW181" s="13" t="s">
        <v>36</v>
      </c>
      <c r="AX181" s="13" t="s">
        <v>80</v>
      </c>
      <c r="AY181" s="159" t="s">
        <v>171</v>
      </c>
    </row>
    <row r="182" spans="2:65" s="13" customFormat="1">
      <c r="B182" s="158"/>
      <c r="D182" s="152" t="s">
        <v>179</v>
      </c>
      <c r="E182" s="159" t="s">
        <v>1</v>
      </c>
      <c r="F182" s="160" t="s">
        <v>1678</v>
      </c>
      <c r="H182" s="161">
        <v>82.521000000000001</v>
      </c>
      <c r="I182" s="162"/>
      <c r="L182" s="158"/>
      <c r="M182" s="163"/>
      <c r="T182" s="164"/>
      <c r="AT182" s="159" t="s">
        <v>179</v>
      </c>
      <c r="AU182" s="159" t="s">
        <v>89</v>
      </c>
      <c r="AV182" s="13" t="s">
        <v>89</v>
      </c>
      <c r="AW182" s="13" t="s">
        <v>36</v>
      </c>
      <c r="AX182" s="13" t="s">
        <v>80</v>
      </c>
      <c r="AY182" s="159" t="s">
        <v>171</v>
      </c>
    </row>
    <row r="183" spans="2:65" s="14" customFormat="1">
      <c r="B183" s="165"/>
      <c r="D183" s="152" t="s">
        <v>179</v>
      </c>
      <c r="E183" s="166" t="s">
        <v>1</v>
      </c>
      <c r="F183" s="167" t="s">
        <v>183</v>
      </c>
      <c r="H183" s="168">
        <v>139.97900000000001</v>
      </c>
      <c r="I183" s="169"/>
      <c r="L183" s="165"/>
      <c r="M183" s="170"/>
      <c r="T183" s="171"/>
      <c r="AT183" s="166" t="s">
        <v>179</v>
      </c>
      <c r="AU183" s="166" t="s">
        <v>89</v>
      </c>
      <c r="AV183" s="14" t="s">
        <v>177</v>
      </c>
      <c r="AW183" s="14" t="s">
        <v>36</v>
      </c>
      <c r="AX183" s="14" t="s">
        <v>87</v>
      </c>
      <c r="AY183" s="166" t="s">
        <v>171</v>
      </c>
    </row>
    <row r="184" spans="2:65" s="1" customFormat="1" ht="37.950000000000003" customHeight="1">
      <c r="B184" s="32"/>
      <c r="C184" s="137" t="s">
        <v>243</v>
      </c>
      <c r="D184" s="137" t="s">
        <v>173</v>
      </c>
      <c r="E184" s="138" t="s">
        <v>658</v>
      </c>
      <c r="F184" s="139" t="s">
        <v>659</v>
      </c>
      <c r="G184" s="140" t="s">
        <v>280</v>
      </c>
      <c r="H184" s="141">
        <v>419.93700000000001</v>
      </c>
      <c r="I184" s="142"/>
      <c r="J184" s="143">
        <f>ROUND(I184*H184,2)</f>
        <v>0</v>
      </c>
      <c r="K184" s="144"/>
      <c r="L184" s="32"/>
      <c r="M184" s="145" t="s">
        <v>1</v>
      </c>
      <c r="N184" s="146" t="s">
        <v>45</v>
      </c>
      <c r="P184" s="147">
        <f>O184*H184</f>
        <v>0</v>
      </c>
      <c r="Q184" s="147">
        <v>0</v>
      </c>
      <c r="R184" s="147">
        <f>Q184*H184</f>
        <v>0</v>
      </c>
      <c r="S184" s="147">
        <v>0</v>
      </c>
      <c r="T184" s="148">
        <f>S184*H184</f>
        <v>0</v>
      </c>
      <c r="AR184" s="149" t="s">
        <v>177</v>
      </c>
      <c r="AT184" s="149" t="s">
        <v>173</v>
      </c>
      <c r="AU184" s="149" t="s">
        <v>89</v>
      </c>
      <c r="AY184" s="17" t="s">
        <v>171</v>
      </c>
      <c r="BE184" s="150">
        <f>IF(N184="základní",J184,0)</f>
        <v>0</v>
      </c>
      <c r="BF184" s="150">
        <f>IF(N184="snížená",J184,0)</f>
        <v>0</v>
      </c>
      <c r="BG184" s="150">
        <f>IF(N184="zákl. přenesená",J184,0)</f>
        <v>0</v>
      </c>
      <c r="BH184" s="150">
        <f>IF(N184="sníž. přenesená",J184,0)</f>
        <v>0</v>
      </c>
      <c r="BI184" s="150">
        <f>IF(N184="nulová",J184,0)</f>
        <v>0</v>
      </c>
      <c r="BJ184" s="17" t="s">
        <v>87</v>
      </c>
      <c r="BK184" s="150">
        <f>ROUND(I184*H184,2)</f>
        <v>0</v>
      </c>
      <c r="BL184" s="17" t="s">
        <v>177</v>
      </c>
      <c r="BM184" s="149" t="s">
        <v>1679</v>
      </c>
    </row>
    <row r="185" spans="2:65" s="13" customFormat="1">
      <c r="B185" s="158"/>
      <c r="D185" s="152" t="s">
        <v>179</v>
      </c>
      <c r="F185" s="160" t="s">
        <v>1680</v>
      </c>
      <c r="H185" s="161">
        <v>419.93700000000001</v>
      </c>
      <c r="I185" s="162"/>
      <c r="L185" s="158"/>
      <c r="M185" s="163"/>
      <c r="T185" s="164"/>
      <c r="AT185" s="159" t="s">
        <v>179</v>
      </c>
      <c r="AU185" s="159" t="s">
        <v>89</v>
      </c>
      <c r="AV185" s="13" t="s">
        <v>89</v>
      </c>
      <c r="AW185" s="13" t="s">
        <v>4</v>
      </c>
      <c r="AX185" s="13" t="s">
        <v>87</v>
      </c>
      <c r="AY185" s="159" t="s">
        <v>171</v>
      </c>
    </row>
    <row r="186" spans="2:65" s="1" customFormat="1" ht="24.15" customHeight="1">
      <c r="B186" s="32"/>
      <c r="C186" s="137" t="s">
        <v>249</v>
      </c>
      <c r="D186" s="137" t="s">
        <v>173</v>
      </c>
      <c r="E186" s="138" t="s">
        <v>1681</v>
      </c>
      <c r="F186" s="139" t="s">
        <v>1682</v>
      </c>
      <c r="G186" s="140" t="s">
        <v>280</v>
      </c>
      <c r="H186" s="141">
        <v>165.042</v>
      </c>
      <c r="I186" s="142"/>
      <c r="J186" s="143">
        <f>ROUND(I186*H186,2)</f>
        <v>0</v>
      </c>
      <c r="K186" s="144"/>
      <c r="L186" s="32"/>
      <c r="M186" s="145" t="s">
        <v>1</v>
      </c>
      <c r="N186" s="146" t="s">
        <v>45</v>
      </c>
      <c r="P186" s="147">
        <f>O186*H186</f>
        <v>0</v>
      </c>
      <c r="Q186" s="147">
        <v>0</v>
      </c>
      <c r="R186" s="147">
        <f>Q186*H186</f>
        <v>0</v>
      </c>
      <c r="S186" s="147">
        <v>0</v>
      </c>
      <c r="T186" s="148">
        <f>S186*H186</f>
        <v>0</v>
      </c>
      <c r="AR186" s="149" t="s">
        <v>177</v>
      </c>
      <c r="AT186" s="149" t="s">
        <v>173</v>
      </c>
      <c r="AU186" s="149" t="s">
        <v>89</v>
      </c>
      <c r="AY186" s="17" t="s">
        <v>171</v>
      </c>
      <c r="BE186" s="150">
        <f>IF(N186="základní",J186,0)</f>
        <v>0</v>
      </c>
      <c r="BF186" s="150">
        <f>IF(N186="snížená",J186,0)</f>
        <v>0</v>
      </c>
      <c r="BG186" s="150">
        <f>IF(N186="zákl. přenesená",J186,0)</f>
        <v>0</v>
      </c>
      <c r="BH186" s="150">
        <f>IF(N186="sníž. přenesená",J186,0)</f>
        <v>0</v>
      </c>
      <c r="BI186" s="150">
        <f>IF(N186="nulová",J186,0)</f>
        <v>0</v>
      </c>
      <c r="BJ186" s="17" t="s">
        <v>87</v>
      </c>
      <c r="BK186" s="150">
        <f>ROUND(I186*H186,2)</f>
        <v>0</v>
      </c>
      <c r="BL186" s="17" t="s">
        <v>177</v>
      </c>
      <c r="BM186" s="149" t="s">
        <v>1683</v>
      </c>
    </row>
    <row r="187" spans="2:65" s="12" customFormat="1">
      <c r="B187" s="151"/>
      <c r="D187" s="152" t="s">
        <v>179</v>
      </c>
      <c r="E187" s="153" t="s">
        <v>1</v>
      </c>
      <c r="F187" s="154" t="s">
        <v>1645</v>
      </c>
      <c r="H187" s="153" t="s">
        <v>1</v>
      </c>
      <c r="I187" s="155"/>
      <c r="L187" s="151"/>
      <c r="M187" s="156"/>
      <c r="T187" s="157"/>
      <c r="AT187" s="153" t="s">
        <v>179</v>
      </c>
      <c r="AU187" s="153" t="s">
        <v>89</v>
      </c>
      <c r="AV187" s="12" t="s">
        <v>87</v>
      </c>
      <c r="AW187" s="12" t="s">
        <v>36</v>
      </c>
      <c r="AX187" s="12" t="s">
        <v>80</v>
      </c>
      <c r="AY187" s="153" t="s">
        <v>171</v>
      </c>
    </row>
    <row r="188" spans="2:65" s="12" customFormat="1">
      <c r="B188" s="151"/>
      <c r="D188" s="152" t="s">
        <v>179</v>
      </c>
      <c r="E188" s="153" t="s">
        <v>1</v>
      </c>
      <c r="F188" s="154" t="s">
        <v>1684</v>
      </c>
      <c r="H188" s="153" t="s">
        <v>1</v>
      </c>
      <c r="I188" s="155"/>
      <c r="L188" s="151"/>
      <c r="M188" s="156"/>
      <c r="T188" s="157"/>
      <c r="AT188" s="153" t="s">
        <v>179</v>
      </c>
      <c r="AU188" s="153" t="s">
        <v>89</v>
      </c>
      <c r="AV188" s="12" t="s">
        <v>87</v>
      </c>
      <c r="AW188" s="12" t="s">
        <v>36</v>
      </c>
      <c r="AX188" s="12" t="s">
        <v>80</v>
      </c>
      <c r="AY188" s="153" t="s">
        <v>171</v>
      </c>
    </row>
    <row r="189" spans="2:65" s="13" customFormat="1">
      <c r="B189" s="158"/>
      <c r="D189" s="152" t="s">
        <v>179</v>
      </c>
      <c r="E189" s="159" t="s">
        <v>1</v>
      </c>
      <c r="F189" s="160" t="s">
        <v>1685</v>
      </c>
      <c r="H189" s="161">
        <v>165.042</v>
      </c>
      <c r="I189" s="162"/>
      <c r="L189" s="158"/>
      <c r="M189" s="163"/>
      <c r="T189" s="164"/>
      <c r="AT189" s="159" t="s">
        <v>179</v>
      </c>
      <c r="AU189" s="159" t="s">
        <v>89</v>
      </c>
      <c r="AV189" s="13" t="s">
        <v>89</v>
      </c>
      <c r="AW189" s="13" t="s">
        <v>36</v>
      </c>
      <c r="AX189" s="13" t="s">
        <v>87</v>
      </c>
      <c r="AY189" s="159" t="s">
        <v>171</v>
      </c>
    </row>
    <row r="190" spans="2:65" s="1" customFormat="1" ht="24.15" customHeight="1">
      <c r="B190" s="32"/>
      <c r="C190" s="137" t="s">
        <v>8</v>
      </c>
      <c r="D190" s="137" t="s">
        <v>173</v>
      </c>
      <c r="E190" s="138" t="s">
        <v>1686</v>
      </c>
      <c r="F190" s="139" t="s">
        <v>1687</v>
      </c>
      <c r="G190" s="140" t="s">
        <v>280</v>
      </c>
      <c r="H190" s="141">
        <v>245.11799999999999</v>
      </c>
      <c r="I190" s="142"/>
      <c r="J190" s="143">
        <f>ROUND(I190*H190,2)</f>
        <v>0</v>
      </c>
      <c r="K190" s="144"/>
      <c r="L190" s="32"/>
      <c r="M190" s="145" t="s">
        <v>1</v>
      </c>
      <c r="N190" s="146" t="s">
        <v>45</v>
      </c>
      <c r="P190" s="147">
        <f>O190*H190</f>
        <v>0</v>
      </c>
      <c r="Q190" s="147">
        <v>0</v>
      </c>
      <c r="R190" s="147">
        <f>Q190*H190</f>
        <v>0</v>
      </c>
      <c r="S190" s="147">
        <v>0</v>
      </c>
      <c r="T190" s="148">
        <f>S190*H190</f>
        <v>0</v>
      </c>
      <c r="AR190" s="149" t="s">
        <v>177</v>
      </c>
      <c r="AT190" s="149" t="s">
        <v>173</v>
      </c>
      <c r="AU190" s="149" t="s">
        <v>89</v>
      </c>
      <c r="AY190" s="17" t="s">
        <v>171</v>
      </c>
      <c r="BE190" s="150">
        <f>IF(N190="základní",J190,0)</f>
        <v>0</v>
      </c>
      <c r="BF190" s="150">
        <f>IF(N190="snížená",J190,0)</f>
        <v>0</v>
      </c>
      <c r="BG190" s="150">
        <f>IF(N190="zákl. přenesená",J190,0)</f>
        <v>0</v>
      </c>
      <c r="BH190" s="150">
        <f>IF(N190="sníž. přenesená",J190,0)</f>
        <v>0</v>
      </c>
      <c r="BI190" s="150">
        <f>IF(N190="nulová",J190,0)</f>
        <v>0</v>
      </c>
      <c r="BJ190" s="17" t="s">
        <v>87</v>
      </c>
      <c r="BK190" s="150">
        <f>ROUND(I190*H190,2)</f>
        <v>0</v>
      </c>
      <c r="BL190" s="17" t="s">
        <v>177</v>
      </c>
      <c r="BM190" s="149" t="s">
        <v>1688</v>
      </c>
    </row>
    <row r="191" spans="2:65" s="12" customFormat="1">
      <c r="B191" s="151"/>
      <c r="D191" s="152" t="s">
        <v>179</v>
      </c>
      <c r="E191" s="153" t="s">
        <v>1</v>
      </c>
      <c r="F191" s="154" t="s">
        <v>1645</v>
      </c>
      <c r="H191" s="153" t="s">
        <v>1</v>
      </c>
      <c r="I191" s="155"/>
      <c r="L191" s="151"/>
      <c r="M191" s="156"/>
      <c r="T191" s="157"/>
      <c r="AT191" s="153" t="s">
        <v>179</v>
      </c>
      <c r="AU191" s="153" t="s">
        <v>89</v>
      </c>
      <c r="AV191" s="12" t="s">
        <v>87</v>
      </c>
      <c r="AW191" s="12" t="s">
        <v>36</v>
      </c>
      <c r="AX191" s="12" t="s">
        <v>80</v>
      </c>
      <c r="AY191" s="153" t="s">
        <v>171</v>
      </c>
    </row>
    <row r="192" spans="2:65" s="12" customFormat="1">
      <c r="B192" s="151"/>
      <c r="D192" s="152" t="s">
        <v>179</v>
      </c>
      <c r="E192" s="153" t="s">
        <v>1</v>
      </c>
      <c r="F192" s="154" t="s">
        <v>1684</v>
      </c>
      <c r="H192" s="153" t="s">
        <v>1</v>
      </c>
      <c r="I192" s="155"/>
      <c r="L192" s="151"/>
      <c r="M192" s="156"/>
      <c r="T192" s="157"/>
      <c r="AT192" s="153" t="s">
        <v>179</v>
      </c>
      <c r="AU192" s="153" t="s">
        <v>89</v>
      </c>
      <c r="AV192" s="12" t="s">
        <v>87</v>
      </c>
      <c r="AW192" s="12" t="s">
        <v>36</v>
      </c>
      <c r="AX192" s="12" t="s">
        <v>80</v>
      </c>
      <c r="AY192" s="153" t="s">
        <v>171</v>
      </c>
    </row>
    <row r="193" spans="2:65" s="13" customFormat="1">
      <c r="B193" s="158"/>
      <c r="D193" s="152" t="s">
        <v>179</v>
      </c>
      <c r="E193" s="159" t="s">
        <v>1</v>
      </c>
      <c r="F193" s="160" t="s">
        <v>1689</v>
      </c>
      <c r="H193" s="161">
        <v>127.47499999999999</v>
      </c>
      <c r="I193" s="162"/>
      <c r="L193" s="158"/>
      <c r="M193" s="163"/>
      <c r="T193" s="164"/>
      <c r="AT193" s="159" t="s">
        <v>179</v>
      </c>
      <c r="AU193" s="159" t="s">
        <v>89</v>
      </c>
      <c r="AV193" s="13" t="s">
        <v>89</v>
      </c>
      <c r="AW193" s="13" t="s">
        <v>36</v>
      </c>
      <c r="AX193" s="13" t="s">
        <v>80</v>
      </c>
      <c r="AY193" s="159" t="s">
        <v>171</v>
      </c>
    </row>
    <row r="194" spans="2:65" s="12" customFormat="1">
      <c r="B194" s="151"/>
      <c r="D194" s="152" t="s">
        <v>179</v>
      </c>
      <c r="E194" s="153" t="s">
        <v>1</v>
      </c>
      <c r="F194" s="154" t="s">
        <v>1690</v>
      </c>
      <c r="H194" s="153" t="s">
        <v>1</v>
      </c>
      <c r="I194" s="155"/>
      <c r="L194" s="151"/>
      <c r="M194" s="156"/>
      <c r="T194" s="157"/>
      <c r="AT194" s="153" t="s">
        <v>179</v>
      </c>
      <c r="AU194" s="153" t="s">
        <v>89</v>
      </c>
      <c r="AV194" s="12" t="s">
        <v>87</v>
      </c>
      <c r="AW194" s="12" t="s">
        <v>36</v>
      </c>
      <c r="AX194" s="12" t="s">
        <v>80</v>
      </c>
      <c r="AY194" s="153" t="s">
        <v>171</v>
      </c>
    </row>
    <row r="195" spans="2:65" s="13" customFormat="1">
      <c r="B195" s="158"/>
      <c r="D195" s="152" t="s">
        <v>179</v>
      </c>
      <c r="E195" s="159" t="s">
        <v>1</v>
      </c>
      <c r="F195" s="160" t="s">
        <v>1691</v>
      </c>
      <c r="H195" s="161">
        <v>117.643</v>
      </c>
      <c r="I195" s="162"/>
      <c r="L195" s="158"/>
      <c r="M195" s="163"/>
      <c r="T195" s="164"/>
      <c r="AT195" s="159" t="s">
        <v>179</v>
      </c>
      <c r="AU195" s="159" t="s">
        <v>89</v>
      </c>
      <c r="AV195" s="13" t="s">
        <v>89</v>
      </c>
      <c r="AW195" s="13" t="s">
        <v>36</v>
      </c>
      <c r="AX195" s="13" t="s">
        <v>80</v>
      </c>
      <c r="AY195" s="159" t="s">
        <v>171</v>
      </c>
    </row>
    <row r="196" spans="2:65" s="14" customFormat="1">
      <c r="B196" s="165"/>
      <c r="D196" s="152" t="s">
        <v>179</v>
      </c>
      <c r="E196" s="166" t="s">
        <v>1</v>
      </c>
      <c r="F196" s="167" t="s">
        <v>183</v>
      </c>
      <c r="H196" s="168">
        <v>245.11799999999999</v>
      </c>
      <c r="I196" s="169"/>
      <c r="L196" s="165"/>
      <c r="M196" s="170"/>
      <c r="T196" s="171"/>
      <c r="AT196" s="166" t="s">
        <v>179</v>
      </c>
      <c r="AU196" s="166" t="s">
        <v>89</v>
      </c>
      <c r="AV196" s="14" t="s">
        <v>177</v>
      </c>
      <c r="AW196" s="14" t="s">
        <v>36</v>
      </c>
      <c r="AX196" s="14" t="s">
        <v>87</v>
      </c>
      <c r="AY196" s="166" t="s">
        <v>171</v>
      </c>
    </row>
    <row r="197" spans="2:65" s="1" customFormat="1" ht="24.15" customHeight="1">
      <c r="B197" s="32"/>
      <c r="C197" s="137" t="s">
        <v>277</v>
      </c>
      <c r="D197" s="137" t="s">
        <v>173</v>
      </c>
      <c r="E197" s="138" t="s">
        <v>1692</v>
      </c>
      <c r="F197" s="139" t="s">
        <v>1693</v>
      </c>
      <c r="G197" s="140" t="s">
        <v>280</v>
      </c>
      <c r="H197" s="141">
        <v>117.643</v>
      </c>
      <c r="I197" s="142"/>
      <c r="J197" s="143">
        <f>ROUND(I197*H197,2)</f>
        <v>0</v>
      </c>
      <c r="K197" s="144"/>
      <c r="L197" s="32"/>
      <c r="M197" s="145" t="s">
        <v>1</v>
      </c>
      <c r="N197" s="146" t="s">
        <v>45</v>
      </c>
      <c r="P197" s="147">
        <f>O197*H197</f>
        <v>0</v>
      </c>
      <c r="Q197" s="147">
        <v>0</v>
      </c>
      <c r="R197" s="147">
        <f>Q197*H197</f>
        <v>0</v>
      </c>
      <c r="S197" s="147">
        <v>0</v>
      </c>
      <c r="T197" s="148">
        <f>S197*H197</f>
        <v>0</v>
      </c>
      <c r="AR197" s="149" t="s">
        <v>177</v>
      </c>
      <c r="AT197" s="149" t="s">
        <v>173</v>
      </c>
      <c r="AU197" s="149" t="s">
        <v>89</v>
      </c>
      <c r="AY197" s="17" t="s">
        <v>171</v>
      </c>
      <c r="BE197" s="150">
        <f>IF(N197="základní",J197,0)</f>
        <v>0</v>
      </c>
      <c r="BF197" s="150">
        <f>IF(N197="snížená",J197,0)</f>
        <v>0</v>
      </c>
      <c r="BG197" s="150">
        <f>IF(N197="zákl. přenesená",J197,0)</f>
        <v>0</v>
      </c>
      <c r="BH197" s="150">
        <f>IF(N197="sníž. přenesená",J197,0)</f>
        <v>0</v>
      </c>
      <c r="BI197" s="150">
        <f>IF(N197="nulová",J197,0)</f>
        <v>0</v>
      </c>
      <c r="BJ197" s="17" t="s">
        <v>87</v>
      </c>
      <c r="BK197" s="150">
        <f>ROUND(I197*H197,2)</f>
        <v>0</v>
      </c>
      <c r="BL197" s="17" t="s">
        <v>177</v>
      </c>
      <c r="BM197" s="149" t="s">
        <v>1694</v>
      </c>
    </row>
    <row r="198" spans="2:65" s="12" customFormat="1">
      <c r="B198" s="151"/>
      <c r="D198" s="152" t="s">
        <v>179</v>
      </c>
      <c r="E198" s="153" t="s">
        <v>1</v>
      </c>
      <c r="F198" s="154" t="s">
        <v>1695</v>
      </c>
      <c r="H198" s="153" t="s">
        <v>1</v>
      </c>
      <c r="I198" s="155"/>
      <c r="L198" s="151"/>
      <c r="M198" s="156"/>
      <c r="T198" s="157"/>
      <c r="AT198" s="153" t="s">
        <v>179</v>
      </c>
      <c r="AU198" s="153" t="s">
        <v>89</v>
      </c>
      <c r="AV198" s="12" t="s">
        <v>87</v>
      </c>
      <c r="AW198" s="12" t="s">
        <v>36</v>
      </c>
      <c r="AX198" s="12" t="s">
        <v>80</v>
      </c>
      <c r="AY198" s="153" t="s">
        <v>171</v>
      </c>
    </row>
    <row r="199" spans="2:65" s="13" customFormat="1">
      <c r="B199" s="158"/>
      <c r="D199" s="152" t="s">
        <v>179</v>
      </c>
      <c r="E199" s="159" t="s">
        <v>1</v>
      </c>
      <c r="F199" s="160" t="s">
        <v>1696</v>
      </c>
      <c r="H199" s="161">
        <v>117.643</v>
      </c>
      <c r="I199" s="162"/>
      <c r="L199" s="158"/>
      <c r="M199" s="163"/>
      <c r="T199" s="164"/>
      <c r="AT199" s="159" t="s">
        <v>179</v>
      </c>
      <c r="AU199" s="159" t="s">
        <v>89</v>
      </c>
      <c r="AV199" s="13" t="s">
        <v>89</v>
      </c>
      <c r="AW199" s="13" t="s">
        <v>36</v>
      </c>
      <c r="AX199" s="13" t="s">
        <v>87</v>
      </c>
      <c r="AY199" s="159" t="s">
        <v>171</v>
      </c>
    </row>
    <row r="200" spans="2:65" s="1" customFormat="1" ht="33" customHeight="1">
      <c r="B200" s="32"/>
      <c r="C200" s="137" t="s">
        <v>297</v>
      </c>
      <c r="D200" s="137" t="s">
        <v>173</v>
      </c>
      <c r="E200" s="138" t="s">
        <v>687</v>
      </c>
      <c r="F200" s="139" t="s">
        <v>688</v>
      </c>
      <c r="G200" s="140" t="s">
        <v>689</v>
      </c>
      <c r="H200" s="141">
        <v>237.964</v>
      </c>
      <c r="I200" s="142"/>
      <c r="J200" s="143">
        <f>ROUND(I200*H200,2)</f>
        <v>0</v>
      </c>
      <c r="K200" s="144"/>
      <c r="L200" s="32"/>
      <c r="M200" s="145" t="s">
        <v>1</v>
      </c>
      <c r="N200" s="146" t="s">
        <v>45</v>
      </c>
      <c r="P200" s="147">
        <f>O200*H200</f>
        <v>0</v>
      </c>
      <c r="Q200" s="147">
        <v>0</v>
      </c>
      <c r="R200" s="147">
        <f>Q200*H200</f>
        <v>0</v>
      </c>
      <c r="S200" s="147">
        <v>0</v>
      </c>
      <c r="T200" s="148">
        <f>S200*H200</f>
        <v>0</v>
      </c>
      <c r="AR200" s="149" t="s">
        <v>177</v>
      </c>
      <c r="AT200" s="149" t="s">
        <v>173</v>
      </c>
      <c r="AU200" s="149" t="s">
        <v>89</v>
      </c>
      <c r="AY200" s="17" t="s">
        <v>171</v>
      </c>
      <c r="BE200" s="150">
        <f>IF(N200="základní",J200,0)</f>
        <v>0</v>
      </c>
      <c r="BF200" s="150">
        <f>IF(N200="snížená",J200,0)</f>
        <v>0</v>
      </c>
      <c r="BG200" s="150">
        <f>IF(N200="zákl. přenesená",J200,0)</f>
        <v>0</v>
      </c>
      <c r="BH200" s="150">
        <f>IF(N200="sníž. přenesená",J200,0)</f>
        <v>0</v>
      </c>
      <c r="BI200" s="150">
        <f>IF(N200="nulová",J200,0)</f>
        <v>0</v>
      </c>
      <c r="BJ200" s="17" t="s">
        <v>87</v>
      </c>
      <c r="BK200" s="150">
        <f>ROUND(I200*H200,2)</f>
        <v>0</v>
      </c>
      <c r="BL200" s="17" t="s">
        <v>177</v>
      </c>
      <c r="BM200" s="149" t="s">
        <v>1697</v>
      </c>
    </row>
    <row r="201" spans="2:65" s="12" customFormat="1">
      <c r="B201" s="151"/>
      <c r="D201" s="152" t="s">
        <v>179</v>
      </c>
      <c r="E201" s="153" t="s">
        <v>1</v>
      </c>
      <c r="F201" s="154" t="s">
        <v>1645</v>
      </c>
      <c r="H201" s="153" t="s">
        <v>1</v>
      </c>
      <c r="I201" s="155"/>
      <c r="L201" s="151"/>
      <c r="M201" s="156"/>
      <c r="T201" s="157"/>
      <c r="AT201" s="153" t="s">
        <v>179</v>
      </c>
      <c r="AU201" s="153" t="s">
        <v>89</v>
      </c>
      <c r="AV201" s="12" t="s">
        <v>87</v>
      </c>
      <c r="AW201" s="12" t="s">
        <v>36</v>
      </c>
      <c r="AX201" s="12" t="s">
        <v>80</v>
      </c>
      <c r="AY201" s="153" t="s">
        <v>171</v>
      </c>
    </row>
    <row r="202" spans="2:65" s="13" customFormat="1">
      <c r="B202" s="158"/>
      <c r="D202" s="152" t="s">
        <v>179</v>
      </c>
      <c r="E202" s="159" t="s">
        <v>1</v>
      </c>
      <c r="F202" s="160" t="s">
        <v>1698</v>
      </c>
      <c r="H202" s="161">
        <v>237.964</v>
      </c>
      <c r="I202" s="162"/>
      <c r="L202" s="158"/>
      <c r="M202" s="163"/>
      <c r="T202" s="164"/>
      <c r="AT202" s="159" t="s">
        <v>179</v>
      </c>
      <c r="AU202" s="159" t="s">
        <v>89</v>
      </c>
      <c r="AV202" s="13" t="s">
        <v>89</v>
      </c>
      <c r="AW202" s="13" t="s">
        <v>36</v>
      </c>
      <c r="AX202" s="13" t="s">
        <v>87</v>
      </c>
      <c r="AY202" s="159" t="s">
        <v>171</v>
      </c>
    </row>
    <row r="203" spans="2:65" s="1" customFormat="1" ht="16.5" customHeight="1">
      <c r="B203" s="32"/>
      <c r="C203" s="137" t="s">
        <v>314</v>
      </c>
      <c r="D203" s="137" t="s">
        <v>173</v>
      </c>
      <c r="E203" s="138" t="s">
        <v>697</v>
      </c>
      <c r="F203" s="139" t="s">
        <v>698</v>
      </c>
      <c r="G203" s="140" t="s">
        <v>280</v>
      </c>
      <c r="H203" s="141">
        <v>410.16</v>
      </c>
      <c r="I203" s="142"/>
      <c r="J203" s="143">
        <f>ROUND(I203*H203,2)</f>
        <v>0</v>
      </c>
      <c r="K203" s="144"/>
      <c r="L203" s="32"/>
      <c r="M203" s="145" t="s">
        <v>1</v>
      </c>
      <c r="N203" s="146" t="s">
        <v>45</v>
      </c>
      <c r="P203" s="147">
        <f>O203*H203</f>
        <v>0</v>
      </c>
      <c r="Q203" s="147">
        <v>0</v>
      </c>
      <c r="R203" s="147">
        <f>Q203*H203</f>
        <v>0</v>
      </c>
      <c r="S203" s="147">
        <v>0</v>
      </c>
      <c r="T203" s="148">
        <f>S203*H203</f>
        <v>0</v>
      </c>
      <c r="AR203" s="149" t="s">
        <v>177</v>
      </c>
      <c r="AT203" s="149" t="s">
        <v>173</v>
      </c>
      <c r="AU203" s="149" t="s">
        <v>89</v>
      </c>
      <c r="AY203" s="17" t="s">
        <v>171</v>
      </c>
      <c r="BE203" s="150">
        <f>IF(N203="základní",J203,0)</f>
        <v>0</v>
      </c>
      <c r="BF203" s="150">
        <f>IF(N203="snížená",J203,0)</f>
        <v>0</v>
      </c>
      <c r="BG203" s="150">
        <f>IF(N203="zákl. přenesená",J203,0)</f>
        <v>0</v>
      </c>
      <c r="BH203" s="150">
        <f>IF(N203="sníž. přenesená",J203,0)</f>
        <v>0</v>
      </c>
      <c r="BI203" s="150">
        <f>IF(N203="nulová",J203,0)</f>
        <v>0</v>
      </c>
      <c r="BJ203" s="17" t="s">
        <v>87</v>
      </c>
      <c r="BK203" s="150">
        <f>ROUND(I203*H203,2)</f>
        <v>0</v>
      </c>
      <c r="BL203" s="17" t="s">
        <v>177</v>
      </c>
      <c r="BM203" s="149" t="s">
        <v>1699</v>
      </c>
    </row>
    <row r="204" spans="2:65" s="12" customFormat="1">
      <c r="B204" s="151"/>
      <c r="D204" s="152" t="s">
        <v>179</v>
      </c>
      <c r="E204" s="153" t="s">
        <v>1</v>
      </c>
      <c r="F204" s="154" t="s">
        <v>1645</v>
      </c>
      <c r="H204" s="153" t="s">
        <v>1</v>
      </c>
      <c r="I204" s="155"/>
      <c r="L204" s="151"/>
      <c r="M204" s="156"/>
      <c r="T204" s="157"/>
      <c r="AT204" s="153" t="s">
        <v>179</v>
      </c>
      <c r="AU204" s="153" t="s">
        <v>89</v>
      </c>
      <c r="AV204" s="12" t="s">
        <v>87</v>
      </c>
      <c r="AW204" s="12" t="s">
        <v>36</v>
      </c>
      <c r="AX204" s="12" t="s">
        <v>80</v>
      </c>
      <c r="AY204" s="153" t="s">
        <v>171</v>
      </c>
    </row>
    <row r="205" spans="2:65" s="12" customFormat="1">
      <c r="B205" s="151"/>
      <c r="D205" s="152" t="s">
        <v>179</v>
      </c>
      <c r="E205" s="153" t="s">
        <v>1</v>
      </c>
      <c r="F205" s="154" t="s">
        <v>1684</v>
      </c>
      <c r="H205" s="153" t="s">
        <v>1</v>
      </c>
      <c r="I205" s="155"/>
      <c r="L205" s="151"/>
      <c r="M205" s="156"/>
      <c r="T205" s="157"/>
      <c r="AT205" s="153" t="s">
        <v>179</v>
      </c>
      <c r="AU205" s="153" t="s">
        <v>89</v>
      </c>
      <c r="AV205" s="12" t="s">
        <v>87</v>
      </c>
      <c r="AW205" s="12" t="s">
        <v>36</v>
      </c>
      <c r="AX205" s="12" t="s">
        <v>80</v>
      </c>
      <c r="AY205" s="153" t="s">
        <v>171</v>
      </c>
    </row>
    <row r="206" spans="2:65" s="13" customFormat="1">
      <c r="B206" s="158"/>
      <c r="D206" s="152" t="s">
        <v>179</v>
      </c>
      <c r="E206" s="159" t="s">
        <v>1</v>
      </c>
      <c r="F206" s="160" t="s">
        <v>1700</v>
      </c>
      <c r="H206" s="161">
        <v>292.517</v>
      </c>
      <c r="I206" s="162"/>
      <c r="L206" s="158"/>
      <c r="M206" s="163"/>
      <c r="T206" s="164"/>
      <c r="AT206" s="159" t="s">
        <v>179</v>
      </c>
      <c r="AU206" s="159" t="s">
        <v>89</v>
      </c>
      <c r="AV206" s="13" t="s">
        <v>89</v>
      </c>
      <c r="AW206" s="13" t="s">
        <v>36</v>
      </c>
      <c r="AX206" s="13" t="s">
        <v>80</v>
      </c>
      <c r="AY206" s="159" t="s">
        <v>171</v>
      </c>
    </row>
    <row r="207" spans="2:65" s="12" customFormat="1">
      <c r="B207" s="151"/>
      <c r="D207" s="152" t="s">
        <v>179</v>
      </c>
      <c r="E207" s="153" t="s">
        <v>1</v>
      </c>
      <c r="F207" s="154" t="s">
        <v>1690</v>
      </c>
      <c r="H207" s="153" t="s">
        <v>1</v>
      </c>
      <c r="I207" s="155"/>
      <c r="L207" s="151"/>
      <c r="M207" s="156"/>
      <c r="T207" s="157"/>
      <c r="AT207" s="153" t="s">
        <v>179</v>
      </c>
      <c r="AU207" s="153" t="s">
        <v>89</v>
      </c>
      <c r="AV207" s="12" t="s">
        <v>87</v>
      </c>
      <c r="AW207" s="12" t="s">
        <v>36</v>
      </c>
      <c r="AX207" s="12" t="s">
        <v>80</v>
      </c>
      <c r="AY207" s="153" t="s">
        <v>171</v>
      </c>
    </row>
    <row r="208" spans="2:65" s="13" customFormat="1">
      <c r="B208" s="158"/>
      <c r="D208" s="152" t="s">
        <v>179</v>
      </c>
      <c r="E208" s="159" t="s">
        <v>1</v>
      </c>
      <c r="F208" s="160" t="s">
        <v>1691</v>
      </c>
      <c r="H208" s="161">
        <v>117.643</v>
      </c>
      <c r="I208" s="162"/>
      <c r="L208" s="158"/>
      <c r="M208" s="163"/>
      <c r="T208" s="164"/>
      <c r="AT208" s="159" t="s">
        <v>179</v>
      </c>
      <c r="AU208" s="159" t="s">
        <v>89</v>
      </c>
      <c r="AV208" s="13" t="s">
        <v>89</v>
      </c>
      <c r="AW208" s="13" t="s">
        <v>36</v>
      </c>
      <c r="AX208" s="13" t="s">
        <v>80</v>
      </c>
      <c r="AY208" s="159" t="s">
        <v>171</v>
      </c>
    </row>
    <row r="209" spans="2:65" s="14" customFormat="1">
      <c r="B209" s="165"/>
      <c r="D209" s="152" t="s">
        <v>179</v>
      </c>
      <c r="E209" s="166" t="s">
        <v>1</v>
      </c>
      <c r="F209" s="167" t="s">
        <v>183</v>
      </c>
      <c r="H209" s="168">
        <v>410.16</v>
      </c>
      <c r="I209" s="169"/>
      <c r="L209" s="165"/>
      <c r="M209" s="170"/>
      <c r="T209" s="171"/>
      <c r="AT209" s="166" t="s">
        <v>179</v>
      </c>
      <c r="AU209" s="166" t="s">
        <v>89</v>
      </c>
      <c r="AV209" s="14" t="s">
        <v>177</v>
      </c>
      <c r="AW209" s="14" t="s">
        <v>36</v>
      </c>
      <c r="AX209" s="14" t="s">
        <v>87</v>
      </c>
      <c r="AY209" s="166" t="s">
        <v>171</v>
      </c>
    </row>
    <row r="210" spans="2:65" s="1" customFormat="1" ht="24.15" customHeight="1">
      <c r="B210" s="32"/>
      <c r="C210" s="137" t="s">
        <v>327</v>
      </c>
      <c r="D210" s="137" t="s">
        <v>173</v>
      </c>
      <c r="E210" s="138" t="s">
        <v>1701</v>
      </c>
      <c r="F210" s="139" t="s">
        <v>705</v>
      </c>
      <c r="G210" s="140" t="s">
        <v>280</v>
      </c>
      <c r="H210" s="141">
        <v>292.517</v>
      </c>
      <c r="I210" s="142"/>
      <c r="J210" s="143">
        <f>ROUND(I210*H210,2)</f>
        <v>0</v>
      </c>
      <c r="K210" s="144"/>
      <c r="L210" s="32"/>
      <c r="M210" s="145" t="s">
        <v>1</v>
      </c>
      <c r="N210" s="146" t="s">
        <v>45</v>
      </c>
      <c r="P210" s="147">
        <f>O210*H210</f>
        <v>0</v>
      </c>
      <c r="Q210" s="147">
        <v>0</v>
      </c>
      <c r="R210" s="147">
        <f>Q210*H210</f>
        <v>0</v>
      </c>
      <c r="S210" s="147">
        <v>0</v>
      </c>
      <c r="T210" s="148">
        <f>S210*H210</f>
        <v>0</v>
      </c>
      <c r="AR210" s="149" t="s">
        <v>177</v>
      </c>
      <c r="AT210" s="149" t="s">
        <v>173</v>
      </c>
      <c r="AU210" s="149" t="s">
        <v>89</v>
      </c>
      <c r="AY210" s="17" t="s">
        <v>171</v>
      </c>
      <c r="BE210" s="150">
        <f>IF(N210="základní",J210,0)</f>
        <v>0</v>
      </c>
      <c r="BF210" s="150">
        <f>IF(N210="snížená",J210,0)</f>
        <v>0</v>
      </c>
      <c r="BG210" s="150">
        <f>IF(N210="zákl. přenesená",J210,0)</f>
        <v>0</v>
      </c>
      <c r="BH210" s="150">
        <f>IF(N210="sníž. přenesená",J210,0)</f>
        <v>0</v>
      </c>
      <c r="BI210" s="150">
        <f>IF(N210="nulová",J210,0)</f>
        <v>0</v>
      </c>
      <c r="BJ210" s="17" t="s">
        <v>87</v>
      </c>
      <c r="BK210" s="150">
        <f>ROUND(I210*H210,2)</f>
        <v>0</v>
      </c>
      <c r="BL210" s="17" t="s">
        <v>177</v>
      </c>
      <c r="BM210" s="149" t="s">
        <v>1702</v>
      </c>
    </row>
    <row r="211" spans="2:65" s="12" customFormat="1">
      <c r="B211" s="151"/>
      <c r="D211" s="152" t="s">
        <v>179</v>
      </c>
      <c r="E211" s="153" t="s">
        <v>1</v>
      </c>
      <c r="F211" s="154" t="s">
        <v>1645</v>
      </c>
      <c r="H211" s="153" t="s">
        <v>1</v>
      </c>
      <c r="I211" s="155"/>
      <c r="L211" s="151"/>
      <c r="M211" s="156"/>
      <c r="T211" s="157"/>
      <c r="AT211" s="153" t="s">
        <v>179</v>
      </c>
      <c r="AU211" s="153" t="s">
        <v>89</v>
      </c>
      <c r="AV211" s="12" t="s">
        <v>87</v>
      </c>
      <c r="AW211" s="12" t="s">
        <v>36</v>
      </c>
      <c r="AX211" s="12" t="s">
        <v>80</v>
      </c>
      <c r="AY211" s="153" t="s">
        <v>171</v>
      </c>
    </row>
    <row r="212" spans="2:65" s="13" customFormat="1">
      <c r="B212" s="158"/>
      <c r="D212" s="152" t="s">
        <v>179</v>
      </c>
      <c r="E212" s="159" t="s">
        <v>1</v>
      </c>
      <c r="F212" s="160" t="s">
        <v>1703</v>
      </c>
      <c r="H212" s="161">
        <v>550.13900000000001</v>
      </c>
      <c r="I212" s="162"/>
      <c r="L212" s="158"/>
      <c r="M212" s="163"/>
      <c r="T212" s="164"/>
      <c r="AT212" s="159" t="s">
        <v>179</v>
      </c>
      <c r="AU212" s="159" t="s">
        <v>89</v>
      </c>
      <c r="AV212" s="13" t="s">
        <v>89</v>
      </c>
      <c r="AW212" s="13" t="s">
        <v>36</v>
      </c>
      <c r="AX212" s="13" t="s">
        <v>80</v>
      </c>
      <c r="AY212" s="159" t="s">
        <v>171</v>
      </c>
    </row>
    <row r="213" spans="2:65" s="13" customFormat="1">
      <c r="B213" s="158"/>
      <c r="D213" s="152" t="s">
        <v>179</v>
      </c>
      <c r="E213" s="159" t="s">
        <v>1</v>
      </c>
      <c r="F213" s="160" t="s">
        <v>1704</v>
      </c>
      <c r="H213" s="161">
        <v>-44.668999999999997</v>
      </c>
      <c r="I213" s="162"/>
      <c r="L213" s="158"/>
      <c r="M213" s="163"/>
      <c r="T213" s="164"/>
      <c r="AT213" s="159" t="s">
        <v>179</v>
      </c>
      <c r="AU213" s="159" t="s">
        <v>89</v>
      </c>
      <c r="AV213" s="13" t="s">
        <v>89</v>
      </c>
      <c r="AW213" s="13" t="s">
        <v>36</v>
      </c>
      <c r="AX213" s="13" t="s">
        <v>80</v>
      </c>
      <c r="AY213" s="159" t="s">
        <v>171</v>
      </c>
    </row>
    <row r="214" spans="2:65" s="13" customFormat="1">
      <c r="B214" s="158"/>
      <c r="D214" s="152" t="s">
        <v>179</v>
      </c>
      <c r="E214" s="159" t="s">
        <v>1</v>
      </c>
      <c r="F214" s="160" t="s">
        <v>1705</v>
      </c>
      <c r="H214" s="161">
        <v>-8.5820000000000007</v>
      </c>
      <c r="I214" s="162"/>
      <c r="L214" s="158"/>
      <c r="M214" s="163"/>
      <c r="T214" s="164"/>
      <c r="AT214" s="159" t="s">
        <v>179</v>
      </c>
      <c r="AU214" s="159" t="s">
        <v>89</v>
      </c>
      <c r="AV214" s="13" t="s">
        <v>89</v>
      </c>
      <c r="AW214" s="13" t="s">
        <v>36</v>
      </c>
      <c r="AX214" s="13" t="s">
        <v>80</v>
      </c>
      <c r="AY214" s="159" t="s">
        <v>171</v>
      </c>
    </row>
    <row r="215" spans="2:65" s="13" customFormat="1">
      <c r="B215" s="158"/>
      <c r="D215" s="152" t="s">
        <v>179</v>
      </c>
      <c r="E215" s="159" t="s">
        <v>1</v>
      </c>
      <c r="F215" s="160" t="s">
        <v>1706</v>
      </c>
      <c r="H215" s="161">
        <v>-22.844999999999999</v>
      </c>
      <c r="I215" s="162"/>
      <c r="L215" s="158"/>
      <c r="M215" s="163"/>
      <c r="T215" s="164"/>
      <c r="AT215" s="159" t="s">
        <v>179</v>
      </c>
      <c r="AU215" s="159" t="s">
        <v>89</v>
      </c>
      <c r="AV215" s="13" t="s">
        <v>89</v>
      </c>
      <c r="AW215" s="13" t="s">
        <v>36</v>
      </c>
      <c r="AX215" s="13" t="s">
        <v>80</v>
      </c>
      <c r="AY215" s="159" t="s">
        <v>171</v>
      </c>
    </row>
    <row r="216" spans="2:65" s="13" customFormat="1">
      <c r="B216" s="158"/>
      <c r="D216" s="152" t="s">
        <v>179</v>
      </c>
      <c r="E216" s="159" t="s">
        <v>1</v>
      </c>
      <c r="F216" s="160" t="s">
        <v>1707</v>
      </c>
      <c r="H216" s="161">
        <v>-125.748</v>
      </c>
      <c r="I216" s="162"/>
      <c r="L216" s="158"/>
      <c r="M216" s="163"/>
      <c r="T216" s="164"/>
      <c r="AT216" s="159" t="s">
        <v>179</v>
      </c>
      <c r="AU216" s="159" t="s">
        <v>89</v>
      </c>
      <c r="AV216" s="13" t="s">
        <v>89</v>
      </c>
      <c r="AW216" s="13" t="s">
        <v>36</v>
      </c>
      <c r="AX216" s="13" t="s">
        <v>80</v>
      </c>
      <c r="AY216" s="159" t="s">
        <v>171</v>
      </c>
    </row>
    <row r="217" spans="2:65" s="13" customFormat="1">
      <c r="B217" s="158"/>
      <c r="D217" s="152" t="s">
        <v>179</v>
      </c>
      <c r="E217" s="159" t="s">
        <v>1</v>
      </c>
      <c r="F217" s="160" t="s">
        <v>1708</v>
      </c>
      <c r="H217" s="161">
        <v>-18.329999999999998</v>
      </c>
      <c r="I217" s="162"/>
      <c r="L217" s="158"/>
      <c r="M217" s="163"/>
      <c r="T217" s="164"/>
      <c r="AT217" s="159" t="s">
        <v>179</v>
      </c>
      <c r="AU217" s="159" t="s">
        <v>89</v>
      </c>
      <c r="AV217" s="13" t="s">
        <v>89</v>
      </c>
      <c r="AW217" s="13" t="s">
        <v>36</v>
      </c>
      <c r="AX217" s="13" t="s">
        <v>80</v>
      </c>
      <c r="AY217" s="159" t="s">
        <v>171</v>
      </c>
    </row>
    <row r="218" spans="2:65" s="13" customFormat="1">
      <c r="B218" s="158"/>
      <c r="D218" s="152" t="s">
        <v>179</v>
      </c>
      <c r="E218" s="159" t="s">
        <v>1</v>
      </c>
      <c r="F218" s="160" t="s">
        <v>1709</v>
      </c>
      <c r="H218" s="161">
        <v>-31.32</v>
      </c>
      <c r="I218" s="162"/>
      <c r="L218" s="158"/>
      <c r="M218" s="163"/>
      <c r="T218" s="164"/>
      <c r="AT218" s="159" t="s">
        <v>179</v>
      </c>
      <c r="AU218" s="159" t="s">
        <v>89</v>
      </c>
      <c r="AV218" s="13" t="s">
        <v>89</v>
      </c>
      <c r="AW218" s="13" t="s">
        <v>36</v>
      </c>
      <c r="AX218" s="13" t="s">
        <v>80</v>
      </c>
      <c r="AY218" s="159" t="s">
        <v>171</v>
      </c>
    </row>
    <row r="219" spans="2:65" s="13" customFormat="1">
      <c r="B219" s="158"/>
      <c r="D219" s="152" t="s">
        <v>179</v>
      </c>
      <c r="E219" s="159" t="s">
        <v>1</v>
      </c>
      <c r="F219" s="160" t="s">
        <v>1710</v>
      </c>
      <c r="H219" s="161">
        <v>-3.5939999999999999</v>
      </c>
      <c r="I219" s="162"/>
      <c r="L219" s="158"/>
      <c r="M219" s="163"/>
      <c r="T219" s="164"/>
      <c r="AT219" s="159" t="s">
        <v>179</v>
      </c>
      <c r="AU219" s="159" t="s">
        <v>89</v>
      </c>
      <c r="AV219" s="13" t="s">
        <v>89</v>
      </c>
      <c r="AW219" s="13" t="s">
        <v>36</v>
      </c>
      <c r="AX219" s="13" t="s">
        <v>80</v>
      </c>
      <c r="AY219" s="159" t="s">
        <v>171</v>
      </c>
    </row>
    <row r="220" spans="2:65" s="13" customFormat="1">
      <c r="B220" s="158"/>
      <c r="D220" s="152" t="s">
        <v>179</v>
      </c>
      <c r="E220" s="159" t="s">
        <v>1</v>
      </c>
      <c r="F220" s="160" t="s">
        <v>1711</v>
      </c>
      <c r="H220" s="161">
        <v>-2.5339999999999998</v>
      </c>
      <c r="I220" s="162"/>
      <c r="L220" s="158"/>
      <c r="M220" s="163"/>
      <c r="T220" s="164"/>
      <c r="AT220" s="159" t="s">
        <v>179</v>
      </c>
      <c r="AU220" s="159" t="s">
        <v>89</v>
      </c>
      <c r="AV220" s="13" t="s">
        <v>89</v>
      </c>
      <c r="AW220" s="13" t="s">
        <v>36</v>
      </c>
      <c r="AX220" s="13" t="s">
        <v>80</v>
      </c>
      <c r="AY220" s="159" t="s">
        <v>171</v>
      </c>
    </row>
    <row r="221" spans="2:65" s="14" customFormat="1">
      <c r="B221" s="165"/>
      <c r="D221" s="152" t="s">
        <v>179</v>
      </c>
      <c r="E221" s="166" t="s">
        <v>1</v>
      </c>
      <c r="F221" s="167" t="s">
        <v>183</v>
      </c>
      <c r="H221" s="168">
        <v>292.517</v>
      </c>
      <c r="I221" s="169"/>
      <c r="L221" s="165"/>
      <c r="M221" s="170"/>
      <c r="T221" s="171"/>
      <c r="AT221" s="166" t="s">
        <v>179</v>
      </c>
      <c r="AU221" s="166" t="s">
        <v>89</v>
      </c>
      <c r="AV221" s="14" t="s">
        <v>177</v>
      </c>
      <c r="AW221" s="14" t="s">
        <v>36</v>
      </c>
      <c r="AX221" s="14" t="s">
        <v>87</v>
      </c>
      <c r="AY221" s="166" t="s">
        <v>171</v>
      </c>
    </row>
    <row r="222" spans="2:65" s="12" customFormat="1" ht="20.399999999999999">
      <c r="B222" s="151"/>
      <c r="D222" s="152" t="s">
        <v>179</v>
      </c>
      <c r="E222" s="153" t="s">
        <v>1</v>
      </c>
      <c r="F222" s="154" t="s">
        <v>1712</v>
      </c>
      <c r="H222" s="153" t="s">
        <v>1</v>
      </c>
      <c r="I222" s="155"/>
      <c r="L222" s="151"/>
      <c r="M222" s="156"/>
      <c r="T222" s="157"/>
      <c r="AT222" s="153" t="s">
        <v>179</v>
      </c>
      <c r="AU222" s="153" t="s">
        <v>89</v>
      </c>
      <c r="AV222" s="12" t="s">
        <v>87</v>
      </c>
      <c r="AW222" s="12" t="s">
        <v>36</v>
      </c>
      <c r="AX222" s="12" t="s">
        <v>80</v>
      </c>
      <c r="AY222" s="153" t="s">
        <v>171</v>
      </c>
    </row>
    <row r="223" spans="2:65" s="1" customFormat="1" ht="24.15" customHeight="1">
      <c r="B223" s="32"/>
      <c r="C223" s="137" t="s">
        <v>340</v>
      </c>
      <c r="D223" s="137" t="s">
        <v>173</v>
      </c>
      <c r="E223" s="138" t="s">
        <v>1713</v>
      </c>
      <c r="F223" s="139" t="s">
        <v>1714</v>
      </c>
      <c r="G223" s="140" t="s">
        <v>280</v>
      </c>
      <c r="H223" s="141">
        <v>131.25</v>
      </c>
      <c r="I223" s="142"/>
      <c r="J223" s="143">
        <f>ROUND(I223*H223,2)</f>
        <v>0</v>
      </c>
      <c r="K223" s="144"/>
      <c r="L223" s="32"/>
      <c r="M223" s="145" t="s">
        <v>1</v>
      </c>
      <c r="N223" s="146" t="s">
        <v>45</v>
      </c>
      <c r="P223" s="147">
        <f>O223*H223</f>
        <v>0</v>
      </c>
      <c r="Q223" s="147">
        <v>0</v>
      </c>
      <c r="R223" s="147">
        <f>Q223*H223</f>
        <v>0</v>
      </c>
      <c r="S223" s="147">
        <v>0</v>
      </c>
      <c r="T223" s="148">
        <f>S223*H223</f>
        <v>0</v>
      </c>
      <c r="AR223" s="149" t="s">
        <v>177</v>
      </c>
      <c r="AT223" s="149" t="s">
        <v>173</v>
      </c>
      <c r="AU223" s="149" t="s">
        <v>89</v>
      </c>
      <c r="AY223" s="17" t="s">
        <v>171</v>
      </c>
      <c r="BE223" s="150">
        <f>IF(N223="základní",J223,0)</f>
        <v>0</v>
      </c>
      <c r="BF223" s="150">
        <f>IF(N223="snížená",J223,0)</f>
        <v>0</v>
      </c>
      <c r="BG223" s="150">
        <f>IF(N223="zákl. přenesená",J223,0)</f>
        <v>0</v>
      </c>
      <c r="BH223" s="150">
        <f>IF(N223="sníž. přenesená",J223,0)</f>
        <v>0</v>
      </c>
      <c r="BI223" s="150">
        <f>IF(N223="nulová",J223,0)</f>
        <v>0</v>
      </c>
      <c r="BJ223" s="17" t="s">
        <v>87</v>
      </c>
      <c r="BK223" s="150">
        <f>ROUND(I223*H223,2)</f>
        <v>0</v>
      </c>
      <c r="BL223" s="17" t="s">
        <v>177</v>
      </c>
      <c r="BM223" s="149" t="s">
        <v>1715</v>
      </c>
    </row>
    <row r="224" spans="2:65" s="12" customFormat="1">
      <c r="B224" s="151"/>
      <c r="D224" s="152" t="s">
        <v>179</v>
      </c>
      <c r="E224" s="153" t="s">
        <v>1</v>
      </c>
      <c r="F224" s="154" t="s">
        <v>1716</v>
      </c>
      <c r="H224" s="153" t="s">
        <v>1</v>
      </c>
      <c r="I224" s="155"/>
      <c r="L224" s="151"/>
      <c r="M224" s="156"/>
      <c r="T224" s="157"/>
      <c r="AT224" s="153" t="s">
        <v>179</v>
      </c>
      <c r="AU224" s="153" t="s">
        <v>89</v>
      </c>
      <c r="AV224" s="12" t="s">
        <v>87</v>
      </c>
      <c r="AW224" s="12" t="s">
        <v>36</v>
      </c>
      <c r="AX224" s="12" t="s">
        <v>80</v>
      </c>
      <c r="AY224" s="153" t="s">
        <v>171</v>
      </c>
    </row>
    <row r="225" spans="2:65" s="13" customFormat="1">
      <c r="B225" s="158"/>
      <c r="D225" s="152" t="s">
        <v>179</v>
      </c>
      <c r="E225" s="159" t="s">
        <v>1</v>
      </c>
      <c r="F225" s="160" t="s">
        <v>1717</v>
      </c>
      <c r="H225" s="161">
        <v>131.25</v>
      </c>
      <c r="I225" s="162"/>
      <c r="L225" s="158"/>
      <c r="M225" s="163"/>
      <c r="T225" s="164"/>
      <c r="AT225" s="159" t="s">
        <v>179</v>
      </c>
      <c r="AU225" s="159" t="s">
        <v>89</v>
      </c>
      <c r="AV225" s="13" t="s">
        <v>89</v>
      </c>
      <c r="AW225" s="13" t="s">
        <v>36</v>
      </c>
      <c r="AX225" s="13" t="s">
        <v>87</v>
      </c>
      <c r="AY225" s="159" t="s">
        <v>171</v>
      </c>
    </row>
    <row r="226" spans="2:65" s="11" customFormat="1" ht="22.95" customHeight="1">
      <c r="B226" s="125"/>
      <c r="D226" s="126" t="s">
        <v>79</v>
      </c>
      <c r="E226" s="135" t="s">
        <v>89</v>
      </c>
      <c r="F226" s="135" t="s">
        <v>824</v>
      </c>
      <c r="I226" s="128"/>
      <c r="J226" s="136">
        <f>BK226</f>
        <v>0</v>
      </c>
      <c r="L226" s="125"/>
      <c r="M226" s="130"/>
      <c r="P226" s="131">
        <f>SUM(P227:P247)</f>
        <v>0</v>
      </c>
      <c r="R226" s="131">
        <f>SUM(R227:R247)</f>
        <v>2.48898223</v>
      </c>
      <c r="T226" s="132">
        <f>SUM(T227:T247)</f>
        <v>0</v>
      </c>
      <c r="AR226" s="126" t="s">
        <v>87</v>
      </c>
      <c r="AT226" s="133" t="s">
        <v>79</v>
      </c>
      <c r="AU226" s="133" t="s">
        <v>87</v>
      </c>
      <c r="AY226" s="126" t="s">
        <v>171</v>
      </c>
      <c r="BK226" s="134">
        <f>SUM(BK227:BK247)</f>
        <v>0</v>
      </c>
    </row>
    <row r="227" spans="2:65" s="1" customFormat="1" ht="24.15" customHeight="1">
      <c r="B227" s="32"/>
      <c r="C227" s="137" t="s">
        <v>441</v>
      </c>
      <c r="D227" s="137" t="s">
        <v>173</v>
      </c>
      <c r="E227" s="138" t="s">
        <v>1718</v>
      </c>
      <c r="F227" s="139" t="s">
        <v>1719</v>
      </c>
      <c r="G227" s="140" t="s">
        <v>280</v>
      </c>
      <c r="H227" s="141">
        <v>5.2869999999999999</v>
      </c>
      <c r="I227" s="142"/>
      <c r="J227" s="143">
        <f>ROUND(I227*H227,2)</f>
        <v>0</v>
      </c>
      <c r="K227" s="144"/>
      <c r="L227" s="32"/>
      <c r="M227" s="145" t="s">
        <v>1</v>
      </c>
      <c r="N227" s="146" t="s">
        <v>45</v>
      </c>
      <c r="P227" s="147">
        <f>O227*H227</f>
        <v>0</v>
      </c>
      <c r="Q227" s="147">
        <v>0</v>
      </c>
      <c r="R227" s="147">
        <f>Q227*H227</f>
        <v>0</v>
      </c>
      <c r="S227" s="147">
        <v>0</v>
      </c>
      <c r="T227" s="148">
        <f>S227*H227</f>
        <v>0</v>
      </c>
      <c r="AR227" s="149" t="s">
        <v>177</v>
      </c>
      <c r="AT227" s="149" t="s">
        <v>173</v>
      </c>
      <c r="AU227" s="149" t="s">
        <v>89</v>
      </c>
      <c r="AY227" s="17" t="s">
        <v>171</v>
      </c>
      <c r="BE227" s="150">
        <f>IF(N227="základní",J227,0)</f>
        <v>0</v>
      </c>
      <c r="BF227" s="150">
        <f>IF(N227="snížená",J227,0)</f>
        <v>0</v>
      </c>
      <c r="BG227" s="150">
        <f>IF(N227="zákl. přenesená",J227,0)</f>
        <v>0</v>
      </c>
      <c r="BH227" s="150">
        <f>IF(N227="sníž. přenesená",J227,0)</f>
        <v>0</v>
      </c>
      <c r="BI227" s="150">
        <f>IF(N227="nulová",J227,0)</f>
        <v>0</v>
      </c>
      <c r="BJ227" s="17" t="s">
        <v>87</v>
      </c>
      <c r="BK227" s="150">
        <f>ROUND(I227*H227,2)</f>
        <v>0</v>
      </c>
      <c r="BL227" s="17" t="s">
        <v>177</v>
      </c>
      <c r="BM227" s="149" t="s">
        <v>1720</v>
      </c>
    </row>
    <row r="228" spans="2:65" s="12" customFormat="1">
      <c r="B228" s="151"/>
      <c r="D228" s="152" t="s">
        <v>179</v>
      </c>
      <c r="E228" s="153" t="s">
        <v>1</v>
      </c>
      <c r="F228" s="154" t="s">
        <v>1645</v>
      </c>
      <c r="H228" s="153" t="s">
        <v>1</v>
      </c>
      <c r="I228" s="155"/>
      <c r="L228" s="151"/>
      <c r="M228" s="156"/>
      <c r="T228" s="157"/>
      <c r="AT228" s="153" t="s">
        <v>179</v>
      </c>
      <c r="AU228" s="153" t="s">
        <v>89</v>
      </c>
      <c r="AV228" s="12" t="s">
        <v>87</v>
      </c>
      <c r="AW228" s="12" t="s">
        <v>36</v>
      </c>
      <c r="AX228" s="12" t="s">
        <v>80</v>
      </c>
      <c r="AY228" s="153" t="s">
        <v>171</v>
      </c>
    </row>
    <row r="229" spans="2:65" s="12" customFormat="1">
      <c r="B229" s="151"/>
      <c r="D229" s="152" t="s">
        <v>179</v>
      </c>
      <c r="E229" s="153" t="s">
        <v>1</v>
      </c>
      <c r="F229" s="154" t="s">
        <v>1721</v>
      </c>
      <c r="H229" s="153" t="s">
        <v>1</v>
      </c>
      <c r="I229" s="155"/>
      <c r="L229" s="151"/>
      <c r="M229" s="156"/>
      <c r="T229" s="157"/>
      <c r="AT229" s="153" t="s">
        <v>179</v>
      </c>
      <c r="AU229" s="153" t="s">
        <v>89</v>
      </c>
      <c r="AV229" s="12" t="s">
        <v>87</v>
      </c>
      <c r="AW229" s="12" t="s">
        <v>36</v>
      </c>
      <c r="AX229" s="12" t="s">
        <v>80</v>
      </c>
      <c r="AY229" s="153" t="s">
        <v>171</v>
      </c>
    </row>
    <row r="230" spans="2:65" s="13" customFormat="1">
      <c r="B230" s="158"/>
      <c r="D230" s="152" t="s">
        <v>179</v>
      </c>
      <c r="E230" s="159" t="s">
        <v>1</v>
      </c>
      <c r="F230" s="160" t="s">
        <v>1722</v>
      </c>
      <c r="H230" s="161">
        <v>5.2869999999999999</v>
      </c>
      <c r="I230" s="162"/>
      <c r="L230" s="158"/>
      <c r="M230" s="163"/>
      <c r="T230" s="164"/>
      <c r="AT230" s="159" t="s">
        <v>179</v>
      </c>
      <c r="AU230" s="159" t="s">
        <v>89</v>
      </c>
      <c r="AV230" s="13" t="s">
        <v>89</v>
      </c>
      <c r="AW230" s="13" t="s">
        <v>36</v>
      </c>
      <c r="AX230" s="13" t="s">
        <v>87</v>
      </c>
      <c r="AY230" s="159" t="s">
        <v>171</v>
      </c>
    </row>
    <row r="231" spans="2:65" s="1" customFormat="1" ht="24.15" customHeight="1">
      <c r="B231" s="32"/>
      <c r="C231" s="137" t="s">
        <v>457</v>
      </c>
      <c r="D231" s="137" t="s">
        <v>173</v>
      </c>
      <c r="E231" s="138" t="s">
        <v>1723</v>
      </c>
      <c r="F231" s="139" t="s">
        <v>1724</v>
      </c>
      <c r="G231" s="140" t="s">
        <v>176</v>
      </c>
      <c r="H231" s="141">
        <v>25.309000000000001</v>
      </c>
      <c r="I231" s="142"/>
      <c r="J231" s="143">
        <f>ROUND(I231*H231,2)</f>
        <v>0</v>
      </c>
      <c r="K231" s="144"/>
      <c r="L231" s="32"/>
      <c r="M231" s="145" t="s">
        <v>1</v>
      </c>
      <c r="N231" s="146" t="s">
        <v>45</v>
      </c>
      <c r="P231" s="147">
        <f>O231*H231</f>
        <v>0</v>
      </c>
      <c r="Q231" s="147">
        <v>1.7000000000000001E-4</v>
      </c>
      <c r="R231" s="147">
        <f>Q231*H231</f>
        <v>4.3025300000000006E-3</v>
      </c>
      <c r="S231" s="147">
        <v>0</v>
      </c>
      <c r="T231" s="148">
        <f>S231*H231</f>
        <v>0</v>
      </c>
      <c r="AR231" s="149" t="s">
        <v>177</v>
      </c>
      <c r="AT231" s="149" t="s">
        <v>173</v>
      </c>
      <c r="AU231" s="149" t="s">
        <v>89</v>
      </c>
      <c r="AY231" s="17" t="s">
        <v>171</v>
      </c>
      <c r="BE231" s="150">
        <f>IF(N231="základní",J231,0)</f>
        <v>0</v>
      </c>
      <c r="BF231" s="150">
        <f>IF(N231="snížená",J231,0)</f>
        <v>0</v>
      </c>
      <c r="BG231" s="150">
        <f>IF(N231="zákl. přenesená",J231,0)</f>
        <v>0</v>
      </c>
      <c r="BH231" s="150">
        <f>IF(N231="sníž. přenesená",J231,0)</f>
        <v>0</v>
      </c>
      <c r="BI231" s="150">
        <f>IF(N231="nulová",J231,0)</f>
        <v>0</v>
      </c>
      <c r="BJ231" s="17" t="s">
        <v>87</v>
      </c>
      <c r="BK231" s="150">
        <f>ROUND(I231*H231,2)</f>
        <v>0</v>
      </c>
      <c r="BL231" s="17" t="s">
        <v>177</v>
      </c>
      <c r="BM231" s="149" t="s">
        <v>1725</v>
      </c>
    </row>
    <row r="232" spans="2:65" s="12" customFormat="1">
      <c r="B232" s="151"/>
      <c r="D232" s="152" t="s">
        <v>179</v>
      </c>
      <c r="E232" s="153" t="s">
        <v>1</v>
      </c>
      <c r="F232" s="154" t="s">
        <v>1645</v>
      </c>
      <c r="H232" s="153" t="s">
        <v>1</v>
      </c>
      <c r="I232" s="155"/>
      <c r="L232" s="151"/>
      <c r="M232" s="156"/>
      <c r="T232" s="157"/>
      <c r="AT232" s="153" t="s">
        <v>179</v>
      </c>
      <c r="AU232" s="153" t="s">
        <v>89</v>
      </c>
      <c r="AV232" s="12" t="s">
        <v>87</v>
      </c>
      <c r="AW232" s="12" t="s">
        <v>36</v>
      </c>
      <c r="AX232" s="12" t="s">
        <v>80</v>
      </c>
      <c r="AY232" s="153" t="s">
        <v>171</v>
      </c>
    </row>
    <row r="233" spans="2:65" s="13" customFormat="1">
      <c r="B233" s="158"/>
      <c r="D233" s="152" t="s">
        <v>179</v>
      </c>
      <c r="E233" s="159" t="s">
        <v>1</v>
      </c>
      <c r="F233" s="160" t="s">
        <v>1726</v>
      </c>
      <c r="H233" s="161">
        <v>25.309000000000001</v>
      </c>
      <c r="I233" s="162"/>
      <c r="L233" s="158"/>
      <c r="M233" s="163"/>
      <c r="T233" s="164"/>
      <c r="AT233" s="159" t="s">
        <v>179</v>
      </c>
      <c r="AU233" s="159" t="s">
        <v>89</v>
      </c>
      <c r="AV233" s="13" t="s">
        <v>89</v>
      </c>
      <c r="AW233" s="13" t="s">
        <v>36</v>
      </c>
      <c r="AX233" s="13" t="s">
        <v>87</v>
      </c>
      <c r="AY233" s="159" t="s">
        <v>171</v>
      </c>
    </row>
    <row r="234" spans="2:65" s="1" customFormat="1" ht="24.15" customHeight="1">
      <c r="B234" s="32"/>
      <c r="C234" s="182" t="s">
        <v>471</v>
      </c>
      <c r="D234" s="182" t="s">
        <v>757</v>
      </c>
      <c r="E234" s="183" t="s">
        <v>859</v>
      </c>
      <c r="F234" s="184" t="s">
        <v>860</v>
      </c>
      <c r="G234" s="185" t="s">
        <v>176</v>
      </c>
      <c r="H234" s="186">
        <v>29.978999999999999</v>
      </c>
      <c r="I234" s="187"/>
      <c r="J234" s="188">
        <f>ROUND(I234*H234,2)</f>
        <v>0</v>
      </c>
      <c r="K234" s="189"/>
      <c r="L234" s="190"/>
      <c r="M234" s="191" t="s">
        <v>1</v>
      </c>
      <c r="N234" s="192" t="s">
        <v>45</v>
      </c>
      <c r="P234" s="147">
        <f>O234*H234</f>
        <v>0</v>
      </c>
      <c r="Q234" s="147">
        <v>2.9999999999999997E-4</v>
      </c>
      <c r="R234" s="147">
        <f>Q234*H234</f>
        <v>8.9936999999999986E-3</v>
      </c>
      <c r="S234" s="147">
        <v>0</v>
      </c>
      <c r="T234" s="148">
        <f>S234*H234</f>
        <v>0</v>
      </c>
      <c r="AR234" s="149" t="s">
        <v>225</v>
      </c>
      <c r="AT234" s="149" t="s">
        <v>757</v>
      </c>
      <c r="AU234" s="149" t="s">
        <v>89</v>
      </c>
      <c r="AY234" s="17" t="s">
        <v>171</v>
      </c>
      <c r="BE234" s="150">
        <f>IF(N234="základní",J234,0)</f>
        <v>0</v>
      </c>
      <c r="BF234" s="150">
        <f>IF(N234="snížená",J234,0)</f>
        <v>0</v>
      </c>
      <c r="BG234" s="150">
        <f>IF(N234="zákl. přenesená",J234,0)</f>
        <v>0</v>
      </c>
      <c r="BH234" s="150">
        <f>IF(N234="sníž. přenesená",J234,0)</f>
        <v>0</v>
      </c>
      <c r="BI234" s="150">
        <f>IF(N234="nulová",J234,0)</f>
        <v>0</v>
      </c>
      <c r="BJ234" s="17" t="s">
        <v>87</v>
      </c>
      <c r="BK234" s="150">
        <f>ROUND(I234*H234,2)</f>
        <v>0</v>
      </c>
      <c r="BL234" s="17" t="s">
        <v>177</v>
      </c>
      <c r="BM234" s="149" t="s">
        <v>1727</v>
      </c>
    </row>
    <row r="235" spans="2:65" s="13" customFormat="1">
      <c r="B235" s="158"/>
      <c r="D235" s="152" t="s">
        <v>179</v>
      </c>
      <c r="F235" s="160" t="s">
        <v>1728</v>
      </c>
      <c r="H235" s="161">
        <v>29.978999999999999</v>
      </c>
      <c r="I235" s="162"/>
      <c r="L235" s="158"/>
      <c r="M235" s="163"/>
      <c r="T235" s="164"/>
      <c r="AT235" s="159" t="s">
        <v>179</v>
      </c>
      <c r="AU235" s="159" t="s">
        <v>89</v>
      </c>
      <c r="AV235" s="13" t="s">
        <v>89</v>
      </c>
      <c r="AW235" s="13" t="s">
        <v>4</v>
      </c>
      <c r="AX235" s="13" t="s">
        <v>87</v>
      </c>
      <c r="AY235" s="159" t="s">
        <v>171</v>
      </c>
    </row>
    <row r="236" spans="2:65" s="1" customFormat="1" ht="16.5" customHeight="1">
      <c r="B236" s="32"/>
      <c r="C236" s="137" t="s">
        <v>7</v>
      </c>
      <c r="D236" s="137" t="s">
        <v>173</v>
      </c>
      <c r="E236" s="138" t="s">
        <v>1729</v>
      </c>
      <c r="F236" s="139" t="s">
        <v>1730</v>
      </c>
      <c r="G236" s="140" t="s">
        <v>280</v>
      </c>
      <c r="H236" s="141">
        <v>1.2589999999999999</v>
      </c>
      <c r="I236" s="142"/>
      <c r="J236" s="143">
        <f>ROUND(I236*H236,2)</f>
        <v>0</v>
      </c>
      <c r="K236" s="144"/>
      <c r="L236" s="32"/>
      <c r="M236" s="145" t="s">
        <v>1</v>
      </c>
      <c r="N236" s="146" t="s">
        <v>45</v>
      </c>
      <c r="P236" s="147">
        <f>O236*H236</f>
        <v>0</v>
      </c>
      <c r="Q236" s="147">
        <v>1.92</v>
      </c>
      <c r="R236" s="147">
        <f>Q236*H236</f>
        <v>2.4172799999999999</v>
      </c>
      <c r="S236" s="147">
        <v>0</v>
      </c>
      <c r="T236" s="148">
        <f>S236*H236</f>
        <v>0</v>
      </c>
      <c r="AR236" s="149" t="s">
        <v>177</v>
      </c>
      <c r="AT236" s="149" t="s">
        <v>173</v>
      </c>
      <c r="AU236" s="149" t="s">
        <v>89</v>
      </c>
      <c r="AY236" s="17" t="s">
        <v>171</v>
      </c>
      <c r="BE236" s="150">
        <f>IF(N236="základní",J236,0)</f>
        <v>0</v>
      </c>
      <c r="BF236" s="150">
        <f>IF(N236="snížená",J236,0)</f>
        <v>0</v>
      </c>
      <c r="BG236" s="150">
        <f>IF(N236="zákl. přenesená",J236,0)</f>
        <v>0</v>
      </c>
      <c r="BH236" s="150">
        <f>IF(N236="sníž. přenesená",J236,0)</f>
        <v>0</v>
      </c>
      <c r="BI236" s="150">
        <f>IF(N236="nulová",J236,0)</f>
        <v>0</v>
      </c>
      <c r="BJ236" s="17" t="s">
        <v>87</v>
      </c>
      <c r="BK236" s="150">
        <f>ROUND(I236*H236,2)</f>
        <v>0</v>
      </c>
      <c r="BL236" s="17" t="s">
        <v>177</v>
      </c>
      <c r="BM236" s="149" t="s">
        <v>1731</v>
      </c>
    </row>
    <row r="237" spans="2:65" s="12" customFormat="1">
      <c r="B237" s="151"/>
      <c r="D237" s="152" t="s">
        <v>179</v>
      </c>
      <c r="E237" s="153" t="s">
        <v>1</v>
      </c>
      <c r="F237" s="154" t="s">
        <v>1645</v>
      </c>
      <c r="H237" s="153" t="s">
        <v>1</v>
      </c>
      <c r="I237" s="155"/>
      <c r="L237" s="151"/>
      <c r="M237" s="156"/>
      <c r="T237" s="157"/>
      <c r="AT237" s="153" t="s">
        <v>179</v>
      </c>
      <c r="AU237" s="153" t="s">
        <v>89</v>
      </c>
      <c r="AV237" s="12" t="s">
        <v>87</v>
      </c>
      <c r="AW237" s="12" t="s">
        <v>36</v>
      </c>
      <c r="AX237" s="12" t="s">
        <v>80</v>
      </c>
      <c r="AY237" s="153" t="s">
        <v>171</v>
      </c>
    </row>
    <row r="238" spans="2:65" s="12" customFormat="1">
      <c r="B238" s="151"/>
      <c r="D238" s="152" t="s">
        <v>179</v>
      </c>
      <c r="E238" s="153" t="s">
        <v>1</v>
      </c>
      <c r="F238" s="154" t="s">
        <v>1721</v>
      </c>
      <c r="H238" s="153" t="s">
        <v>1</v>
      </c>
      <c r="I238" s="155"/>
      <c r="L238" s="151"/>
      <c r="M238" s="156"/>
      <c r="T238" s="157"/>
      <c r="AT238" s="153" t="s">
        <v>179</v>
      </c>
      <c r="AU238" s="153" t="s">
        <v>89</v>
      </c>
      <c r="AV238" s="12" t="s">
        <v>87</v>
      </c>
      <c r="AW238" s="12" t="s">
        <v>36</v>
      </c>
      <c r="AX238" s="12" t="s">
        <v>80</v>
      </c>
      <c r="AY238" s="153" t="s">
        <v>171</v>
      </c>
    </row>
    <row r="239" spans="2:65" s="13" customFormat="1">
      <c r="B239" s="158"/>
      <c r="D239" s="152" t="s">
        <v>179</v>
      </c>
      <c r="E239" s="159" t="s">
        <v>1</v>
      </c>
      <c r="F239" s="160" t="s">
        <v>1732</v>
      </c>
      <c r="H239" s="161">
        <v>1.2589999999999999</v>
      </c>
      <c r="I239" s="162"/>
      <c r="L239" s="158"/>
      <c r="M239" s="163"/>
      <c r="T239" s="164"/>
      <c r="AT239" s="159" t="s">
        <v>179</v>
      </c>
      <c r="AU239" s="159" t="s">
        <v>89</v>
      </c>
      <c r="AV239" s="13" t="s">
        <v>89</v>
      </c>
      <c r="AW239" s="13" t="s">
        <v>36</v>
      </c>
      <c r="AX239" s="13" t="s">
        <v>87</v>
      </c>
      <c r="AY239" s="159" t="s">
        <v>171</v>
      </c>
    </row>
    <row r="240" spans="2:65" s="1" customFormat="1" ht="24.15" customHeight="1">
      <c r="B240" s="32"/>
      <c r="C240" s="137" t="s">
        <v>482</v>
      </c>
      <c r="D240" s="137" t="s">
        <v>173</v>
      </c>
      <c r="E240" s="138" t="s">
        <v>1733</v>
      </c>
      <c r="F240" s="139" t="s">
        <v>1734</v>
      </c>
      <c r="G240" s="140" t="s">
        <v>252</v>
      </c>
      <c r="H240" s="141">
        <v>50.35</v>
      </c>
      <c r="I240" s="142"/>
      <c r="J240" s="143">
        <f>ROUND(I240*H240,2)</f>
        <v>0</v>
      </c>
      <c r="K240" s="144"/>
      <c r="L240" s="32"/>
      <c r="M240" s="145" t="s">
        <v>1</v>
      </c>
      <c r="N240" s="146" t="s">
        <v>45</v>
      </c>
      <c r="P240" s="147">
        <f>O240*H240</f>
        <v>0</v>
      </c>
      <c r="Q240" s="147">
        <v>1.16E-3</v>
      </c>
      <c r="R240" s="147">
        <f>Q240*H240</f>
        <v>5.8406E-2</v>
      </c>
      <c r="S240" s="147">
        <v>0</v>
      </c>
      <c r="T240" s="148">
        <f>S240*H240</f>
        <v>0</v>
      </c>
      <c r="AR240" s="149" t="s">
        <v>177</v>
      </c>
      <c r="AT240" s="149" t="s">
        <v>173</v>
      </c>
      <c r="AU240" s="149" t="s">
        <v>89</v>
      </c>
      <c r="AY240" s="17" t="s">
        <v>171</v>
      </c>
      <c r="BE240" s="150">
        <f>IF(N240="základní",J240,0)</f>
        <v>0</v>
      </c>
      <c r="BF240" s="150">
        <f>IF(N240="snížená",J240,0)</f>
        <v>0</v>
      </c>
      <c r="BG240" s="150">
        <f>IF(N240="zákl. přenesená",J240,0)</f>
        <v>0</v>
      </c>
      <c r="BH240" s="150">
        <f>IF(N240="sníž. přenesená",J240,0)</f>
        <v>0</v>
      </c>
      <c r="BI240" s="150">
        <f>IF(N240="nulová",J240,0)</f>
        <v>0</v>
      </c>
      <c r="BJ240" s="17" t="s">
        <v>87</v>
      </c>
      <c r="BK240" s="150">
        <f>ROUND(I240*H240,2)</f>
        <v>0</v>
      </c>
      <c r="BL240" s="17" t="s">
        <v>177</v>
      </c>
      <c r="BM240" s="149" t="s">
        <v>1735</v>
      </c>
    </row>
    <row r="241" spans="2:65" s="12" customFormat="1">
      <c r="B241" s="151"/>
      <c r="D241" s="152" t="s">
        <v>179</v>
      </c>
      <c r="E241" s="153" t="s">
        <v>1</v>
      </c>
      <c r="F241" s="154" t="s">
        <v>1645</v>
      </c>
      <c r="H241" s="153" t="s">
        <v>1</v>
      </c>
      <c r="I241" s="155"/>
      <c r="L241" s="151"/>
      <c r="M241" s="156"/>
      <c r="T241" s="157"/>
      <c r="AT241" s="153" t="s">
        <v>179</v>
      </c>
      <c r="AU241" s="153" t="s">
        <v>89</v>
      </c>
      <c r="AV241" s="12" t="s">
        <v>87</v>
      </c>
      <c r="AW241" s="12" t="s">
        <v>36</v>
      </c>
      <c r="AX241" s="12" t="s">
        <v>80</v>
      </c>
      <c r="AY241" s="153" t="s">
        <v>171</v>
      </c>
    </row>
    <row r="242" spans="2:65" s="13" customFormat="1" ht="20.399999999999999">
      <c r="B242" s="158"/>
      <c r="D242" s="152" t="s">
        <v>179</v>
      </c>
      <c r="E242" s="159" t="s">
        <v>1</v>
      </c>
      <c r="F242" s="160" t="s">
        <v>1736</v>
      </c>
      <c r="H242" s="161">
        <v>50.35</v>
      </c>
      <c r="I242" s="162"/>
      <c r="L242" s="158"/>
      <c r="M242" s="163"/>
      <c r="T242" s="164"/>
      <c r="AT242" s="159" t="s">
        <v>179</v>
      </c>
      <c r="AU242" s="159" t="s">
        <v>89</v>
      </c>
      <c r="AV242" s="13" t="s">
        <v>89</v>
      </c>
      <c r="AW242" s="13" t="s">
        <v>36</v>
      </c>
      <c r="AX242" s="13" t="s">
        <v>87</v>
      </c>
      <c r="AY242" s="159" t="s">
        <v>171</v>
      </c>
    </row>
    <row r="243" spans="2:65" s="1" customFormat="1" ht="21.75" customHeight="1">
      <c r="B243" s="32"/>
      <c r="C243" s="137" t="s">
        <v>487</v>
      </c>
      <c r="D243" s="137" t="s">
        <v>173</v>
      </c>
      <c r="E243" s="138" t="s">
        <v>1737</v>
      </c>
      <c r="F243" s="139" t="s">
        <v>1738</v>
      </c>
      <c r="G243" s="140" t="s">
        <v>280</v>
      </c>
      <c r="H243" s="141">
        <v>35.674999999999997</v>
      </c>
      <c r="I243" s="142"/>
      <c r="J243" s="143">
        <f>ROUND(I243*H243,2)</f>
        <v>0</v>
      </c>
      <c r="K243" s="144"/>
      <c r="L243" s="32"/>
      <c r="M243" s="145" t="s">
        <v>1</v>
      </c>
      <c r="N243" s="146" t="s">
        <v>45</v>
      </c>
      <c r="P243" s="147">
        <f>O243*H243</f>
        <v>0</v>
      </c>
      <c r="Q243" s="147">
        <v>0</v>
      </c>
      <c r="R243" s="147">
        <f>Q243*H243</f>
        <v>0</v>
      </c>
      <c r="S243" s="147">
        <v>0</v>
      </c>
      <c r="T243" s="148">
        <f>S243*H243</f>
        <v>0</v>
      </c>
      <c r="AR243" s="149" t="s">
        <v>177</v>
      </c>
      <c r="AT243" s="149" t="s">
        <v>173</v>
      </c>
      <c r="AU243" s="149" t="s">
        <v>89</v>
      </c>
      <c r="AY243" s="17" t="s">
        <v>171</v>
      </c>
      <c r="BE243" s="150">
        <f>IF(N243="základní",J243,0)</f>
        <v>0</v>
      </c>
      <c r="BF243" s="150">
        <f>IF(N243="snížená",J243,0)</f>
        <v>0</v>
      </c>
      <c r="BG243" s="150">
        <f>IF(N243="zákl. přenesená",J243,0)</f>
        <v>0</v>
      </c>
      <c r="BH243" s="150">
        <f>IF(N243="sníž. přenesená",J243,0)</f>
        <v>0</v>
      </c>
      <c r="BI243" s="150">
        <f>IF(N243="nulová",J243,0)</f>
        <v>0</v>
      </c>
      <c r="BJ243" s="17" t="s">
        <v>87</v>
      </c>
      <c r="BK243" s="150">
        <f>ROUND(I243*H243,2)</f>
        <v>0</v>
      </c>
      <c r="BL243" s="17" t="s">
        <v>177</v>
      </c>
      <c r="BM243" s="149" t="s">
        <v>1739</v>
      </c>
    </row>
    <row r="244" spans="2:65" s="12" customFormat="1">
      <c r="B244" s="151"/>
      <c r="D244" s="152" t="s">
        <v>179</v>
      </c>
      <c r="E244" s="153" t="s">
        <v>1</v>
      </c>
      <c r="F244" s="154" t="s">
        <v>1695</v>
      </c>
      <c r="H244" s="153" t="s">
        <v>1</v>
      </c>
      <c r="I244" s="155"/>
      <c r="L244" s="151"/>
      <c r="M244" s="156"/>
      <c r="T244" s="157"/>
      <c r="AT244" s="153" t="s">
        <v>179</v>
      </c>
      <c r="AU244" s="153" t="s">
        <v>89</v>
      </c>
      <c r="AV244" s="12" t="s">
        <v>87</v>
      </c>
      <c r="AW244" s="12" t="s">
        <v>36</v>
      </c>
      <c r="AX244" s="12" t="s">
        <v>80</v>
      </c>
      <c r="AY244" s="153" t="s">
        <v>171</v>
      </c>
    </row>
    <row r="245" spans="2:65" s="12" customFormat="1">
      <c r="B245" s="151"/>
      <c r="D245" s="152" t="s">
        <v>179</v>
      </c>
      <c r="E245" s="153" t="s">
        <v>1</v>
      </c>
      <c r="F245" s="154" t="s">
        <v>1740</v>
      </c>
      <c r="H245" s="153" t="s">
        <v>1</v>
      </c>
      <c r="I245" s="155"/>
      <c r="L245" s="151"/>
      <c r="M245" s="156"/>
      <c r="T245" s="157"/>
      <c r="AT245" s="153" t="s">
        <v>179</v>
      </c>
      <c r="AU245" s="153" t="s">
        <v>89</v>
      </c>
      <c r="AV245" s="12" t="s">
        <v>87</v>
      </c>
      <c r="AW245" s="12" t="s">
        <v>36</v>
      </c>
      <c r="AX245" s="12" t="s">
        <v>80</v>
      </c>
      <c r="AY245" s="153" t="s">
        <v>171</v>
      </c>
    </row>
    <row r="246" spans="2:65" s="13" customFormat="1">
      <c r="B246" s="158"/>
      <c r="D246" s="152" t="s">
        <v>179</v>
      </c>
      <c r="E246" s="159" t="s">
        <v>1</v>
      </c>
      <c r="F246" s="160" t="s">
        <v>1741</v>
      </c>
      <c r="H246" s="161">
        <v>35.674999999999997</v>
      </c>
      <c r="I246" s="162"/>
      <c r="L246" s="158"/>
      <c r="M246" s="163"/>
      <c r="T246" s="164"/>
      <c r="AT246" s="159" t="s">
        <v>179</v>
      </c>
      <c r="AU246" s="159" t="s">
        <v>89</v>
      </c>
      <c r="AV246" s="13" t="s">
        <v>89</v>
      </c>
      <c r="AW246" s="13" t="s">
        <v>36</v>
      </c>
      <c r="AX246" s="13" t="s">
        <v>87</v>
      </c>
      <c r="AY246" s="159" t="s">
        <v>171</v>
      </c>
    </row>
    <row r="247" spans="2:65" s="1" customFormat="1" ht="24.15" customHeight="1">
      <c r="B247" s="32"/>
      <c r="C247" s="137" t="s">
        <v>519</v>
      </c>
      <c r="D247" s="137" t="s">
        <v>173</v>
      </c>
      <c r="E247" s="138" t="s">
        <v>1742</v>
      </c>
      <c r="F247" s="139" t="s">
        <v>1743</v>
      </c>
      <c r="G247" s="140" t="s">
        <v>1666</v>
      </c>
      <c r="H247" s="141">
        <v>1</v>
      </c>
      <c r="I247" s="142"/>
      <c r="J247" s="143">
        <f>ROUND(I247*H247,2)</f>
        <v>0</v>
      </c>
      <c r="K247" s="144"/>
      <c r="L247" s="32"/>
      <c r="M247" s="145" t="s">
        <v>1</v>
      </c>
      <c r="N247" s="146" t="s">
        <v>45</v>
      </c>
      <c r="P247" s="147">
        <f>O247*H247</f>
        <v>0</v>
      </c>
      <c r="Q247" s="147">
        <v>0</v>
      </c>
      <c r="R247" s="147">
        <f>Q247*H247</f>
        <v>0</v>
      </c>
      <c r="S247" s="147">
        <v>0</v>
      </c>
      <c r="T247" s="148">
        <f>S247*H247</f>
        <v>0</v>
      </c>
      <c r="AR247" s="149" t="s">
        <v>177</v>
      </c>
      <c r="AT247" s="149" t="s">
        <v>173</v>
      </c>
      <c r="AU247" s="149" t="s">
        <v>89</v>
      </c>
      <c r="AY247" s="17" t="s">
        <v>171</v>
      </c>
      <c r="BE247" s="150">
        <f>IF(N247="základní",J247,0)</f>
        <v>0</v>
      </c>
      <c r="BF247" s="150">
        <f>IF(N247="snížená",J247,0)</f>
        <v>0</v>
      </c>
      <c r="BG247" s="150">
        <f>IF(N247="zákl. přenesená",J247,0)</f>
        <v>0</v>
      </c>
      <c r="BH247" s="150">
        <f>IF(N247="sníž. přenesená",J247,0)</f>
        <v>0</v>
      </c>
      <c r="BI247" s="150">
        <f>IF(N247="nulová",J247,0)</f>
        <v>0</v>
      </c>
      <c r="BJ247" s="17" t="s">
        <v>87</v>
      </c>
      <c r="BK247" s="150">
        <f>ROUND(I247*H247,2)</f>
        <v>0</v>
      </c>
      <c r="BL247" s="17" t="s">
        <v>177</v>
      </c>
      <c r="BM247" s="149" t="s">
        <v>1744</v>
      </c>
    </row>
    <row r="248" spans="2:65" s="11" customFormat="1" ht="22.95" customHeight="1">
      <c r="B248" s="125"/>
      <c r="D248" s="126" t="s">
        <v>79</v>
      </c>
      <c r="E248" s="135" t="s">
        <v>96</v>
      </c>
      <c r="F248" s="135" t="s">
        <v>1745</v>
      </c>
      <c r="I248" s="128"/>
      <c r="J248" s="136">
        <f>BK248</f>
        <v>0</v>
      </c>
      <c r="L248" s="125"/>
      <c r="M248" s="130"/>
      <c r="P248" s="131">
        <f>SUM(P249:P350)</f>
        <v>0</v>
      </c>
      <c r="R248" s="131">
        <f>SUM(R249:R350)</f>
        <v>10.19850714</v>
      </c>
      <c r="T248" s="132">
        <f>SUM(T249:T350)</f>
        <v>0</v>
      </c>
      <c r="AR248" s="126" t="s">
        <v>87</v>
      </c>
      <c r="AT248" s="133" t="s">
        <v>79</v>
      </c>
      <c r="AU248" s="133" t="s">
        <v>87</v>
      </c>
      <c r="AY248" s="126" t="s">
        <v>171</v>
      </c>
      <c r="BK248" s="134">
        <f>SUM(BK249:BK350)</f>
        <v>0</v>
      </c>
    </row>
    <row r="249" spans="2:65" s="1" customFormat="1" ht="37.950000000000003" customHeight="1">
      <c r="B249" s="32"/>
      <c r="C249" s="137" t="s">
        <v>524</v>
      </c>
      <c r="D249" s="137" t="s">
        <v>173</v>
      </c>
      <c r="E249" s="138" t="s">
        <v>1746</v>
      </c>
      <c r="F249" s="139" t="s">
        <v>1747</v>
      </c>
      <c r="G249" s="140" t="s">
        <v>280</v>
      </c>
      <c r="H249" s="141">
        <v>7.2130000000000001</v>
      </c>
      <c r="I249" s="142"/>
      <c r="J249" s="143">
        <f>ROUND(I249*H249,2)</f>
        <v>0</v>
      </c>
      <c r="K249" s="144"/>
      <c r="L249" s="32"/>
      <c r="M249" s="145" t="s">
        <v>1</v>
      </c>
      <c r="N249" s="146" t="s">
        <v>45</v>
      </c>
      <c r="P249" s="147">
        <f>O249*H249</f>
        <v>0</v>
      </c>
      <c r="Q249" s="147">
        <v>0</v>
      </c>
      <c r="R249" s="147">
        <f>Q249*H249</f>
        <v>0</v>
      </c>
      <c r="S249" s="147">
        <v>0</v>
      </c>
      <c r="T249" s="148">
        <f>S249*H249</f>
        <v>0</v>
      </c>
      <c r="AR249" s="149" t="s">
        <v>177</v>
      </c>
      <c r="AT249" s="149" t="s">
        <v>173</v>
      </c>
      <c r="AU249" s="149" t="s">
        <v>89</v>
      </c>
      <c r="AY249" s="17" t="s">
        <v>171</v>
      </c>
      <c r="BE249" s="150">
        <f>IF(N249="základní",J249,0)</f>
        <v>0</v>
      </c>
      <c r="BF249" s="150">
        <f>IF(N249="snížená",J249,0)</f>
        <v>0</v>
      </c>
      <c r="BG249" s="150">
        <f>IF(N249="zákl. přenesená",J249,0)</f>
        <v>0</v>
      </c>
      <c r="BH249" s="150">
        <f>IF(N249="sníž. přenesená",J249,0)</f>
        <v>0</v>
      </c>
      <c r="BI249" s="150">
        <f>IF(N249="nulová",J249,0)</f>
        <v>0</v>
      </c>
      <c r="BJ249" s="17" t="s">
        <v>87</v>
      </c>
      <c r="BK249" s="150">
        <f>ROUND(I249*H249,2)</f>
        <v>0</v>
      </c>
      <c r="BL249" s="17" t="s">
        <v>177</v>
      </c>
      <c r="BM249" s="149" t="s">
        <v>1748</v>
      </c>
    </row>
    <row r="250" spans="2:65" s="12" customFormat="1">
      <c r="B250" s="151"/>
      <c r="D250" s="152" t="s">
        <v>179</v>
      </c>
      <c r="E250" s="153" t="s">
        <v>1</v>
      </c>
      <c r="F250" s="154" t="s">
        <v>1695</v>
      </c>
      <c r="H250" s="153" t="s">
        <v>1</v>
      </c>
      <c r="I250" s="155"/>
      <c r="L250" s="151"/>
      <c r="M250" s="156"/>
      <c r="T250" s="157"/>
      <c r="AT250" s="153" t="s">
        <v>179</v>
      </c>
      <c r="AU250" s="153" t="s">
        <v>89</v>
      </c>
      <c r="AV250" s="12" t="s">
        <v>87</v>
      </c>
      <c r="AW250" s="12" t="s">
        <v>36</v>
      </c>
      <c r="AX250" s="12" t="s">
        <v>80</v>
      </c>
      <c r="AY250" s="153" t="s">
        <v>171</v>
      </c>
    </row>
    <row r="251" spans="2:65" s="12" customFormat="1">
      <c r="B251" s="151"/>
      <c r="D251" s="152" t="s">
        <v>179</v>
      </c>
      <c r="E251" s="153" t="s">
        <v>1</v>
      </c>
      <c r="F251" s="154" t="s">
        <v>1749</v>
      </c>
      <c r="H251" s="153" t="s">
        <v>1</v>
      </c>
      <c r="I251" s="155"/>
      <c r="L251" s="151"/>
      <c r="M251" s="156"/>
      <c r="T251" s="157"/>
      <c r="AT251" s="153" t="s">
        <v>179</v>
      </c>
      <c r="AU251" s="153" t="s">
        <v>89</v>
      </c>
      <c r="AV251" s="12" t="s">
        <v>87</v>
      </c>
      <c r="AW251" s="12" t="s">
        <v>36</v>
      </c>
      <c r="AX251" s="12" t="s">
        <v>80</v>
      </c>
      <c r="AY251" s="153" t="s">
        <v>171</v>
      </c>
    </row>
    <row r="252" spans="2:65" s="13" customFormat="1">
      <c r="B252" s="158"/>
      <c r="D252" s="152" t="s">
        <v>179</v>
      </c>
      <c r="E252" s="159" t="s">
        <v>1</v>
      </c>
      <c r="F252" s="160" t="s">
        <v>1750</v>
      </c>
      <c r="H252" s="161">
        <v>6.9249999999999998</v>
      </c>
      <c r="I252" s="162"/>
      <c r="L252" s="158"/>
      <c r="M252" s="163"/>
      <c r="T252" s="164"/>
      <c r="AT252" s="159" t="s">
        <v>179</v>
      </c>
      <c r="AU252" s="159" t="s">
        <v>89</v>
      </c>
      <c r="AV252" s="13" t="s">
        <v>89</v>
      </c>
      <c r="AW252" s="13" t="s">
        <v>36</v>
      </c>
      <c r="AX252" s="13" t="s">
        <v>80</v>
      </c>
      <c r="AY252" s="159" t="s">
        <v>171</v>
      </c>
    </row>
    <row r="253" spans="2:65" s="13" customFormat="1">
      <c r="B253" s="158"/>
      <c r="D253" s="152" t="s">
        <v>179</v>
      </c>
      <c r="E253" s="159" t="s">
        <v>1</v>
      </c>
      <c r="F253" s="160" t="s">
        <v>1751</v>
      </c>
      <c r="H253" s="161">
        <v>0.28799999999999998</v>
      </c>
      <c r="I253" s="162"/>
      <c r="L253" s="158"/>
      <c r="M253" s="163"/>
      <c r="T253" s="164"/>
      <c r="AT253" s="159" t="s">
        <v>179</v>
      </c>
      <c r="AU253" s="159" t="s">
        <v>89</v>
      </c>
      <c r="AV253" s="13" t="s">
        <v>89</v>
      </c>
      <c r="AW253" s="13" t="s">
        <v>36</v>
      </c>
      <c r="AX253" s="13" t="s">
        <v>80</v>
      </c>
      <c r="AY253" s="159" t="s">
        <v>171</v>
      </c>
    </row>
    <row r="254" spans="2:65" s="14" customFormat="1">
      <c r="B254" s="165"/>
      <c r="D254" s="152" t="s">
        <v>179</v>
      </c>
      <c r="E254" s="166" t="s">
        <v>1</v>
      </c>
      <c r="F254" s="167" t="s">
        <v>183</v>
      </c>
      <c r="H254" s="168">
        <v>7.2130000000000001</v>
      </c>
      <c r="I254" s="169"/>
      <c r="L254" s="165"/>
      <c r="M254" s="170"/>
      <c r="T254" s="171"/>
      <c r="AT254" s="166" t="s">
        <v>179</v>
      </c>
      <c r="AU254" s="166" t="s">
        <v>89</v>
      </c>
      <c r="AV254" s="14" t="s">
        <v>177</v>
      </c>
      <c r="AW254" s="14" t="s">
        <v>36</v>
      </c>
      <c r="AX254" s="14" t="s">
        <v>87</v>
      </c>
      <c r="AY254" s="166" t="s">
        <v>171</v>
      </c>
    </row>
    <row r="255" spans="2:65" s="1" customFormat="1" ht="33" customHeight="1">
      <c r="B255" s="32"/>
      <c r="C255" s="137" t="s">
        <v>528</v>
      </c>
      <c r="D255" s="137" t="s">
        <v>173</v>
      </c>
      <c r="E255" s="138" t="s">
        <v>1752</v>
      </c>
      <c r="F255" s="139" t="s">
        <v>1753</v>
      </c>
      <c r="G255" s="140" t="s">
        <v>280</v>
      </c>
      <c r="H255" s="141">
        <v>66.847999999999999</v>
      </c>
      <c r="I255" s="142"/>
      <c r="J255" s="143">
        <f>ROUND(I255*H255,2)</f>
        <v>0</v>
      </c>
      <c r="K255" s="144"/>
      <c r="L255" s="32"/>
      <c r="M255" s="145" t="s">
        <v>1</v>
      </c>
      <c r="N255" s="146" t="s">
        <v>45</v>
      </c>
      <c r="P255" s="147">
        <f>O255*H255</f>
        <v>0</v>
      </c>
      <c r="Q255" s="147">
        <v>0</v>
      </c>
      <c r="R255" s="147">
        <f>Q255*H255</f>
        <v>0</v>
      </c>
      <c r="S255" s="147">
        <v>0</v>
      </c>
      <c r="T255" s="148">
        <f>S255*H255</f>
        <v>0</v>
      </c>
      <c r="AR255" s="149" t="s">
        <v>177</v>
      </c>
      <c r="AT255" s="149" t="s">
        <v>173</v>
      </c>
      <c r="AU255" s="149" t="s">
        <v>89</v>
      </c>
      <c r="AY255" s="17" t="s">
        <v>171</v>
      </c>
      <c r="BE255" s="150">
        <f>IF(N255="základní",J255,0)</f>
        <v>0</v>
      </c>
      <c r="BF255" s="150">
        <f>IF(N255="snížená",J255,0)</f>
        <v>0</v>
      </c>
      <c r="BG255" s="150">
        <f>IF(N255="zákl. přenesená",J255,0)</f>
        <v>0</v>
      </c>
      <c r="BH255" s="150">
        <f>IF(N255="sníž. přenesená",J255,0)</f>
        <v>0</v>
      </c>
      <c r="BI255" s="150">
        <f>IF(N255="nulová",J255,0)</f>
        <v>0</v>
      </c>
      <c r="BJ255" s="17" t="s">
        <v>87</v>
      </c>
      <c r="BK255" s="150">
        <f>ROUND(I255*H255,2)</f>
        <v>0</v>
      </c>
      <c r="BL255" s="17" t="s">
        <v>177</v>
      </c>
      <c r="BM255" s="149" t="s">
        <v>1754</v>
      </c>
    </row>
    <row r="256" spans="2:65" s="12" customFormat="1">
      <c r="B256" s="151"/>
      <c r="D256" s="152" t="s">
        <v>179</v>
      </c>
      <c r="E256" s="153" t="s">
        <v>1</v>
      </c>
      <c r="F256" s="154" t="s">
        <v>1695</v>
      </c>
      <c r="H256" s="153" t="s">
        <v>1</v>
      </c>
      <c r="I256" s="155"/>
      <c r="L256" s="151"/>
      <c r="M256" s="156"/>
      <c r="T256" s="157"/>
      <c r="AT256" s="153" t="s">
        <v>179</v>
      </c>
      <c r="AU256" s="153" t="s">
        <v>89</v>
      </c>
      <c r="AV256" s="12" t="s">
        <v>87</v>
      </c>
      <c r="AW256" s="12" t="s">
        <v>36</v>
      </c>
      <c r="AX256" s="12" t="s">
        <v>80</v>
      </c>
      <c r="AY256" s="153" t="s">
        <v>171</v>
      </c>
    </row>
    <row r="257" spans="2:51" s="12" customFormat="1">
      <c r="B257" s="151"/>
      <c r="D257" s="152" t="s">
        <v>179</v>
      </c>
      <c r="E257" s="153" t="s">
        <v>1</v>
      </c>
      <c r="F257" s="154" t="s">
        <v>1755</v>
      </c>
      <c r="H257" s="153" t="s">
        <v>1</v>
      </c>
      <c r="I257" s="155"/>
      <c r="L257" s="151"/>
      <c r="M257" s="156"/>
      <c r="T257" s="157"/>
      <c r="AT257" s="153" t="s">
        <v>179</v>
      </c>
      <c r="AU257" s="153" t="s">
        <v>89</v>
      </c>
      <c r="AV257" s="12" t="s">
        <v>87</v>
      </c>
      <c r="AW257" s="12" t="s">
        <v>36</v>
      </c>
      <c r="AX257" s="12" t="s">
        <v>80</v>
      </c>
      <c r="AY257" s="153" t="s">
        <v>171</v>
      </c>
    </row>
    <row r="258" spans="2:51" s="13" customFormat="1">
      <c r="B258" s="158"/>
      <c r="D258" s="152" t="s">
        <v>179</v>
      </c>
      <c r="E258" s="159" t="s">
        <v>1</v>
      </c>
      <c r="F258" s="160" t="s">
        <v>1756</v>
      </c>
      <c r="H258" s="161">
        <v>2.4359999999999999</v>
      </c>
      <c r="I258" s="162"/>
      <c r="L258" s="158"/>
      <c r="M258" s="163"/>
      <c r="T258" s="164"/>
      <c r="AT258" s="159" t="s">
        <v>179</v>
      </c>
      <c r="AU258" s="159" t="s">
        <v>89</v>
      </c>
      <c r="AV258" s="13" t="s">
        <v>89</v>
      </c>
      <c r="AW258" s="13" t="s">
        <v>36</v>
      </c>
      <c r="AX258" s="13" t="s">
        <v>80</v>
      </c>
      <c r="AY258" s="159" t="s">
        <v>171</v>
      </c>
    </row>
    <row r="259" spans="2:51" s="12" customFormat="1">
      <c r="B259" s="151"/>
      <c r="D259" s="152" t="s">
        <v>179</v>
      </c>
      <c r="E259" s="153" t="s">
        <v>1</v>
      </c>
      <c r="F259" s="154" t="s">
        <v>1757</v>
      </c>
      <c r="H259" s="153" t="s">
        <v>1</v>
      </c>
      <c r="I259" s="155"/>
      <c r="L259" s="151"/>
      <c r="M259" s="156"/>
      <c r="T259" s="157"/>
      <c r="AT259" s="153" t="s">
        <v>179</v>
      </c>
      <c r="AU259" s="153" t="s">
        <v>89</v>
      </c>
      <c r="AV259" s="12" t="s">
        <v>87</v>
      </c>
      <c r="AW259" s="12" t="s">
        <v>36</v>
      </c>
      <c r="AX259" s="12" t="s">
        <v>80</v>
      </c>
      <c r="AY259" s="153" t="s">
        <v>171</v>
      </c>
    </row>
    <row r="260" spans="2:51" s="13" customFormat="1">
      <c r="B260" s="158"/>
      <c r="D260" s="152" t="s">
        <v>179</v>
      </c>
      <c r="E260" s="159" t="s">
        <v>1</v>
      </c>
      <c r="F260" s="160" t="s">
        <v>1758</v>
      </c>
      <c r="H260" s="161">
        <v>16.940999999999999</v>
      </c>
      <c r="I260" s="162"/>
      <c r="L260" s="158"/>
      <c r="M260" s="163"/>
      <c r="T260" s="164"/>
      <c r="AT260" s="159" t="s">
        <v>179</v>
      </c>
      <c r="AU260" s="159" t="s">
        <v>89</v>
      </c>
      <c r="AV260" s="13" t="s">
        <v>89</v>
      </c>
      <c r="AW260" s="13" t="s">
        <v>36</v>
      </c>
      <c r="AX260" s="13" t="s">
        <v>80</v>
      </c>
      <c r="AY260" s="159" t="s">
        <v>171</v>
      </c>
    </row>
    <row r="261" spans="2:51" s="15" customFormat="1">
      <c r="B261" s="172"/>
      <c r="D261" s="152" t="s">
        <v>179</v>
      </c>
      <c r="E261" s="173" t="s">
        <v>1</v>
      </c>
      <c r="F261" s="174" t="s">
        <v>224</v>
      </c>
      <c r="H261" s="175">
        <v>19.376999999999999</v>
      </c>
      <c r="I261" s="176"/>
      <c r="L261" s="172"/>
      <c r="M261" s="177"/>
      <c r="T261" s="178"/>
      <c r="AT261" s="173" t="s">
        <v>179</v>
      </c>
      <c r="AU261" s="173" t="s">
        <v>89</v>
      </c>
      <c r="AV261" s="15" t="s">
        <v>96</v>
      </c>
      <c r="AW261" s="15" t="s">
        <v>36</v>
      </c>
      <c r="AX261" s="15" t="s">
        <v>80</v>
      </c>
      <c r="AY261" s="173" t="s">
        <v>171</v>
      </c>
    </row>
    <row r="262" spans="2:51" s="12" customFormat="1">
      <c r="B262" s="151"/>
      <c r="D262" s="152" t="s">
        <v>179</v>
      </c>
      <c r="E262" s="153" t="s">
        <v>1</v>
      </c>
      <c r="F262" s="154" t="s">
        <v>1759</v>
      </c>
      <c r="H262" s="153" t="s">
        <v>1</v>
      </c>
      <c r="I262" s="155"/>
      <c r="L262" s="151"/>
      <c r="M262" s="156"/>
      <c r="T262" s="157"/>
      <c r="AT262" s="153" t="s">
        <v>179</v>
      </c>
      <c r="AU262" s="153" t="s">
        <v>89</v>
      </c>
      <c r="AV262" s="12" t="s">
        <v>87</v>
      </c>
      <c r="AW262" s="12" t="s">
        <v>36</v>
      </c>
      <c r="AX262" s="12" t="s">
        <v>80</v>
      </c>
      <c r="AY262" s="153" t="s">
        <v>171</v>
      </c>
    </row>
    <row r="263" spans="2:51" s="13" customFormat="1">
      <c r="B263" s="158"/>
      <c r="D263" s="152" t="s">
        <v>179</v>
      </c>
      <c r="E263" s="159" t="s">
        <v>1</v>
      </c>
      <c r="F263" s="160" t="s">
        <v>1760</v>
      </c>
      <c r="H263" s="161">
        <v>4.9139999999999997</v>
      </c>
      <c r="I263" s="162"/>
      <c r="L263" s="158"/>
      <c r="M263" s="163"/>
      <c r="T263" s="164"/>
      <c r="AT263" s="159" t="s">
        <v>179</v>
      </c>
      <c r="AU263" s="159" t="s">
        <v>89</v>
      </c>
      <c r="AV263" s="13" t="s">
        <v>89</v>
      </c>
      <c r="AW263" s="13" t="s">
        <v>36</v>
      </c>
      <c r="AX263" s="13" t="s">
        <v>80</v>
      </c>
      <c r="AY263" s="159" t="s">
        <v>171</v>
      </c>
    </row>
    <row r="264" spans="2:51" s="13" customFormat="1">
      <c r="B264" s="158"/>
      <c r="D264" s="152" t="s">
        <v>179</v>
      </c>
      <c r="E264" s="159" t="s">
        <v>1</v>
      </c>
      <c r="F264" s="160" t="s">
        <v>1761</v>
      </c>
      <c r="H264" s="161">
        <v>19.646999999999998</v>
      </c>
      <c r="I264" s="162"/>
      <c r="L264" s="158"/>
      <c r="M264" s="163"/>
      <c r="T264" s="164"/>
      <c r="AT264" s="159" t="s">
        <v>179</v>
      </c>
      <c r="AU264" s="159" t="s">
        <v>89</v>
      </c>
      <c r="AV264" s="13" t="s">
        <v>89</v>
      </c>
      <c r="AW264" s="13" t="s">
        <v>36</v>
      </c>
      <c r="AX264" s="13" t="s">
        <v>80</v>
      </c>
      <c r="AY264" s="159" t="s">
        <v>171</v>
      </c>
    </row>
    <row r="265" spans="2:51" s="13" customFormat="1">
      <c r="B265" s="158"/>
      <c r="D265" s="152" t="s">
        <v>179</v>
      </c>
      <c r="E265" s="159" t="s">
        <v>1</v>
      </c>
      <c r="F265" s="160" t="s">
        <v>1762</v>
      </c>
      <c r="H265" s="161">
        <v>4.2869999999999999</v>
      </c>
      <c r="I265" s="162"/>
      <c r="L265" s="158"/>
      <c r="M265" s="163"/>
      <c r="T265" s="164"/>
      <c r="AT265" s="159" t="s">
        <v>179</v>
      </c>
      <c r="AU265" s="159" t="s">
        <v>89</v>
      </c>
      <c r="AV265" s="13" t="s">
        <v>89</v>
      </c>
      <c r="AW265" s="13" t="s">
        <v>36</v>
      </c>
      <c r="AX265" s="13" t="s">
        <v>80</v>
      </c>
      <c r="AY265" s="159" t="s">
        <v>171</v>
      </c>
    </row>
    <row r="266" spans="2:51" s="12" customFormat="1">
      <c r="B266" s="151"/>
      <c r="D266" s="152" t="s">
        <v>179</v>
      </c>
      <c r="E266" s="153" t="s">
        <v>1</v>
      </c>
      <c r="F266" s="154" t="s">
        <v>1763</v>
      </c>
      <c r="H266" s="153" t="s">
        <v>1</v>
      </c>
      <c r="I266" s="155"/>
      <c r="L266" s="151"/>
      <c r="M266" s="156"/>
      <c r="T266" s="157"/>
      <c r="AT266" s="153" t="s">
        <v>179</v>
      </c>
      <c r="AU266" s="153" t="s">
        <v>89</v>
      </c>
      <c r="AV266" s="12" t="s">
        <v>87</v>
      </c>
      <c r="AW266" s="12" t="s">
        <v>36</v>
      </c>
      <c r="AX266" s="12" t="s">
        <v>80</v>
      </c>
      <c r="AY266" s="153" t="s">
        <v>171</v>
      </c>
    </row>
    <row r="267" spans="2:51" s="13" customFormat="1">
      <c r="B267" s="158"/>
      <c r="D267" s="152" t="s">
        <v>179</v>
      </c>
      <c r="E267" s="159" t="s">
        <v>1</v>
      </c>
      <c r="F267" s="160" t="s">
        <v>1764</v>
      </c>
      <c r="H267" s="161">
        <v>-0.67500000000000004</v>
      </c>
      <c r="I267" s="162"/>
      <c r="L267" s="158"/>
      <c r="M267" s="163"/>
      <c r="T267" s="164"/>
      <c r="AT267" s="159" t="s">
        <v>179</v>
      </c>
      <c r="AU267" s="159" t="s">
        <v>89</v>
      </c>
      <c r="AV267" s="13" t="s">
        <v>89</v>
      </c>
      <c r="AW267" s="13" t="s">
        <v>36</v>
      </c>
      <c r="AX267" s="13" t="s">
        <v>80</v>
      </c>
      <c r="AY267" s="159" t="s">
        <v>171</v>
      </c>
    </row>
    <row r="268" spans="2:51" s="13" customFormat="1">
      <c r="B268" s="158"/>
      <c r="D268" s="152" t="s">
        <v>179</v>
      </c>
      <c r="E268" s="159" t="s">
        <v>1</v>
      </c>
      <c r="F268" s="160" t="s">
        <v>1765</v>
      </c>
      <c r="H268" s="161">
        <v>-0.189</v>
      </c>
      <c r="I268" s="162"/>
      <c r="L268" s="158"/>
      <c r="M268" s="163"/>
      <c r="T268" s="164"/>
      <c r="AT268" s="159" t="s">
        <v>179</v>
      </c>
      <c r="AU268" s="159" t="s">
        <v>89</v>
      </c>
      <c r="AV268" s="13" t="s">
        <v>89</v>
      </c>
      <c r="AW268" s="13" t="s">
        <v>36</v>
      </c>
      <c r="AX268" s="13" t="s">
        <v>80</v>
      </c>
      <c r="AY268" s="159" t="s">
        <v>171</v>
      </c>
    </row>
    <row r="269" spans="2:51" s="13" customFormat="1">
      <c r="B269" s="158"/>
      <c r="D269" s="152" t="s">
        <v>179</v>
      </c>
      <c r="E269" s="159" t="s">
        <v>1</v>
      </c>
      <c r="F269" s="160" t="s">
        <v>1766</v>
      </c>
      <c r="H269" s="161">
        <v>-0.105</v>
      </c>
      <c r="I269" s="162"/>
      <c r="L269" s="158"/>
      <c r="M269" s="163"/>
      <c r="T269" s="164"/>
      <c r="AT269" s="159" t="s">
        <v>179</v>
      </c>
      <c r="AU269" s="159" t="s">
        <v>89</v>
      </c>
      <c r="AV269" s="13" t="s">
        <v>89</v>
      </c>
      <c r="AW269" s="13" t="s">
        <v>36</v>
      </c>
      <c r="AX269" s="13" t="s">
        <v>80</v>
      </c>
      <c r="AY269" s="159" t="s">
        <v>171</v>
      </c>
    </row>
    <row r="270" spans="2:51" s="13" customFormat="1">
      <c r="B270" s="158"/>
      <c r="D270" s="152" t="s">
        <v>179</v>
      </c>
      <c r="E270" s="159" t="s">
        <v>1</v>
      </c>
      <c r="F270" s="160" t="s">
        <v>1767</v>
      </c>
      <c r="H270" s="161">
        <v>-0.50700000000000001</v>
      </c>
      <c r="I270" s="162"/>
      <c r="L270" s="158"/>
      <c r="M270" s="163"/>
      <c r="T270" s="164"/>
      <c r="AT270" s="159" t="s">
        <v>179</v>
      </c>
      <c r="AU270" s="159" t="s">
        <v>89</v>
      </c>
      <c r="AV270" s="13" t="s">
        <v>89</v>
      </c>
      <c r="AW270" s="13" t="s">
        <v>36</v>
      </c>
      <c r="AX270" s="13" t="s">
        <v>80</v>
      </c>
      <c r="AY270" s="159" t="s">
        <v>171</v>
      </c>
    </row>
    <row r="271" spans="2:51" s="15" customFormat="1">
      <c r="B271" s="172"/>
      <c r="D271" s="152" t="s">
        <v>179</v>
      </c>
      <c r="E271" s="173" t="s">
        <v>1</v>
      </c>
      <c r="F271" s="174" t="s">
        <v>224</v>
      </c>
      <c r="H271" s="175">
        <v>27.372</v>
      </c>
      <c r="I271" s="176"/>
      <c r="L271" s="172"/>
      <c r="M271" s="177"/>
      <c r="T271" s="178"/>
      <c r="AT271" s="173" t="s">
        <v>179</v>
      </c>
      <c r="AU271" s="173" t="s">
        <v>89</v>
      </c>
      <c r="AV271" s="15" t="s">
        <v>96</v>
      </c>
      <c r="AW271" s="15" t="s">
        <v>36</v>
      </c>
      <c r="AX271" s="15" t="s">
        <v>80</v>
      </c>
      <c r="AY271" s="173" t="s">
        <v>171</v>
      </c>
    </row>
    <row r="272" spans="2:51" s="12" customFormat="1">
      <c r="B272" s="151"/>
      <c r="D272" s="152" t="s">
        <v>179</v>
      </c>
      <c r="E272" s="153" t="s">
        <v>1</v>
      </c>
      <c r="F272" s="154" t="s">
        <v>1768</v>
      </c>
      <c r="H272" s="153" t="s">
        <v>1</v>
      </c>
      <c r="I272" s="155"/>
      <c r="L272" s="151"/>
      <c r="M272" s="156"/>
      <c r="T272" s="157"/>
      <c r="AT272" s="153" t="s">
        <v>179</v>
      </c>
      <c r="AU272" s="153" t="s">
        <v>89</v>
      </c>
      <c r="AV272" s="12" t="s">
        <v>87</v>
      </c>
      <c r="AW272" s="12" t="s">
        <v>36</v>
      </c>
      <c r="AX272" s="12" t="s">
        <v>80</v>
      </c>
      <c r="AY272" s="153" t="s">
        <v>171</v>
      </c>
    </row>
    <row r="273" spans="2:65" s="13" customFormat="1">
      <c r="B273" s="158"/>
      <c r="D273" s="152" t="s">
        <v>179</v>
      </c>
      <c r="E273" s="159" t="s">
        <v>1</v>
      </c>
      <c r="F273" s="160" t="s">
        <v>1769</v>
      </c>
      <c r="H273" s="161">
        <v>16.920000000000002</v>
      </c>
      <c r="I273" s="162"/>
      <c r="L273" s="158"/>
      <c r="M273" s="163"/>
      <c r="T273" s="164"/>
      <c r="AT273" s="159" t="s">
        <v>179</v>
      </c>
      <c r="AU273" s="159" t="s">
        <v>89</v>
      </c>
      <c r="AV273" s="13" t="s">
        <v>89</v>
      </c>
      <c r="AW273" s="13" t="s">
        <v>36</v>
      </c>
      <c r="AX273" s="13" t="s">
        <v>80</v>
      </c>
      <c r="AY273" s="159" t="s">
        <v>171</v>
      </c>
    </row>
    <row r="274" spans="2:65" s="13" customFormat="1" ht="20.399999999999999">
      <c r="B274" s="158"/>
      <c r="D274" s="152" t="s">
        <v>179</v>
      </c>
      <c r="E274" s="159" t="s">
        <v>1</v>
      </c>
      <c r="F274" s="160" t="s">
        <v>1770</v>
      </c>
      <c r="H274" s="161">
        <v>-1.17</v>
      </c>
      <c r="I274" s="162"/>
      <c r="L274" s="158"/>
      <c r="M274" s="163"/>
      <c r="T274" s="164"/>
      <c r="AT274" s="159" t="s">
        <v>179</v>
      </c>
      <c r="AU274" s="159" t="s">
        <v>89</v>
      </c>
      <c r="AV274" s="13" t="s">
        <v>89</v>
      </c>
      <c r="AW274" s="13" t="s">
        <v>36</v>
      </c>
      <c r="AX274" s="13" t="s">
        <v>80</v>
      </c>
      <c r="AY274" s="159" t="s">
        <v>171</v>
      </c>
    </row>
    <row r="275" spans="2:65" s="15" customFormat="1">
      <c r="B275" s="172"/>
      <c r="D275" s="152" t="s">
        <v>179</v>
      </c>
      <c r="E275" s="173" t="s">
        <v>1</v>
      </c>
      <c r="F275" s="174" t="s">
        <v>224</v>
      </c>
      <c r="H275" s="175">
        <v>15.75</v>
      </c>
      <c r="I275" s="176"/>
      <c r="L275" s="172"/>
      <c r="M275" s="177"/>
      <c r="T275" s="178"/>
      <c r="AT275" s="173" t="s">
        <v>179</v>
      </c>
      <c r="AU275" s="173" t="s">
        <v>89</v>
      </c>
      <c r="AV275" s="15" t="s">
        <v>96</v>
      </c>
      <c r="AW275" s="15" t="s">
        <v>36</v>
      </c>
      <c r="AX275" s="15" t="s">
        <v>80</v>
      </c>
      <c r="AY275" s="173" t="s">
        <v>171</v>
      </c>
    </row>
    <row r="276" spans="2:65" s="12" customFormat="1">
      <c r="B276" s="151"/>
      <c r="D276" s="152" t="s">
        <v>179</v>
      </c>
      <c r="E276" s="153" t="s">
        <v>1</v>
      </c>
      <c r="F276" s="154" t="s">
        <v>1771</v>
      </c>
      <c r="H276" s="153" t="s">
        <v>1</v>
      </c>
      <c r="I276" s="155"/>
      <c r="L276" s="151"/>
      <c r="M276" s="156"/>
      <c r="T276" s="157"/>
      <c r="AT276" s="153" t="s">
        <v>179</v>
      </c>
      <c r="AU276" s="153" t="s">
        <v>89</v>
      </c>
      <c r="AV276" s="12" t="s">
        <v>87</v>
      </c>
      <c r="AW276" s="12" t="s">
        <v>36</v>
      </c>
      <c r="AX276" s="12" t="s">
        <v>80</v>
      </c>
      <c r="AY276" s="153" t="s">
        <v>171</v>
      </c>
    </row>
    <row r="277" spans="2:65" s="13" customFormat="1">
      <c r="B277" s="158"/>
      <c r="D277" s="152" t="s">
        <v>179</v>
      </c>
      <c r="E277" s="159" t="s">
        <v>1</v>
      </c>
      <c r="F277" s="160" t="s">
        <v>1772</v>
      </c>
      <c r="H277" s="161">
        <v>0.874</v>
      </c>
      <c r="I277" s="162"/>
      <c r="L277" s="158"/>
      <c r="M277" s="163"/>
      <c r="T277" s="164"/>
      <c r="AT277" s="159" t="s">
        <v>179</v>
      </c>
      <c r="AU277" s="159" t="s">
        <v>89</v>
      </c>
      <c r="AV277" s="13" t="s">
        <v>89</v>
      </c>
      <c r="AW277" s="13" t="s">
        <v>36</v>
      </c>
      <c r="AX277" s="13" t="s">
        <v>80</v>
      </c>
      <c r="AY277" s="159" t="s">
        <v>171</v>
      </c>
    </row>
    <row r="278" spans="2:65" s="13" customFormat="1">
      <c r="B278" s="158"/>
      <c r="D278" s="152" t="s">
        <v>179</v>
      </c>
      <c r="E278" s="159" t="s">
        <v>1</v>
      </c>
      <c r="F278" s="160" t="s">
        <v>1773</v>
      </c>
      <c r="H278" s="161">
        <v>0.113</v>
      </c>
      <c r="I278" s="162"/>
      <c r="L278" s="158"/>
      <c r="M278" s="163"/>
      <c r="T278" s="164"/>
      <c r="AT278" s="159" t="s">
        <v>179</v>
      </c>
      <c r="AU278" s="159" t="s">
        <v>89</v>
      </c>
      <c r="AV278" s="13" t="s">
        <v>89</v>
      </c>
      <c r="AW278" s="13" t="s">
        <v>36</v>
      </c>
      <c r="AX278" s="13" t="s">
        <v>80</v>
      </c>
      <c r="AY278" s="159" t="s">
        <v>171</v>
      </c>
    </row>
    <row r="279" spans="2:65" s="13" customFormat="1">
      <c r="B279" s="158"/>
      <c r="D279" s="152" t="s">
        <v>179</v>
      </c>
      <c r="E279" s="159" t="s">
        <v>1</v>
      </c>
      <c r="F279" s="160" t="s">
        <v>1774</v>
      </c>
      <c r="H279" s="161">
        <v>0.26500000000000001</v>
      </c>
      <c r="I279" s="162"/>
      <c r="L279" s="158"/>
      <c r="M279" s="163"/>
      <c r="T279" s="164"/>
      <c r="AT279" s="159" t="s">
        <v>179</v>
      </c>
      <c r="AU279" s="159" t="s">
        <v>89</v>
      </c>
      <c r="AV279" s="13" t="s">
        <v>89</v>
      </c>
      <c r="AW279" s="13" t="s">
        <v>36</v>
      </c>
      <c r="AX279" s="13" t="s">
        <v>80</v>
      </c>
      <c r="AY279" s="159" t="s">
        <v>171</v>
      </c>
    </row>
    <row r="280" spans="2:65" s="13" customFormat="1">
      <c r="B280" s="158"/>
      <c r="D280" s="152" t="s">
        <v>179</v>
      </c>
      <c r="E280" s="159" t="s">
        <v>1</v>
      </c>
      <c r="F280" s="160" t="s">
        <v>1775</v>
      </c>
      <c r="H280" s="161">
        <v>1.2789999999999999</v>
      </c>
      <c r="I280" s="162"/>
      <c r="L280" s="158"/>
      <c r="M280" s="163"/>
      <c r="T280" s="164"/>
      <c r="AT280" s="159" t="s">
        <v>179</v>
      </c>
      <c r="AU280" s="159" t="s">
        <v>89</v>
      </c>
      <c r="AV280" s="13" t="s">
        <v>89</v>
      </c>
      <c r="AW280" s="13" t="s">
        <v>36</v>
      </c>
      <c r="AX280" s="13" t="s">
        <v>80</v>
      </c>
      <c r="AY280" s="159" t="s">
        <v>171</v>
      </c>
    </row>
    <row r="281" spans="2:65" s="13" customFormat="1">
      <c r="B281" s="158"/>
      <c r="D281" s="152" t="s">
        <v>179</v>
      </c>
      <c r="E281" s="159" t="s">
        <v>1</v>
      </c>
      <c r="F281" s="160" t="s">
        <v>1776</v>
      </c>
      <c r="H281" s="161">
        <v>2.3039999999999998</v>
      </c>
      <c r="I281" s="162"/>
      <c r="L281" s="158"/>
      <c r="M281" s="163"/>
      <c r="T281" s="164"/>
      <c r="AT281" s="159" t="s">
        <v>179</v>
      </c>
      <c r="AU281" s="159" t="s">
        <v>89</v>
      </c>
      <c r="AV281" s="13" t="s">
        <v>89</v>
      </c>
      <c r="AW281" s="13" t="s">
        <v>36</v>
      </c>
      <c r="AX281" s="13" t="s">
        <v>80</v>
      </c>
      <c r="AY281" s="159" t="s">
        <v>171</v>
      </c>
    </row>
    <row r="282" spans="2:65" s="13" customFormat="1">
      <c r="B282" s="158"/>
      <c r="D282" s="152" t="s">
        <v>179</v>
      </c>
      <c r="E282" s="159" t="s">
        <v>1</v>
      </c>
      <c r="F282" s="160" t="s">
        <v>1777</v>
      </c>
      <c r="H282" s="161">
        <v>-0.48599999999999999</v>
      </c>
      <c r="I282" s="162"/>
      <c r="L282" s="158"/>
      <c r="M282" s="163"/>
      <c r="T282" s="164"/>
      <c r="AT282" s="159" t="s">
        <v>179</v>
      </c>
      <c r="AU282" s="159" t="s">
        <v>89</v>
      </c>
      <c r="AV282" s="13" t="s">
        <v>89</v>
      </c>
      <c r="AW282" s="13" t="s">
        <v>36</v>
      </c>
      <c r="AX282" s="13" t="s">
        <v>80</v>
      </c>
      <c r="AY282" s="159" t="s">
        <v>171</v>
      </c>
    </row>
    <row r="283" spans="2:65" s="15" customFormat="1">
      <c r="B283" s="172"/>
      <c r="D283" s="152" t="s">
        <v>179</v>
      </c>
      <c r="E283" s="173" t="s">
        <v>1</v>
      </c>
      <c r="F283" s="174" t="s">
        <v>224</v>
      </c>
      <c r="H283" s="175">
        <v>4.3490000000000002</v>
      </c>
      <c r="I283" s="176"/>
      <c r="L283" s="172"/>
      <c r="M283" s="177"/>
      <c r="T283" s="178"/>
      <c r="AT283" s="173" t="s">
        <v>179</v>
      </c>
      <c r="AU283" s="173" t="s">
        <v>89</v>
      </c>
      <c r="AV283" s="15" t="s">
        <v>96</v>
      </c>
      <c r="AW283" s="15" t="s">
        <v>36</v>
      </c>
      <c r="AX283" s="15" t="s">
        <v>80</v>
      </c>
      <c r="AY283" s="173" t="s">
        <v>171</v>
      </c>
    </row>
    <row r="284" spans="2:65" s="14" customFormat="1">
      <c r="B284" s="165"/>
      <c r="D284" s="152" t="s">
        <v>179</v>
      </c>
      <c r="E284" s="166" t="s">
        <v>1</v>
      </c>
      <c r="F284" s="167" t="s">
        <v>183</v>
      </c>
      <c r="H284" s="168">
        <v>66.847999999999999</v>
      </c>
      <c r="I284" s="169"/>
      <c r="L284" s="165"/>
      <c r="M284" s="170"/>
      <c r="T284" s="171"/>
      <c r="AT284" s="166" t="s">
        <v>179</v>
      </c>
      <c r="AU284" s="166" t="s">
        <v>89</v>
      </c>
      <c r="AV284" s="14" t="s">
        <v>177</v>
      </c>
      <c r="AW284" s="14" t="s">
        <v>36</v>
      </c>
      <c r="AX284" s="14" t="s">
        <v>87</v>
      </c>
      <c r="AY284" s="166" t="s">
        <v>171</v>
      </c>
    </row>
    <row r="285" spans="2:65" s="1" customFormat="1" ht="33" customHeight="1">
      <c r="B285" s="32"/>
      <c r="C285" s="137" t="s">
        <v>532</v>
      </c>
      <c r="D285" s="137" t="s">
        <v>173</v>
      </c>
      <c r="E285" s="138" t="s">
        <v>1778</v>
      </c>
      <c r="F285" s="139" t="s">
        <v>1779</v>
      </c>
      <c r="G285" s="140" t="s">
        <v>176</v>
      </c>
      <c r="H285" s="141">
        <v>298.87</v>
      </c>
      <c r="I285" s="142"/>
      <c r="J285" s="143">
        <f>ROUND(I285*H285,2)</f>
        <v>0</v>
      </c>
      <c r="K285" s="144"/>
      <c r="L285" s="32"/>
      <c r="M285" s="145" t="s">
        <v>1</v>
      </c>
      <c r="N285" s="146" t="s">
        <v>45</v>
      </c>
      <c r="P285" s="147">
        <f>O285*H285</f>
        <v>0</v>
      </c>
      <c r="Q285" s="147">
        <v>1.6199999999999999E-3</v>
      </c>
      <c r="R285" s="147">
        <f>Q285*H285</f>
        <v>0.48416939999999997</v>
      </c>
      <c r="S285" s="147">
        <v>0</v>
      </c>
      <c r="T285" s="148">
        <f>S285*H285</f>
        <v>0</v>
      </c>
      <c r="AR285" s="149" t="s">
        <v>177</v>
      </c>
      <c r="AT285" s="149" t="s">
        <v>173</v>
      </c>
      <c r="AU285" s="149" t="s">
        <v>89</v>
      </c>
      <c r="AY285" s="17" t="s">
        <v>171</v>
      </c>
      <c r="BE285" s="150">
        <f>IF(N285="základní",J285,0)</f>
        <v>0</v>
      </c>
      <c r="BF285" s="150">
        <f>IF(N285="snížená",J285,0)</f>
        <v>0</v>
      </c>
      <c r="BG285" s="150">
        <f>IF(N285="zákl. přenesená",J285,0)</f>
        <v>0</v>
      </c>
      <c r="BH285" s="150">
        <f>IF(N285="sníž. přenesená",J285,0)</f>
        <v>0</v>
      </c>
      <c r="BI285" s="150">
        <f>IF(N285="nulová",J285,0)</f>
        <v>0</v>
      </c>
      <c r="BJ285" s="17" t="s">
        <v>87</v>
      </c>
      <c r="BK285" s="150">
        <f>ROUND(I285*H285,2)</f>
        <v>0</v>
      </c>
      <c r="BL285" s="17" t="s">
        <v>177</v>
      </c>
      <c r="BM285" s="149" t="s">
        <v>1780</v>
      </c>
    </row>
    <row r="286" spans="2:65" s="12" customFormat="1">
      <c r="B286" s="151"/>
      <c r="D286" s="152" t="s">
        <v>179</v>
      </c>
      <c r="E286" s="153" t="s">
        <v>1</v>
      </c>
      <c r="F286" s="154" t="s">
        <v>1695</v>
      </c>
      <c r="H286" s="153" t="s">
        <v>1</v>
      </c>
      <c r="I286" s="155"/>
      <c r="L286" s="151"/>
      <c r="M286" s="156"/>
      <c r="T286" s="157"/>
      <c r="AT286" s="153" t="s">
        <v>179</v>
      </c>
      <c r="AU286" s="153" t="s">
        <v>89</v>
      </c>
      <c r="AV286" s="12" t="s">
        <v>87</v>
      </c>
      <c r="AW286" s="12" t="s">
        <v>36</v>
      </c>
      <c r="AX286" s="12" t="s">
        <v>80</v>
      </c>
      <c r="AY286" s="153" t="s">
        <v>171</v>
      </c>
    </row>
    <row r="287" spans="2:65" s="12" customFormat="1">
      <c r="B287" s="151"/>
      <c r="D287" s="152" t="s">
        <v>179</v>
      </c>
      <c r="E287" s="153" t="s">
        <v>1</v>
      </c>
      <c r="F287" s="154" t="s">
        <v>1749</v>
      </c>
      <c r="H287" s="153" t="s">
        <v>1</v>
      </c>
      <c r="I287" s="155"/>
      <c r="L287" s="151"/>
      <c r="M287" s="156"/>
      <c r="T287" s="157"/>
      <c r="AT287" s="153" t="s">
        <v>179</v>
      </c>
      <c r="AU287" s="153" t="s">
        <v>89</v>
      </c>
      <c r="AV287" s="12" t="s">
        <v>87</v>
      </c>
      <c r="AW287" s="12" t="s">
        <v>36</v>
      </c>
      <c r="AX287" s="12" t="s">
        <v>80</v>
      </c>
      <c r="AY287" s="153" t="s">
        <v>171</v>
      </c>
    </row>
    <row r="288" spans="2:65" s="13" customFormat="1">
      <c r="B288" s="158"/>
      <c r="D288" s="152" t="s">
        <v>179</v>
      </c>
      <c r="E288" s="159" t="s">
        <v>1</v>
      </c>
      <c r="F288" s="160" t="s">
        <v>1781</v>
      </c>
      <c r="H288" s="161">
        <v>3.81</v>
      </c>
      <c r="I288" s="162"/>
      <c r="L288" s="158"/>
      <c r="M288" s="163"/>
      <c r="T288" s="164"/>
      <c r="AT288" s="159" t="s">
        <v>179</v>
      </c>
      <c r="AU288" s="159" t="s">
        <v>89</v>
      </c>
      <c r="AV288" s="13" t="s">
        <v>89</v>
      </c>
      <c r="AW288" s="13" t="s">
        <v>36</v>
      </c>
      <c r="AX288" s="13" t="s">
        <v>80</v>
      </c>
      <c r="AY288" s="159" t="s">
        <v>171</v>
      </c>
    </row>
    <row r="289" spans="2:51" s="15" customFormat="1">
      <c r="B289" s="172"/>
      <c r="D289" s="152" t="s">
        <v>179</v>
      </c>
      <c r="E289" s="173" t="s">
        <v>1</v>
      </c>
      <c r="F289" s="174" t="s">
        <v>224</v>
      </c>
      <c r="H289" s="175">
        <v>3.81</v>
      </c>
      <c r="I289" s="176"/>
      <c r="L289" s="172"/>
      <c r="M289" s="177"/>
      <c r="T289" s="178"/>
      <c r="AT289" s="173" t="s">
        <v>179</v>
      </c>
      <c r="AU289" s="173" t="s">
        <v>89</v>
      </c>
      <c r="AV289" s="15" t="s">
        <v>96</v>
      </c>
      <c r="AW289" s="15" t="s">
        <v>36</v>
      </c>
      <c r="AX289" s="15" t="s">
        <v>80</v>
      </c>
      <c r="AY289" s="173" t="s">
        <v>171</v>
      </c>
    </row>
    <row r="290" spans="2:51" s="12" customFormat="1">
      <c r="B290" s="151"/>
      <c r="D290" s="152" t="s">
        <v>179</v>
      </c>
      <c r="E290" s="153" t="s">
        <v>1</v>
      </c>
      <c r="F290" s="154" t="s">
        <v>1755</v>
      </c>
      <c r="H290" s="153" t="s">
        <v>1</v>
      </c>
      <c r="I290" s="155"/>
      <c r="L290" s="151"/>
      <c r="M290" s="156"/>
      <c r="T290" s="157"/>
      <c r="AT290" s="153" t="s">
        <v>179</v>
      </c>
      <c r="AU290" s="153" t="s">
        <v>89</v>
      </c>
      <c r="AV290" s="12" t="s">
        <v>87</v>
      </c>
      <c r="AW290" s="12" t="s">
        <v>36</v>
      </c>
      <c r="AX290" s="12" t="s">
        <v>80</v>
      </c>
      <c r="AY290" s="153" t="s">
        <v>171</v>
      </c>
    </row>
    <row r="291" spans="2:51" s="13" customFormat="1">
      <c r="B291" s="158"/>
      <c r="D291" s="152" t="s">
        <v>179</v>
      </c>
      <c r="E291" s="159" t="s">
        <v>1</v>
      </c>
      <c r="F291" s="160" t="s">
        <v>1782</v>
      </c>
      <c r="H291" s="161">
        <v>3.42</v>
      </c>
      <c r="I291" s="162"/>
      <c r="L291" s="158"/>
      <c r="M291" s="163"/>
      <c r="T291" s="164"/>
      <c r="AT291" s="159" t="s">
        <v>179</v>
      </c>
      <c r="AU291" s="159" t="s">
        <v>89</v>
      </c>
      <c r="AV291" s="13" t="s">
        <v>89</v>
      </c>
      <c r="AW291" s="13" t="s">
        <v>36</v>
      </c>
      <c r="AX291" s="13" t="s">
        <v>80</v>
      </c>
      <c r="AY291" s="159" t="s">
        <v>171</v>
      </c>
    </row>
    <row r="292" spans="2:51" s="12" customFormat="1">
      <c r="B292" s="151"/>
      <c r="D292" s="152" t="s">
        <v>179</v>
      </c>
      <c r="E292" s="153" t="s">
        <v>1</v>
      </c>
      <c r="F292" s="154" t="s">
        <v>1757</v>
      </c>
      <c r="H292" s="153" t="s">
        <v>1</v>
      </c>
      <c r="I292" s="155"/>
      <c r="L292" s="151"/>
      <c r="M292" s="156"/>
      <c r="T292" s="157"/>
      <c r="AT292" s="153" t="s">
        <v>179</v>
      </c>
      <c r="AU292" s="153" t="s">
        <v>89</v>
      </c>
      <c r="AV292" s="12" t="s">
        <v>87</v>
      </c>
      <c r="AW292" s="12" t="s">
        <v>36</v>
      </c>
      <c r="AX292" s="12" t="s">
        <v>80</v>
      </c>
      <c r="AY292" s="153" t="s">
        <v>171</v>
      </c>
    </row>
    <row r="293" spans="2:51" s="13" customFormat="1">
      <c r="B293" s="158"/>
      <c r="D293" s="152" t="s">
        <v>179</v>
      </c>
      <c r="E293" s="159" t="s">
        <v>1</v>
      </c>
      <c r="F293" s="160" t="s">
        <v>1783</v>
      </c>
      <c r="H293" s="161">
        <v>9.69</v>
      </c>
      <c r="I293" s="162"/>
      <c r="L293" s="158"/>
      <c r="M293" s="163"/>
      <c r="T293" s="164"/>
      <c r="AT293" s="159" t="s">
        <v>179</v>
      </c>
      <c r="AU293" s="159" t="s">
        <v>89</v>
      </c>
      <c r="AV293" s="13" t="s">
        <v>89</v>
      </c>
      <c r="AW293" s="13" t="s">
        <v>36</v>
      </c>
      <c r="AX293" s="13" t="s">
        <v>80</v>
      </c>
      <c r="AY293" s="159" t="s">
        <v>171</v>
      </c>
    </row>
    <row r="294" spans="2:51" s="15" customFormat="1">
      <c r="B294" s="172"/>
      <c r="D294" s="152" t="s">
        <v>179</v>
      </c>
      <c r="E294" s="173" t="s">
        <v>1</v>
      </c>
      <c r="F294" s="174" t="s">
        <v>224</v>
      </c>
      <c r="H294" s="175">
        <v>13.11</v>
      </c>
      <c r="I294" s="176"/>
      <c r="L294" s="172"/>
      <c r="M294" s="177"/>
      <c r="T294" s="178"/>
      <c r="AT294" s="173" t="s">
        <v>179</v>
      </c>
      <c r="AU294" s="173" t="s">
        <v>89</v>
      </c>
      <c r="AV294" s="15" t="s">
        <v>96</v>
      </c>
      <c r="AW294" s="15" t="s">
        <v>36</v>
      </c>
      <c r="AX294" s="15" t="s">
        <v>80</v>
      </c>
      <c r="AY294" s="173" t="s">
        <v>171</v>
      </c>
    </row>
    <row r="295" spans="2:51" s="12" customFormat="1">
      <c r="B295" s="151"/>
      <c r="D295" s="152" t="s">
        <v>179</v>
      </c>
      <c r="E295" s="153" t="s">
        <v>1</v>
      </c>
      <c r="F295" s="154" t="s">
        <v>1759</v>
      </c>
      <c r="H295" s="153" t="s">
        <v>1</v>
      </c>
      <c r="I295" s="155"/>
      <c r="L295" s="151"/>
      <c r="M295" s="156"/>
      <c r="T295" s="157"/>
      <c r="AT295" s="153" t="s">
        <v>179</v>
      </c>
      <c r="AU295" s="153" t="s">
        <v>89</v>
      </c>
      <c r="AV295" s="12" t="s">
        <v>87</v>
      </c>
      <c r="AW295" s="12" t="s">
        <v>36</v>
      </c>
      <c r="AX295" s="12" t="s">
        <v>80</v>
      </c>
      <c r="AY295" s="153" t="s">
        <v>171</v>
      </c>
    </row>
    <row r="296" spans="2:51" s="12" customFormat="1">
      <c r="B296" s="151"/>
      <c r="D296" s="152" t="s">
        <v>179</v>
      </c>
      <c r="E296" s="153" t="s">
        <v>1</v>
      </c>
      <c r="F296" s="154" t="s">
        <v>1784</v>
      </c>
      <c r="H296" s="153" t="s">
        <v>1</v>
      </c>
      <c r="I296" s="155"/>
      <c r="L296" s="151"/>
      <c r="M296" s="156"/>
      <c r="T296" s="157"/>
      <c r="AT296" s="153" t="s">
        <v>179</v>
      </c>
      <c r="AU296" s="153" t="s">
        <v>89</v>
      </c>
      <c r="AV296" s="12" t="s">
        <v>87</v>
      </c>
      <c r="AW296" s="12" t="s">
        <v>36</v>
      </c>
      <c r="AX296" s="12" t="s">
        <v>80</v>
      </c>
      <c r="AY296" s="153" t="s">
        <v>171</v>
      </c>
    </row>
    <row r="297" spans="2:51" s="13" customFormat="1">
      <c r="B297" s="158"/>
      <c r="D297" s="152" t="s">
        <v>179</v>
      </c>
      <c r="E297" s="159" t="s">
        <v>1</v>
      </c>
      <c r="F297" s="160" t="s">
        <v>1785</v>
      </c>
      <c r="H297" s="161">
        <v>19.085999999999999</v>
      </c>
      <c r="I297" s="162"/>
      <c r="L297" s="158"/>
      <c r="M297" s="163"/>
      <c r="T297" s="164"/>
      <c r="AT297" s="159" t="s">
        <v>179</v>
      </c>
      <c r="AU297" s="159" t="s">
        <v>89</v>
      </c>
      <c r="AV297" s="13" t="s">
        <v>89</v>
      </c>
      <c r="AW297" s="13" t="s">
        <v>36</v>
      </c>
      <c r="AX297" s="13" t="s">
        <v>80</v>
      </c>
      <c r="AY297" s="159" t="s">
        <v>171</v>
      </c>
    </row>
    <row r="298" spans="2:51" s="13" customFormat="1">
      <c r="B298" s="158"/>
      <c r="D298" s="152" t="s">
        <v>179</v>
      </c>
      <c r="E298" s="159" t="s">
        <v>1</v>
      </c>
      <c r="F298" s="160" t="s">
        <v>1786</v>
      </c>
      <c r="H298" s="161">
        <v>62.826000000000001</v>
      </c>
      <c r="I298" s="162"/>
      <c r="L298" s="158"/>
      <c r="M298" s="163"/>
      <c r="T298" s="164"/>
      <c r="AT298" s="159" t="s">
        <v>179</v>
      </c>
      <c r="AU298" s="159" t="s">
        <v>89</v>
      </c>
      <c r="AV298" s="13" t="s">
        <v>89</v>
      </c>
      <c r="AW298" s="13" t="s">
        <v>36</v>
      </c>
      <c r="AX298" s="13" t="s">
        <v>80</v>
      </c>
      <c r="AY298" s="159" t="s">
        <v>171</v>
      </c>
    </row>
    <row r="299" spans="2:51" s="13" customFormat="1">
      <c r="B299" s="158"/>
      <c r="D299" s="152" t="s">
        <v>179</v>
      </c>
      <c r="E299" s="159" t="s">
        <v>1</v>
      </c>
      <c r="F299" s="160" t="s">
        <v>1787</v>
      </c>
      <c r="H299" s="161">
        <v>26.46</v>
      </c>
      <c r="I299" s="162"/>
      <c r="L299" s="158"/>
      <c r="M299" s="163"/>
      <c r="T299" s="164"/>
      <c r="AT299" s="159" t="s">
        <v>179</v>
      </c>
      <c r="AU299" s="159" t="s">
        <v>89</v>
      </c>
      <c r="AV299" s="13" t="s">
        <v>89</v>
      </c>
      <c r="AW299" s="13" t="s">
        <v>36</v>
      </c>
      <c r="AX299" s="13" t="s">
        <v>80</v>
      </c>
      <c r="AY299" s="159" t="s">
        <v>171</v>
      </c>
    </row>
    <row r="300" spans="2:51" s="12" customFormat="1">
      <c r="B300" s="151"/>
      <c r="D300" s="152" t="s">
        <v>179</v>
      </c>
      <c r="E300" s="153" t="s">
        <v>1</v>
      </c>
      <c r="F300" s="154" t="s">
        <v>1788</v>
      </c>
      <c r="H300" s="153" t="s">
        <v>1</v>
      </c>
      <c r="I300" s="155"/>
      <c r="L300" s="151"/>
      <c r="M300" s="156"/>
      <c r="T300" s="157"/>
      <c r="AT300" s="153" t="s">
        <v>179</v>
      </c>
      <c r="AU300" s="153" t="s">
        <v>89</v>
      </c>
      <c r="AV300" s="12" t="s">
        <v>87</v>
      </c>
      <c r="AW300" s="12" t="s">
        <v>36</v>
      </c>
      <c r="AX300" s="12" t="s">
        <v>80</v>
      </c>
      <c r="AY300" s="153" t="s">
        <v>171</v>
      </c>
    </row>
    <row r="301" spans="2:51" s="13" customFormat="1">
      <c r="B301" s="158"/>
      <c r="D301" s="152" t="s">
        <v>179</v>
      </c>
      <c r="E301" s="159" t="s">
        <v>1</v>
      </c>
      <c r="F301" s="160" t="s">
        <v>1789</v>
      </c>
      <c r="H301" s="161">
        <v>17.891999999999999</v>
      </c>
      <c r="I301" s="162"/>
      <c r="L301" s="158"/>
      <c r="M301" s="163"/>
      <c r="T301" s="164"/>
      <c r="AT301" s="159" t="s">
        <v>179</v>
      </c>
      <c r="AU301" s="159" t="s">
        <v>89</v>
      </c>
      <c r="AV301" s="13" t="s">
        <v>89</v>
      </c>
      <c r="AW301" s="13" t="s">
        <v>36</v>
      </c>
      <c r="AX301" s="13" t="s">
        <v>80</v>
      </c>
      <c r="AY301" s="159" t="s">
        <v>171</v>
      </c>
    </row>
    <row r="302" spans="2:51" s="13" customFormat="1">
      <c r="B302" s="158"/>
      <c r="D302" s="152" t="s">
        <v>179</v>
      </c>
      <c r="E302" s="159" t="s">
        <v>1</v>
      </c>
      <c r="F302" s="160" t="s">
        <v>1790</v>
      </c>
      <c r="H302" s="161">
        <v>62.603999999999999</v>
      </c>
      <c r="I302" s="162"/>
      <c r="L302" s="158"/>
      <c r="M302" s="163"/>
      <c r="T302" s="164"/>
      <c r="AT302" s="159" t="s">
        <v>179</v>
      </c>
      <c r="AU302" s="159" t="s">
        <v>89</v>
      </c>
      <c r="AV302" s="13" t="s">
        <v>89</v>
      </c>
      <c r="AW302" s="13" t="s">
        <v>36</v>
      </c>
      <c r="AX302" s="13" t="s">
        <v>80</v>
      </c>
      <c r="AY302" s="159" t="s">
        <v>171</v>
      </c>
    </row>
    <row r="303" spans="2:51" s="12" customFormat="1">
      <c r="B303" s="151"/>
      <c r="D303" s="152" t="s">
        <v>179</v>
      </c>
      <c r="E303" s="153" t="s">
        <v>1</v>
      </c>
      <c r="F303" s="154" t="s">
        <v>1791</v>
      </c>
      <c r="H303" s="153" t="s">
        <v>1</v>
      </c>
      <c r="I303" s="155"/>
      <c r="L303" s="151"/>
      <c r="M303" s="156"/>
      <c r="T303" s="157"/>
      <c r="AT303" s="153" t="s">
        <v>179</v>
      </c>
      <c r="AU303" s="153" t="s">
        <v>89</v>
      </c>
      <c r="AV303" s="12" t="s">
        <v>87</v>
      </c>
      <c r="AW303" s="12" t="s">
        <v>36</v>
      </c>
      <c r="AX303" s="12" t="s">
        <v>80</v>
      </c>
      <c r="AY303" s="153" t="s">
        <v>171</v>
      </c>
    </row>
    <row r="304" spans="2:51" s="13" customFormat="1">
      <c r="B304" s="158"/>
      <c r="D304" s="152" t="s">
        <v>179</v>
      </c>
      <c r="E304" s="159" t="s">
        <v>1</v>
      </c>
      <c r="F304" s="160" t="s">
        <v>1792</v>
      </c>
      <c r="H304" s="161">
        <v>1.8</v>
      </c>
      <c r="I304" s="162"/>
      <c r="L304" s="158"/>
      <c r="M304" s="163"/>
      <c r="T304" s="164"/>
      <c r="AT304" s="159" t="s">
        <v>179</v>
      </c>
      <c r="AU304" s="159" t="s">
        <v>89</v>
      </c>
      <c r="AV304" s="13" t="s">
        <v>89</v>
      </c>
      <c r="AW304" s="13" t="s">
        <v>36</v>
      </c>
      <c r="AX304" s="13" t="s">
        <v>80</v>
      </c>
      <c r="AY304" s="159" t="s">
        <v>171</v>
      </c>
    </row>
    <row r="305" spans="2:51" s="13" customFormat="1">
      <c r="B305" s="158"/>
      <c r="D305" s="152" t="s">
        <v>179</v>
      </c>
      <c r="E305" s="159" t="s">
        <v>1</v>
      </c>
      <c r="F305" s="160" t="s">
        <v>1793</v>
      </c>
      <c r="H305" s="161">
        <v>0.96</v>
      </c>
      <c r="I305" s="162"/>
      <c r="L305" s="158"/>
      <c r="M305" s="163"/>
      <c r="T305" s="164"/>
      <c r="AT305" s="159" t="s">
        <v>179</v>
      </c>
      <c r="AU305" s="159" t="s">
        <v>89</v>
      </c>
      <c r="AV305" s="13" t="s">
        <v>89</v>
      </c>
      <c r="AW305" s="13" t="s">
        <v>36</v>
      </c>
      <c r="AX305" s="13" t="s">
        <v>80</v>
      </c>
      <c r="AY305" s="159" t="s">
        <v>171</v>
      </c>
    </row>
    <row r="306" spans="2:51" s="13" customFormat="1">
      <c r="B306" s="158"/>
      <c r="D306" s="152" t="s">
        <v>179</v>
      </c>
      <c r="E306" s="159" t="s">
        <v>1</v>
      </c>
      <c r="F306" s="160" t="s">
        <v>1794</v>
      </c>
      <c r="H306" s="161">
        <v>0.72</v>
      </c>
      <c r="I306" s="162"/>
      <c r="L306" s="158"/>
      <c r="M306" s="163"/>
      <c r="T306" s="164"/>
      <c r="AT306" s="159" t="s">
        <v>179</v>
      </c>
      <c r="AU306" s="159" t="s">
        <v>89</v>
      </c>
      <c r="AV306" s="13" t="s">
        <v>89</v>
      </c>
      <c r="AW306" s="13" t="s">
        <v>36</v>
      </c>
      <c r="AX306" s="13" t="s">
        <v>80</v>
      </c>
      <c r="AY306" s="159" t="s">
        <v>171</v>
      </c>
    </row>
    <row r="307" spans="2:51" s="13" customFormat="1">
      <c r="B307" s="158"/>
      <c r="D307" s="152" t="s">
        <v>179</v>
      </c>
      <c r="E307" s="159" t="s">
        <v>1</v>
      </c>
      <c r="F307" s="160" t="s">
        <v>1795</v>
      </c>
      <c r="H307" s="161">
        <v>1.56</v>
      </c>
      <c r="I307" s="162"/>
      <c r="L307" s="158"/>
      <c r="M307" s="163"/>
      <c r="T307" s="164"/>
      <c r="AT307" s="159" t="s">
        <v>179</v>
      </c>
      <c r="AU307" s="159" t="s">
        <v>89</v>
      </c>
      <c r="AV307" s="13" t="s">
        <v>89</v>
      </c>
      <c r="AW307" s="13" t="s">
        <v>36</v>
      </c>
      <c r="AX307" s="13" t="s">
        <v>80</v>
      </c>
      <c r="AY307" s="159" t="s">
        <v>171</v>
      </c>
    </row>
    <row r="308" spans="2:51" s="13" customFormat="1">
      <c r="B308" s="158"/>
      <c r="D308" s="152" t="s">
        <v>179</v>
      </c>
      <c r="E308" s="159" t="s">
        <v>1</v>
      </c>
      <c r="F308" s="160" t="s">
        <v>1796</v>
      </c>
      <c r="H308" s="161">
        <v>0.6</v>
      </c>
      <c r="I308" s="162"/>
      <c r="L308" s="158"/>
      <c r="M308" s="163"/>
      <c r="T308" s="164"/>
      <c r="AT308" s="159" t="s">
        <v>179</v>
      </c>
      <c r="AU308" s="159" t="s">
        <v>89</v>
      </c>
      <c r="AV308" s="13" t="s">
        <v>89</v>
      </c>
      <c r="AW308" s="13" t="s">
        <v>36</v>
      </c>
      <c r="AX308" s="13" t="s">
        <v>80</v>
      </c>
      <c r="AY308" s="159" t="s">
        <v>171</v>
      </c>
    </row>
    <row r="309" spans="2:51" s="13" customFormat="1">
      <c r="B309" s="158"/>
      <c r="D309" s="152" t="s">
        <v>179</v>
      </c>
      <c r="E309" s="159" t="s">
        <v>1</v>
      </c>
      <c r="F309" s="160" t="s">
        <v>1797</v>
      </c>
      <c r="H309" s="161">
        <v>0.48</v>
      </c>
      <c r="I309" s="162"/>
      <c r="L309" s="158"/>
      <c r="M309" s="163"/>
      <c r="T309" s="164"/>
      <c r="AT309" s="159" t="s">
        <v>179</v>
      </c>
      <c r="AU309" s="159" t="s">
        <v>89</v>
      </c>
      <c r="AV309" s="13" t="s">
        <v>89</v>
      </c>
      <c r="AW309" s="13" t="s">
        <v>36</v>
      </c>
      <c r="AX309" s="13" t="s">
        <v>80</v>
      </c>
      <c r="AY309" s="159" t="s">
        <v>171</v>
      </c>
    </row>
    <row r="310" spans="2:51" s="13" customFormat="1">
      <c r="B310" s="158"/>
      <c r="D310" s="152" t="s">
        <v>179</v>
      </c>
      <c r="E310" s="159" t="s">
        <v>1</v>
      </c>
      <c r="F310" s="160" t="s">
        <v>1798</v>
      </c>
      <c r="H310" s="161">
        <v>0.48</v>
      </c>
      <c r="I310" s="162"/>
      <c r="L310" s="158"/>
      <c r="M310" s="163"/>
      <c r="T310" s="164"/>
      <c r="AT310" s="159" t="s">
        <v>179</v>
      </c>
      <c r="AU310" s="159" t="s">
        <v>89</v>
      </c>
      <c r="AV310" s="13" t="s">
        <v>89</v>
      </c>
      <c r="AW310" s="13" t="s">
        <v>36</v>
      </c>
      <c r="AX310" s="13" t="s">
        <v>80</v>
      </c>
      <c r="AY310" s="159" t="s">
        <v>171</v>
      </c>
    </row>
    <row r="311" spans="2:51" s="15" customFormat="1">
      <c r="B311" s="172"/>
      <c r="D311" s="152" t="s">
        <v>179</v>
      </c>
      <c r="E311" s="173" t="s">
        <v>1</v>
      </c>
      <c r="F311" s="174" t="s">
        <v>224</v>
      </c>
      <c r="H311" s="175">
        <v>195.46799999999999</v>
      </c>
      <c r="I311" s="176"/>
      <c r="L311" s="172"/>
      <c r="M311" s="177"/>
      <c r="T311" s="178"/>
      <c r="AT311" s="173" t="s">
        <v>179</v>
      </c>
      <c r="AU311" s="173" t="s">
        <v>89</v>
      </c>
      <c r="AV311" s="15" t="s">
        <v>96</v>
      </c>
      <c r="AW311" s="15" t="s">
        <v>36</v>
      </c>
      <c r="AX311" s="15" t="s">
        <v>80</v>
      </c>
      <c r="AY311" s="173" t="s">
        <v>171</v>
      </c>
    </row>
    <row r="312" spans="2:51" s="12" customFormat="1">
      <c r="B312" s="151"/>
      <c r="D312" s="152" t="s">
        <v>179</v>
      </c>
      <c r="E312" s="153" t="s">
        <v>1</v>
      </c>
      <c r="F312" s="154" t="s">
        <v>1768</v>
      </c>
      <c r="H312" s="153" t="s">
        <v>1</v>
      </c>
      <c r="I312" s="155"/>
      <c r="L312" s="151"/>
      <c r="M312" s="156"/>
      <c r="T312" s="157"/>
      <c r="AT312" s="153" t="s">
        <v>179</v>
      </c>
      <c r="AU312" s="153" t="s">
        <v>89</v>
      </c>
      <c r="AV312" s="12" t="s">
        <v>87</v>
      </c>
      <c r="AW312" s="12" t="s">
        <v>36</v>
      </c>
      <c r="AX312" s="12" t="s">
        <v>80</v>
      </c>
      <c r="AY312" s="153" t="s">
        <v>171</v>
      </c>
    </row>
    <row r="313" spans="2:51" s="13" customFormat="1">
      <c r="B313" s="158"/>
      <c r="D313" s="152" t="s">
        <v>179</v>
      </c>
      <c r="E313" s="159" t="s">
        <v>1</v>
      </c>
      <c r="F313" s="160" t="s">
        <v>1799</v>
      </c>
      <c r="H313" s="161">
        <v>10.59</v>
      </c>
      <c r="I313" s="162"/>
      <c r="L313" s="158"/>
      <c r="M313" s="163"/>
      <c r="T313" s="164"/>
      <c r="AT313" s="159" t="s">
        <v>179</v>
      </c>
      <c r="AU313" s="159" t="s">
        <v>89</v>
      </c>
      <c r="AV313" s="13" t="s">
        <v>89</v>
      </c>
      <c r="AW313" s="13" t="s">
        <v>36</v>
      </c>
      <c r="AX313" s="13" t="s">
        <v>80</v>
      </c>
      <c r="AY313" s="159" t="s">
        <v>171</v>
      </c>
    </row>
    <row r="314" spans="2:51" s="12" customFormat="1">
      <c r="B314" s="151"/>
      <c r="D314" s="152" t="s">
        <v>179</v>
      </c>
      <c r="E314" s="153" t="s">
        <v>1</v>
      </c>
      <c r="F314" s="154" t="s">
        <v>1791</v>
      </c>
      <c r="H314" s="153" t="s">
        <v>1</v>
      </c>
      <c r="I314" s="155"/>
      <c r="L314" s="151"/>
      <c r="M314" s="156"/>
      <c r="T314" s="157"/>
      <c r="AT314" s="153" t="s">
        <v>179</v>
      </c>
      <c r="AU314" s="153" t="s">
        <v>89</v>
      </c>
      <c r="AV314" s="12" t="s">
        <v>87</v>
      </c>
      <c r="AW314" s="12" t="s">
        <v>36</v>
      </c>
      <c r="AX314" s="12" t="s">
        <v>80</v>
      </c>
      <c r="AY314" s="153" t="s">
        <v>171</v>
      </c>
    </row>
    <row r="315" spans="2:51" s="13" customFormat="1">
      <c r="B315" s="158"/>
      <c r="D315" s="152" t="s">
        <v>179</v>
      </c>
      <c r="E315" s="159" t="s">
        <v>1</v>
      </c>
      <c r="F315" s="160" t="s">
        <v>1800</v>
      </c>
      <c r="H315" s="161">
        <v>0.9</v>
      </c>
      <c r="I315" s="162"/>
      <c r="L315" s="158"/>
      <c r="M315" s="163"/>
      <c r="T315" s="164"/>
      <c r="AT315" s="159" t="s">
        <v>179</v>
      </c>
      <c r="AU315" s="159" t="s">
        <v>89</v>
      </c>
      <c r="AV315" s="13" t="s">
        <v>89</v>
      </c>
      <c r="AW315" s="13" t="s">
        <v>36</v>
      </c>
      <c r="AX315" s="13" t="s">
        <v>80</v>
      </c>
      <c r="AY315" s="159" t="s">
        <v>171</v>
      </c>
    </row>
    <row r="316" spans="2:51" s="13" customFormat="1">
      <c r="B316" s="158"/>
      <c r="D316" s="152" t="s">
        <v>179</v>
      </c>
      <c r="E316" s="159" t="s">
        <v>1</v>
      </c>
      <c r="F316" s="160" t="s">
        <v>1801</v>
      </c>
      <c r="H316" s="161">
        <v>0.72</v>
      </c>
      <c r="I316" s="162"/>
      <c r="L316" s="158"/>
      <c r="M316" s="163"/>
      <c r="T316" s="164"/>
      <c r="AT316" s="159" t="s">
        <v>179</v>
      </c>
      <c r="AU316" s="159" t="s">
        <v>89</v>
      </c>
      <c r="AV316" s="13" t="s">
        <v>89</v>
      </c>
      <c r="AW316" s="13" t="s">
        <v>36</v>
      </c>
      <c r="AX316" s="13" t="s">
        <v>80</v>
      </c>
      <c r="AY316" s="159" t="s">
        <v>171</v>
      </c>
    </row>
    <row r="317" spans="2:51" s="13" customFormat="1">
      <c r="B317" s="158"/>
      <c r="D317" s="152" t="s">
        <v>179</v>
      </c>
      <c r="E317" s="159" t="s">
        <v>1</v>
      </c>
      <c r="F317" s="160" t="s">
        <v>1802</v>
      </c>
      <c r="H317" s="161">
        <v>3.6</v>
      </c>
      <c r="I317" s="162"/>
      <c r="L317" s="158"/>
      <c r="M317" s="163"/>
      <c r="T317" s="164"/>
      <c r="AT317" s="159" t="s">
        <v>179</v>
      </c>
      <c r="AU317" s="159" t="s">
        <v>89</v>
      </c>
      <c r="AV317" s="13" t="s">
        <v>89</v>
      </c>
      <c r="AW317" s="13" t="s">
        <v>36</v>
      </c>
      <c r="AX317" s="13" t="s">
        <v>80</v>
      </c>
      <c r="AY317" s="159" t="s">
        <v>171</v>
      </c>
    </row>
    <row r="318" spans="2:51" s="15" customFormat="1">
      <c r="B318" s="172"/>
      <c r="D318" s="152" t="s">
        <v>179</v>
      </c>
      <c r="E318" s="173" t="s">
        <v>1</v>
      </c>
      <c r="F318" s="174" t="s">
        <v>224</v>
      </c>
      <c r="H318" s="175">
        <v>15.81</v>
      </c>
      <c r="I318" s="176"/>
      <c r="L318" s="172"/>
      <c r="M318" s="177"/>
      <c r="T318" s="178"/>
      <c r="AT318" s="173" t="s">
        <v>179</v>
      </c>
      <c r="AU318" s="173" t="s">
        <v>89</v>
      </c>
      <c r="AV318" s="15" t="s">
        <v>96</v>
      </c>
      <c r="AW318" s="15" t="s">
        <v>36</v>
      </c>
      <c r="AX318" s="15" t="s">
        <v>80</v>
      </c>
      <c r="AY318" s="173" t="s">
        <v>171</v>
      </c>
    </row>
    <row r="319" spans="2:51" s="12" customFormat="1">
      <c r="B319" s="151"/>
      <c r="D319" s="152" t="s">
        <v>179</v>
      </c>
      <c r="E319" s="153" t="s">
        <v>1</v>
      </c>
      <c r="F319" s="154" t="s">
        <v>1803</v>
      </c>
      <c r="H319" s="153" t="s">
        <v>1</v>
      </c>
      <c r="I319" s="155"/>
      <c r="L319" s="151"/>
      <c r="M319" s="156"/>
      <c r="T319" s="157"/>
      <c r="AT319" s="153" t="s">
        <v>179</v>
      </c>
      <c r="AU319" s="153" t="s">
        <v>89</v>
      </c>
      <c r="AV319" s="12" t="s">
        <v>87</v>
      </c>
      <c r="AW319" s="12" t="s">
        <v>36</v>
      </c>
      <c r="AX319" s="12" t="s">
        <v>80</v>
      </c>
      <c r="AY319" s="153" t="s">
        <v>171</v>
      </c>
    </row>
    <row r="320" spans="2:51" s="13" customFormat="1">
      <c r="B320" s="158"/>
      <c r="D320" s="152" t="s">
        <v>179</v>
      </c>
      <c r="E320" s="159" t="s">
        <v>1</v>
      </c>
      <c r="F320" s="160" t="s">
        <v>1804</v>
      </c>
      <c r="H320" s="161">
        <v>3.8</v>
      </c>
      <c r="I320" s="162"/>
      <c r="L320" s="158"/>
      <c r="M320" s="163"/>
      <c r="T320" s="164"/>
      <c r="AT320" s="159" t="s">
        <v>179</v>
      </c>
      <c r="AU320" s="159" t="s">
        <v>89</v>
      </c>
      <c r="AV320" s="13" t="s">
        <v>89</v>
      </c>
      <c r="AW320" s="13" t="s">
        <v>36</v>
      </c>
      <c r="AX320" s="13" t="s">
        <v>80</v>
      </c>
      <c r="AY320" s="159" t="s">
        <v>171</v>
      </c>
    </row>
    <row r="321" spans="2:51" s="13" customFormat="1">
      <c r="B321" s="158"/>
      <c r="D321" s="152" t="s">
        <v>179</v>
      </c>
      <c r="E321" s="159" t="s">
        <v>1</v>
      </c>
      <c r="F321" s="160" t="s">
        <v>1805</v>
      </c>
      <c r="H321" s="161">
        <v>27.4</v>
      </c>
      <c r="I321" s="162"/>
      <c r="L321" s="158"/>
      <c r="M321" s="163"/>
      <c r="T321" s="164"/>
      <c r="AT321" s="159" t="s">
        <v>179</v>
      </c>
      <c r="AU321" s="159" t="s">
        <v>89</v>
      </c>
      <c r="AV321" s="13" t="s">
        <v>89</v>
      </c>
      <c r="AW321" s="13" t="s">
        <v>36</v>
      </c>
      <c r="AX321" s="13" t="s">
        <v>80</v>
      </c>
      <c r="AY321" s="159" t="s">
        <v>171</v>
      </c>
    </row>
    <row r="322" spans="2:51" s="13" customFormat="1">
      <c r="B322" s="158"/>
      <c r="D322" s="152" t="s">
        <v>179</v>
      </c>
      <c r="E322" s="159" t="s">
        <v>1</v>
      </c>
      <c r="F322" s="160" t="s">
        <v>1806</v>
      </c>
      <c r="H322" s="161">
        <v>11.7</v>
      </c>
      <c r="I322" s="162"/>
      <c r="L322" s="158"/>
      <c r="M322" s="163"/>
      <c r="T322" s="164"/>
      <c r="AT322" s="159" t="s">
        <v>179</v>
      </c>
      <c r="AU322" s="159" t="s">
        <v>89</v>
      </c>
      <c r="AV322" s="13" t="s">
        <v>89</v>
      </c>
      <c r="AW322" s="13" t="s">
        <v>36</v>
      </c>
      <c r="AX322" s="13" t="s">
        <v>80</v>
      </c>
      <c r="AY322" s="159" t="s">
        <v>171</v>
      </c>
    </row>
    <row r="323" spans="2:51" s="15" customFormat="1">
      <c r="B323" s="172"/>
      <c r="D323" s="152" t="s">
        <v>179</v>
      </c>
      <c r="E323" s="173" t="s">
        <v>1</v>
      </c>
      <c r="F323" s="174" t="s">
        <v>224</v>
      </c>
      <c r="H323" s="175">
        <v>42.9</v>
      </c>
      <c r="I323" s="176"/>
      <c r="L323" s="172"/>
      <c r="M323" s="177"/>
      <c r="T323" s="178"/>
      <c r="AT323" s="173" t="s">
        <v>179</v>
      </c>
      <c r="AU323" s="173" t="s">
        <v>89</v>
      </c>
      <c r="AV323" s="15" t="s">
        <v>96</v>
      </c>
      <c r="AW323" s="15" t="s">
        <v>36</v>
      </c>
      <c r="AX323" s="15" t="s">
        <v>80</v>
      </c>
      <c r="AY323" s="173" t="s">
        <v>171</v>
      </c>
    </row>
    <row r="324" spans="2:51" s="12" customFormat="1">
      <c r="B324" s="151"/>
      <c r="D324" s="152" t="s">
        <v>179</v>
      </c>
      <c r="E324" s="153" t="s">
        <v>1</v>
      </c>
      <c r="F324" s="154" t="s">
        <v>1771</v>
      </c>
      <c r="H324" s="153" t="s">
        <v>1</v>
      </c>
      <c r="I324" s="155"/>
      <c r="L324" s="151"/>
      <c r="M324" s="156"/>
      <c r="T324" s="157"/>
      <c r="AT324" s="153" t="s">
        <v>179</v>
      </c>
      <c r="AU324" s="153" t="s">
        <v>89</v>
      </c>
      <c r="AV324" s="12" t="s">
        <v>87</v>
      </c>
      <c r="AW324" s="12" t="s">
        <v>36</v>
      </c>
      <c r="AX324" s="12" t="s">
        <v>80</v>
      </c>
      <c r="AY324" s="153" t="s">
        <v>171</v>
      </c>
    </row>
    <row r="325" spans="2:51" s="13" customFormat="1">
      <c r="B325" s="158"/>
      <c r="D325" s="152" t="s">
        <v>179</v>
      </c>
      <c r="E325" s="159" t="s">
        <v>1</v>
      </c>
      <c r="F325" s="160" t="s">
        <v>1807</v>
      </c>
      <c r="H325" s="161">
        <v>1.41</v>
      </c>
      <c r="I325" s="162"/>
      <c r="L325" s="158"/>
      <c r="M325" s="163"/>
      <c r="T325" s="164"/>
      <c r="AT325" s="159" t="s">
        <v>179</v>
      </c>
      <c r="AU325" s="159" t="s">
        <v>89</v>
      </c>
      <c r="AV325" s="13" t="s">
        <v>89</v>
      </c>
      <c r="AW325" s="13" t="s">
        <v>36</v>
      </c>
      <c r="AX325" s="13" t="s">
        <v>80</v>
      </c>
      <c r="AY325" s="159" t="s">
        <v>171</v>
      </c>
    </row>
    <row r="326" spans="2:51" s="13" customFormat="1">
      <c r="B326" s="158"/>
      <c r="D326" s="152" t="s">
        <v>179</v>
      </c>
      <c r="E326" s="159" t="s">
        <v>1</v>
      </c>
      <c r="F326" s="160" t="s">
        <v>1808</v>
      </c>
      <c r="H326" s="161">
        <v>1.1279999999999999</v>
      </c>
      <c r="I326" s="162"/>
      <c r="L326" s="158"/>
      <c r="M326" s="163"/>
      <c r="T326" s="164"/>
      <c r="AT326" s="159" t="s">
        <v>179</v>
      </c>
      <c r="AU326" s="159" t="s">
        <v>89</v>
      </c>
      <c r="AV326" s="13" t="s">
        <v>89</v>
      </c>
      <c r="AW326" s="13" t="s">
        <v>36</v>
      </c>
      <c r="AX326" s="13" t="s">
        <v>80</v>
      </c>
      <c r="AY326" s="159" t="s">
        <v>171</v>
      </c>
    </row>
    <row r="327" spans="2:51" s="13" customFormat="1">
      <c r="B327" s="158"/>
      <c r="D327" s="152" t="s">
        <v>179</v>
      </c>
      <c r="E327" s="159" t="s">
        <v>1</v>
      </c>
      <c r="F327" s="160" t="s">
        <v>1809</v>
      </c>
      <c r="H327" s="161">
        <v>3.4780000000000002</v>
      </c>
      <c r="I327" s="162"/>
      <c r="L327" s="158"/>
      <c r="M327" s="163"/>
      <c r="T327" s="164"/>
      <c r="AT327" s="159" t="s">
        <v>179</v>
      </c>
      <c r="AU327" s="159" t="s">
        <v>89</v>
      </c>
      <c r="AV327" s="13" t="s">
        <v>89</v>
      </c>
      <c r="AW327" s="13" t="s">
        <v>36</v>
      </c>
      <c r="AX327" s="13" t="s">
        <v>80</v>
      </c>
      <c r="AY327" s="159" t="s">
        <v>171</v>
      </c>
    </row>
    <row r="328" spans="2:51" s="13" customFormat="1">
      <c r="B328" s="158"/>
      <c r="D328" s="152" t="s">
        <v>179</v>
      </c>
      <c r="E328" s="159" t="s">
        <v>1</v>
      </c>
      <c r="F328" s="160" t="s">
        <v>1810</v>
      </c>
      <c r="H328" s="161">
        <v>1.0880000000000001</v>
      </c>
      <c r="I328" s="162"/>
      <c r="L328" s="158"/>
      <c r="M328" s="163"/>
      <c r="T328" s="164"/>
      <c r="AT328" s="159" t="s">
        <v>179</v>
      </c>
      <c r="AU328" s="159" t="s">
        <v>89</v>
      </c>
      <c r="AV328" s="13" t="s">
        <v>89</v>
      </c>
      <c r="AW328" s="13" t="s">
        <v>36</v>
      </c>
      <c r="AX328" s="13" t="s">
        <v>80</v>
      </c>
      <c r="AY328" s="159" t="s">
        <v>171</v>
      </c>
    </row>
    <row r="329" spans="2:51" s="13" customFormat="1">
      <c r="B329" s="158"/>
      <c r="D329" s="152" t="s">
        <v>179</v>
      </c>
      <c r="E329" s="159" t="s">
        <v>1</v>
      </c>
      <c r="F329" s="160" t="s">
        <v>1811</v>
      </c>
      <c r="H329" s="161">
        <v>0.68</v>
      </c>
      <c r="I329" s="162"/>
      <c r="L329" s="158"/>
      <c r="M329" s="163"/>
      <c r="T329" s="164"/>
      <c r="AT329" s="159" t="s">
        <v>179</v>
      </c>
      <c r="AU329" s="159" t="s">
        <v>89</v>
      </c>
      <c r="AV329" s="13" t="s">
        <v>89</v>
      </c>
      <c r="AW329" s="13" t="s">
        <v>36</v>
      </c>
      <c r="AX329" s="13" t="s">
        <v>80</v>
      </c>
      <c r="AY329" s="159" t="s">
        <v>171</v>
      </c>
    </row>
    <row r="330" spans="2:51" s="13" customFormat="1">
      <c r="B330" s="158"/>
      <c r="D330" s="152" t="s">
        <v>179</v>
      </c>
      <c r="E330" s="159" t="s">
        <v>1</v>
      </c>
      <c r="F330" s="160" t="s">
        <v>1812</v>
      </c>
      <c r="H330" s="161">
        <v>5.2480000000000002</v>
      </c>
      <c r="I330" s="162"/>
      <c r="L330" s="158"/>
      <c r="M330" s="163"/>
      <c r="T330" s="164"/>
      <c r="AT330" s="159" t="s">
        <v>179</v>
      </c>
      <c r="AU330" s="159" t="s">
        <v>89</v>
      </c>
      <c r="AV330" s="13" t="s">
        <v>89</v>
      </c>
      <c r="AW330" s="13" t="s">
        <v>36</v>
      </c>
      <c r="AX330" s="13" t="s">
        <v>80</v>
      </c>
      <c r="AY330" s="159" t="s">
        <v>171</v>
      </c>
    </row>
    <row r="331" spans="2:51" s="13" customFormat="1">
      <c r="B331" s="158"/>
      <c r="D331" s="152" t="s">
        <v>179</v>
      </c>
      <c r="E331" s="159" t="s">
        <v>1</v>
      </c>
      <c r="F331" s="160" t="s">
        <v>1813</v>
      </c>
      <c r="H331" s="161">
        <v>3.28</v>
      </c>
      <c r="I331" s="162"/>
      <c r="L331" s="158"/>
      <c r="M331" s="163"/>
      <c r="T331" s="164"/>
      <c r="AT331" s="159" t="s">
        <v>179</v>
      </c>
      <c r="AU331" s="159" t="s">
        <v>89</v>
      </c>
      <c r="AV331" s="13" t="s">
        <v>89</v>
      </c>
      <c r="AW331" s="13" t="s">
        <v>36</v>
      </c>
      <c r="AX331" s="13" t="s">
        <v>80</v>
      </c>
      <c r="AY331" s="159" t="s">
        <v>171</v>
      </c>
    </row>
    <row r="332" spans="2:51" s="13" customFormat="1">
      <c r="B332" s="158"/>
      <c r="D332" s="152" t="s">
        <v>179</v>
      </c>
      <c r="E332" s="159" t="s">
        <v>1</v>
      </c>
      <c r="F332" s="160" t="s">
        <v>1814</v>
      </c>
      <c r="H332" s="161">
        <v>5.76</v>
      </c>
      <c r="I332" s="162"/>
      <c r="L332" s="158"/>
      <c r="M332" s="163"/>
      <c r="T332" s="164"/>
      <c r="AT332" s="159" t="s">
        <v>179</v>
      </c>
      <c r="AU332" s="159" t="s">
        <v>89</v>
      </c>
      <c r="AV332" s="13" t="s">
        <v>89</v>
      </c>
      <c r="AW332" s="13" t="s">
        <v>36</v>
      </c>
      <c r="AX332" s="13" t="s">
        <v>80</v>
      </c>
      <c r="AY332" s="159" t="s">
        <v>171</v>
      </c>
    </row>
    <row r="333" spans="2:51" s="13" customFormat="1">
      <c r="B333" s="158"/>
      <c r="D333" s="152" t="s">
        <v>179</v>
      </c>
      <c r="E333" s="159" t="s">
        <v>1</v>
      </c>
      <c r="F333" s="160" t="s">
        <v>1815</v>
      </c>
      <c r="H333" s="161">
        <v>2.7</v>
      </c>
      <c r="I333" s="162"/>
      <c r="L333" s="158"/>
      <c r="M333" s="163"/>
      <c r="T333" s="164"/>
      <c r="AT333" s="159" t="s">
        <v>179</v>
      </c>
      <c r="AU333" s="159" t="s">
        <v>89</v>
      </c>
      <c r="AV333" s="13" t="s">
        <v>89</v>
      </c>
      <c r="AW333" s="13" t="s">
        <v>36</v>
      </c>
      <c r="AX333" s="13" t="s">
        <v>80</v>
      </c>
      <c r="AY333" s="159" t="s">
        <v>171</v>
      </c>
    </row>
    <row r="334" spans="2:51" s="15" customFormat="1">
      <c r="B334" s="172"/>
      <c r="D334" s="152" t="s">
        <v>179</v>
      </c>
      <c r="E334" s="173" t="s">
        <v>1</v>
      </c>
      <c r="F334" s="174" t="s">
        <v>224</v>
      </c>
      <c r="H334" s="175">
        <v>24.771999999999998</v>
      </c>
      <c r="I334" s="176"/>
      <c r="L334" s="172"/>
      <c r="M334" s="177"/>
      <c r="T334" s="178"/>
      <c r="AT334" s="173" t="s">
        <v>179</v>
      </c>
      <c r="AU334" s="173" t="s">
        <v>89</v>
      </c>
      <c r="AV334" s="15" t="s">
        <v>96</v>
      </c>
      <c r="AW334" s="15" t="s">
        <v>36</v>
      </c>
      <c r="AX334" s="15" t="s">
        <v>80</v>
      </c>
      <c r="AY334" s="173" t="s">
        <v>171</v>
      </c>
    </row>
    <row r="335" spans="2:51" s="12" customFormat="1">
      <c r="B335" s="151"/>
      <c r="D335" s="152" t="s">
        <v>179</v>
      </c>
      <c r="E335" s="153" t="s">
        <v>1</v>
      </c>
      <c r="F335" s="154" t="s">
        <v>1803</v>
      </c>
      <c r="H335" s="153" t="s">
        <v>1</v>
      </c>
      <c r="I335" s="155"/>
      <c r="L335" s="151"/>
      <c r="M335" s="156"/>
      <c r="T335" s="157"/>
      <c r="AT335" s="153" t="s">
        <v>179</v>
      </c>
      <c r="AU335" s="153" t="s">
        <v>89</v>
      </c>
      <c r="AV335" s="12" t="s">
        <v>87</v>
      </c>
      <c r="AW335" s="12" t="s">
        <v>36</v>
      </c>
      <c r="AX335" s="12" t="s">
        <v>80</v>
      </c>
      <c r="AY335" s="153" t="s">
        <v>171</v>
      </c>
    </row>
    <row r="336" spans="2:51" s="13" customFormat="1">
      <c r="B336" s="158"/>
      <c r="D336" s="152" t="s">
        <v>179</v>
      </c>
      <c r="E336" s="159" t="s">
        <v>1</v>
      </c>
      <c r="F336" s="160" t="s">
        <v>1816</v>
      </c>
      <c r="H336" s="161">
        <v>3</v>
      </c>
      <c r="I336" s="162"/>
      <c r="L336" s="158"/>
      <c r="M336" s="163"/>
      <c r="T336" s="164"/>
      <c r="AT336" s="159" t="s">
        <v>179</v>
      </c>
      <c r="AU336" s="159" t="s">
        <v>89</v>
      </c>
      <c r="AV336" s="13" t="s">
        <v>89</v>
      </c>
      <c r="AW336" s="13" t="s">
        <v>36</v>
      </c>
      <c r="AX336" s="13" t="s">
        <v>80</v>
      </c>
      <c r="AY336" s="159" t="s">
        <v>171</v>
      </c>
    </row>
    <row r="337" spans="2:65" s="14" customFormat="1">
      <c r="B337" s="165"/>
      <c r="D337" s="152" t="s">
        <v>179</v>
      </c>
      <c r="E337" s="166" t="s">
        <v>1</v>
      </c>
      <c r="F337" s="167" t="s">
        <v>183</v>
      </c>
      <c r="H337" s="168">
        <v>298.87</v>
      </c>
      <c r="I337" s="169"/>
      <c r="L337" s="165"/>
      <c r="M337" s="170"/>
      <c r="T337" s="171"/>
      <c r="AT337" s="166" t="s">
        <v>179</v>
      </c>
      <c r="AU337" s="166" t="s">
        <v>89</v>
      </c>
      <c r="AV337" s="14" t="s">
        <v>177</v>
      </c>
      <c r="AW337" s="14" t="s">
        <v>36</v>
      </c>
      <c r="AX337" s="14" t="s">
        <v>87</v>
      </c>
      <c r="AY337" s="166" t="s">
        <v>171</v>
      </c>
    </row>
    <row r="338" spans="2:65" s="1" customFormat="1" ht="33" customHeight="1">
      <c r="B338" s="32"/>
      <c r="C338" s="137" t="s">
        <v>536</v>
      </c>
      <c r="D338" s="137" t="s">
        <v>173</v>
      </c>
      <c r="E338" s="138" t="s">
        <v>1817</v>
      </c>
      <c r="F338" s="139" t="s">
        <v>1818</v>
      </c>
      <c r="G338" s="140" t="s">
        <v>176</v>
      </c>
      <c r="H338" s="141">
        <v>298.87</v>
      </c>
      <c r="I338" s="142"/>
      <c r="J338" s="143">
        <f>ROUND(I338*H338,2)</f>
        <v>0</v>
      </c>
      <c r="K338" s="144"/>
      <c r="L338" s="32"/>
      <c r="M338" s="145" t="s">
        <v>1</v>
      </c>
      <c r="N338" s="146" t="s">
        <v>45</v>
      </c>
      <c r="P338" s="147">
        <f>O338*H338</f>
        <v>0</v>
      </c>
      <c r="Q338" s="147">
        <v>0</v>
      </c>
      <c r="R338" s="147">
        <f>Q338*H338</f>
        <v>0</v>
      </c>
      <c r="S338" s="147">
        <v>0</v>
      </c>
      <c r="T338" s="148">
        <f>S338*H338</f>
        <v>0</v>
      </c>
      <c r="AR338" s="149" t="s">
        <v>177</v>
      </c>
      <c r="AT338" s="149" t="s">
        <v>173</v>
      </c>
      <c r="AU338" s="149" t="s">
        <v>89</v>
      </c>
      <c r="AY338" s="17" t="s">
        <v>171</v>
      </c>
      <c r="BE338" s="150">
        <f>IF(N338="základní",J338,0)</f>
        <v>0</v>
      </c>
      <c r="BF338" s="150">
        <f>IF(N338="snížená",J338,0)</f>
        <v>0</v>
      </c>
      <c r="BG338" s="150">
        <f>IF(N338="zákl. přenesená",J338,0)</f>
        <v>0</v>
      </c>
      <c r="BH338" s="150">
        <f>IF(N338="sníž. přenesená",J338,0)</f>
        <v>0</v>
      </c>
      <c r="BI338" s="150">
        <f>IF(N338="nulová",J338,0)</f>
        <v>0</v>
      </c>
      <c r="BJ338" s="17" t="s">
        <v>87</v>
      </c>
      <c r="BK338" s="150">
        <f>ROUND(I338*H338,2)</f>
        <v>0</v>
      </c>
      <c r="BL338" s="17" t="s">
        <v>177</v>
      </c>
      <c r="BM338" s="149" t="s">
        <v>1819</v>
      </c>
    </row>
    <row r="339" spans="2:65" s="1" customFormat="1" ht="24.15" customHeight="1">
      <c r="B339" s="32"/>
      <c r="C339" s="137" t="s">
        <v>540</v>
      </c>
      <c r="D339" s="137" t="s">
        <v>173</v>
      </c>
      <c r="E339" s="138" t="s">
        <v>1820</v>
      </c>
      <c r="F339" s="139" t="s">
        <v>1821</v>
      </c>
      <c r="G339" s="140" t="s">
        <v>689</v>
      </c>
      <c r="H339" s="141">
        <v>8.69</v>
      </c>
      <c r="I339" s="142"/>
      <c r="J339" s="143">
        <f>ROUND(I339*H339,2)</f>
        <v>0</v>
      </c>
      <c r="K339" s="144"/>
      <c r="L339" s="32"/>
      <c r="M339" s="145" t="s">
        <v>1</v>
      </c>
      <c r="N339" s="146" t="s">
        <v>45</v>
      </c>
      <c r="P339" s="147">
        <f>O339*H339</f>
        <v>0</v>
      </c>
      <c r="Q339" s="147">
        <v>1.10907</v>
      </c>
      <c r="R339" s="147">
        <f>Q339*H339</f>
        <v>9.6378182999999993</v>
      </c>
      <c r="S339" s="147">
        <v>0</v>
      </c>
      <c r="T339" s="148">
        <f>S339*H339</f>
        <v>0</v>
      </c>
      <c r="AR339" s="149" t="s">
        <v>177</v>
      </c>
      <c r="AT339" s="149" t="s">
        <v>173</v>
      </c>
      <c r="AU339" s="149" t="s">
        <v>89</v>
      </c>
      <c r="AY339" s="17" t="s">
        <v>171</v>
      </c>
      <c r="BE339" s="150">
        <f>IF(N339="základní",J339,0)</f>
        <v>0</v>
      </c>
      <c r="BF339" s="150">
        <f>IF(N339="snížená",J339,0)</f>
        <v>0</v>
      </c>
      <c r="BG339" s="150">
        <f>IF(N339="zákl. přenesená",J339,0)</f>
        <v>0</v>
      </c>
      <c r="BH339" s="150">
        <f>IF(N339="sníž. přenesená",J339,0)</f>
        <v>0</v>
      </c>
      <c r="BI339" s="150">
        <f>IF(N339="nulová",J339,0)</f>
        <v>0</v>
      </c>
      <c r="BJ339" s="17" t="s">
        <v>87</v>
      </c>
      <c r="BK339" s="150">
        <f>ROUND(I339*H339,2)</f>
        <v>0</v>
      </c>
      <c r="BL339" s="17" t="s">
        <v>177</v>
      </c>
      <c r="BM339" s="149" t="s">
        <v>1822</v>
      </c>
    </row>
    <row r="340" spans="2:65" s="12" customFormat="1">
      <c r="B340" s="151"/>
      <c r="D340" s="152" t="s">
        <v>179</v>
      </c>
      <c r="E340" s="153" t="s">
        <v>1</v>
      </c>
      <c r="F340" s="154" t="s">
        <v>1695</v>
      </c>
      <c r="H340" s="153" t="s">
        <v>1</v>
      </c>
      <c r="I340" s="155"/>
      <c r="L340" s="151"/>
      <c r="M340" s="156"/>
      <c r="T340" s="157"/>
      <c r="AT340" s="153" t="s">
        <v>179</v>
      </c>
      <c r="AU340" s="153" t="s">
        <v>89</v>
      </c>
      <c r="AV340" s="12" t="s">
        <v>87</v>
      </c>
      <c r="AW340" s="12" t="s">
        <v>36</v>
      </c>
      <c r="AX340" s="12" t="s">
        <v>80</v>
      </c>
      <c r="AY340" s="153" t="s">
        <v>171</v>
      </c>
    </row>
    <row r="341" spans="2:65" s="12" customFormat="1">
      <c r="B341" s="151"/>
      <c r="D341" s="152" t="s">
        <v>179</v>
      </c>
      <c r="E341" s="153" t="s">
        <v>1</v>
      </c>
      <c r="F341" s="154" t="s">
        <v>1823</v>
      </c>
      <c r="H341" s="153" t="s">
        <v>1</v>
      </c>
      <c r="I341" s="155"/>
      <c r="L341" s="151"/>
      <c r="M341" s="156"/>
      <c r="T341" s="157"/>
      <c r="AT341" s="153" t="s">
        <v>179</v>
      </c>
      <c r="AU341" s="153" t="s">
        <v>89</v>
      </c>
      <c r="AV341" s="12" t="s">
        <v>87</v>
      </c>
      <c r="AW341" s="12" t="s">
        <v>36</v>
      </c>
      <c r="AX341" s="12" t="s">
        <v>80</v>
      </c>
      <c r="AY341" s="153" t="s">
        <v>171</v>
      </c>
    </row>
    <row r="342" spans="2:65" s="13" customFormat="1">
      <c r="B342" s="158"/>
      <c r="D342" s="152" t="s">
        <v>179</v>
      </c>
      <c r="E342" s="159" t="s">
        <v>1</v>
      </c>
      <c r="F342" s="160" t="s">
        <v>1824</v>
      </c>
      <c r="H342" s="161">
        <v>8.69</v>
      </c>
      <c r="I342" s="162"/>
      <c r="L342" s="158"/>
      <c r="M342" s="163"/>
      <c r="T342" s="164"/>
      <c r="AT342" s="159" t="s">
        <v>179</v>
      </c>
      <c r="AU342" s="159" t="s">
        <v>89</v>
      </c>
      <c r="AV342" s="13" t="s">
        <v>89</v>
      </c>
      <c r="AW342" s="13" t="s">
        <v>36</v>
      </c>
      <c r="AX342" s="13" t="s">
        <v>87</v>
      </c>
      <c r="AY342" s="159" t="s">
        <v>171</v>
      </c>
    </row>
    <row r="343" spans="2:65" s="1" customFormat="1" ht="33" customHeight="1">
      <c r="B343" s="32"/>
      <c r="C343" s="137" t="s">
        <v>544</v>
      </c>
      <c r="D343" s="137" t="s">
        <v>173</v>
      </c>
      <c r="E343" s="138" t="s">
        <v>1825</v>
      </c>
      <c r="F343" s="139" t="s">
        <v>1826</v>
      </c>
      <c r="G343" s="140" t="s">
        <v>689</v>
      </c>
      <c r="H343" s="141">
        <v>7.1999999999999995E-2</v>
      </c>
      <c r="I343" s="142"/>
      <c r="J343" s="143">
        <f>ROUND(I343*H343,2)</f>
        <v>0</v>
      </c>
      <c r="K343" s="144"/>
      <c r="L343" s="32"/>
      <c r="M343" s="145" t="s">
        <v>1</v>
      </c>
      <c r="N343" s="146" t="s">
        <v>45</v>
      </c>
      <c r="P343" s="147">
        <f>O343*H343</f>
        <v>0</v>
      </c>
      <c r="Q343" s="147">
        <v>1.06277</v>
      </c>
      <c r="R343" s="147">
        <f>Q343*H343</f>
        <v>7.6519439999999994E-2</v>
      </c>
      <c r="S343" s="147">
        <v>0</v>
      </c>
      <c r="T343" s="148">
        <f>S343*H343</f>
        <v>0</v>
      </c>
      <c r="AR343" s="149" t="s">
        <v>177</v>
      </c>
      <c r="AT343" s="149" t="s">
        <v>173</v>
      </c>
      <c r="AU343" s="149" t="s">
        <v>89</v>
      </c>
      <c r="AY343" s="17" t="s">
        <v>171</v>
      </c>
      <c r="BE343" s="150">
        <f>IF(N343="základní",J343,0)</f>
        <v>0</v>
      </c>
      <c r="BF343" s="150">
        <f>IF(N343="snížená",J343,0)</f>
        <v>0</v>
      </c>
      <c r="BG343" s="150">
        <f>IF(N343="zákl. přenesená",J343,0)</f>
        <v>0</v>
      </c>
      <c r="BH343" s="150">
        <f>IF(N343="sníž. přenesená",J343,0)</f>
        <v>0</v>
      </c>
      <c r="BI343" s="150">
        <f>IF(N343="nulová",J343,0)</f>
        <v>0</v>
      </c>
      <c r="BJ343" s="17" t="s">
        <v>87</v>
      </c>
      <c r="BK343" s="150">
        <f>ROUND(I343*H343,2)</f>
        <v>0</v>
      </c>
      <c r="BL343" s="17" t="s">
        <v>177</v>
      </c>
      <c r="BM343" s="149" t="s">
        <v>1827</v>
      </c>
    </row>
    <row r="344" spans="2:65" s="12" customFormat="1">
      <c r="B344" s="151"/>
      <c r="D344" s="152" t="s">
        <v>179</v>
      </c>
      <c r="E344" s="153" t="s">
        <v>1</v>
      </c>
      <c r="F344" s="154" t="s">
        <v>1695</v>
      </c>
      <c r="H344" s="153" t="s">
        <v>1</v>
      </c>
      <c r="I344" s="155"/>
      <c r="L344" s="151"/>
      <c r="M344" s="156"/>
      <c r="T344" s="157"/>
      <c r="AT344" s="153" t="s">
        <v>179</v>
      </c>
      <c r="AU344" s="153" t="s">
        <v>89</v>
      </c>
      <c r="AV344" s="12" t="s">
        <v>87</v>
      </c>
      <c r="AW344" s="12" t="s">
        <v>36</v>
      </c>
      <c r="AX344" s="12" t="s">
        <v>80</v>
      </c>
      <c r="AY344" s="153" t="s">
        <v>171</v>
      </c>
    </row>
    <row r="345" spans="2:65" s="12" customFormat="1">
      <c r="B345" s="151"/>
      <c r="D345" s="152" t="s">
        <v>179</v>
      </c>
      <c r="E345" s="153" t="s">
        <v>1</v>
      </c>
      <c r="F345" s="154" t="s">
        <v>1828</v>
      </c>
      <c r="H345" s="153" t="s">
        <v>1</v>
      </c>
      <c r="I345" s="155"/>
      <c r="L345" s="151"/>
      <c r="M345" s="156"/>
      <c r="T345" s="157"/>
      <c r="AT345" s="153" t="s">
        <v>179</v>
      </c>
      <c r="AU345" s="153" t="s">
        <v>89</v>
      </c>
      <c r="AV345" s="12" t="s">
        <v>87</v>
      </c>
      <c r="AW345" s="12" t="s">
        <v>36</v>
      </c>
      <c r="AX345" s="12" t="s">
        <v>80</v>
      </c>
      <c r="AY345" s="153" t="s">
        <v>171</v>
      </c>
    </row>
    <row r="346" spans="2:65" s="13" customFormat="1">
      <c r="B346" s="158"/>
      <c r="D346" s="152" t="s">
        <v>179</v>
      </c>
      <c r="E346" s="159" t="s">
        <v>1</v>
      </c>
      <c r="F346" s="160" t="s">
        <v>1829</v>
      </c>
      <c r="H346" s="161">
        <v>32.298000000000002</v>
      </c>
      <c r="I346" s="162"/>
      <c r="L346" s="158"/>
      <c r="M346" s="163"/>
      <c r="T346" s="164"/>
      <c r="AT346" s="159" t="s">
        <v>179</v>
      </c>
      <c r="AU346" s="159" t="s">
        <v>89</v>
      </c>
      <c r="AV346" s="13" t="s">
        <v>89</v>
      </c>
      <c r="AW346" s="13" t="s">
        <v>36</v>
      </c>
      <c r="AX346" s="13" t="s">
        <v>80</v>
      </c>
      <c r="AY346" s="159" t="s">
        <v>171</v>
      </c>
    </row>
    <row r="347" spans="2:65" s="13" customFormat="1">
      <c r="B347" s="158"/>
      <c r="D347" s="152" t="s">
        <v>179</v>
      </c>
      <c r="E347" s="159" t="s">
        <v>1</v>
      </c>
      <c r="F347" s="160" t="s">
        <v>1830</v>
      </c>
      <c r="H347" s="161">
        <v>16.837</v>
      </c>
      <c r="I347" s="162"/>
      <c r="L347" s="158"/>
      <c r="M347" s="163"/>
      <c r="T347" s="164"/>
      <c r="AT347" s="159" t="s">
        <v>179</v>
      </c>
      <c r="AU347" s="159" t="s">
        <v>89</v>
      </c>
      <c r="AV347" s="13" t="s">
        <v>89</v>
      </c>
      <c r="AW347" s="13" t="s">
        <v>36</v>
      </c>
      <c r="AX347" s="13" t="s">
        <v>80</v>
      </c>
      <c r="AY347" s="159" t="s">
        <v>171</v>
      </c>
    </row>
    <row r="348" spans="2:65" s="13" customFormat="1">
      <c r="B348" s="158"/>
      <c r="D348" s="152" t="s">
        <v>179</v>
      </c>
      <c r="E348" s="159" t="s">
        <v>1</v>
      </c>
      <c r="F348" s="160" t="s">
        <v>1831</v>
      </c>
      <c r="H348" s="161">
        <v>3.8919999999999999</v>
      </c>
      <c r="I348" s="162"/>
      <c r="L348" s="158"/>
      <c r="M348" s="163"/>
      <c r="T348" s="164"/>
      <c r="AT348" s="159" t="s">
        <v>179</v>
      </c>
      <c r="AU348" s="159" t="s">
        <v>89</v>
      </c>
      <c r="AV348" s="13" t="s">
        <v>89</v>
      </c>
      <c r="AW348" s="13" t="s">
        <v>36</v>
      </c>
      <c r="AX348" s="13" t="s">
        <v>80</v>
      </c>
      <c r="AY348" s="159" t="s">
        <v>171</v>
      </c>
    </row>
    <row r="349" spans="2:65" s="14" customFormat="1">
      <c r="B349" s="165"/>
      <c r="D349" s="152" t="s">
        <v>179</v>
      </c>
      <c r="E349" s="166" t="s">
        <v>1</v>
      </c>
      <c r="F349" s="167" t="s">
        <v>183</v>
      </c>
      <c r="H349" s="168">
        <v>53.027000000000001</v>
      </c>
      <c r="I349" s="169"/>
      <c r="L349" s="165"/>
      <c r="M349" s="170"/>
      <c r="T349" s="171"/>
      <c r="AT349" s="166" t="s">
        <v>179</v>
      </c>
      <c r="AU349" s="166" t="s">
        <v>89</v>
      </c>
      <c r="AV349" s="14" t="s">
        <v>177</v>
      </c>
      <c r="AW349" s="14" t="s">
        <v>36</v>
      </c>
      <c r="AX349" s="14" t="s">
        <v>80</v>
      </c>
      <c r="AY349" s="166" t="s">
        <v>171</v>
      </c>
    </row>
    <row r="350" spans="2:65" s="13" customFormat="1">
      <c r="B350" s="158"/>
      <c r="D350" s="152" t="s">
        <v>179</v>
      </c>
      <c r="E350" s="159" t="s">
        <v>1</v>
      </c>
      <c r="F350" s="160" t="s">
        <v>1832</v>
      </c>
      <c r="H350" s="161">
        <v>7.1999999999999995E-2</v>
      </c>
      <c r="I350" s="162"/>
      <c r="L350" s="158"/>
      <c r="M350" s="163"/>
      <c r="T350" s="164"/>
      <c r="AT350" s="159" t="s">
        <v>179</v>
      </c>
      <c r="AU350" s="159" t="s">
        <v>89</v>
      </c>
      <c r="AV350" s="13" t="s">
        <v>89</v>
      </c>
      <c r="AW350" s="13" t="s">
        <v>36</v>
      </c>
      <c r="AX350" s="13" t="s">
        <v>87</v>
      </c>
      <c r="AY350" s="159" t="s">
        <v>171</v>
      </c>
    </row>
    <row r="351" spans="2:65" s="11" customFormat="1" ht="22.95" customHeight="1">
      <c r="B351" s="125"/>
      <c r="D351" s="126" t="s">
        <v>79</v>
      </c>
      <c r="E351" s="135" t="s">
        <v>177</v>
      </c>
      <c r="F351" s="135" t="s">
        <v>874</v>
      </c>
      <c r="I351" s="128"/>
      <c r="J351" s="136">
        <f>BK351</f>
        <v>0</v>
      </c>
      <c r="L351" s="125"/>
      <c r="M351" s="130"/>
      <c r="P351" s="131">
        <f>SUM(P352:P373)</f>
        <v>0</v>
      </c>
      <c r="R351" s="131">
        <f>SUM(R352:R373)</f>
        <v>5.4930399999999997E-2</v>
      </c>
      <c r="T351" s="132">
        <f>SUM(T352:T373)</f>
        <v>0</v>
      </c>
      <c r="AR351" s="126" t="s">
        <v>87</v>
      </c>
      <c r="AT351" s="133" t="s">
        <v>79</v>
      </c>
      <c r="AU351" s="133" t="s">
        <v>87</v>
      </c>
      <c r="AY351" s="126" t="s">
        <v>171</v>
      </c>
      <c r="BK351" s="134">
        <f>SUM(BK352:BK373)</f>
        <v>0</v>
      </c>
    </row>
    <row r="352" spans="2:65" s="1" customFormat="1" ht="24.15" customHeight="1">
      <c r="B352" s="32"/>
      <c r="C352" s="137" t="s">
        <v>548</v>
      </c>
      <c r="D352" s="137" t="s">
        <v>173</v>
      </c>
      <c r="E352" s="138" t="s">
        <v>1833</v>
      </c>
      <c r="F352" s="139" t="s">
        <v>1834</v>
      </c>
      <c r="G352" s="140" t="s">
        <v>176</v>
      </c>
      <c r="H352" s="141">
        <v>45.9</v>
      </c>
      <c r="I352" s="142"/>
      <c r="J352" s="143">
        <f>ROUND(I352*H352,2)</f>
        <v>0</v>
      </c>
      <c r="K352" s="144"/>
      <c r="L352" s="32"/>
      <c r="M352" s="145" t="s">
        <v>1</v>
      </c>
      <c r="N352" s="146" t="s">
        <v>45</v>
      </c>
      <c r="P352" s="147">
        <f>O352*H352</f>
        <v>0</v>
      </c>
      <c r="Q352" s="147">
        <v>1E-3</v>
      </c>
      <c r="R352" s="147">
        <f>Q352*H352</f>
        <v>4.5899999999999996E-2</v>
      </c>
      <c r="S352" s="147">
        <v>0</v>
      </c>
      <c r="T352" s="148">
        <f>S352*H352</f>
        <v>0</v>
      </c>
      <c r="AR352" s="149" t="s">
        <v>177</v>
      </c>
      <c r="AT352" s="149" t="s">
        <v>173</v>
      </c>
      <c r="AU352" s="149" t="s">
        <v>89</v>
      </c>
      <c r="AY352" s="17" t="s">
        <v>171</v>
      </c>
      <c r="BE352" s="150">
        <f>IF(N352="základní",J352,0)</f>
        <v>0</v>
      </c>
      <c r="BF352" s="150">
        <f>IF(N352="snížená",J352,0)</f>
        <v>0</v>
      </c>
      <c r="BG352" s="150">
        <f>IF(N352="zákl. přenesená",J352,0)</f>
        <v>0</v>
      </c>
      <c r="BH352" s="150">
        <f>IF(N352="sníž. přenesená",J352,0)</f>
        <v>0</v>
      </c>
      <c r="BI352" s="150">
        <f>IF(N352="nulová",J352,0)</f>
        <v>0</v>
      </c>
      <c r="BJ352" s="17" t="s">
        <v>87</v>
      </c>
      <c r="BK352" s="150">
        <f>ROUND(I352*H352,2)</f>
        <v>0</v>
      </c>
      <c r="BL352" s="17" t="s">
        <v>177</v>
      </c>
      <c r="BM352" s="149" t="s">
        <v>1835</v>
      </c>
    </row>
    <row r="353" spans="2:65" s="12" customFormat="1">
      <c r="B353" s="151"/>
      <c r="D353" s="152" t="s">
        <v>179</v>
      </c>
      <c r="E353" s="153" t="s">
        <v>1</v>
      </c>
      <c r="F353" s="154" t="s">
        <v>1695</v>
      </c>
      <c r="H353" s="153" t="s">
        <v>1</v>
      </c>
      <c r="I353" s="155"/>
      <c r="L353" s="151"/>
      <c r="M353" s="156"/>
      <c r="T353" s="157"/>
      <c r="AT353" s="153" t="s">
        <v>179</v>
      </c>
      <c r="AU353" s="153" t="s">
        <v>89</v>
      </c>
      <c r="AV353" s="12" t="s">
        <v>87</v>
      </c>
      <c r="AW353" s="12" t="s">
        <v>36</v>
      </c>
      <c r="AX353" s="12" t="s">
        <v>80</v>
      </c>
      <c r="AY353" s="153" t="s">
        <v>171</v>
      </c>
    </row>
    <row r="354" spans="2:65" s="12" customFormat="1">
      <c r="B354" s="151"/>
      <c r="D354" s="152" t="s">
        <v>179</v>
      </c>
      <c r="E354" s="153" t="s">
        <v>1</v>
      </c>
      <c r="F354" s="154" t="s">
        <v>1768</v>
      </c>
      <c r="H354" s="153" t="s">
        <v>1</v>
      </c>
      <c r="I354" s="155"/>
      <c r="L354" s="151"/>
      <c r="M354" s="156"/>
      <c r="T354" s="157"/>
      <c r="AT354" s="153" t="s">
        <v>179</v>
      </c>
      <c r="AU354" s="153" t="s">
        <v>89</v>
      </c>
      <c r="AV354" s="12" t="s">
        <v>87</v>
      </c>
      <c r="AW354" s="12" t="s">
        <v>36</v>
      </c>
      <c r="AX354" s="12" t="s">
        <v>80</v>
      </c>
      <c r="AY354" s="153" t="s">
        <v>171</v>
      </c>
    </row>
    <row r="355" spans="2:65" s="12" customFormat="1">
      <c r="B355" s="151"/>
      <c r="D355" s="152" t="s">
        <v>179</v>
      </c>
      <c r="E355" s="153" t="s">
        <v>1</v>
      </c>
      <c r="F355" s="154" t="s">
        <v>1803</v>
      </c>
      <c r="H355" s="153" t="s">
        <v>1</v>
      </c>
      <c r="I355" s="155"/>
      <c r="L355" s="151"/>
      <c r="M355" s="156"/>
      <c r="T355" s="157"/>
      <c r="AT355" s="153" t="s">
        <v>179</v>
      </c>
      <c r="AU355" s="153" t="s">
        <v>89</v>
      </c>
      <c r="AV355" s="12" t="s">
        <v>87</v>
      </c>
      <c r="AW355" s="12" t="s">
        <v>36</v>
      </c>
      <c r="AX355" s="12" t="s">
        <v>80</v>
      </c>
      <c r="AY355" s="153" t="s">
        <v>171</v>
      </c>
    </row>
    <row r="356" spans="2:65" s="13" customFormat="1">
      <c r="B356" s="158"/>
      <c r="D356" s="152" t="s">
        <v>179</v>
      </c>
      <c r="E356" s="159" t="s">
        <v>1</v>
      </c>
      <c r="F356" s="160" t="s">
        <v>1804</v>
      </c>
      <c r="H356" s="161">
        <v>3.8</v>
      </c>
      <c r="I356" s="162"/>
      <c r="L356" s="158"/>
      <c r="M356" s="163"/>
      <c r="T356" s="164"/>
      <c r="AT356" s="159" t="s">
        <v>179</v>
      </c>
      <c r="AU356" s="159" t="s">
        <v>89</v>
      </c>
      <c r="AV356" s="13" t="s">
        <v>89</v>
      </c>
      <c r="AW356" s="13" t="s">
        <v>36</v>
      </c>
      <c r="AX356" s="13" t="s">
        <v>80</v>
      </c>
      <c r="AY356" s="159" t="s">
        <v>171</v>
      </c>
    </row>
    <row r="357" spans="2:65" s="13" customFormat="1">
      <c r="B357" s="158"/>
      <c r="D357" s="152" t="s">
        <v>179</v>
      </c>
      <c r="E357" s="159" t="s">
        <v>1</v>
      </c>
      <c r="F357" s="160" t="s">
        <v>1805</v>
      </c>
      <c r="H357" s="161">
        <v>27.4</v>
      </c>
      <c r="I357" s="162"/>
      <c r="L357" s="158"/>
      <c r="M357" s="163"/>
      <c r="T357" s="164"/>
      <c r="AT357" s="159" t="s">
        <v>179</v>
      </c>
      <c r="AU357" s="159" t="s">
        <v>89</v>
      </c>
      <c r="AV357" s="13" t="s">
        <v>89</v>
      </c>
      <c r="AW357" s="13" t="s">
        <v>36</v>
      </c>
      <c r="AX357" s="13" t="s">
        <v>80</v>
      </c>
      <c r="AY357" s="159" t="s">
        <v>171</v>
      </c>
    </row>
    <row r="358" spans="2:65" s="13" customFormat="1">
      <c r="B358" s="158"/>
      <c r="D358" s="152" t="s">
        <v>179</v>
      </c>
      <c r="E358" s="159" t="s">
        <v>1</v>
      </c>
      <c r="F358" s="160" t="s">
        <v>1806</v>
      </c>
      <c r="H358" s="161">
        <v>11.7</v>
      </c>
      <c r="I358" s="162"/>
      <c r="L358" s="158"/>
      <c r="M358" s="163"/>
      <c r="T358" s="164"/>
      <c r="AT358" s="159" t="s">
        <v>179</v>
      </c>
      <c r="AU358" s="159" t="s">
        <v>89</v>
      </c>
      <c r="AV358" s="13" t="s">
        <v>89</v>
      </c>
      <c r="AW358" s="13" t="s">
        <v>36</v>
      </c>
      <c r="AX358" s="13" t="s">
        <v>80</v>
      </c>
      <c r="AY358" s="159" t="s">
        <v>171</v>
      </c>
    </row>
    <row r="359" spans="2:65" s="15" customFormat="1">
      <c r="B359" s="172"/>
      <c r="D359" s="152" t="s">
        <v>179</v>
      </c>
      <c r="E359" s="173" t="s">
        <v>1</v>
      </c>
      <c r="F359" s="174" t="s">
        <v>224</v>
      </c>
      <c r="H359" s="175">
        <v>42.9</v>
      </c>
      <c r="I359" s="176"/>
      <c r="L359" s="172"/>
      <c r="M359" s="177"/>
      <c r="T359" s="178"/>
      <c r="AT359" s="173" t="s">
        <v>179</v>
      </c>
      <c r="AU359" s="173" t="s">
        <v>89</v>
      </c>
      <c r="AV359" s="15" t="s">
        <v>96</v>
      </c>
      <c r="AW359" s="15" t="s">
        <v>36</v>
      </c>
      <c r="AX359" s="15" t="s">
        <v>80</v>
      </c>
      <c r="AY359" s="173" t="s">
        <v>171</v>
      </c>
    </row>
    <row r="360" spans="2:65" s="12" customFormat="1">
      <c r="B360" s="151"/>
      <c r="D360" s="152" t="s">
        <v>179</v>
      </c>
      <c r="E360" s="153" t="s">
        <v>1</v>
      </c>
      <c r="F360" s="154" t="s">
        <v>1836</v>
      </c>
      <c r="H360" s="153" t="s">
        <v>1</v>
      </c>
      <c r="I360" s="155"/>
      <c r="L360" s="151"/>
      <c r="M360" s="156"/>
      <c r="T360" s="157"/>
      <c r="AT360" s="153" t="s">
        <v>179</v>
      </c>
      <c r="AU360" s="153" t="s">
        <v>89</v>
      </c>
      <c r="AV360" s="12" t="s">
        <v>87</v>
      </c>
      <c r="AW360" s="12" t="s">
        <v>36</v>
      </c>
      <c r="AX360" s="12" t="s">
        <v>80</v>
      </c>
      <c r="AY360" s="153" t="s">
        <v>171</v>
      </c>
    </row>
    <row r="361" spans="2:65" s="12" customFormat="1">
      <c r="B361" s="151"/>
      <c r="D361" s="152" t="s">
        <v>179</v>
      </c>
      <c r="E361" s="153" t="s">
        <v>1</v>
      </c>
      <c r="F361" s="154" t="s">
        <v>1803</v>
      </c>
      <c r="H361" s="153" t="s">
        <v>1</v>
      </c>
      <c r="I361" s="155"/>
      <c r="L361" s="151"/>
      <c r="M361" s="156"/>
      <c r="T361" s="157"/>
      <c r="AT361" s="153" t="s">
        <v>179</v>
      </c>
      <c r="AU361" s="153" t="s">
        <v>89</v>
      </c>
      <c r="AV361" s="12" t="s">
        <v>87</v>
      </c>
      <c r="AW361" s="12" t="s">
        <v>36</v>
      </c>
      <c r="AX361" s="12" t="s">
        <v>80</v>
      </c>
      <c r="AY361" s="153" t="s">
        <v>171</v>
      </c>
    </row>
    <row r="362" spans="2:65" s="13" customFormat="1">
      <c r="B362" s="158"/>
      <c r="D362" s="152" t="s">
        <v>179</v>
      </c>
      <c r="E362" s="159" t="s">
        <v>1</v>
      </c>
      <c r="F362" s="160" t="s">
        <v>1816</v>
      </c>
      <c r="H362" s="161">
        <v>3</v>
      </c>
      <c r="I362" s="162"/>
      <c r="L362" s="158"/>
      <c r="M362" s="163"/>
      <c r="T362" s="164"/>
      <c r="AT362" s="159" t="s">
        <v>179</v>
      </c>
      <c r="AU362" s="159" t="s">
        <v>89</v>
      </c>
      <c r="AV362" s="13" t="s">
        <v>89</v>
      </c>
      <c r="AW362" s="13" t="s">
        <v>36</v>
      </c>
      <c r="AX362" s="13" t="s">
        <v>80</v>
      </c>
      <c r="AY362" s="159" t="s">
        <v>171</v>
      </c>
    </row>
    <row r="363" spans="2:65" s="14" customFormat="1">
      <c r="B363" s="165"/>
      <c r="D363" s="152" t="s">
        <v>179</v>
      </c>
      <c r="E363" s="166" t="s">
        <v>1</v>
      </c>
      <c r="F363" s="167" t="s">
        <v>183</v>
      </c>
      <c r="H363" s="168">
        <v>45.9</v>
      </c>
      <c r="I363" s="169"/>
      <c r="L363" s="165"/>
      <c r="M363" s="170"/>
      <c r="T363" s="171"/>
      <c r="AT363" s="166" t="s">
        <v>179</v>
      </c>
      <c r="AU363" s="166" t="s">
        <v>89</v>
      </c>
      <c r="AV363" s="14" t="s">
        <v>177</v>
      </c>
      <c r="AW363" s="14" t="s">
        <v>36</v>
      </c>
      <c r="AX363" s="14" t="s">
        <v>87</v>
      </c>
      <c r="AY363" s="166" t="s">
        <v>171</v>
      </c>
    </row>
    <row r="364" spans="2:65" s="1" customFormat="1" ht="24.15" customHeight="1">
      <c r="B364" s="32"/>
      <c r="C364" s="137" t="s">
        <v>552</v>
      </c>
      <c r="D364" s="137" t="s">
        <v>173</v>
      </c>
      <c r="E364" s="138" t="s">
        <v>1837</v>
      </c>
      <c r="F364" s="139" t="s">
        <v>1838</v>
      </c>
      <c r="G364" s="140" t="s">
        <v>176</v>
      </c>
      <c r="H364" s="141">
        <v>45.9</v>
      </c>
      <c r="I364" s="142"/>
      <c r="J364" s="143">
        <f>ROUND(I364*H364,2)</f>
        <v>0</v>
      </c>
      <c r="K364" s="144"/>
      <c r="L364" s="32"/>
      <c r="M364" s="145" t="s">
        <v>1</v>
      </c>
      <c r="N364" s="146" t="s">
        <v>45</v>
      </c>
      <c r="P364" s="147">
        <f>O364*H364</f>
        <v>0</v>
      </c>
      <c r="Q364" s="147">
        <v>0</v>
      </c>
      <c r="R364" s="147">
        <f>Q364*H364</f>
        <v>0</v>
      </c>
      <c r="S364" s="147">
        <v>0</v>
      </c>
      <c r="T364" s="148">
        <f>S364*H364</f>
        <v>0</v>
      </c>
      <c r="AR364" s="149" t="s">
        <v>177</v>
      </c>
      <c r="AT364" s="149" t="s">
        <v>173</v>
      </c>
      <c r="AU364" s="149" t="s">
        <v>89</v>
      </c>
      <c r="AY364" s="17" t="s">
        <v>171</v>
      </c>
      <c r="BE364" s="150">
        <f>IF(N364="základní",J364,0)</f>
        <v>0</v>
      </c>
      <c r="BF364" s="150">
        <f>IF(N364="snížená",J364,0)</f>
        <v>0</v>
      </c>
      <c r="BG364" s="150">
        <f>IF(N364="zákl. přenesená",J364,0)</f>
        <v>0</v>
      </c>
      <c r="BH364" s="150">
        <f>IF(N364="sníž. přenesená",J364,0)</f>
        <v>0</v>
      </c>
      <c r="BI364" s="150">
        <f>IF(N364="nulová",J364,0)</f>
        <v>0</v>
      </c>
      <c r="BJ364" s="17" t="s">
        <v>87</v>
      </c>
      <c r="BK364" s="150">
        <f>ROUND(I364*H364,2)</f>
        <v>0</v>
      </c>
      <c r="BL364" s="17" t="s">
        <v>177</v>
      </c>
      <c r="BM364" s="149" t="s">
        <v>1839</v>
      </c>
    </row>
    <row r="365" spans="2:65" s="1" customFormat="1" ht="33" customHeight="1">
      <c r="B365" s="32"/>
      <c r="C365" s="137" t="s">
        <v>556</v>
      </c>
      <c r="D365" s="137" t="s">
        <v>173</v>
      </c>
      <c r="E365" s="138" t="s">
        <v>1840</v>
      </c>
      <c r="F365" s="139" t="s">
        <v>1841</v>
      </c>
      <c r="G365" s="140" t="s">
        <v>280</v>
      </c>
      <c r="H365" s="141">
        <v>5.7000000000000002E-2</v>
      </c>
      <c r="I365" s="142"/>
      <c r="J365" s="143">
        <f>ROUND(I365*H365,2)</f>
        <v>0</v>
      </c>
      <c r="K365" s="144"/>
      <c r="L365" s="32"/>
      <c r="M365" s="145" t="s">
        <v>1</v>
      </c>
      <c r="N365" s="146" t="s">
        <v>45</v>
      </c>
      <c r="P365" s="147">
        <f>O365*H365</f>
        <v>0</v>
      </c>
      <c r="Q365" s="147">
        <v>0</v>
      </c>
      <c r="R365" s="147">
        <f>Q365*H365</f>
        <v>0</v>
      </c>
      <c r="S365" s="147">
        <v>0</v>
      </c>
      <c r="T365" s="148">
        <f>S365*H365</f>
        <v>0</v>
      </c>
      <c r="AR365" s="149" t="s">
        <v>177</v>
      </c>
      <c r="AT365" s="149" t="s">
        <v>173</v>
      </c>
      <c r="AU365" s="149" t="s">
        <v>89</v>
      </c>
      <c r="AY365" s="17" t="s">
        <v>171</v>
      </c>
      <c r="BE365" s="150">
        <f>IF(N365="základní",J365,0)</f>
        <v>0</v>
      </c>
      <c r="BF365" s="150">
        <f>IF(N365="snížená",J365,0)</f>
        <v>0</v>
      </c>
      <c r="BG365" s="150">
        <f>IF(N365="zákl. přenesená",J365,0)</f>
        <v>0</v>
      </c>
      <c r="BH365" s="150">
        <f>IF(N365="sníž. přenesená",J365,0)</f>
        <v>0</v>
      </c>
      <c r="BI365" s="150">
        <f>IF(N365="nulová",J365,0)</f>
        <v>0</v>
      </c>
      <c r="BJ365" s="17" t="s">
        <v>87</v>
      </c>
      <c r="BK365" s="150">
        <f>ROUND(I365*H365,2)</f>
        <v>0</v>
      </c>
      <c r="BL365" s="17" t="s">
        <v>177</v>
      </c>
      <c r="BM365" s="149" t="s">
        <v>1842</v>
      </c>
    </row>
    <row r="366" spans="2:65" s="12" customFormat="1">
      <c r="B366" s="151"/>
      <c r="D366" s="152" t="s">
        <v>179</v>
      </c>
      <c r="E366" s="153" t="s">
        <v>1</v>
      </c>
      <c r="F366" s="154" t="s">
        <v>1695</v>
      </c>
      <c r="H366" s="153" t="s">
        <v>1</v>
      </c>
      <c r="I366" s="155"/>
      <c r="L366" s="151"/>
      <c r="M366" s="156"/>
      <c r="T366" s="157"/>
      <c r="AT366" s="153" t="s">
        <v>179</v>
      </c>
      <c r="AU366" s="153" t="s">
        <v>89</v>
      </c>
      <c r="AV366" s="12" t="s">
        <v>87</v>
      </c>
      <c r="AW366" s="12" t="s">
        <v>36</v>
      </c>
      <c r="AX366" s="12" t="s">
        <v>80</v>
      </c>
      <c r="AY366" s="153" t="s">
        <v>171</v>
      </c>
    </row>
    <row r="367" spans="2:65" s="12" customFormat="1">
      <c r="B367" s="151"/>
      <c r="D367" s="152" t="s">
        <v>179</v>
      </c>
      <c r="E367" s="153" t="s">
        <v>1</v>
      </c>
      <c r="F367" s="154" t="s">
        <v>1843</v>
      </c>
      <c r="H367" s="153" t="s">
        <v>1</v>
      </c>
      <c r="I367" s="155"/>
      <c r="L367" s="151"/>
      <c r="M367" s="156"/>
      <c r="T367" s="157"/>
      <c r="AT367" s="153" t="s">
        <v>179</v>
      </c>
      <c r="AU367" s="153" t="s">
        <v>89</v>
      </c>
      <c r="AV367" s="12" t="s">
        <v>87</v>
      </c>
      <c r="AW367" s="12" t="s">
        <v>36</v>
      </c>
      <c r="AX367" s="12" t="s">
        <v>80</v>
      </c>
      <c r="AY367" s="153" t="s">
        <v>171</v>
      </c>
    </row>
    <row r="368" spans="2:65" s="13" customFormat="1">
      <c r="B368" s="158"/>
      <c r="D368" s="152" t="s">
        <v>179</v>
      </c>
      <c r="E368" s="159" t="s">
        <v>1</v>
      </c>
      <c r="F368" s="160" t="s">
        <v>1844</v>
      </c>
      <c r="H368" s="161">
        <v>5.7000000000000002E-2</v>
      </c>
      <c r="I368" s="162"/>
      <c r="L368" s="158"/>
      <c r="M368" s="163"/>
      <c r="T368" s="164"/>
      <c r="AT368" s="159" t="s">
        <v>179</v>
      </c>
      <c r="AU368" s="159" t="s">
        <v>89</v>
      </c>
      <c r="AV368" s="13" t="s">
        <v>89</v>
      </c>
      <c r="AW368" s="13" t="s">
        <v>36</v>
      </c>
      <c r="AX368" s="13" t="s">
        <v>87</v>
      </c>
      <c r="AY368" s="159" t="s">
        <v>171</v>
      </c>
    </row>
    <row r="369" spans="2:65" s="1" customFormat="1" ht="24.15" customHeight="1">
      <c r="B369" s="32"/>
      <c r="C369" s="137" t="s">
        <v>560</v>
      </c>
      <c r="D369" s="137" t="s">
        <v>173</v>
      </c>
      <c r="E369" s="138" t="s">
        <v>1572</v>
      </c>
      <c r="F369" s="139" t="s">
        <v>1573</v>
      </c>
      <c r="G369" s="140" t="s">
        <v>176</v>
      </c>
      <c r="H369" s="141">
        <v>0.68</v>
      </c>
      <c r="I369" s="142"/>
      <c r="J369" s="143">
        <f>ROUND(I369*H369,2)</f>
        <v>0</v>
      </c>
      <c r="K369" s="144"/>
      <c r="L369" s="32"/>
      <c r="M369" s="145" t="s">
        <v>1</v>
      </c>
      <c r="N369" s="146" t="s">
        <v>45</v>
      </c>
      <c r="P369" s="147">
        <f>O369*H369</f>
        <v>0</v>
      </c>
      <c r="Q369" s="147">
        <v>1.328E-2</v>
      </c>
      <c r="R369" s="147">
        <f>Q369*H369</f>
        <v>9.0304000000000009E-3</v>
      </c>
      <c r="S369" s="147">
        <v>0</v>
      </c>
      <c r="T369" s="148">
        <f>S369*H369</f>
        <v>0</v>
      </c>
      <c r="AR369" s="149" t="s">
        <v>177</v>
      </c>
      <c r="AT369" s="149" t="s">
        <v>173</v>
      </c>
      <c r="AU369" s="149" t="s">
        <v>89</v>
      </c>
      <c r="AY369" s="17" t="s">
        <v>171</v>
      </c>
      <c r="BE369" s="150">
        <f>IF(N369="základní",J369,0)</f>
        <v>0</v>
      </c>
      <c r="BF369" s="150">
        <f>IF(N369="snížená",J369,0)</f>
        <v>0</v>
      </c>
      <c r="BG369" s="150">
        <f>IF(N369="zákl. přenesená",J369,0)</f>
        <v>0</v>
      </c>
      <c r="BH369" s="150">
        <f>IF(N369="sníž. přenesená",J369,0)</f>
        <v>0</v>
      </c>
      <c r="BI369" s="150">
        <f>IF(N369="nulová",J369,0)</f>
        <v>0</v>
      </c>
      <c r="BJ369" s="17" t="s">
        <v>87</v>
      </c>
      <c r="BK369" s="150">
        <f>ROUND(I369*H369,2)</f>
        <v>0</v>
      </c>
      <c r="BL369" s="17" t="s">
        <v>177</v>
      </c>
      <c r="BM369" s="149" t="s">
        <v>1845</v>
      </c>
    </row>
    <row r="370" spans="2:65" s="12" customFormat="1">
      <c r="B370" s="151"/>
      <c r="D370" s="152" t="s">
        <v>179</v>
      </c>
      <c r="E370" s="153" t="s">
        <v>1</v>
      </c>
      <c r="F370" s="154" t="s">
        <v>1695</v>
      </c>
      <c r="H370" s="153" t="s">
        <v>1</v>
      </c>
      <c r="I370" s="155"/>
      <c r="L370" s="151"/>
      <c r="M370" s="156"/>
      <c r="T370" s="157"/>
      <c r="AT370" s="153" t="s">
        <v>179</v>
      </c>
      <c r="AU370" s="153" t="s">
        <v>89</v>
      </c>
      <c r="AV370" s="12" t="s">
        <v>87</v>
      </c>
      <c r="AW370" s="12" t="s">
        <v>36</v>
      </c>
      <c r="AX370" s="12" t="s">
        <v>80</v>
      </c>
      <c r="AY370" s="153" t="s">
        <v>171</v>
      </c>
    </row>
    <row r="371" spans="2:65" s="12" customFormat="1">
      <c r="B371" s="151"/>
      <c r="D371" s="152" t="s">
        <v>179</v>
      </c>
      <c r="E371" s="153" t="s">
        <v>1</v>
      </c>
      <c r="F371" s="154" t="s">
        <v>1843</v>
      </c>
      <c r="H371" s="153" t="s">
        <v>1</v>
      </c>
      <c r="I371" s="155"/>
      <c r="L371" s="151"/>
      <c r="M371" s="156"/>
      <c r="T371" s="157"/>
      <c r="AT371" s="153" t="s">
        <v>179</v>
      </c>
      <c r="AU371" s="153" t="s">
        <v>89</v>
      </c>
      <c r="AV371" s="12" t="s">
        <v>87</v>
      </c>
      <c r="AW371" s="12" t="s">
        <v>36</v>
      </c>
      <c r="AX371" s="12" t="s">
        <v>80</v>
      </c>
      <c r="AY371" s="153" t="s">
        <v>171</v>
      </c>
    </row>
    <row r="372" spans="2:65" s="13" customFormat="1">
      <c r="B372" s="158"/>
      <c r="D372" s="152" t="s">
        <v>179</v>
      </c>
      <c r="E372" s="159" t="s">
        <v>1</v>
      </c>
      <c r="F372" s="160" t="s">
        <v>1846</v>
      </c>
      <c r="H372" s="161">
        <v>0.68</v>
      </c>
      <c r="I372" s="162"/>
      <c r="L372" s="158"/>
      <c r="M372" s="163"/>
      <c r="T372" s="164"/>
      <c r="AT372" s="159" t="s">
        <v>179</v>
      </c>
      <c r="AU372" s="159" t="s">
        <v>89</v>
      </c>
      <c r="AV372" s="13" t="s">
        <v>89</v>
      </c>
      <c r="AW372" s="13" t="s">
        <v>36</v>
      </c>
      <c r="AX372" s="13" t="s">
        <v>87</v>
      </c>
      <c r="AY372" s="159" t="s">
        <v>171</v>
      </c>
    </row>
    <row r="373" spans="2:65" s="1" customFormat="1" ht="24.15" customHeight="1">
      <c r="B373" s="32"/>
      <c r="C373" s="137" t="s">
        <v>564</v>
      </c>
      <c r="D373" s="137" t="s">
        <v>173</v>
      </c>
      <c r="E373" s="138" t="s">
        <v>1576</v>
      </c>
      <c r="F373" s="139" t="s">
        <v>1577</v>
      </c>
      <c r="G373" s="140" t="s">
        <v>176</v>
      </c>
      <c r="H373" s="141">
        <v>0.68</v>
      </c>
      <c r="I373" s="142"/>
      <c r="J373" s="143">
        <f>ROUND(I373*H373,2)</f>
        <v>0</v>
      </c>
      <c r="K373" s="144"/>
      <c r="L373" s="32"/>
      <c r="M373" s="145" t="s">
        <v>1</v>
      </c>
      <c r="N373" s="146" t="s">
        <v>45</v>
      </c>
      <c r="P373" s="147">
        <f>O373*H373</f>
        <v>0</v>
      </c>
      <c r="Q373" s="147">
        <v>0</v>
      </c>
      <c r="R373" s="147">
        <f>Q373*H373</f>
        <v>0</v>
      </c>
      <c r="S373" s="147">
        <v>0</v>
      </c>
      <c r="T373" s="148">
        <f>S373*H373</f>
        <v>0</v>
      </c>
      <c r="AR373" s="149" t="s">
        <v>177</v>
      </c>
      <c r="AT373" s="149" t="s">
        <v>173</v>
      </c>
      <c r="AU373" s="149" t="s">
        <v>89</v>
      </c>
      <c r="AY373" s="17" t="s">
        <v>171</v>
      </c>
      <c r="BE373" s="150">
        <f>IF(N373="základní",J373,0)</f>
        <v>0</v>
      </c>
      <c r="BF373" s="150">
        <f>IF(N373="snížená",J373,0)</f>
        <v>0</v>
      </c>
      <c r="BG373" s="150">
        <f>IF(N373="zákl. přenesená",J373,0)</f>
        <v>0</v>
      </c>
      <c r="BH373" s="150">
        <f>IF(N373="sníž. přenesená",J373,0)</f>
        <v>0</v>
      </c>
      <c r="BI373" s="150">
        <f>IF(N373="nulová",J373,0)</f>
        <v>0</v>
      </c>
      <c r="BJ373" s="17" t="s">
        <v>87</v>
      </c>
      <c r="BK373" s="150">
        <f>ROUND(I373*H373,2)</f>
        <v>0</v>
      </c>
      <c r="BL373" s="17" t="s">
        <v>177</v>
      </c>
      <c r="BM373" s="149" t="s">
        <v>1847</v>
      </c>
    </row>
    <row r="374" spans="2:65" s="11" customFormat="1" ht="22.95" customHeight="1">
      <c r="B374" s="125"/>
      <c r="D374" s="126" t="s">
        <v>79</v>
      </c>
      <c r="E374" s="135" t="s">
        <v>210</v>
      </c>
      <c r="F374" s="135" t="s">
        <v>1848</v>
      </c>
      <c r="I374" s="128"/>
      <c r="J374" s="136">
        <f>BK374</f>
        <v>0</v>
      </c>
      <c r="L374" s="125"/>
      <c r="M374" s="130"/>
      <c r="P374" s="131">
        <f>SUM(P375:P391)</f>
        <v>0</v>
      </c>
      <c r="R374" s="131">
        <f>SUM(R375:R391)</f>
        <v>8.2698658799999993</v>
      </c>
      <c r="T374" s="132">
        <f>SUM(T375:T391)</f>
        <v>0</v>
      </c>
      <c r="AR374" s="126" t="s">
        <v>87</v>
      </c>
      <c r="AT374" s="133" t="s">
        <v>79</v>
      </c>
      <c r="AU374" s="133" t="s">
        <v>87</v>
      </c>
      <c r="AY374" s="126" t="s">
        <v>171</v>
      </c>
      <c r="BK374" s="134">
        <f>SUM(BK375:BK391)</f>
        <v>0</v>
      </c>
    </row>
    <row r="375" spans="2:65" s="1" customFormat="1" ht="33" customHeight="1">
      <c r="B375" s="32"/>
      <c r="C375" s="137" t="s">
        <v>568</v>
      </c>
      <c r="D375" s="137" t="s">
        <v>173</v>
      </c>
      <c r="E375" s="138" t="s">
        <v>1849</v>
      </c>
      <c r="F375" s="139" t="s">
        <v>1850</v>
      </c>
      <c r="G375" s="140" t="s">
        <v>280</v>
      </c>
      <c r="H375" s="141">
        <v>3.5939999999999999</v>
      </c>
      <c r="I375" s="142"/>
      <c r="J375" s="143">
        <f>ROUND(I375*H375,2)</f>
        <v>0</v>
      </c>
      <c r="K375" s="144"/>
      <c r="L375" s="32"/>
      <c r="M375" s="145" t="s">
        <v>1</v>
      </c>
      <c r="N375" s="146" t="s">
        <v>45</v>
      </c>
      <c r="P375" s="147">
        <f>O375*H375</f>
        <v>0</v>
      </c>
      <c r="Q375" s="147">
        <v>2.3010199999999998</v>
      </c>
      <c r="R375" s="147">
        <f>Q375*H375</f>
        <v>8.2698658799999993</v>
      </c>
      <c r="S375" s="147">
        <v>0</v>
      </c>
      <c r="T375" s="148">
        <f>S375*H375</f>
        <v>0</v>
      </c>
      <c r="AR375" s="149" t="s">
        <v>177</v>
      </c>
      <c r="AT375" s="149" t="s">
        <v>173</v>
      </c>
      <c r="AU375" s="149" t="s">
        <v>89</v>
      </c>
      <c r="AY375" s="17" t="s">
        <v>171</v>
      </c>
      <c r="BE375" s="150">
        <f>IF(N375="základní",J375,0)</f>
        <v>0</v>
      </c>
      <c r="BF375" s="150">
        <f>IF(N375="snížená",J375,0)</f>
        <v>0</v>
      </c>
      <c r="BG375" s="150">
        <f>IF(N375="zákl. přenesená",J375,0)</f>
        <v>0</v>
      </c>
      <c r="BH375" s="150">
        <f>IF(N375="sníž. přenesená",J375,0)</f>
        <v>0</v>
      </c>
      <c r="BI375" s="150">
        <f>IF(N375="nulová",J375,0)</f>
        <v>0</v>
      </c>
      <c r="BJ375" s="17" t="s">
        <v>87</v>
      </c>
      <c r="BK375" s="150">
        <f>ROUND(I375*H375,2)</f>
        <v>0</v>
      </c>
      <c r="BL375" s="17" t="s">
        <v>177</v>
      </c>
      <c r="BM375" s="149" t="s">
        <v>1851</v>
      </c>
    </row>
    <row r="376" spans="2:65" s="12" customFormat="1">
      <c r="B376" s="151"/>
      <c r="D376" s="152" t="s">
        <v>179</v>
      </c>
      <c r="E376" s="153" t="s">
        <v>1</v>
      </c>
      <c r="F376" s="154" t="s">
        <v>1695</v>
      </c>
      <c r="H376" s="153" t="s">
        <v>1</v>
      </c>
      <c r="I376" s="155"/>
      <c r="L376" s="151"/>
      <c r="M376" s="156"/>
      <c r="T376" s="157"/>
      <c r="AT376" s="153" t="s">
        <v>179</v>
      </c>
      <c r="AU376" s="153" t="s">
        <v>89</v>
      </c>
      <c r="AV376" s="12" t="s">
        <v>87</v>
      </c>
      <c r="AW376" s="12" t="s">
        <v>36</v>
      </c>
      <c r="AX376" s="12" t="s">
        <v>80</v>
      </c>
      <c r="AY376" s="153" t="s">
        <v>171</v>
      </c>
    </row>
    <row r="377" spans="2:65" s="12" customFormat="1">
      <c r="B377" s="151"/>
      <c r="D377" s="152" t="s">
        <v>179</v>
      </c>
      <c r="E377" s="153" t="s">
        <v>1</v>
      </c>
      <c r="F377" s="154" t="s">
        <v>1852</v>
      </c>
      <c r="H377" s="153" t="s">
        <v>1</v>
      </c>
      <c r="I377" s="155"/>
      <c r="L377" s="151"/>
      <c r="M377" s="156"/>
      <c r="T377" s="157"/>
      <c r="AT377" s="153" t="s">
        <v>179</v>
      </c>
      <c r="AU377" s="153" t="s">
        <v>89</v>
      </c>
      <c r="AV377" s="12" t="s">
        <v>87</v>
      </c>
      <c r="AW377" s="12" t="s">
        <v>36</v>
      </c>
      <c r="AX377" s="12" t="s">
        <v>80</v>
      </c>
      <c r="AY377" s="153" t="s">
        <v>171</v>
      </c>
    </row>
    <row r="378" spans="2:65" s="12" customFormat="1">
      <c r="B378" s="151"/>
      <c r="D378" s="152" t="s">
        <v>179</v>
      </c>
      <c r="E378" s="153" t="s">
        <v>1</v>
      </c>
      <c r="F378" s="154" t="s">
        <v>1853</v>
      </c>
      <c r="H378" s="153" t="s">
        <v>1</v>
      </c>
      <c r="I378" s="155"/>
      <c r="L378" s="151"/>
      <c r="M378" s="156"/>
      <c r="T378" s="157"/>
      <c r="AT378" s="153" t="s">
        <v>179</v>
      </c>
      <c r="AU378" s="153" t="s">
        <v>89</v>
      </c>
      <c r="AV378" s="12" t="s">
        <v>87</v>
      </c>
      <c r="AW378" s="12" t="s">
        <v>36</v>
      </c>
      <c r="AX378" s="12" t="s">
        <v>80</v>
      </c>
      <c r="AY378" s="153" t="s">
        <v>171</v>
      </c>
    </row>
    <row r="379" spans="2:65" s="13" customFormat="1">
      <c r="B379" s="158"/>
      <c r="D379" s="152" t="s">
        <v>179</v>
      </c>
      <c r="E379" s="159" t="s">
        <v>1</v>
      </c>
      <c r="F379" s="160" t="s">
        <v>1854</v>
      </c>
      <c r="H379" s="161">
        <v>0.45400000000000001</v>
      </c>
      <c r="I379" s="162"/>
      <c r="L379" s="158"/>
      <c r="M379" s="163"/>
      <c r="T379" s="164"/>
      <c r="AT379" s="159" t="s">
        <v>179</v>
      </c>
      <c r="AU379" s="159" t="s">
        <v>89</v>
      </c>
      <c r="AV379" s="13" t="s">
        <v>89</v>
      </c>
      <c r="AW379" s="13" t="s">
        <v>36</v>
      </c>
      <c r="AX379" s="13" t="s">
        <v>80</v>
      </c>
      <c r="AY379" s="159" t="s">
        <v>171</v>
      </c>
    </row>
    <row r="380" spans="2:65" s="13" customFormat="1">
      <c r="B380" s="158"/>
      <c r="D380" s="152" t="s">
        <v>179</v>
      </c>
      <c r="E380" s="159" t="s">
        <v>1</v>
      </c>
      <c r="F380" s="160" t="s">
        <v>1855</v>
      </c>
      <c r="H380" s="161">
        <v>3.8679999999999999</v>
      </c>
      <c r="I380" s="162"/>
      <c r="L380" s="158"/>
      <c r="M380" s="163"/>
      <c r="T380" s="164"/>
      <c r="AT380" s="159" t="s">
        <v>179</v>
      </c>
      <c r="AU380" s="159" t="s">
        <v>89</v>
      </c>
      <c r="AV380" s="13" t="s">
        <v>89</v>
      </c>
      <c r="AW380" s="13" t="s">
        <v>36</v>
      </c>
      <c r="AX380" s="13" t="s">
        <v>80</v>
      </c>
      <c r="AY380" s="159" t="s">
        <v>171</v>
      </c>
    </row>
    <row r="381" spans="2:65" s="13" customFormat="1">
      <c r="B381" s="158"/>
      <c r="D381" s="152" t="s">
        <v>179</v>
      </c>
      <c r="E381" s="159" t="s">
        <v>1</v>
      </c>
      <c r="F381" s="160" t="s">
        <v>1856</v>
      </c>
      <c r="H381" s="161">
        <v>0.13400000000000001</v>
      </c>
      <c r="I381" s="162"/>
      <c r="L381" s="158"/>
      <c r="M381" s="163"/>
      <c r="T381" s="164"/>
      <c r="AT381" s="159" t="s">
        <v>179</v>
      </c>
      <c r="AU381" s="159" t="s">
        <v>89</v>
      </c>
      <c r="AV381" s="13" t="s">
        <v>89</v>
      </c>
      <c r="AW381" s="13" t="s">
        <v>36</v>
      </c>
      <c r="AX381" s="13" t="s">
        <v>80</v>
      </c>
      <c r="AY381" s="159" t="s">
        <v>171</v>
      </c>
    </row>
    <row r="382" spans="2:65" s="13" customFormat="1">
      <c r="B382" s="158"/>
      <c r="D382" s="152" t="s">
        <v>179</v>
      </c>
      <c r="E382" s="159" t="s">
        <v>1</v>
      </c>
      <c r="F382" s="160" t="s">
        <v>1857</v>
      </c>
      <c r="H382" s="161">
        <v>-0.84399999999999997</v>
      </c>
      <c r="I382" s="162"/>
      <c r="L382" s="158"/>
      <c r="M382" s="163"/>
      <c r="T382" s="164"/>
      <c r="AT382" s="159" t="s">
        <v>179</v>
      </c>
      <c r="AU382" s="159" t="s">
        <v>89</v>
      </c>
      <c r="AV382" s="13" t="s">
        <v>89</v>
      </c>
      <c r="AW382" s="13" t="s">
        <v>36</v>
      </c>
      <c r="AX382" s="13" t="s">
        <v>80</v>
      </c>
      <c r="AY382" s="159" t="s">
        <v>171</v>
      </c>
    </row>
    <row r="383" spans="2:65" s="13" customFormat="1">
      <c r="B383" s="158"/>
      <c r="D383" s="152" t="s">
        <v>179</v>
      </c>
      <c r="E383" s="159" t="s">
        <v>1</v>
      </c>
      <c r="F383" s="160" t="s">
        <v>1858</v>
      </c>
      <c r="H383" s="161">
        <v>-1.7999999999999999E-2</v>
      </c>
      <c r="I383" s="162"/>
      <c r="L383" s="158"/>
      <c r="M383" s="163"/>
      <c r="T383" s="164"/>
      <c r="AT383" s="159" t="s">
        <v>179</v>
      </c>
      <c r="AU383" s="159" t="s">
        <v>89</v>
      </c>
      <c r="AV383" s="13" t="s">
        <v>89</v>
      </c>
      <c r="AW383" s="13" t="s">
        <v>36</v>
      </c>
      <c r="AX383" s="13" t="s">
        <v>80</v>
      </c>
      <c r="AY383" s="159" t="s">
        <v>171</v>
      </c>
    </row>
    <row r="384" spans="2:65" s="14" customFormat="1">
      <c r="B384" s="165"/>
      <c r="D384" s="152" t="s">
        <v>179</v>
      </c>
      <c r="E384" s="166" t="s">
        <v>1</v>
      </c>
      <c r="F384" s="167" t="s">
        <v>183</v>
      </c>
      <c r="H384" s="168">
        <v>3.5939999999999999</v>
      </c>
      <c r="I384" s="169"/>
      <c r="L384" s="165"/>
      <c r="M384" s="170"/>
      <c r="T384" s="171"/>
      <c r="AT384" s="166" t="s">
        <v>179</v>
      </c>
      <c r="AU384" s="166" t="s">
        <v>89</v>
      </c>
      <c r="AV384" s="14" t="s">
        <v>177</v>
      </c>
      <c r="AW384" s="14" t="s">
        <v>36</v>
      </c>
      <c r="AX384" s="14" t="s">
        <v>87</v>
      </c>
      <c r="AY384" s="166" t="s">
        <v>171</v>
      </c>
    </row>
    <row r="385" spans="2:65" s="1" customFormat="1" ht="33" customHeight="1">
      <c r="B385" s="32"/>
      <c r="C385" s="137" t="s">
        <v>576</v>
      </c>
      <c r="D385" s="137" t="s">
        <v>173</v>
      </c>
      <c r="E385" s="138" t="s">
        <v>1859</v>
      </c>
      <c r="F385" s="139" t="s">
        <v>1860</v>
      </c>
      <c r="G385" s="140" t="s">
        <v>280</v>
      </c>
      <c r="H385" s="141">
        <v>20.756</v>
      </c>
      <c r="I385" s="142"/>
      <c r="J385" s="143">
        <f>ROUND(I385*H385,2)</f>
        <v>0</v>
      </c>
      <c r="K385" s="144"/>
      <c r="L385" s="32"/>
      <c r="M385" s="145" t="s">
        <v>1</v>
      </c>
      <c r="N385" s="146" t="s">
        <v>45</v>
      </c>
      <c r="P385" s="147">
        <f>O385*H385</f>
        <v>0</v>
      </c>
      <c r="Q385" s="147">
        <v>0</v>
      </c>
      <c r="R385" s="147">
        <f>Q385*H385</f>
        <v>0</v>
      </c>
      <c r="S385" s="147">
        <v>0</v>
      </c>
      <c r="T385" s="148">
        <f>S385*H385</f>
        <v>0</v>
      </c>
      <c r="AR385" s="149" t="s">
        <v>177</v>
      </c>
      <c r="AT385" s="149" t="s">
        <v>173</v>
      </c>
      <c r="AU385" s="149" t="s">
        <v>89</v>
      </c>
      <c r="AY385" s="17" t="s">
        <v>171</v>
      </c>
      <c r="BE385" s="150">
        <f>IF(N385="základní",J385,0)</f>
        <v>0</v>
      </c>
      <c r="BF385" s="150">
        <f>IF(N385="snížená",J385,0)</f>
        <v>0</v>
      </c>
      <c r="BG385" s="150">
        <f>IF(N385="zákl. přenesená",J385,0)</f>
        <v>0</v>
      </c>
      <c r="BH385" s="150">
        <f>IF(N385="sníž. přenesená",J385,0)</f>
        <v>0</v>
      </c>
      <c r="BI385" s="150">
        <f>IF(N385="nulová",J385,0)</f>
        <v>0</v>
      </c>
      <c r="BJ385" s="17" t="s">
        <v>87</v>
      </c>
      <c r="BK385" s="150">
        <f>ROUND(I385*H385,2)</f>
        <v>0</v>
      </c>
      <c r="BL385" s="17" t="s">
        <v>177</v>
      </c>
      <c r="BM385" s="149" t="s">
        <v>1861</v>
      </c>
    </row>
    <row r="386" spans="2:65" s="12" customFormat="1">
      <c r="B386" s="151"/>
      <c r="D386" s="152" t="s">
        <v>179</v>
      </c>
      <c r="E386" s="153" t="s">
        <v>1</v>
      </c>
      <c r="F386" s="154" t="s">
        <v>1695</v>
      </c>
      <c r="H386" s="153" t="s">
        <v>1</v>
      </c>
      <c r="I386" s="155"/>
      <c r="L386" s="151"/>
      <c r="M386" s="156"/>
      <c r="T386" s="157"/>
      <c r="AT386" s="153" t="s">
        <v>179</v>
      </c>
      <c r="AU386" s="153" t="s">
        <v>89</v>
      </c>
      <c r="AV386" s="12" t="s">
        <v>87</v>
      </c>
      <c r="AW386" s="12" t="s">
        <v>36</v>
      </c>
      <c r="AX386" s="12" t="s">
        <v>80</v>
      </c>
      <c r="AY386" s="153" t="s">
        <v>171</v>
      </c>
    </row>
    <row r="387" spans="2:65" s="12" customFormat="1">
      <c r="B387" s="151"/>
      <c r="D387" s="152" t="s">
        <v>179</v>
      </c>
      <c r="E387" s="153" t="s">
        <v>1</v>
      </c>
      <c r="F387" s="154" t="s">
        <v>1828</v>
      </c>
      <c r="H387" s="153" t="s">
        <v>1</v>
      </c>
      <c r="I387" s="155"/>
      <c r="L387" s="151"/>
      <c r="M387" s="156"/>
      <c r="T387" s="157"/>
      <c r="AT387" s="153" t="s">
        <v>179</v>
      </c>
      <c r="AU387" s="153" t="s">
        <v>89</v>
      </c>
      <c r="AV387" s="12" t="s">
        <v>87</v>
      </c>
      <c r="AW387" s="12" t="s">
        <v>36</v>
      </c>
      <c r="AX387" s="12" t="s">
        <v>80</v>
      </c>
      <c r="AY387" s="153" t="s">
        <v>171</v>
      </c>
    </row>
    <row r="388" spans="2:65" s="13" customFormat="1">
      <c r="B388" s="158"/>
      <c r="D388" s="152" t="s">
        <v>179</v>
      </c>
      <c r="E388" s="159" t="s">
        <v>1</v>
      </c>
      <c r="F388" s="160" t="s">
        <v>1862</v>
      </c>
      <c r="H388" s="161">
        <v>15.333</v>
      </c>
      <c r="I388" s="162"/>
      <c r="L388" s="158"/>
      <c r="M388" s="163"/>
      <c r="T388" s="164"/>
      <c r="AT388" s="159" t="s">
        <v>179</v>
      </c>
      <c r="AU388" s="159" t="s">
        <v>89</v>
      </c>
      <c r="AV388" s="13" t="s">
        <v>89</v>
      </c>
      <c r="AW388" s="13" t="s">
        <v>36</v>
      </c>
      <c r="AX388" s="13" t="s">
        <v>80</v>
      </c>
      <c r="AY388" s="159" t="s">
        <v>171</v>
      </c>
    </row>
    <row r="389" spans="2:65" s="13" customFormat="1">
      <c r="B389" s="158"/>
      <c r="D389" s="152" t="s">
        <v>179</v>
      </c>
      <c r="E389" s="159" t="s">
        <v>1</v>
      </c>
      <c r="F389" s="160" t="s">
        <v>1863</v>
      </c>
      <c r="H389" s="161">
        <v>4.093</v>
      </c>
      <c r="I389" s="162"/>
      <c r="L389" s="158"/>
      <c r="M389" s="163"/>
      <c r="T389" s="164"/>
      <c r="AT389" s="159" t="s">
        <v>179</v>
      </c>
      <c r="AU389" s="159" t="s">
        <v>89</v>
      </c>
      <c r="AV389" s="13" t="s">
        <v>89</v>
      </c>
      <c r="AW389" s="13" t="s">
        <v>36</v>
      </c>
      <c r="AX389" s="13" t="s">
        <v>80</v>
      </c>
      <c r="AY389" s="159" t="s">
        <v>171</v>
      </c>
    </row>
    <row r="390" spans="2:65" s="13" customFormat="1">
      <c r="B390" s="158"/>
      <c r="D390" s="152" t="s">
        <v>179</v>
      </c>
      <c r="E390" s="159" t="s">
        <v>1</v>
      </c>
      <c r="F390" s="160" t="s">
        <v>1864</v>
      </c>
      <c r="H390" s="161">
        <v>1.33</v>
      </c>
      <c r="I390" s="162"/>
      <c r="L390" s="158"/>
      <c r="M390" s="163"/>
      <c r="T390" s="164"/>
      <c r="AT390" s="159" t="s">
        <v>179</v>
      </c>
      <c r="AU390" s="159" t="s">
        <v>89</v>
      </c>
      <c r="AV390" s="13" t="s">
        <v>89</v>
      </c>
      <c r="AW390" s="13" t="s">
        <v>36</v>
      </c>
      <c r="AX390" s="13" t="s">
        <v>80</v>
      </c>
      <c r="AY390" s="159" t="s">
        <v>171</v>
      </c>
    </row>
    <row r="391" spans="2:65" s="14" customFormat="1">
      <c r="B391" s="165"/>
      <c r="D391" s="152" t="s">
        <v>179</v>
      </c>
      <c r="E391" s="166" t="s">
        <v>1</v>
      </c>
      <c r="F391" s="167" t="s">
        <v>183</v>
      </c>
      <c r="H391" s="168">
        <v>20.756</v>
      </c>
      <c r="I391" s="169"/>
      <c r="L391" s="165"/>
      <c r="M391" s="170"/>
      <c r="T391" s="171"/>
      <c r="AT391" s="166" t="s">
        <v>179</v>
      </c>
      <c r="AU391" s="166" t="s">
        <v>89</v>
      </c>
      <c r="AV391" s="14" t="s">
        <v>177</v>
      </c>
      <c r="AW391" s="14" t="s">
        <v>36</v>
      </c>
      <c r="AX391" s="14" t="s">
        <v>87</v>
      </c>
      <c r="AY391" s="166" t="s">
        <v>171</v>
      </c>
    </row>
    <row r="392" spans="2:65" s="11" customFormat="1" ht="22.95" customHeight="1">
      <c r="B392" s="125"/>
      <c r="D392" s="126" t="s">
        <v>79</v>
      </c>
      <c r="E392" s="135" t="s">
        <v>225</v>
      </c>
      <c r="F392" s="135" t="s">
        <v>1865</v>
      </c>
      <c r="I392" s="128"/>
      <c r="J392" s="136">
        <f>BK392</f>
        <v>0</v>
      </c>
      <c r="L392" s="125"/>
      <c r="M392" s="130"/>
      <c r="P392" s="131">
        <f>SUM(P393:P409)</f>
        <v>0</v>
      </c>
      <c r="R392" s="131">
        <f>SUM(R393:R409)</f>
        <v>0.14496000000000001</v>
      </c>
      <c r="T392" s="132">
        <f>SUM(T393:T409)</f>
        <v>0</v>
      </c>
      <c r="AR392" s="126" t="s">
        <v>87</v>
      </c>
      <c r="AT392" s="133" t="s">
        <v>79</v>
      </c>
      <c r="AU392" s="133" t="s">
        <v>87</v>
      </c>
      <c r="AY392" s="126" t="s">
        <v>171</v>
      </c>
      <c r="BK392" s="134">
        <f>SUM(BK393:BK409)</f>
        <v>0</v>
      </c>
    </row>
    <row r="393" spans="2:65" s="1" customFormat="1" ht="33" customHeight="1">
      <c r="B393" s="32"/>
      <c r="C393" s="137" t="s">
        <v>583</v>
      </c>
      <c r="D393" s="137" t="s">
        <v>173</v>
      </c>
      <c r="E393" s="138" t="s">
        <v>1866</v>
      </c>
      <c r="F393" s="139" t="s">
        <v>1867</v>
      </c>
      <c r="G393" s="140" t="s">
        <v>1666</v>
      </c>
      <c r="H393" s="141">
        <v>1</v>
      </c>
      <c r="I393" s="142"/>
      <c r="J393" s="143">
        <f>ROUND(I393*H393,2)</f>
        <v>0</v>
      </c>
      <c r="K393" s="144"/>
      <c r="L393" s="32"/>
      <c r="M393" s="145" t="s">
        <v>1</v>
      </c>
      <c r="N393" s="146" t="s">
        <v>45</v>
      </c>
      <c r="P393" s="147">
        <f>O393*H393</f>
        <v>0</v>
      </c>
      <c r="Q393" s="147">
        <v>0</v>
      </c>
      <c r="R393" s="147">
        <f>Q393*H393</f>
        <v>0</v>
      </c>
      <c r="S393" s="147">
        <v>0</v>
      </c>
      <c r="T393" s="148">
        <f>S393*H393</f>
        <v>0</v>
      </c>
      <c r="AR393" s="149" t="s">
        <v>177</v>
      </c>
      <c r="AT393" s="149" t="s">
        <v>173</v>
      </c>
      <c r="AU393" s="149" t="s">
        <v>89</v>
      </c>
      <c r="AY393" s="17" t="s">
        <v>171</v>
      </c>
      <c r="BE393" s="150">
        <f>IF(N393="základní",J393,0)</f>
        <v>0</v>
      </c>
      <c r="BF393" s="150">
        <f>IF(N393="snížená",J393,0)</f>
        <v>0</v>
      </c>
      <c r="BG393" s="150">
        <f>IF(N393="zákl. přenesená",J393,0)</f>
        <v>0</v>
      </c>
      <c r="BH393" s="150">
        <f>IF(N393="sníž. přenesená",J393,0)</f>
        <v>0</v>
      </c>
      <c r="BI393" s="150">
        <f>IF(N393="nulová",J393,0)</f>
        <v>0</v>
      </c>
      <c r="BJ393" s="17" t="s">
        <v>87</v>
      </c>
      <c r="BK393" s="150">
        <f>ROUND(I393*H393,2)</f>
        <v>0</v>
      </c>
      <c r="BL393" s="17" t="s">
        <v>177</v>
      </c>
      <c r="BM393" s="149" t="s">
        <v>1868</v>
      </c>
    </row>
    <row r="394" spans="2:65" s="12" customFormat="1">
      <c r="B394" s="151"/>
      <c r="D394" s="152" t="s">
        <v>179</v>
      </c>
      <c r="E394" s="153" t="s">
        <v>1</v>
      </c>
      <c r="F394" s="154" t="s">
        <v>1695</v>
      </c>
      <c r="H394" s="153" t="s">
        <v>1</v>
      </c>
      <c r="I394" s="155"/>
      <c r="L394" s="151"/>
      <c r="M394" s="156"/>
      <c r="T394" s="157"/>
      <c r="AT394" s="153" t="s">
        <v>179</v>
      </c>
      <c r="AU394" s="153" t="s">
        <v>89</v>
      </c>
      <c r="AV394" s="12" t="s">
        <v>87</v>
      </c>
      <c r="AW394" s="12" t="s">
        <v>36</v>
      </c>
      <c r="AX394" s="12" t="s">
        <v>80</v>
      </c>
      <c r="AY394" s="153" t="s">
        <v>171</v>
      </c>
    </row>
    <row r="395" spans="2:65" s="12" customFormat="1">
      <c r="B395" s="151"/>
      <c r="D395" s="152" t="s">
        <v>179</v>
      </c>
      <c r="E395" s="153" t="s">
        <v>1</v>
      </c>
      <c r="F395" s="154" t="s">
        <v>1869</v>
      </c>
      <c r="H395" s="153" t="s">
        <v>1</v>
      </c>
      <c r="I395" s="155"/>
      <c r="L395" s="151"/>
      <c r="M395" s="156"/>
      <c r="T395" s="157"/>
      <c r="AT395" s="153" t="s">
        <v>179</v>
      </c>
      <c r="AU395" s="153" t="s">
        <v>89</v>
      </c>
      <c r="AV395" s="12" t="s">
        <v>87</v>
      </c>
      <c r="AW395" s="12" t="s">
        <v>36</v>
      </c>
      <c r="AX395" s="12" t="s">
        <v>80</v>
      </c>
      <c r="AY395" s="153" t="s">
        <v>171</v>
      </c>
    </row>
    <row r="396" spans="2:65" s="12" customFormat="1" ht="20.399999999999999">
      <c r="B396" s="151"/>
      <c r="D396" s="152" t="s">
        <v>179</v>
      </c>
      <c r="E396" s="153" t="s">
        <v>1</v>
      </c>
      <c r="F396" s="154" t="s">
        <v>1870</v>
      </c>
      <c r="H396" s="153" t="s">
        <v>1</v>
      </c>
      <c r="I396" s="155"/>
      <c r="L396" s="151"/>
      <c r="M396" s="156"/>
      <c r="T396" s="157"/>
      <c r="AT396" s="153" t="s">
        <v>179</v>
      </c>
      <c r="AU396" s="153" t="s">
        <v>89</v>
      </c>
      <c r="AV396" s="12" t="s">
        <v>87</v>
      </c>
      <c r="AW396" s="12" t="s">
        <v>36</v>
      </c>
      <c r="AX396" s="12" t="s">
        <v>80</v>
      </c>
      <c r="AY396" s="153" t="s">
        <v>171</v>
      </c>
    </row>
    <row r="397" spans="2:65" s="13" customFormat="1">
      <c r="B397" s="158"/>
      <c r="D397" s="152" t="s">
        <v>179</v>
      </c>
      <c r="E397" s="159" t="s">
        <v>1</v>
      </c>
      <c r="F397" s="160" t="s">
        <v>87</v>
      </c>
      <c r="H397" s="161">
        <v>1</v>
      </c>
      <c r="I397" s="162"/>
      <c r="L397" s="158"/>
      <c r="M397" s="163"/>
      <c r="T397" s="164"/>
      <c r="AT397" s="159" t="s">
        <v>179</v>
      </c>
      <c r="AU397" s="159" t="s">
        <v>89</v>
      </c>
      <c r="AV397" s="13" t="s">
        <v>89</v>
      </c>
      <c r="AW397" s="13" t="s">
        <v>36</v>
      </c>
      <c r="AX397" s="13" t="s">
        <v>87</v>
      </c>
      <c r="AY397" s="159" t="s">
        <v>171</v>
      </c>
    </row>
    <row r="398" spans="2:65" s="1" customFormat="1" ht="16.5" customHeight="1">
      <c r="B398" s="32"/>
      <c r="C398" s="137" t="s">
        <v>589</v>
      </c>
      <c r="D398" s="137" t="s">
        <v>173</v>
      </c>
      <c r="E398" s="138" t="s">
        <v>1871</v>
      </c>
      <c r="F398" s="139" t="s">
        <v>1872</v>
      </c>
      <c r="G398" s="140" t="s">
        <v>190</v>
      </c>
      <c r="H398" s="141">
        <v>2</v>
      </c>
      <c r="I398" s="142"/>
      <c r="J398" s="143">
        <f>ROUND(I398*H398,2)</f>
        <v>0</v>
      </c>
      <c r="K398" s="144"/>
      <c r="L398" s="32"/>
      <c r="M398" s="145" t="s">
        <v>1</v>
      </c>
      <c r="N398" s="146" t="s">
        <v>45</v>
      </c>
      <c r="P398" s="147">
        <f>O398*H398</f>
        <v>0</v>
      </c>
      <c r="Q398" s="147">
        <v>0.04</v>
      </c>
      <c r="R398" s="147">
        <f>Q398*H398</f>
        <v>0.08</v>
      </c>
      <c r="S398" s="147">
        <v>0</v>
      </c>
      <c r="T398" s="148">
        <f>S398*H398</f>
        <v>0</v>
      </c>
      <c r="AR398" s="149" t="s">
        <v>177</v>
      </c>
      <c r="AT398" s="149" t="s">
        <v>173</v>
      </c>
      <c r="AU398" s="149" t="s">
        <v>89</v>
      </c>
      <c r="AY398" s="17" t="s">
        <v>171</v>
      </c>
      <c r="BE398" s="150">
        <f>IF(N398="základní",J398,0)</f>
        <v>0</v>
      </c>
      <c r="BF398" s="150">
        <f>IF(N398="snížená",J398,0)</f>
        <v>0</v>
      </c>
      <c r="BG398" s="150">
        <f>IF(N398="zákl. přenesená",J398,0)</f>
        <v>0</v>
      </c>
      <c r="BH398" s="150">
        <f>IF(N398="sníž. přenesená",J398,0)</f>
        <v>0</v>
      </c>
      <c r="BI398" s="150">
        <f>IF(N398="nulová",J398,0)</f>
        <v>0</v>
      </c>
      <c r="BJ398" s="17" t="s">
        <v>87</v>
      </c>
      <c r="BK398" s="150">
        <f>ROUND(I398*H398,2)</f>
        <v>0</v>
      </c>
      <c r="BL398" s="17" t="s">
        <v>177</v>
      </c>
      <c r="BM398" s="149" t="s">
        <v>1873</v>
      </c>
    </row>
    <row r="399" spans="2:65" s="12" customFormat="1">
      <c r="B399" s="151"/>
      <c r="D399" s="152" t="s">
        <v>179</v>
      </c>
      <c r="E399" s="153" t="s">
        <v>1</v>
      </c>
      <c r="F399" s="154" t="s">
        <v>1695</v>
      </c>
      <c r="H399" s="153" t="s">
        <v>1</v>
      </c>
      <c r="I399" s="155"/>
      <c r="L399" s="151"/>
      <c r="M399" s="156"/>
      <c r="T399" s="157"/>
      <c r="AT399" s="153" t="s">
        <v>179</v>
      </c>
      <c r="AU399" s="153" t="s">
        <v>89</v>
      </c>
      <c r="AV399" s="12" t="s">
        <v>87</v>
      </c>
      <c r="AW399" s="12" t="s">
        <v>36</v>
      </c>
      <c r="AX399" s="12" t="s">
        <v>80</v>
      </c>
      <c r="AY399" s="153" t="s">
        <v>171</v>
      </c>
    </row>
    <row r="400" spans="2:65" s="12" customFormat="1">
      <c r="B400" s="151"/>
      <c r="D400" s="152" t="s">
        <v>179</v>
      </c>
      <c r="E400" s="153" t="s">
        <v>1</v>
      </c>
      <c r="F400" s="154" t="s">
        <v>1874</v>
      </c>
      <c r="H400" s="153" t="s">
        <v>1</v>
      </c>
      <c r="I400" s="155"/>
      <c r="L400" s="151"/>
      <c r="M400" s="156"/>
      <c r="T400" s="157"/>
      <c r="AT400" s="153" t="s">
        <v>179</v>
      </c>
      <c r="AU400" s="153" t="s">
        <v>89</v>
      </c>
      <c r="AV400" s="12" t="s">
        <v>87</v>
      </c>
      <c r="AW400" s="12" t="s">
        <v>36</v>
      </c>
      <c r="AX400" s="12" t="s">
        <v>80</v>
      </c>
      <c r="AY400" s="153" t="s">
        <v>171</v>
      </c>
    </row>
    <row r="401" spans="2:65" s="13" customFormat="1">
      <c r="B401" s="158"/>
      <c r="D401" s="152" t="s">
        <v>179</v>
      </c>
      <c r="E401" s="159" t="s">
        <v>1</v>
      </c>
      <c r="F401" s="160" t="s">
        <v>1875</v>
      </c>
      <c r="H401" s="161">
        <v>2</v>
      </c>
      <c r="I401" s="162"/>
      <c r="L401" s="158"/>
      <c r="M401" s="163"/>
      <c r="T401" s="164"/>
      <c r="AT401" s="159" t="s">
        <v>179</v>
      </c>
      <c r="AU401" s="159" t="s">
        <v>89</v>
      </c>
      <c r="AV401" s="13" t="s">
        <v>89</v>
      </c>
      <c r="AW401" s="13" t="s">
        <v>36</v>
      </c>
      <c r="AX401" s="13" t="s">
        <v>87</v>
      </c>
      <c r="AY401" s="159" t="s">
        <v>171</v>
      </c>
    </row>
    <row r="402" spans="2:65" s="1" customFormat="1" ht="24.15" customHeight="1">
      <c r="B402" s="32"/>
      <c r="C402" s="182" t="s">
        <v>598</v>
      </c>
      <c r="D402" s="182" t="s">
        <v>757</v>
      </c>
      <c r="E402" s="183" t="s">
        <v>1876</v>
      </c>
      <c r="F402" s="184" t="s">
        <v>1877</v>
      </c>
      <c r="G402" s="185" t="s">
        <v>190</v>
      </c>
      <c r="H402" s="186">
        <v>2</v>
      </c>
      <c r="I402" s="187"/>
      <c r="J402" s="188">
        <f>ROUND(I402*H402,2)</f>
        <v>0</v>
      </c>
      <c r="K402" s="189"/>
      <c r="L402" s="190"/>
      <c r="M402" s="191" t="s">
        <v>1</v>
      </c>
      <c r="N402" s="192" t="s">
        <v>45</v>
      </c>
      <c r="P402" s="147">
        <f>O402*H402</f>
        <v>0</v>
      </c>
      <c r="Q402" s="147">
        <v>1.3299999999999999E-2</v>
      </c>
      <c r="R402" s="147">
        <f>Q402*H402</f>
        <v>2.6599999999999999E-2</v>
      </c>
      <c r="S402" s="147">
        <v>0</v>
      </c>
      <c r="T402" s="148">
        <f>S402*H402</f>
        <v>0</v>
      </c>
      <c r="AR402" s="149" t="s">
        <v>225</v>
      </c>
      <c r="AT402" s="149" t="s">
        <v>757</v>
      </c>
      <c r="AU402" s="149" t="s">
        <v>89</v>
      </c>
      <c r="AY402" s="17" t="s">
        <v>171</v>
      </c>
      <c r="BE402" s="150">
        <f>IF(N402="základní",J402,0)</f>
        <v>0</v>
      </c>
      <c r="BF402" s="150">
        <f>IF(N402="snížená",J402,0)</f>
        <v>0</v>
      </c>
      <c r="BG402" s="150">
        <f>IF(N402="zákl. přenesená",J402,0)</f>
        <v>0</v>
      </c>
      <c r="BH402" s="150">
        <f>IF(N402="sníž. přenesená",J402,0)</f>
        <v>0</v>
      </c>
      <c r="BI402" s="150">
        <f>IF(N402="nulová",J402,0)</f>
        <v>0</v>
      </c>
      <c r="BJ402" s="17" t="s">
        <v>87</v>
      </c>
      <c r="BK402" s="150">
        <f>ROUND(I402*H402,2)</f>
        <v>0</v>
      </c>
      <c r="BL402" s="17" t="s">
        <v>177</v>
      </c>
      <c r="BM402" s="149" t="s">
        <v>1878</v>
      </c>
    </row>
    <row r="403" spans="2:65" s="1" customFormat="1" ht="24.15" customHeight="1">
      <c r="B403" s="32"/>
      <c r="C403" s="137" t="s">
        <v>602</v>
      </c>
      <c r="D403" s="137" t="s">
        <v>173</v>
      </c>
      <c r="E403" s="138" t="s">
        <v>1879</v>
      </c>
      <c r="F403" s="139" t="s">
        <v>1880</v>
      </c>
      <c r="G403" s="140" t="s">
        <v>190</v>
      </c>
      <c r="H403" s="141">
        <v>28</v>
      </c>
      <c r="I403" s="142"/>
      <c r="J403" s="143">
        <f>ROUND(I403*H403,2)</f>
        <v>0</v>
      </c>
      <c r="K403" s="144"/>
      <c r="L403" s="32"/>
      <c r="M403" s="145" t="s">
        <v>1</v>
      </c>
      <c r="N403" s="146" t="s">
        <v>45</v>
      </c>
      <c r="P403" s="147">
        <f>O403*H403</f>
        <v>0</v>
      </c>
      <c r="Q403" s="147">
        <v>1.3699999999999999E-3</v>
      </c>
      <c r="R403" s="147">
        <f>Q403*H403</f>
        <v>3.8359999999999998E-2</v>
      </c>
      <c r="S403" s="147">
        <v>0</v>
      </c>
      <c r="T403" s="148">
        <f>S403*H403</f>
        <v>0</v>
      </c>
      <c r="AR403" s="149" t="s">
        <v>177</v>
      </c>
      <c r="AT403" s="149" t="s">
        <v>173</v>
      </c>
      <c r="AU403" s="149" t="s">
        <v>89</v>
      </c>
      <c r="AY403" s="17" t="s">
        <v>171</v>
      </c>
      <c r="BE403" s="150">
        <f>IF(N403="základní",J403,0)</f>
        <v>0</v>
      </c>
      <c r="BF403" s="150">
        <f>IF(N403="snížená",J403,0)</f>
        <v>0</v>
      </c>
      <c r="BG403" s="150">
        <f>IF(N403="zákl. přenesená",J403,0)</f>
        <v>0</v>
      </c>
      <c r="BH403" s="150">
        <f>IF(N403="sníž. přenesená",J403,0)</f>
        <v>0</v>
      </c>
      <c r="BI403" s="150">
        <f>IF(N403="nulová",J403,0)</f>
        <v>0</v>
      </c>
      <c r="BJ403" s="17" t="s">
        <v>87</v>
      </c>
      <c r="BK403" s="150">
        <f>ROUND(I403*H403,2)</f>
        <v>0</v>
      </c>
      <c r="BL403" s="17" t="s">
        <v>177</v>
      </c>
      <c r="BM403" s="149" t="s">
        <v>1881</v>
      </c>
    </row>
    <row r="404" spans="2:65" s="12" customFormat="1">
      <c r="B404" s="151"/>
      <c r="D404" s="152" t="s">
        <v>179</v>
      </c>
      <c r="E404" s="153" t="s">
        <v>1</v>
      </c>
      <c r="F404" s="154" t="s">
        <v>1695</v>
      </c>
      <c r="H404" s="153" t="s">
        <v>1</v>
      </c>
      <c r="I404" s="155"/>
      <c r="L404" s="151"/>
      <c r="M404" s="156"/>
      <c r="T404" s="157"/>
      <c r="AT404" s="153" t="s">
        <v>179</v>
      </c>
      <c r="AU404" s="153" t="s">
        <v>89</v>
      </c>
      <c r="AV404" s="12" t="s">
        <v>87</v>
      </c>
      <c r="AW404" s="12" t="s">
        <v>36</v>
      </c>
      <c r="AX404" s="12" t="s">
        <v>80</v>
      </c>
      <c r="AY404" s="153" t="s">
        <v>171</v>
      </c>
    </row>
    <row r="405" spans="2:65" s="12" customFormat="1">
      <c r="B405" s="151"/>
      <c r="D405" s="152" t="s">
        <v>179</v>
      </c>
      <c r="E405" s="153" t="s">
        <v>1</v>
      </c>
      <c r="F405" s="154" t="s">
        <v>1874</v>
      </c>
      <c r="H405" s="153" t="s">
        <v>1</v>
      </c>
      <c r="I405" s="155"/>
      <c r="L405" s="151"/>
      <c r="M405" s="156"/>
      <c r="T405" s="157"/>
      <c r="AT405" s="153" t="s">
        <v>179</v>
      </c>
      <c r="AU405" s="153" t="s">
        <v>89</v>
      </c>
      <c r="AV405" s="12" t="s">
        <v>87</v>
      </c>
      <c r="AW405" s="12" t="s">
        <v>36</v>
      </c>
      <c r="AX405" s="12" t="s">
        <v>80</v>
      </c>
      <c r="AY405" s="153" t="s">
        <v>171</v>
      </c>
    </row>
    <row r="406" spans="2:65" s="13" customFormat="1">
      <c r="B406" s="158"/>
      <c r="D406" s="152" t="s">
        <v>179</v>
      </c>
      <c r="E406" s="159" t="s">
        <v>1</v>
      </c>
      <c r="F406" s="160" t="s">
        <v>1882</v>
      </c>
      <c r="H406" s="161">
        <v>10</v>
      </c>
      <c r="I406" s="162"/>
      <c r="L406" s="158"/>
      <c r="M406" s="163"/>
      <c r="T406" s="164"/>
      <c r="AT406" s="159" t="s">
        <v>179</v>
      </c>
      <c r="AU406" s="159" t="s">
        <v>89</v>
      </c>
      <c r="AV406" s="13" t="s">
        <v>89</v>
      </c>
      <c r="AW406" s="13" t="s">
        <v>36</v>
      </c>
      <c r="AX406" s="13" t="s">
        <v>80</v>
      </c>
      <c r="AY406" s="159" t="s">
        <v>171</v>
      </c>
    </row>
    <row r="407" spans="2:65" s="13" customFormat="1">
      <c r="B407" s="158"/>
      <c r="D407" s="152" t="s">
        <v>179</v>
      </c>
      <c r="E407" s="159" t="s">
        <v>1</v>
      </c>
      <c r="F407" s="160" t="s">
        <v>1883</v>
      </c>
      <c r="H407" s="161">
        <v>9</v>
      </c>
      <c r="I407" s="162"/>
      <c r="L407" s="158"/>
      <c r="M407" s="163"/>
      <c r="T407" s="164"/>
      <c r="AT407" s="159" t="s">
        <v>179</v>
      </c>
      <c r="AU407" s="159" t="s">
        <v>89</v>
      </c>
      <c r="AV407" s="13" t="s">
        <v>89</v>
      </c>
      <c r="AW407" s="13" t="s">
        <v>36</v>
      </c>
      <c r="AX407" s="13" t="s">
        <v>80</v>
      </c>
      <c r="AY407" s="159" t="s">
        <v>171</v>
      </c>
    </row>
    <row r="408" spans="2:65" s="13" customFormat="1">
      <c r="B408" s="158"/>
      <c r="D408" s="152" t="s">
        <v>179</v>
      </c>
      <c r="E408" s="159" t="s">
        <v>1</v>
      </c>
      <c r="F408" s="160" t="s">
        <v>1884</v>
      </c>
      <c r="H408" s="161">
        <v>9</v>
      </c>
      <c r="I408" s="162"/>
      <c r="L408" s="158"/>
      <c r="M408" s="163"/>
      <c r="T408" s="164"/>
      <c r="AT408" s="159" t="s">
        <v>179</v>
      </c>
      <c r="AU408" s="159" t="s">
        <v>89</v>
      </c>
      <c r="AV408" s="13" t="s">
        <v>89</v>
      </c>
      <c r="AW408" s="13" t="s">
        <v>36</v>
      </c>
      <c r="AX408" s="13" t="s">
        <v>80</v>
      </c>
      <c r="AY408" s="159" t="s">
        <v>171</v>
      </c>
    </row>
    <row r="409" spans="2:65" s="14" customFormat="1">
      <c r="B409" s="165"/>
      <c r="D409" s="152" t="s">
        <v>179</v>
      </c>
      <c r="E409" s="166" t="s">
        <v>1</v>
      </c>
      <c r="F409" s="167" t="s">
        <v>183</v>
      </c>
      <c r="H409" s="168">
        <v>28</v>
      </c>
      <c r="I409" s="169"/>
      <c r="L409" s="165"/>
      <c r="M409" s="170"/>
      <c r="T409" s="171"/>
      <c r="AT409" s="166" t="s">
        <v>179</v>
      </c>
      <c r="AU409" s="166" t="s">
        <v>89</v>
      </c>
      <c r="AV409" s="14" t="s">
        <v>177</v>
      </c>
      <c r="AW409" s="14" t="s">
        <v>36</v>
      </c>
      <c r="AX409" s="14" t="s">
        <v>87</v>
      </c>
      <c r="AY409" s="166" t="s">
        <v>171</v>
      </c>
    </row>
    <row r="410" spans="2:65" s="11" customFormat="1" ht="22.95" customHeight="1">
      <c r="B410" s="125"/>
      <c r="D410" s="126" t="s">
        <v>79</v>
      </c>
      <c r="E410" s="135" t="s">
        <v>229</v>
      </c>
      <c r="F410" s="135" t="s">
        <v>1468</v>
      </c>
      <c r="I410" s="128"/>
      <c r="J410" s="136">
        <f>BK410</f>
        <v>0</v>
      </c>
      <c r="L410" s="125"/>
      <c r="M410" s="130"/>
      <c r="P410" s="131">
        <f>SUM(P411:P487)</f>
        <v>0</v>
      </c>
      <c r="R410" s="131">
        <f>SUM(R411:R487)</f>
        <v>4.5992513000000006</v>
      </c>
      <c r="T410" s="132">
        <f>SUM(T411:T487)</f>
        <v>101.2266</v>
      </c>
      <c r="AR410" s="126" t="s">
        <v>87</v>
      </c>
      <c r="AT410" s="133" t="s">
        <v>79</v>
      </c>
      <c r="AU410" s="133" t="s">
        <v>87</v>
      </c>
      <c r="AY410" s="126" t="s">
        <v>171</v>
      </c>
      <c r="BK410" s="134">
        <f>SUM(BK411:BK487)</f>
        <v>0</v>
      </c>
    </row>
    <row r="411" spans="2:65" s="1" customFormat="1" ht="21.75" customHeight="1">
      <c r="B411" s="32"/>
      <c r="C411" s="137" t="s">
        <v>606</v>
      </c>
      <c r="D411" s="137" t="s">
        <v>173</v>
      </c>
      <c r="E411" s="138" t="s">
        <v>1885</v>
      </c>
      <c r="F411" s="139" t="s">
        <v>1886</v>
      </c>
      <c r="G411" s="140" t="s">
        <v>280</v>
      </c>
      <c r="H411" s="141">
        <v>178.29599999999999</v>
      </c>
      <c r="I411" s="142"/>
      <c r="J411" s="143">
        <f>ROUND(I411*H411,2)</f>
        <v>0</v>
      </c>
      <c r="K411" s="144"/>
      <c r="L411" s="32"/>
      <c r="M411" s="145" t="s">
        <v>1</v>
      </c>
      <c r="N411" s="146" t="s">
        <v>45</v>
      </c>
      <c r="P411" s="147">
        <f>O411*H411</f>
        <v>0</v>
      </c>
      <c r="Q411" s="147">
        <v>0</v>
      </c>
      <c r="R411" s="147">
        <f>Q411*H411</f>
        <v>0</v>
      </c>
      <c r="S411" s="147">
        <v>0</v>
      </c>
      <c r="T411" s="148">
        <f>S411*H411</f>
        <v>0</v>
      </c>
      <c r="AR411" s="149" t="s">
        <v>177</v>
      </c>
      <c r="AT411" s="149" t="s">
        <v>173</v>
      </c>
      <c r="AU411" s="149" t="s">
        <v>89</v>
      </c>
      <c r="AY411" s="17" t="s">
        <v>171</v>
      </c>
      <c r="BE411" s="150">
        <f>IF(N411="základní",J411,0)</f>
        <v>0</v>
      </c>
      <c r="BF411" s="150">
        <f>IF(N411="snížená",J411,0)</f>
        <v>0</v>
      </c>
      <c r="BG411" s="150">
        <f>IF(N411="zákl. přenesená",J411,0)</f>
        <v>0</v>
      </c>
      <c r="BH411" s="150">
        <f>IF(N411="sníž. přenesená",J411,0)</f>
        <v>0</v>
      </c>
      <c r="BI411" s="150">
        <f>IF(N411="nulová",J411,0)</f>
        <v>0</v>
      </c>
      <c r="BJ411" s="17" t="s">
        <v>87</v>
      </c>
      <c r="BK411" s="150">
        <f>ROUND(I411*H411,2)</f>
        <v>0</v>
      </c>
      <c r="BL411" s="17" t="s">
        <v>177</v>
      </c>
      <c r="BM411" s="149" t="s">
        <v>1887</v>
      </c>
    </row>
    <row r="412" spans="2:65" s="12" customFormat="1">
      <c r="B412" s="151"/>
      <c r="D412" s="152" t="s">
        <v>179</v>
      </c>
      <c r="E412" s="153" t="s">
        <v>1</v>
      </c>
      <c r="F412" s="154" t="s">
        <v>1695</v>
      </c>
      <c r="H412" s="153" t="s">
        <v>1</v>
      </c>
      <c r="I412" s="155"/>
      <c r="L412" s="151"/>
      <c r="M412" s="156"/>
      <c r="T412" s="157"/>
      <c r="AT412" s="153" t="s">
        <v>179</v>
      </c>
      <c r="AU412" s="153" t="s">
        <v>89</v>
      </c>
      <c r="AV412" s="12" t="s">
        <v>87</v>
      </c>
      <c r="AW412" s="12" t="s">
        <v>36</v>
      </c>
      <c r="AX412" s="12" t="s">
        <v>80</v>
      </c>
      <c r="AY412" s="153" t="s">
        <v>171</v>
      </c>
    </row>
    <row r="413" spans="2:65" s="13" customFormat="1">
      <c r="B413" s="158"/>
      <c r="D413" s="152" t="s">
        <v>179</v>
      </c>
      <c r="E413" s="159" t="s">
        <v>1</v>
      </c>
      <c r="F413" s="160" t="s">
        <v>1888</v>
      </c>
      <c r="H413" s="161">
        <v>9.5760000000000005</v>
      </c>
      <c r="I413" s="162"/>
      <c r="L413" s="158"/>
      <c r="M413" s="163"/>
      <c r="T413" s="164"/>
      <c r="AT413" s="159" t="s">
        <v>179</v>
      </c>
      <c r="AU413" s="159" t="s">
        <v>89</v>
      </c>
      <c r="AV413" s="13" t="s">
        <v>89</v>
      </c>
      <c r="AW413" s="13" t="s">
        <v>36</v>
      </c>
      <c r="AX413" s="13" t="s">
        <v>80</v>
      </c>
      <c r="AY413" s="159" t="s">
        <v>171</v>
      </c>
    </row>
    <row r="414" spans="2:65" s="13" customFormat="1">
      <c r="B414" s="158"/>
      <c r="D414" s="152" t="s">
        <v>179</v>
      </c>
      <c r="E414" s="159" t="s">
        <v>1</v>
      </c>
      <c r="F414" s="160" t="s">
        <v>1889</v>
      </c>
      <c r="H414" s="161">
        <v>142.74600000000001</v>
      </c>
      <c r="I414" s="162"/>
      <c r="L414" s="158"/>
      <c r="M414" s="163"/>
      <c r="T414" s="164"/>
      <c r="AT414" s="159" t="s">
        <v>179</v>
      </c>
      <c r="AU414" s="159" t="s">
        <v>89</v>
      </c>
      <c r="AV414" s="13" t="s">
        <v>89</v>
      </c>
      <c r="AW414" s="13" t="s">
        <v>36</v>
      </c>
      <c r="AX414" s="13" t="s">
        <v>80</v>
      </c>
      <c r="AY414" s="159" t="s">
        <v>171</v>
      </c>
    </row>
    <row r="415" spans="2:65" s="13" customFormat="1">
      <c r="B415" s="158"/>
      <c r="D415" s="152" t="s">
        <v>179</v>
      </c>
      <c r="E415" s="159" t="s">
        <v>1</v>
      </c>
      <c r="F415" s="160" t="s">
        <v>1890</v>
      </c>
      <c r="H415" s="161">
        <v>25.974</v>
      </c>
      <c r="I415" s="162"/>
      <c r="L415" s="158"/>
      <c r="M415" s="163"/>
      <c r="T415" s="164"/>
      <c r="AT415" s="159" t="s">
        <v>179</v>
      </c>
      <c r="AU415" s="159" t="s">
        <v>89</v>
      </c>
      <c r="AV415" s="13" t="s">
        <v>89</v>
      </c>
      <c r="AW415" s="13" t="s">
        <v>36</v>
      </c>
      <c r="AX415" s="13" t="s">
        <v>80</v>
      </c>
      <c r="AY415" s="159" t="s">
        <v>171</v>
      </c>
    </row>
    <row r="416" spans="2:65" s="14" customFormat="1">
      <c r="B416" s="165"/>
      <c r="D416" s="152" t="s">
        <v>179</v>
      </c>
      <c r="E416" s="166" t="s">
        <v>1</v>
      </c>
      <c r="F416" s="167" t="s">
        <v>183</v>
      </c>
      <c r="H416" s="168">
        <v>178.29599999999999</v>
      </c>
      <c r="I416" s="169"/>
      <c r="L416" s="165"/>
      <c r="M416" s="170"/>
      <c r="T416" s="171"/>
      <c r="AT416" s="166" t="s">
        <v>179</v>
      </c>
      <c r="AU416" s="166" t="s">
        <v>89</v>
      </c>
      <c r="AV416" s="14" t="s">
        <v>177</v>
      </c>
      <c r="AW416" s="14" t="s">
        <v>36</v>
      </c>
      <c r="AX416" s="14" t="s">
        <v>87</v>
      </c>
      <c r="AY416" s="166" t="s">
        <v>171</v>
      </c>
    </row>
    <row r="417" spans="2:65" s="1" customFormat="1" ht="16.5" customHeight="1">
      <c r="B417" s="32"/>
      <c r="C417" s="182" t="s">
        <v>610</v>
      </c>
      <c r="D417" s="182" t="s">
        <v>757</v>
      </c>
      <c r="E417" s="183" t="s">
        <v>1891</v>
      </c>
      <c r="F417" s="184" t="s">
        <v>1892</v>
      </c>
      <c r="G417" s="185" t="s">
        <v>280</v>
      </c>
      <c r="H417" s="186">
        <v>183.64500000000001</v>
      </c>
      <c r="I417" s="187"/>
      <c r="J417" s="188">
        <f>ROUND(I417*H417,2)</f>
        <v>0</v>
      </c>
      <c r="K417" s="189"/>
      <c r="L417" s="190"/>
      <c r="M417" s="191" t="s">
        <v>1</v>
      </c>
      <c r="N417" s="192" t="s">
        <v>45</v>
      </c>
      <c r="P417" s="147">
        <f>O417*H417</f>
        <v>0</v>
      </c>
      <c r="Q417" s="147">
        <v>0</v>
      </c>
      <c r="R417" s="147">
        <f>Q417*H417</f>
        <v>0</v>
      </c>
      <c r="S417" s="147">
        <v>0</v>
      </c>
      <c r="T417" s="148">
        <f>S417*H417</f>
        <v>0</v>
      </c>
      <c r="AR417" s="149" t="s">
        <v>225</v>
      </c>
      <c r="AT417" s="149" t="s">
        <v>757</v>
      </c>
      <c r="AU417" s="149" t="s">
        <v>89</v>
      </c>
      <c r="AY417" s="17" t="s">
        <v>171</v>
      </c>
      <c r="BE417" s="150">
        <f>IF(N417="základní",J417,0)</f>
        <v>0</v>
      </c>
      <c r="BF417" s="150">
        <f>IF(N417="snížená",J417,0)</f>
        <v>0</v>
      </c>
      <c r="BG417" s="150">
        <f>IF(N417="zákl. přenesená",J417,0)</f>
        <v>0</v>
      </c>
      <c r="BH417" s="150">
        <f>IF(N417="sníž. přenesená",J417,0)</f>
        <v>0</v>
      </c>
      <c r="BI417" s="150">
        <f>IF(N417="nulová",J417,0)</f>
        <v>0</v>
      </c>
      <c r="BJ417" s="17" t="s">
        <v>87</v>
      </c>
      <c r="BK417" s="150">
        <f>ROUND(I417*H417,2)</f>
        <v>0</v>
      </c>
      <c r="BL417" s="17" t="s">
        <v>177</v>
      </c>
      <c r="BM417" s="149" t="s">
        <v>1893</v>
      </c>
    </row>
    <row r="418" spans="2:65" s="13" customFormat="1">
      <c r="B418" s="158"/>
      <c r="D418" s="152" t="s">
        <v>179</v>
      </c>
      <c r="F418" s="160" t="s">
        <v>1894</v>
      </c>
      <c r="H418" s="161">
        <v>183.64500000000001</v>
      </c>
      <c r="I418" s="162"/>
      <c r="L418" s="158"/>
      <c r="M418" s="163"/>
      <c r="T418" s="164"/>
      <c r="AT418" s="159" t="s">
        <v>179</v>
      </c>
      <c r="AU418" s="159" t="s">
        <v>89</v>
      </c>
      <c r="AV418" s="13" t="s">
        <v>89</v>
      </c>
      <c r="AW418" s="13" t="s">
        <v>4</v>
      </c>
      <c r="AX418" s="13" t="s">
        <v>87</v>
      </c>
      <c r="AY418" s="159" t="s">
        <v>171</v>
      </c>
    </row>
    <row r="419" spans="2:65" s="1" customFormat="1" ht="33" customHeight="1">
      <c r="B419" s="32"/>
      <c r="C419" s="137" t="s">
        <v>614</v>
      </c>
      <c r="D419" s="137" t="s">
        <v>173</v>
      </c>
      <c r="E419" s="138" t="s">
        <v>1895</v>
      </c>
      <c r="F419" s="139" t="s">
        <v>1896</v>
      </c>
      <c r="G419" s="140" t="s">
        <v>280</v>
      </c>
      <c r="H419" s="141">
        <v>0.13800000000000001</v>
      </c>
      <c r="I419" s="142"/>
      <c r="J419" s="143">
        <f>ROUND(I419*H419,2)</f>
        <v>0</v>
      </c>
      <c r="K419" s="144"/>
      <c r="L419" s="32"/>
      <c r="M419" s="145" t="s">
        <v>1</v>
      </c>
      <c r="N419" s="146" t="s">
        <v>45</v>
      </c>
      <c r="P419" s="147">
        <f>O419*H419</f>
        <v>0</v>
      </c>
      <c r="Q419" s="147">
        <v>2.62771</v>
      </c>
      <c r="R419" s="147">
        <f>Q419*H419</f>
        <v>0.36262398000000001</v>
      </c>
      <c r="S419" s="147">
        <v>0</v>
      </c>
      <c r="T419" s="148">
        <f>S419*H419</f>
        <v>0</v>
      </c>
      <c r="AR419" s="149" t="s">
        <v>177</v>
      </c>
      <c r="AT419" s="149" t="s">
        <v>173</v>
      </c>
      <c r="AU419" s="149" t="s">
        <v>89</v>
      </c>
      <c r="AY419" s="17" t="s">
        <v>171</v>
      </c>
      <c r="BE419" s="150">
        <f>IF(N419="základní",J419,0)</f>
        <v>0</v>
      </c>
      <c r="BF419" s="150">
        <f>IF(N419="snížená",J419,0)</f>
        <v>0</v>
      </c>
      <c r="BG419" s="150">
        <f>IF(N419="zákl. přenesená",J419,0)</f>
        <v>0</v>
      </c>
      <c r="BH419" s="150">
        <f>IF(N419="sníž. přenesená",J419,0)</f>
        <v>0</v>
      </c>
      <c r="BI419" s="150">
        <f>IF(N419="nulová",J419,0)</f>
        <v>0</v>
      </c>
      <c r="BJ419" s="17" t="s">
        <v>87</v>
      </c>
      <c r="BK419" s="150">
        <f>ROUND(I419*H419,2)</f>
        <v>0</v>
      </c>
      <c r="BL419" s="17" t="s">
        <v>177</v>
      </c>
      <c r="BM419" s="149" t="s">
        <v>1897</v>
      </c>
    </row>
    <row r="420" spans="2:65" s="12" customFormat="1">
      <c r="B420" s="151"/>
      <c r="D420" s="152" t="s">
        <v>179</v>
      </c>
      <c r="E420" s="153" t="s">
        <v>1</v>
      </c>
      <c r="F420" s="154" t="s">
        <v>1695</v>
      </c>
      <c r="H420" s="153" t="s">
        <v>1</v>
      </c>
      <c r="I420" s="155"/>
      <c r="L420" s="151"/>
      <c r="M420" s="156"/>
      <c r="T420" s="157"/>
      <c r="AT420" s="153" t="s">
        <v>179</v>
      </c>
      <c r="AU420" s="153" t="s">
        <v>89</v>
      </c>
      <c r="AV420" s="12" t="s">
        <v>87</v>
      </c>
      <c r="AW420" s="12" t="s">
        <v>36</v>
      </c>
      <c r="AX420" s="12" t="s">
        <v>80</v>
      </c>
      <c r="AY420" s="153" t="s">
        <v>171</v>
      </c>
    </row>
    <row r="421" spans="2:65" s="12" customFormat="1">
      <c r="B421" s="151"/>
      <c r="D421" s="152" t="s">
        <v>179</v>
      </c>
      <c r="E421" s="153" t="s">
        <v>1</v>
      </c>
      <c r="F421" s="154" t="s">
        <v>1898</v>
      </c>
      <c r="H421" s="153" t="s">
        <v>1</v>
      </c>
      <c r="I421" s="155"/>
      <c r="L421" s="151"/>
      <c r="M421" s="156"/>
      <c r="T421" s="157"/>
      <c r="AT421" s="153" t="s">
        <v>179</v>
      </c>
      <c r="AU421" s="153" t="s">
        <v>89</v>
      </c>
      <c r="AV421" s="12" t="s">
        <v>87</v>
      </c>
      <c r="AW421" s="12" t="s">
        <v>36</v>
      </c>
      <c r="AX421" s="12" t="s">
        <v>80</v>
      </c>
      <c r="AY421" s="153" t="s">
        <v>171</v>
      </c>
    </row>
    <row r="422" spans="2:65" s="13" customFormat="1" ht="20.399999999999999">
      <c r="B422" s="158"/>
      <c r="D422" s="152" t="s">
        <v>179</v>
      </c>
      <c r="E422" s="159" t="s">
        <v>1</v>
      </c>
      <c r="F422" s="160" t="s">
        <v>1899</v>
      </c>
      <c r="H422" s="161">
        <v>0.06</v>
      </c>
      <c r="I422" s="162"/>
      <c r="L422" s="158"/>
      <c r="M422" s="163"/>
      <c r="T422" s="164"/>
      <c r="AT422" s="159" t="s">
        <v>179</v>
      </c>
      <c r="AU422" s="159" t="s">
        <v>89</v>
      </c>
      <c r="AV422" s="13" t="s">
        <v>89</v>
      </c>
      <c r="AW422" s="13" t="s">
        <v>36</v>
      </c>
      <c r="AX422" s="13" t="s">
        <v>80</v>
      </c>
      <c r="AY422" s="159" t="s">
        <v>171</v>
      </c>
    </row>
    <row r="423" spans="2:65" s="13" customFormat="1" ht="20.399999999999999">
      <c r="B423" s="158"/>
      <c r="D423" s="152" t="s">
        <v>179</v>
      </c>
      <c r="E423" s="159" t="s">
        <v>1</v>
      </c>
      <c r="F423" s="160" t="s">
        <v>1900</v>
      </c>
      <c r="H423" s="161">
        <v>3.9E-2</v>
      </c>
      <c r="I423" s="162"/>
      <c r="L423" s="158"/>
      <c r="M423" s="163"/>
      <c r="T423" s="164"/>
      <c r="AT423" s="159" t="s">
        <v>179</v>
      </c>
      <c r="AU423" s="159" t="s">
        <v>89</v>
      </c>
      <c r="AV423" s="13" t="s">
        <v>89</v>
      </c>
      <c r="AW423" s="13" t="s">
        <v>36</v>
      </c>
      <c r="AX423" s="13" t="s">
        <v>80</v>
      </c>
      <c r="AY423" s="159" t="s">
        <v>171</v>
      </c>
    </row>
    <row r="424" spans="2:65" s="13" customFormat="1" ht="20.399999999999999">
      <c r="B424" s="158"/>
      <c r="D424" s="152" t="s">
        <v>179</v>
      </c>
      <c r="E424" s="159" t="s">
        <v>1</v>
      </c>
      <c r="F424" s="160" t="s">
        <v>1901</v>
      </c>
      <c r="H424" s="161">
        <v>3.9E-2</v>
      </c>
      <c r="I424" s="162"/>
      <c r="L424" s="158"/>
      <c r="M424" s="163"/>
      <c r="T424" s="164"/>
      <c r="AT424" s="159" t="s">
        <v>179</v>
      </c>
      <c r="AU424" s="159" t="s">
        <v>89</v>
      </c>
      <c r="AV424" s="13" t="s">
        <v>89</v>
      </c>
      <c r="AW424" s="13" t="s">
        <v>36</v>
      </c>
      <c r="AX424" s="13" t="s">
        <v>80</v>
      </c>
      <c r="AY424" s="159" t="s">
        <v>171</v>
      </c>
    </row>
    <row r="425" spans="2:65" s="14" customFormat="1">
      <c r="B425" s="165"/>
      <c r="D425" s="152" t="s">
        <v>179</v>
      </c>
      <c r="E425" s="166" t="s">
        <v>1</v>
      </c>
      <c r="F425" s="167" t="s">
        <v>183</v>
      </c>
      <c r="H425" s="168">
        <v>0.13800000000000001</v>
      </c>
      <c r="I425" s="169"/>
      <c r="L425" s="165"/>
      <c r="M425" s="170"/>
      <c r="T425" s="171"/>
      <c r="AT425" s="166" t="s">
        <v>179</v>
      </c>
      <c r="AU425" s="166" t="s">
        <v>89</v>
      </c>
      <c r="AV425" s="14" t="s">
        <v>177</v>
      </c>
      <c r="AW425" s="14" t="s">
        <v>36</v>
      </c>
      <c r="AX425" s="14" t="s">
        <v>87</v>
      </c>
      <c r="AY425" s="166" t="s">
        <v>171</v>
      </c>
    </row>
    <row r="426" spans="2:65" s="1" customFormat="1" ht="16.5" customHeight="1">
      <c r="B426" s="32"/>
      <c r="C426" s="182" t="s">
        <v>618</v>
      </c>
      <c r="D426" s="182" t="s">
        <v>757</v>
      </c>
      <c r="E426" s="183" t="s">
        <v>1902</v>
      </c>
      <c r="F426" s="184" t="s">
        <v>1903</v>
      </c>
      <c r="G426" s="185" t="s">
        <v>813</v>
      </c>
      <c r="H426" s="186">
        <v>7.2409999999999997</v>
      </c>
      <c r="I426" s="187"/>
      <c r="J426" s="188">
        <f>ROUND(I426*H426,2)</f>
        <v>0</v>
      </c>
      <c r="K426" s="189"/>
      <c r="L426" s="190"/>
      <c r="M426" s="191" t="s">
        <v>1</v>
      </c>
      <c r="N426" s="192" t="s">
        <v>45</v>
      </c>
      <c r="P426" s="147">
        <f>O426*H426</f>
        <v>0</v>
      </c>
      <c r="Q426" s="147">
        <v>1E-3</v>
      </c>
      <c r="R426" s="147">
        <f>Q426*H426</f>
        <v>7.241E-3</v>
      </c>
      <c r="S426" s="147">
        <v>0</v>
      </c>
      <c r="T426" s="148">
        <f>S426*H426</f>
        <v>0</v>
      </c>
      <c r="AR426" s="149" t="s">
        <v>225</v>
      </c>
      <c r="AT426" s="149" t="s">
        <v>757</v>
      </c>
      <c r="AU426" s="149" t="s">
        <v>89</v>
      </c>
      <c r="AY426" s="17" t="s">
        <v>171</v>
      </c>
      <c r="BE426" s="150">
        <f>IF(N426="základní",J426,0)</f>
        <v>0</v>
      </c>
      <c r="BF426" s="150">
        <f>IF(N426="snížená",J426,0)</f>
        <v>0</v>
      </c>
      <c r="BG426" s="150">
        <f>IF(N426="zákl. přenesená",J426,0)</f>
        <v>0</v>
      </c>
      <c r="BH426" s="150">
        <f>IF(N426="sníž. přenesená",J426,0)</f>
        <v>0</v>
      </c>
      <c r="BI426" s="150">
        <f>IF(N426="nulová",J426,0)</f>
        <v>0</v>
      </c>
      <c r="BJ426" s="17" t="s">
        <v>87</v>
      </c>
      <c r="BK426" s="150">
        <f>ROUND(I426*H426,2)</f>
        <v>0</v>
      </c>
      <c r="BL426" s="17" t="s">
        <v>177</v>
      </c>
      <c r="BM426" s="149" t="s">
        <v>1904</v>
      </c>
    </row>
    <row r="427" spans="2:65" s="12" customFormat="1">
      <c r="B427" s="151"/>
      <c r="D427" s="152" t="s">
        <v>179</v>
      </c>
      <c r="E427" s="153" t="s">
        <v>1</v>
      </c>
      <c r="F427" s="154" t="s">
        <v>1695</v>
      </c>
      <c r="H427" s="153" t="s">
        <v>1</v>
      </c>
      <c r="I427" s="155"/>
      <c r="L427" s="151"/>
      <c r="M427" s="156"/>
      <c r="T427" s="157"/>
      <c r="AT427" s="153" t="s">
        <v>179</v>
      </c>
      <c r="AU427" s="153" t="s">
        <v>89</v>
      </c>
      <c r="AV427" s="12" t="s">
        <v>87</v>
      </c>
      <c r="AW427" s="12" t="s">
        <v>36</v>
      </c>
      <c r="AX427" s="12" t="s">
        <v>80</v>
      </c>
      <c r="AY427" s="153" t="s">
        <v>171</v>
      </c>
    </row>
    <row r="428" spans="2:65" s="13" customFormat="1">
      <c r="B428" s="158"/>
      <c r="D428" s="152" t="s">
        <v>179</v>
      </c>
      <c r="E428" s="159" t="s">
        <v>1</v>
      </c>
      <c r="F428" s="160" t="s">
        <v>1905</v>
      </c>
      <c r="H428" s="161">
        <v>2.7850000000000001</v>
      </c>
      <c r="I428" s="162"/>
      <c r="L428" s="158"/>
      <c r="M428" s="163"/>
      <c r="T428" s="164"/>
      <c r="AT428" s="159" t="s">
        <v>179</v>
      </c>
      <c r="AU428" s="159" t="s">
        <v>89</v>
      </c>
      <c r="AV428" s="13" t="s">
        <v>89</v>
      </c>
      <c r="AW428" s="13" t="s">
        <v>36</v>
      </c>
      <c r="AX428" s="13" t="s">
        <v>80</v>
      </c>
      <c r="AY428" s="159" t="s">
        <v>171</v>
      </c>
    </row>
    <row r="429" spans="2:65" s="13" customFormat="1">
      <c r="B429" s="158"/>
      <c r="D429" s="152" t="s">
        <v>179</v>
      </c>
      <c r="E429" s="159" t="s">
        <v>1</v>
      </c>
      <c r="F429" s="160" t="s">
        <v>1906</v>
      </c>
      <c r="H429" s="161">
        <v>2.2280000000000002</v>
      </c>
      <c r="I429" s="162"/>
      <c r="L429" s="158"/>
      <c r="M429" s="163"/>
      <c r="T429" s="164"/>
      <c r="AT429" s="159" t="s">
        <v>179</v>
      </c>
      <c r="AU429" s="159" t="s">
        <v>89</v>
      </c>
      <c r="AV429" s="13" t="s">
        <v>89</v>
      </c>
      <c r="AW429" s="13" t="s">
        <v>36</v>
      </c>
      <c r="AX429" s="13" t="s">
        <v>80</v>
      </c>
      <c r="AY429" s="159" t="s">
        <v>171</v>
      </c>
    </row>
    <row r="430" spans="2:65" s="13" customFormat="1">
      <c r="B430" s="158"/>
      <c r="D430" s="152" t="s">
        <v>179</v>
      </c>
      <c r="E430" s="159" t="s">
        <v>1</v>
      </c>
      <c r="F430" s="160" t="s">
        <v>1907</v>
      </c>
      <c r="H430" s="161">
        <v>2.2280000000000002</v>
      </c>
      <c r="I430" s="162"/>
      <c r="L430" s="158"/>
      <c r="M430" s="163"/>
      <c r="T430" s="164"/>
      <c r="AT430" s="159" t="s">
        <v>179</v>
      </c>
      <c r="AU430" s="159" t="s">
        <v>89</v>
      </c>
      <c r="AV430" s="13" t="s">
        <v>89</v>
      </c>
      <c r="AW430" s="13" t="s">
        <v>36</v>
      </c>
      <c r="AX430" s="13" t="s">
        <v>80</v>
      </c>
      <c r="AY430" s="159" t="s">
        <v>171</v>
      </c>
    </row>
    <row r="431" spans="2:65" s="14" customFormat="1">
      <c r="B431" s="165"/>
      <c r="D431" s="152" t="s">
        <v>179</v>
      </c>
      <c r="E431" s="166" t="s">
        <v>1</v>
      </c>
      <c r="F431" s="167" t="s">
        <v>183</v>
      </c>
      <c r="H431" s="168">
        <v>7.2409999999999997</v>
      </c>
      <c r="I431" s="169"/>
      <c r="L431" s="165"/>
      <c r="M431" s="170"/>
      <c r="T431" s="171"/>
      <c r="AT431" s="166" t="s">
        <v>179</v>
      </c>
      <c r="AU431" s="166" t="s">
        <v>89</v>
      </c>
      <c r="AV431" s="14" t="s">
        <v>177</v>
      </c>
      <c r="AW431" s="14" t="s">
        <v>36</v>
      </c>
      <c r="AX431" s="14" t="s">
        <v>87</v>
      </c>
      <c r="AY431" s="166" t="s">
        <v>171</v>
      </c>
    </row>
    <row r="432" spans="2:65" s="1" customFormat="1" ht="37.950000000000003" customHeight="1">
      <c r="B432" s="32"/>
      <c r="C432" s="137" t="s">
        <v>622</v>
      </c>
      <c r="D432" s="137" t="s">
        <v>173</v>
      </c>
      <c r="E432" s="138" t="s">
        <v>1908</v>
      </c>
      <c r="F432" s="139" t="s">
        <v>1909</v>
      </c>
      <c r="G432" s="140" t="s">
        <v>280</v>
      </c>
      <c r="H432" s="141">
        <v>0.84799999999999998</v>
      </c>
      <c r="I432" s="142"/>
      <c r="J432" s="143">
        <f>ROUND(I432*H432,2)</f>
        <v>0</v>
      </c>
      <c r="K432" s="144"/>
      <c r="L432" s="32"/>
      <c r="M432" s="145" t="s">
        <v>1</v>
      </c>
      <c r="N432" s="146" t="s">
        <v>45</v>
      </c>
      <c r="P432" s="147">
        <f>O432*H432</f>
        <v>0</v>
      </c>
      <c r="Q432" s="147">
        <v>2.5966499999999999</v>
      </c>
      <c r="R432" s="147">
        <f>Q432*H432</f>
        <v>2.2019591999999997</v>
      </c>
      <c r="S432" s="147">
        <v>0</v>
      </c>
      <c r="T432" s="148">
        <f>S432*H432</f>
        <v>0</v>
      </c>
      <c r="AR432" s="149" t="s">
        <v>177</v>
      </c>
      <c r="AT432" s="149" t="s">
        <v>173</v>
      </c>
      <c r="AU432" s="149" t="s">
        <v>89</v>
      </c>
      <c r="AY432" s="17" t="s">
        <v>171</v>
      </c>
      <c r="BE432" s="150">
        <f>IF(N432="základní",J432,0)</f>
        <v>0</v>
      </c>
      <c r="BF432" s="150">
        <f>IF(N432="snížená",J432,0)</f>
        <v>0</v>
      </c>
      <c r="BG432" s="150">
        <f>IF(N432="zákl. přenesená",J432,0)</f>
        <v>0</v>
      </c>
      <c r="BH432" s="150">
        <f>IF(N432="sníž. přenesená",J432,0)</f>
        <v>0</v>
      </c>
      <c r="BI432" s="150">
        <f>IF(N432="nulová",J432,0)</f>
        <v>0</v>
      </c>
      <c r="BJ432" s="17" t="s">
        <v>87</v>
      </c>
      <c r="BK432" s="150">
        <f>ROUND(I432*H432,2)</f>
        <v>0</v>
      </c>
      <c r="BL432" s="17" t="s">
        <v>177</v>
      </c>
      <c r="BM432" s="149" t="s">
        <v>1910</v>
      </c>
    </row>
    <row r="433" spans="2:65" s="12" customFormat="1">
      <c r="B433" s="151"/>
      <c r="D433" s="152" t="s">
        <v>179</v>
      </c>
      <c r="E433" s="153" t="s">
        <v>1</v>
      </c>
      <c r="F433" s="154" t="s">
        <v>1695</v>
      </c>
      <c r="H433" s="153" t="s">
        <v>1</v>
      </c>
      <c r="I433" s="155"/>
      <c r="L433" s="151"/>
      <c r="M433" s="156"/>
      <c r="T433" s="157"/>
      <c r="AT433" s="153" t="s">
        <v>179</v>
      </c>
      <c r="AU433" s="153" t="s">
        <v>89</v>
      </c>
      <c r="AV433" s="12" t="s">
        <v>87</v>
      </c>
      <c r="AW433" s="12" t="s">
        <v>36</v>
      </c>
      <c r="AX433" s="12" t="s">
        <v>80</v>
      </c>
      <c r="AY433" s="153" t="s">
        <v>171</v>
      </c>
    </row>
    <row r="434" spans="2:65" s="12" customFormat="1">
      <c r="B434" s="151"/>
      <c r="D434" s="152" t="s">
        <v>179</v>
      </c>
      <c r="E434" s="153" t="s">
        <v>1</v>
      </c>
      <c r="F434" s="154" t="s">
        <v>1898</v>
      </c>
      <c r="H434" s="153" t="s">
        <v>1</v>
      </c>
      <c r="I434" s="155"/>
      <c r="L434" s="151"/>
      <c r="M434" s="156"/>
      <c r="T434" s="157"/>
      <c r="AT434" s="153" t="s">
        <v>179</v>
      </c>
      <c r="AU434" s="153" t="s">
        <v>89</v>
      </c>
      <c r="AV434" s="12" t="s">
        <v>87</v>
      </c>
      <c r="AW434" s="12" t="s">
        <v>36</v>
      </c>
      <c r="AX434" s="12" t="s">
        <v>80</v>
      </c>
      <c r="AY434" s="153" t="s">
        <v>171</v>
      </c>
    </row>
    <row r="435" spans="2:65" s="13" customFormat="1" ht="20.399999999999999">
      <c r="B435" s="158"/>
      <c r="D435" s="152" t="s">
        <v>179</v>
      </c>
      <c r="E435" s="159" t="s">
        <v>1</v>
      </c>
      <c r="F435" s="160" t="s">
        <v>1911</v>
      </c>
      <c r="H435" s="161">
        <v>0.33600000000000002</v>
      </c>
      <c r="I435" s="162"/>
      <c r="L435" s="158"/>
      <c r="M435" s="163"/>
      <c r="T435" s="164"/>
      <c r="AT435" s="159" t="s">
        <v>179</v>
      </c>
      <c r="AU435" s="159" t="s">
        <v>89</v>
      </c>
      <c r="AV435" s="13" t="s">
        <v>89</v>
      </c>
      <c r="AW435" s="13" t="s">
        <v>36</v>
      </c>
      <c r="AX435" s="13" t="s">
        <v>80</v>
      </c>
      <c r="AY435" s="159" t="s">
        <v>171</v>
      </c>
    </row>
    <row r="436" spans="2:65" s="13" customFormat="1" ht="20.399999999999999">
      <c r="B436" s="158"/>
      <c r="D436" s="152" t="s">
        <v>179</v>
      </c>
      <c r="E436" s="159" t="s">
        <v>1</v>
      </c>
      <c r="F436" s="160" t="s">
        <v>1912</v>
      </c>
      <c r="H436" s="161">
        <v>0.151</v>
      </c>
      <c r="I436" s="162"/>
      <c r="L436" s="158"/>
      <c r="M436" s="163"/>
      <c r="T436" s="164"/>
      <c r="AT436" s="159" t="s">
        <v>179</v>
      </c>
      <c r="AU436" s="159" t="s">
        <v>89</v>
      </c>
      <c r="AV436" s="13" t="s">
        <v>89</v>
      </c>
      <c r="AW436" s="13" t="s">
        <v>36</v>
      </c>
      <c r="AX436" s="13" t="s">
        <v>80</v>
      </c>
      <c r="AY436" s="159" t="s">
        <v>171</v>
      </c>
    </row>
    <row r="437" spans="2:65" s="13" customFormat="1" ht="20.399999999999999">
      <c r="B437" s="158"/>
      <c r="D437" s="152" t="s">
        <v>179</v>
      </c>
      <c r="E437" s="159" t="s">
        <v>1</v>
      </c>
      <c r="F437" s="160" t="s">
        <v>1913</v>
      </c>
      <c r="H437" s="161">
        <v>0.09</v>
      </c>
      <c r="I437" s="162"/>
      <c r="L437" s="158"/>
      <c r="M437" s="163"/>
      <c r="T437" s="164"/>
      <c r="AT437" s="159" t="s">
        <v>179</v>
      </c>
      <c r="AU437" s="159" t="s">
        <v>89</v>
      </c>
      <c r="AV437" s="13" t="s">
        <v>89</v>
      </c>
      <c r="AW437" s="13" t="s">
        <v>36</v>
      </c>
      <c r="AX437" s="13" t="s">
        <v>80</v>
      </c>
      <c r="AY437" s="159" t="s">
        <v>171</v>
      </c>
    </row>
    <row r="438" spans="2:65" s="13" customFormat="1" ht="20.399999999999999">
      <c r="B438" s="158"/>
      <c r="D438" s="152" t="s">
        <v>179</v>
      </c>
      <c r="E438" s="159" t="s">
        <v>1</v>
      </c>
      <c r="F438" s="160" t="s">
        <v>1914</v>
      </c>
      <c r="H438" s="161">
        <v>0.27100000000000002</v>
      </c>
      <c r="I438" s="162"/>
      <c r="L438" s="158"/>
      <c r="M438" s="163"/>
      <c r="T438" s="164"/>
      <c r="AT438" s="159" t="s">
        <v>179</v>
      </c>
      <c r="AU438" s="159" t="s">
        <v>89</v>
      </c>
      <c r="AV438" s="13" t="s">
        <v>89</v>
      </c>
      <c r="AW438" s="13" t="s">
        <v>36</v>
      </c>
      <c r="AX438" s="13" t="s">
        <v>80</v>
      </c>
      <c r="AY438" s="159" t="s">
        <v>171</v>
      </c>
    </row>
    <row r="439" spans="2:65" s="14" customFormat="1">
      <c r="B439" s="165"/>
      <c r="D439" s="152" t="s">
        <v>179</v>
      </c>
      <c r="E439" s="166" t="s">
        <v>1</v>
      </c>
      <c r="F439" s="167" t="s">
        <v>183</v>
      </c>
      <c r="H439" s="168">
        <v>0.84799999999999998</v>
      </c>
      <c r="I439" s="169"/>
      <c r="L439" s="165"/>
      <c r="M439" s="170"/>
      <c r="T439" s="171"/>
      <c r="AT439" s="166" t="s">
        <v>179</v>
      </c>
      <c r="AU439" s="166" t="s">
        <v>89</v>
      </c>
      <c r="AV439" s="14" t="s">
        <v>177</v>
      </c>
      <c r="AW439" s="14" t="s">
        <v>36</v>
      </c>
      <c r="AX439" s="14" t="s">
        <v>87</v>
      </c>
      <c r="AY439" s="166" t="s">
        <v>171</v>
      </c>
    </row>
    <row r="440" spans="2:65" s="1" customFormat="1" ht="16.5" customHeight="1">
      <c r="B440" s="32"/>
      <c r="C440" s="182" t="s">
        <v>627</v>
      </c>
      <c r="D440" s="182" t="s">
        <v>757</v>
      </c>
      <c r="E440" s="183" t="s">
        <v>1902</v>
      </c>
      <c r="F440" s="184" t="s">
        <v>1903</v>
      </c>
      <c r="G440" s="185" t="s">
        <v>813</v>
      </c>
      <c r="H440" s="186">
        <v>25.754000000000001</v>
      </c>
      <c r="I440" s="187"/>
      <c r="J440" s="188">
        <f>ROUND(I440*H440,2)</f>
        <v>0</v>
      </c>
      <c r="K440" s="189"/>
      <c r="L440" s="190"/>
      <c r="M440" s="191" t="s">
        <v>1</v>
      </c>
      <c r="N440" s="192" t="s">
        <v>45</v>
      </c>
      <c r="P440" s="147">
        <f>O440*H440</f>
        <v>0</v>
      </c>
      <c r="Q440" s="147">
        <v>1E-3</v>
      </c>
      <c r="R440" s="147">
        <f>Q440*H440</f>
        <v>2.5754000000000003E-2</v>
      </c>
      <c r="S440" s="147">
        <v>0</v>
      </c>
      <c r="T440" s="148">
        <f>S440*H440</f>
        <v>0</v>
      </c>
      <c r="AR440" s="149" t="s">
        <v>225</v>
      </c>
      <c r="AT440" s="149" t="s">
        <v>757</v>
      </c>
      <c r="AU440" s="149" t="s">
        <v>89</v>
      </c>
      <c r="AY440" s="17" t="s">
        <v>171</v>
      </c>
      <c r="BE440" s="150">
        <f>IF(N440="základní",J440,0)</f>
        <v>0</v>
      </c>
      <c r="BF440" s="150">
        <f>IF(N440="snížená",J440,0)</f>
        <v>0</v>
      </c>
      <c r="BG440" s="150">
        <f>IF(N440="zákl. přenesená",J440,0)</f>
        <v>0</v>
      </c>
      <c r="BH440" s="150">
        <f>IF(N440="sníž. přenesená",J440,0)</f>
        <v>0</v>
      </c>
      <c r="BI440" s="150">
        <f>IF(N440="nulová",J440,0)</f>
        <v>0</v>
      </c>
      <c r="BJ440" s="17" t="s">
        <v>87</v>
      </c>
      <c r="BK440" s="150">
        <f>ROUND(I440*H440,2)</f>
        <v>0</v>
      </c>
      <c r="BL440" s="17" t="s">
        <v>177</v>
      </c>
      <c r="BM440" s="149" t="s">
        <v>1915</v>
      </c>
    </row>
    <row r="441" spans="2:65" s="12" customFormat="1">
      <c r="B441" s="151"/>
      <c r="D441" s="152" t="s">
        <v>179</v>
      </c>
      <c r="E441" s="153" t="s">
        <v>1</v>
      </c>
      <c r="F441" s="154" t="s">
        <v>1695</v>
      </c>
      <c r="H441" s="153" t="s">
        <v>1</v>
      </c>
      <c r="I441" s="155"/>
      <c r="L441" s="151"/>
      <c r="M441" s="156"/>
      <c r="T441" s="157"/>
      <c r="AT441" s="153" t="s">
        <v>179</v>
      </c>
      <c r="AU441" s="153" t="s">
        <v>89</v>
      </c>
      <c r="AV441" s="12" t="s">
        <v>87</v>
      </c>
      <c r="AW441" s="12" t="s">
        <v>36</v>
      </c>
      <c r="AX441" s="12" t="s">
        <v>80</v>
      </c>
      <c r="AY441" s="153" t="s">
        <v>171</v>
      </c>
    </row>
    <row r="442" spans="2:65" s="12" customFormat="1">
      <c r="B442" s="151"/>
      <c r="D442" s="152" t="s">
        <v>179</v>
      </c>
      <c r="E442" s="153" t="s">
        <v>1</v>
      </c>
      <c r="F442" s="154" t="s">
        <v>1898</v>
      </c>
      <c r="H442" s="153" t="s">
        <v>1</v>
      </c>
      <c r="I442" s="155"/>
      <c r="L442" s="151"/>
      <c r="M442" s="156"/>
      <c r="T442" s="157"/>
      <c r="AT442" s="153" t="s">
        <v>179</v>
      </c>
      <c r="AU442" s="153" t="s">
        <v>89</v>
      </c>
      <c r="AV442" s="12" t="s">
        <v>87</v>
      </c>
      <c r="AW442" s="12" t="s">
        <v>36</v>
      </c>
      <c r="AX442" s="12" t="s">
        <v>80</v>
      </c>
      <c r="AY442" s="153" t="s">
        <v>171</v>
      </c>
    </row>
    <row r="443" spans="2:65" s="13" customFormat="1">
      <c r="B443" s="158"/>
      <c r="D443" s="152" t="s">
        <v>179</v>
      </c>
      <c r="E443" s="159" t="s">
        <v>1</v>
      </c>
      <c r="F443" s="160" t="s">
        <v>1916</v>
      </c>
      <c r="H443" s="161">
        <v>9.77</v>
      </c>
      <c r="I443" s="162"/>
      <c r="L443" s="158"/>
      <c r="M443" s="163"/>
      <c r="T443" s="164"/>
      <c r="AT443" s="159" t="s">
        <v>179</v>
      </c>
      <c r="AU443" s="159" t="s">
        <v>89</v>
      </c>
      <c r="AV443" s="13" t="s">
        <v>89</v>
      </c>
      <c r="AW443" s="13" t="s">
        <v>36</v>
      </c>
      <c r="AX443" s="13" t="s">
        <v>80</v>
      </c>
      <c r="AY443" s="159" t="s">
        <v>171</v>
      </c>
    </row>
    <row r="444" spans="2:65" s="13" customFormat="1">
      <c r="B444" s="158"/>
      <c r="D444" s="152" t="s">
        <v>179</v>
      </c>
      <c r="E444" s="159" t="s">
        <v>1</v>
      </c>
      <c r="F444" s="160" t="s">
        <v>1917</v>
      </c>
      <c r="H444" s="161">
        <v>4.4569999999999999</v>
      </c>
      <c r="I444" s="162"/>
      <c r="L444" s="158"/>
      <c r="M444" s="163"/>
      <c r="T444" s="164"/>
      <c r="AT444" s="159" t="s">
        <v>179</v>
      </c>
      <c r="AU444" s="159" t="s">
        <v>89</v>
      </c>
      <c r="AV444" s="13" t="s">
        <v>89</v>
      </c>
      <c r="AW444" s="13" t="s">
        <v>36</v>
      </c>
      <c r="AX444" s="13" t="s">
        <v>80</v>
      </c>
      <c r="AY444" s="159" t="s">
        <v>171</v>
      </c>
    </row>
    <row r="445" spans="2:65" s="13" customFormat="1">
      <c r="B445" s="158"/>
      <c r="D445" s="152" t="s">
        <v>179</v>
      </c>
      <c r="E445" s="159" t="s">
        <v>1</v>
      </c>
      <c r="F445" s="160" t="s">
        <v>1918</v>
      </c>
      <c r="H445" s="161">
        <v>3.1850000000000001</v>
      </c>
      <c r="I445" s="162"/>
      <c r="L445" s="158"/>
      <c r="M445" s="163"/>
      <c r="T445" s="164"/>
      <c r="AT445" s="159" t="s">
        <v>179</v>
      </c>
      <c r="AU445" s="159" t="s">
        <v>89</v>
      </c>
      <c r="AV445" s="13" t="s">
        <v>89</v>
      </c>
      <c r="AW445" s="13" t="s">
        <v>36</v>
      </c>
      <c r="AX445" s="13" t="s">
        <v>80</v>
      </c>
      <c r="AY445" s="159" t="s">
        <v>171</v>
      </c>
    </row>
    <row r="446" spans="2:65" s="13" customFormat="1">
      <c r="B446" s="158"/>
      <c r="D446" s="152" t="s">
        <v>179</v>
      </c>
      <c r="E446" s="159" t="s">
        <v>1</v>
      </c>
      <c r="F446" s="160" t="s">
        <v>1919</v>
      </c>
      <c r="H446" s="161">
        <v>8.3420000000000005</v>
      </c>
      <c r="I446" s="162"/>
      <c r="L446" s="158"/>
      <c r="M446" s="163"/>
      <c r="T446" s="164"/>
      <c r="AT446" s="159" t="s">
        <v>179</v>
      </c>
      <c r="AU446" s="159" t="s">
        <v>89</v>
      </c>
      <c r="AV446" s="13" t="s">
        <v>89</v>
      </c>
      <c r="AW446" s="13" t="s">
        <v>36</v>
      </c>
      <c r="AX446" s="13" t="s">
        <v>80</v>
      </c>
      <c r="AY446" s="159" t="s">
        <v>171</v>
      </c>
    </row>
    <row r="447" spans="2:65" s="14" customFormat="1">
      <c r="B447" s="165"/>
      <c r="D447" s="152" t="s">
        <v>179</v>
      </c>
      <c r="E447" s="166" t="s">
        <v>1</v>
      </c>
      <c r="F447" s="167" t="s">
        <v>183</v>
      </c>
      <c r="H447" s="168">
        <v>25.754000000000001</v>
      </c>
      <c r="I447" s="169"/>
      <c r="L447" s="165"/>
      <c r="M447" s="170"/>
      <c r="T447" s="171"/>
      <c r="AT447" s="166" t="s">
        <v>179</v>
      </c>
      <c r="AU447" s="166" t="s">
        <v>89</v>
      </c>
      <c r="AV447" s="14" t="s">
        <v>177</v>
      </c>
      <c r="AW447" s="14" t="s">
        <v>36</v>
      </c>
      <c r="AX447" s="14" t="s">
        <v>87</v>
      </c>
      <c r="AY447" s="166" t="s">
        <v>171</v>
      </c>
    </row>
    <row r="448" spans="2:65" s="1" customFormat="1" ht="24.15" customHeight="1">
      <c r="B448" s="32"/>
      <c r="C448" s="137" t="s">
        <v>634</v>
      </c>
      <c r="D448" s="137" t="s">
        <v>173</v>
      </c>
      <c r="E448" s="138" t="s">
        <v>1920</v>
      </c>
      <c r="F448" s="139" t="s">
        <v>1921</v>
      </c>
      <c r="G448" s="140" t="s">
        <v>252</v>
      </c>
      <c r="H448" s="141">
        <v>44.02</v>
      </c>
      <c r="I448" s="142"/>
      <c r="J448" s="143">
        <f>ROUND(I448*H448,2)</f>
        <v>0</v>
      </c>
      <c r="K448" s="144"/>
      <c r="L448" s="32"/>
      <c r="M448" s="145" t="s">
        <v>1</v>
      </c>
      <c r="N448" s="146" t="s">
        <v>45</v>
      </c>
      <c r="P448" s="147">
        <f>O448*H448</f>
        <v>0</v>
      </c>
      <c r="Q448" s="147">
        <v>8.8500000000000002E-3</v>
      </c>
      <c r="R448" s="147">
        <f>Q448*H448</f>
        <v>0.38957700000000006</v>
      </c>
      <c r="S448" s="147">
        <v>0</v>
      </c>
      <c r="T448" s="148">
        <f>S448*H448</f>
        <v>0</v>
      </c>
      <c r="AR448" s="149" t="s">
        <v>177</v>
      </c>
      <c r="AT448" s="149" t="s">
        <v>173</v>
      </c>
      <c r="AU448" s="149" t="s">
        <v>89</v>
      </c>
      <c r="AY448" s="17" t="s">
        <v>171</v>
      </c>
      <c r="BE448" s="150">
        <f>IF(N448="základní",J448,0)</f>
        <v>0</v>
      </c>
      <c r="BF448" s="150">
        <f>IF(N448="snížená",J448,0)</f>
        <v>0</v>
      </c>
      <c r="BG448" s="150">
        <f>IF(N448="zákl. přenesená",J448,0)</f>
        <v>0</v>
      </c>
      <c r="BH448" s="150">
        <f>IF(N448="sníž. přenesená",J448,0)</f>
        <v>0</v>
      </c>
      <c r="BI448" s="150">
        <f>IF(N448="nulová",J448,0)</f>
        <v>0</v>
      </c>
      <c r="BJ448" s="17" t="s">
        <v>87</v>
      </c>
      <c r="BK448" s="150">
        <f>ROUND(I448*H448,2)</f>
        <v>0</v>
      </c>
      <c r="BL448" s="17" t="s">
        <v>177</v>
      </c>
      <c r="BM448" s="149" t="s">
        <v>1922</v>
      </c>
    </row>
    <row r="449" spans="2:65" s="12" customFormat="1">
      <c r="B449" s="151"/>
      <c r="D449" s="152" t="s">
        <v>179</v>
      </c>
      <c r="E449" s="153" t="s">
        <v>1</v>
      </c>
      <c r="F449" s="154" t="s">
        <v>1695</v>
      </c>
      <c r="H449" s="153" t="s">
        <v>1</v>
      </c>
      <c r="I449" s="155"/>
      <c r="L449" s="151"/>
      <c r="M449" s="156"/>
      <c r="T449" s="157"/>
      <c r="AT449" s="153" t="s">
        <v>179</v>
      </c>
      <c r="AU449" s="153" t="s">
        <v>89</v>
      </c>
      <c r="AV449" s="12" t="s">
        <v>87</v>
      </c>
      <c r="AW449" s="12" t="s">
        <v>36</v>
      </c>
      <c r="AX449" s="12" t="s">
        <v>80</v>
      </c>
      <c r="AY449" s="153" t="s">
        <v>171</v>
      </c>
    </row>
    <row r="450" spans="2:65" s="12" customFormat="1">
      <c r="B450" s="151"/>
      <c r="D450" s="152" t="s">
        <v>179</v>
      </c>
      <c r="E450" s="153" t="s">
        <v>1</v>
      </c>
      <c r="F450" s="154" t="s">
        <v>1923</v>
      </c>
      <c r="H450" s="153" t="s">
        <v>1</v>
      </c>
      <c r="I450" s="155"/>
      <c r="L450" s="151"/>
      <c r="M450" s="156"/>
      <c r="T450" s="157"/>
      <c r="AT450" s="153" t="s">
        <v>179</v>
      </c>
      <c r="AU450" s="153" t="s">
        <v>89</v>
      </c>
      <c r="AV450" s="12" t="s">
        <v>87</v>
      </c>
      <c r="AW450" s="12" t="s">
        <v>36</v>
      </c>
      <c r="AX450" s="12" t="s">
        <v>80</v>
      </c>
      <c r="AY450" s="153" t="s">
        <v>171</v>
      </c>
    </row>
    <row r="451" spans="2:65" s="13" customFormat="1">
      <c r="B451" s="158"/>
      <c r="D451" s="152" t="s">
        <v>179</v>
      </c>
      <c r="E451" s="159" t="s">
        <v>1</v>
      </c>
      <c r="F451" s="160" t="s">
        <v>1924</v>
      </c>
      <c r="H451" s="161">
        <v>44.02</v>
      </c>
      <c r="I451" s="162"/>
      <c r="L451" s="158"/>
      <c r="M451" s="163"/>
      <c r="T451" s="164"/>
      <c r="AT451" s="159" t="s">
        <v>179</v>
      </c>
      <c r="AU451" s="159" t="s">
        <v>89</v>
      </c>
      <c r="AV451" s="13" t="s">
        <v>89</v>
      </c>
      <c r="AW451" s="13" t="s">
        <v>36</v>
      </c>
      <c r="AX451" s="13" t="s">
        <v>87</v>
      </c>
      <c r="AY451" s="159" t="s">
        <v>171</v>
      </c>
    </row>
    <row r="452" spans="2:65" s="1" customFormat="1" ht="33" customHeight="1">
      <c r="B452" s="32"/>
      <c r="C452" s="182" t="s">
        <v>639</v>
      </c>
      <c r="D452" s="182" t="s">
        <v>757</v>
      </c>
      <c r="E452" s="183" t="s">
        <v>1925</v>
      </c>
      <c r="F452" s="184" t="s">
        <v>1926</v>
      </c>
      <c r="G452" s="185" t="s">
        <v>252</v>
      </c>
      <c r="H452" s="186">
        <v>46.220999999999997</v>
      </c>
      <c r="I452" s="187"/>
      <c r="J452" s="188">
        <f>ROUND(I452*H452,2)</f>
        <v>0</v>
      </c>
      <c r="K452" s="189"/>
      <c r="L452" s="190"/>
      <c r="M452" s="191" t="s">
        <v>1</v>
      </c>
      <c r="N452" s="192" t="s">
        <v>45</v>
      </c>
      <c r="P452" s="147">
        <f>O452*H452</f>
        <v>0</v>
      </c>
      <c r="Q452" s="147">
        <v>1.92E-3</v>
      </c>
      <c r="R452" s="147">
        <f>Q452*H452</f>
        <v>8.8744320000000002E-2</v>
      </c>
      <c r="S452" s="147">
        <v>0</v>
      </c>
      <c r="T452" s="148">
        <f>S452*H452</f>
        <v>0</v>
      </c>
      <c r="AR452" s="149" t="s">
        <v>225</v>
      </c>
      <c r="AT452" s="149" t="s">
        <v>757</v>
      </c>
      <c r="AU452" s="149" t="s">
        <v>89</v>
      </c>
      <c r="AY452" s="17" t="s">
        <v>171</v>
      </c>
      <c r="BE452" s="150">
        <f>IF(N452="základní",J452,0)</f>
        <v>0</v>
      </c>
      <c r="BF452" s="150">
        <f>IF(N452="snížená",J452,0)</f>
        <v>0</v>
      </c>
      <c r="BG452" s="150">
        <f>IF(N452="zákl. přenesená",J452,0)</f>
        <v>0</v>
      </c>
      <c r="BH452" s="150">
        <f>IF(N452="sníž. přenesená",J452,0)</f>
        <v>0</v>
      </c>
      <c r="BI452" s="150">
        <f>IF(N452="nulová",J452,0)</f>
        <v>0</v>
      </c>
      <c r="BJ452" s="17" t="s">
        <v>87</v>
      </c>
      <c r="BK452" s="150">
        <f>ROUND(I452*H452,2)</f>
        <v>0</v>
      </c>
      <c r="BL452" s="17" t="s">
        <v>177</v>
      </c>
      <c r="BM452" s="149" t="s">
        <v>1927</v>
      </c>
    </row>
    <row r="453" spans="2:65" s="13" customFormat="1">
      <c r="B453" s="158"/>
      <c r="D453" s="152" t="s">
        <v>179</v>
      </c>
      <c r="F453" s="160" t="s">
        <v>1928</v>
      </c>
      <c r="H453" s="161">
        <v>46.220999999999997</v>
      </c>
      <c r="I453" s="162"/>
      <c r="L453" s="158"/>
      <c r="M453" s="163"/>
      <c r="T453" s="164"/>
      <c r="AT453" s="159" t="s">
        <v>179</v>
      </c>
      <c r="AU453" s="159" t="s">
        <v>89</v>
      </c>
      <c r="AV453" s="13" t="s">
        <v>89</v>
      </c>
      <c r="AW453" s="13" t="s">
        <v>4</v>
      </c>
      <c r="AX453" s="13" t="s">
        <v>87</v>
      </c>
      <c r="AY453" s="159" t="s">
        <v>171</v>
      </c>
    </row>
    <row r="454" spans="2:65" s="1" customFormat="1" ht="24.15" customHeight="1">
      <c r="B454" s="32"/>
      <c r="C454" s="137" t="s">
        <v>645</v>
      </c>
      <c r="D454" s="137" t="s">
        <v>173</v>
      </c>
      <c r="E454" s="138" t="s">
        <v>1929</v>
      </c>
      <c r="F454" s="139" t="s">
        <v>1930</v>
      </c>
      <c r="G454" s="140" t="s">
        <v>1931</v>
      </c>
      <c r="H454" s="141">
        <v>2</v>
      </c>
      <c r="I454" s="142"/>
      <c r="J454" s="143">
        <f>ROUND(I454*H454,2)</f>
        <v>0</v>
      </c>
      <c r="K454" s="144"/>
      <c r="L454" s="32"/>
      <c r="M454" s="145" t="s">
        <v>1</v>
      </c>
      <c r="N454" s="146" t="s">
        <v>45</v>
      </c>
      <c r="P454" s="147">
        <f>O454*H454</f>
        <v>0</v>
      </c>
      <c r="Q454" s="147">
        <v>0</v>
      </c>
      <c r="R454" s="147">
        <f>Q454*H454</f>
        <v>0</v>
      </c>
      <c r="S454" s="147">
        <v>0</v>
      </c>
      <c r="T454" s="148">
        <f>S454*H454</f>
        <v>0</v>
      </c>
      <c r="AR454" s="149" t="s">
        <v>177</v>
      </c>
      <c r="AT454" s="149" t="s">
        <v>173</v>
      </c>
      <c r="AU454" s="149" t="s">
        <v>89</v>
      </c>
      <c r="AY454" s="17" t="s">
        <v>171</v>
      </c>
      <c r="BE454" s="150">
        <f>IF(N454="základní",J454,0)</f>
        <v>0</v>
      </c>
      <c r="BF454" s="150">
        <f>IF(N454="snížená",J454,0)</f>
        <v>0</v>
      </c>
      <c r="BG454" s="150">
        <f>IF(N454="zákl. přenesená",J454,0)</f>
        <v>0</v>
      </c>
      <c r="BH454" s="150">
        <f>IF(N454="sníž. přenesená",J454,0)</f>
        <v>0</v>
      </c>
      <c r="BI454" s="150">
        <f>IF(N454="nulová",J454,0)</f>
        <v>0</v>
      </c>
      <c r="BJ454" s="17" t="s">
        <v>87</v>
      </c>
      <c r="BK454" s="150">
        <f>ROUND(I454*H454,2)</f>
        <v>0</v>
      </c>
      <c r="BL454" s="17" t="s">
        <v>177</v>
      </c>
      <c r="BM454" s="149" t="s">
        <v>1932</v>
      </c>
    </row>
    <row r="455" spans="2:65" s="1" customFormat="1" ht="24.15" customHeight="1">
      <c r="B455" s="32"/>
      <c r="C455" s="137" t="s">
        <v>650</v>
      </c>
      <c r="D455" s="137" t="s">
        <v>173</v>
      </c>
      <c r="E455" s="138" t="s">
        <v>1933</v>
      </c>
      <c r="F455" s="139" t="s">
        <v>1934</v>
      </c>
      <c r="G455" s="140" t="s">
        <v>1931</v>
      </c>
      <c r="H455" s="141">
        <v>30</v>
      </c>
      <c r="I455" s="142"/>
      <c r="J455" s="143">
        <f>ROUND(I455*H455,2)</f>
        <v>0</v>
      </c>
      <c r="K455" s="144"/>
      <c r="L455" s="32"/>
      <c r="M455" s="145" t="s">
        <v>1</v>
      </c>
      <c r="N455" s="146" t="s">
        <v>45</v>
      </c>
      <c r="P455" s="147">
        <f>O455*H455</f>
        <v>0</v>
      </c>
      <c r="Q455" s="147">
        <v>0</v>
      </c>
      <c r="R455" s="147">
        <f>Q455*H455</f>
        <v>0</v>
      </c>
      <c r="S455" s="147">
        <v>0</v>
      </c>
      <c r="T455" s="148">
        <f>S455*H455</f>
        <v>0</v>
      </c>
      <c r="AR455" s="149" t="s">
        <v>177</v>
      </c>
      <c r="AT455" s="149" t="s">
        <v>173</v>
      </c>
      <c r="AU455" s="149" t="s">
        <v>89</v>
      </c>
      <c r="AY455" s="17" t="s">
        <v>171</v>
      </c>
      <c r="BE455" s="150">
        <f>IF(N455="základní",J455,0)</f>
        <v>0</v>
      </c>
      <c r="BF455" s="150">
        <f>IF(N455="snížená",J455,0)</f>
        <v>0</v>
      </c>
      <c r="BG455" s="150">
        <f>IF(N455="zákl. přenesená",J455,0)</f>
        <v>0</v>
      </c>
      <c r="BH455" s="150">
        <f>IF(N455="sníž. přenesená",J455,0)</f>
        <v>0</v>
      </c>
      <c r="BI455" s="150">
        <f>IF(N455="nulová",J455,0)</f>
        <v>0</v>
      </c>
      <c r="BJ455" s="17" t="s">
        <v>87</v>
      </c>
      <c r="BK455" s="150">
        <f>ROUND(I455*H455,2)</f>
        <v>0</v>
      </c>
      <c r="BL455" s="17" t="s">
        <v>177</v>
      </c>
      <c r="BM455" s="149" t="s">
        <v>1935</v>
      </c>
    </row>
    <row r="456" spans="2:65" s="1" customFormat="1" ht="24.15" customHeight="1">
      <c r="B456" s="32"/>
      <c r="C456" s="137" t="s">
        <v>657</v>
      </c>
      <c r="D456" s="137" t="s">
        <v>173</v>
      </c>
      <c r="E456" s="138" t="s">
        <v>1936</v>
      </c>
      <c r="F456" s="139" t="s">
        <v>1937</v>
      </c>
      <c r="G456" s="140" t="s">
        <v>1931</v>
      </c>
      <c r="H456" s="141">
        <v>2</v>
      </c>
      <c r="I456" s="142"/>
      <c r="J456" s="143">
        <f>ROUND(I456*H456,2)</f>
        <v>0</v>
      </c>
      <c r="K456" s="144"/>
      <c r="L456" s="32"/>
      <c r="M456" s="145" t="s">
        <v>1</v>
      </c>
      <c r="N456" s="146" t="s">
        <v>45</v>
      </c>
      <c r="P456" s="147">
        <f>O456*H456</f>
        <v>0</v>
      </c>
      <c r="Q456" s="147">
        <v>0</v>
      </c>
      <c r="R456" s="147">
        <f>Q456*H456</f>
        <v>0</v>
      </c>
      <c r="S456" s="147">
        <v>0</v>
      </c>
      <c r="T456" s="148">
        <f>S456*H456</f>
        <v>0</v>
      </c>
      <c r="AR456" s="149" t="s">
        <v>177</v>
      </c>
      <c r="AT456" s="149" t="s">
        <v>173</v>
      </c>
      <c r="AU456" s="149" t="s">
        <v>89</v>
      </c>
      <c r="AY456" s="17" t="s">
        <v>171</v>
      </c>
      <c r="BE456" s="150">
        <f>IF(N456="základní",J456,0)</f>
        <v>0</v>
      </c>
      <c r="BF456" s="150">
        <f>IF(N456="snížená",J456,0)</f>
        <v>0</v>
      </c>
      <c r="BG456" s="150">
        <f>IF(N456="zákl. přenesená",J456,0)</f>
        <v>0</v>
      </c>
      <c r="BH456" s="150">
        <f>IF(N456="sníž. přenesená",J456,0)</f>
        <v>0</v>
      </c>
      <c r="BI456" s="150">
        <f>IF(N456="nulová",J456,0)</f>
        <v>0</v>
      </c>
      <c r="BJ456" s="17" t="s">
        <v>87</v>
      </c>
      <c r="BK456" s="150">
        <f>ROUND(I456*H456,2)</f>
        <v>0</v>
      </c>
      <c r="BL456" s="17" t="s">
        <v>177</v>
      </c>
      <c r="BM456" s="149" t="s">
        <v>1938</v>
      </c>
    </row>
    <row r="457" spans="2:65" s="1" customFormat="1" ht="24.15" customHeight="1">
      <c r="B457" s="32"/>
      <c r="C457" s="137" t="s">
        <v>664</v>
      </c>
      <c r="D457" s="137" t="s">
        <v>173</v>
      </c>
      <c r="E457" s="138" t="s">
        <v>1939</v>
      </c>
      <c r="F457" s="139" t="s">
        <v>1940</v>
      </c>
      <c r="G457" s="140" t="s">
        <v>190</v>
      </c>
      <c r="H457" s="141">
        <v>1</v>
      </c>
      <c r="I457" s="142"/>
      <c r="J457" s="143">
        <f>ROUND(I457*H457,2)</f>
        <v>0</v>
      </c>
      <c r="K457" s="144"/>
      <c r="L457" s="32"/>
      <c r="M457" s="145" t="s">
        <v>1</v>
      </c>
      <c r="N457" s="146" t="s">
        <v>45</v>
      </c>
      <c r="P457" s="147">
        <f>O457*H457</f>
        <v>0</v>
      </c>
      <c r="Q457" s="147">
        <v>6.8799999999999998E-3</v>
      </c>
      <c r="R457" s="147">
        <f>Q457*H457</f>
        <v>6.8799999999999998E-3</v>
      </c>
      <c r="S457" s="147">
        <v>0</v>
      </c>
      <c r="T457" s="148">
        <f>S457*H457</f>
        <v>0</v>
      </c>
      <c r="AR457" s="149" t="s">
        <v>177</v>
      </c>
      <c r="AT457" s="149" t="s">
        <v>173</v>
      </c>
      <c r="AU457" s="149" t="s">
        <v>89</v>
      </c>
      <c r="AY457" s="17" t="s">
        <v>171</v>
      </c>
      <c r="BE457" s="150">
        <f>IF(N457="základní",J457,0)</f>
        <v>0</v>
      </c>
      <c r="BF457" s="150">
        <f>IF(N457="snížená",J457,0)</f>
        <v>0</v>
      </c>
      <c r="BG457" s="150">
        <f>IF(N457="zákl. přenesená",J457,0)</f>
        <v>0</v>
      </c>
      <c r="BH457" s="150">
        <f>IF(N457="sníž. přenesená",J457,0)</f>
        <v>0</v>
      </c>
      <c r="BI457" s="150">
        <f>IF(N457="nulová",J457,0)</f>
        <v>0</v>
      </c>
      <c r="BJ457" s="17" t="s">
        <v>87</v>
      </c>
      <c r="BK457" s="150">
        <f>ROUND(I457*H457,2)</f>
        <v>0</v>
      </c>
      <c r="BL457" s="17" t="s">
        <v>177</v>
      </c>
      <c r="BM457" s="149" t="s">
        <v>1941</v>
      </c>
    </row>
    <row r="458" spans="2:65" s="12" customFormat="1">
      <c r="B458" s="151"/>
      <c r="D458" s="152" t="s">
        <v>179</v>
      </c>
      <c r="E458" s="153" t="s">
        <v>1</v>
      </c>
      <c r="F458" s="154" t="s">
        <v>1695</v>
      </c>
      <c r="H458" s="153" t="s">
        <v>1</v>
      </c>
      <c r="I458" s="155"/>
      <c r="L458" s="151"/>
      <c r="M458" s="156"/>
      <c r="T458" s="157"/>
      <c r="AT458" s="153" t="s">
        <v>179</v>
      </c>
      <c r="AU458" s="153" t="s">
        <v>89</v>
      </c>
      <c r="AV458" s="12" t="s">
        <v>87</v>
      </c>
      <c r="AW458" s="12" t="s">
        <v>36</v>
      </c>
      <c r="AX458" s="12" t="s">
        <v>80</v>
      </c>
      <c r="AY458" s="153" t="s">
        <v>171</v>
      </c>
    </row>
    <row r="459" spans="2:65" s="12" customFormat="1">
      <c r="B459" s="151"/>
      <c r="D459" s="152" t="s">
        <v>179</v>
      </c>
      <c r="E459" s="153" t="s">
        <v>1</v>
      </c>
      <c r="F459" s="154" t="s">
        <v>1874</v>
      </c>
      <c r="H459" s="153" t="s">
        <v>1</v>
      </c>
      <c r="I459" s="155"/>
      <c r="L459" s="151"/>
      <c r="M459" s="156"/>
      <c r="T459" s="157"/>
      <c r="AT459" s="153" t="s">
        <v>179</v>
      </c>
      <c r="AU459" s="153" t="s">
        <v>89</v>
      </c>
      <c r="AV459" s="12" t="s">
        <v>87</v>
      </c>
      <c r="AW459" s="12" t="s">
        <v>36</v>
      </c>
      <c r="AX459" s="12" t="s">
        <v>80</v>
      </c>
      <c r="AY459" s="153" t="s">
        <v>171</v>
      </c>
    </row>
    <row r="460" spans="2:65" s="13" customFormat="1">
      <c r="B460" s="158"/>
      <c r="D460" s="152" t="s">
        <v>179</v>
      </c>
      <c r="E460" s="159" t="s">
        <v>1</v>
      </c>
      <c r="F460" s="160" t="s">
        <v>1942</v>
      </c>
      <c r="H460" s="161">
        <v>1</v>
      </c>
      <c r="I460" s="162"/>
      <c r="L460" s="158"/>
      <c r="M460" s="163"/>
      <c r="T460" s="164"/>
      <c r="AT460" s="159" t="s">
        <v>179</v>
      </c>
      <c r="AU460" s="159" t="s">
        <v>89</v>
      </c>
      <c r="AV460" s="13" t="s">
        <v>89</v>
      </c>
      <c r="AW460" s="13" t="s">
        <v>36</v>
      </c>
      <c r="AX460" s="13" t="s">
        <v>87</v>
      </c>
      <c r="AY460" s="159" t="s">
        <v>171</v>
      </c>
    </row>
    <row r="461" spans="2:65" s="1" customFormat="1" ht="24.15" customHeight="1">
      <c r="B461" s="32"/>
      <c r="C461" s="182" t="s">
        <v>669</v>
      </c>
      <c r="D461" s="182" t="s">
        <v>757</v>
      </c>
      <c r="E461" s="183" t="s">
        <v>1943</v>
      </c>
      <c r="F461" s="184" t="s">
        <v>1944</v>
      </c>
      <c r="G461" s="185" t="s">
        <v>1666</v>
      </c>
      <c r="H461" s="186">
        <v>1</v>
      </c>
      <c r="I461" s="187"/>
      <c r="J461" s="188">
        <f>ROUND(I461*H461,2)</f>
        <v>0</v>
      </c>
      <c r="K461" s="189"/>
      <c r="L461" s="190"/>
      <c r="M461" s="191" t="s">
        <v>1</v>
      </c>
      <c r="N461" s="192" t="s">
        <v>45</v>
      </c>
      <c r="P461" s="147">
        <f>O461*H461</f>
        <v>0</v>
      </c>
      <c r="Q461" s="147">
        <v>0.9</v>
      </c>
      <c r="R461" s="147">
        <f>Q461*H461</f>
        <v>0.9</v>
      </c>
      <c r="S461" s="147">
        <v>0</v>
      </c>
      <c r="T461" s="148">
        <f>S461*H461</f>
        <v>0</v>
      </c>
      <c r="AR461" s="149" t="s">
        <v>225</v>
      </c>
      <c r="AT461" s="149" t="s">
        <v>757</v>
      </c>
      <c r="AU461" s="149" t="s">
        <v>89</v>
      </c>
      <c r="AY461" s="17" t="s">
        <v>171</v>
      </c>
      <c r="BE461" s="150">
        <f>IF(N461="základní",J461,0)</f>
        <v>0</v>
      </c>
      <c r="BF461" s="150">
        <f>IF(N461="snížená",J461,0)</f>
        <v>0</v>
      </c>
      <c r="BG461" s="150">
        <f>IF(N461="zákl. přenesená",J461,0)</f>
        <v>0</v>
      </c>
      <c r="BH461" s="150">
        <f>IF(N461="sníž. přenesená",J461,0)</f>
        <v>0</v>
      </c>
      <c r="BI461" s="150">
        <f>IF(N461="nulová",J461,0)</f>
        <v>0</v>
      </c>
      <c r="BJ461" s="17" t="s">
        <v>87</v>
      </c>
      <c r="BK461" s="150">
        <f>ROUND(I461*H461,2)</f>
        <v>0</v>
      </c>
      <c r="BL461" s="17" t="s">
        <v>177</v>
      </c>
      <c r="BM461" s="149" t="s">
        <v>1945</v>
      </c>
    </row>
    <row r="462" spans="2:65" s="1" customFormat="1" ht="24.15" customHeight="1">
      <c r="B462" s="32"/>
      <c r="C462" s="137" t="s">
        <v>674</v>
      </c>
      <c r="D462" s="137" t="s">
        <v>173</v>
      </c>
      <c r="E462" s="138" t="s">
        <v>1946</v>
      </c>
      <c r="F462" s="139" t="s">
        <v>1947</v>
      </c>
      <c r="G462" s="140" t="s">
        <v>190</v>
      </c>
      <c r="H462" s="141">
        <v>4</v>
      </c>
      <c r="I462" s="142"/>
      <c r="J462" s="143">
        <f>ROUND(I462*H462,2)</f>
        <v>0</v>
      </c>
      <c r="K462" s="144"/>
      <c r="L462" s="32"/>
      <c r="M462" s="145" t="s">
        <v>1</v>
      </c>
      <c r="N462" s="146" t="s">
        <v>45</v>
      </c>
      <c r="P462" s="147">
        <f>O462*H462</f>
        <v>0</v>
      </c>
      <c r="Q462" s="147">
        <v>6.8799999999999998E-3</v>
      </c>
      <c r="R462" s="147">
        <f>Q462*H462</f>
        <v>2.7519999999999999E-2</v>
      </c>
      <c r="S462" s="147">
        <v>0</v>
      </c>
      <c r="T462" s="148">
        <f>S462*H462</f>
        <v>0</v>
      </c>
      <c r="AR462" s="149" t="s">
        <v>177</v>
      </c>
      <c r="AT462" s="149" t="s">
        <v>173</v>
      </c>
      <c r="AU462" s="149" t="s">
        <v>89</v>
      </c>
      <c r="AY462" s="17" t="s">
        <v>171</v>
      </c>
      <c r="BE462" s="150">
        <f>IF(N462="základní",J462,0)</f>
        <v>0</v>
      </c>
      <c r="BF462" s="150">
        <f>IF(N462="snížená",J462,0)</f>
        <v>0</v>
      </c>
      <c r="BG462" s="150">
        <f>IF(N462="zákl. přenesená",J462,0)</f>
        <v>0</v>
      </c>
      <c r="BH462" s="150">
        <f>IF(N462="sníž. přenesená",J462,0)</f>
        <v>0</v>
      </c>
      <c r="BI462" s="150">
        <f>IF(N462="nulová",J462,0)</f>
        <v>0</v>
      </c>
      <c r="BJ462" s="17" t="s">
        <v>87</v>
      </c>
      <c r="BK462" s="150">
        <f>ROUND(I462*H462,2)</f>
        <v>0</v>
      </c>
      <c r="BL462" s="17" t="s">
        <v>177</v>
      </c>
      <c r="BM462" s="149" t="s">
        <v>1948</v>
      </c>
    </row>
    <row r="463" spans="2:65" s="12" customFormat="1">
      <c r="B463" s="151"/>
      <c r="D463" s="152" t="s">
        <v>179</v>
      </c>
      <c r="E463" s="153" t="s">
        <v>1</v>
      </c>
      <c r="F463" s="154" t="s">
        <v>1695</v>
      </c>
      <c r="H463" s="153" t="s">
        <v>1</v>
      </c>
      <c r="I463" s="155"/>
      <c r="L463" s="151"/>
      <c r="M463" s="156"/>
      <c r="T463" s="157"/>
      <c r="AT463" s="153" t="s">
        <v>179</v>
      </c>
      <c r="AU463" s="153" t="s">
        <v>89</v>
      </c>
      <c r="AV463" s="12" t="s">
        <v>87</v>
      </c>
      <c r="AW463" s="12" t="s">
        <v>36</v>
      </c>
      <c r="AX463" s="12" t="s">
        <v>80</v>
      </c>
      <c r="AY463" s="153" t="s">
        <v>171</v>
      </c>
    </row>
    <row r="464" spans="2:65" s="12" customFormat="1">
      <c r="B464" s="151"/>
      <c r="D464" s="152" t="s">
        <v>179</v>
      </c>
      <c r="E464" s="153" t="s">
        <v>1</v>
      </c>
      <c r="F464" s="154" t="s">
        <v>1874</v>
      </c>
      <c r="H464" s="153" t="s">
        <v>1</v>
      </c>
      <c r="I464" s="155"/>
      <c r="L464" s="151"/>
      <c r="M464" s="156"/>
      <c r="T464" s="157"/>
      <c r="AT464" s="153" t="s">
        <v>179</v>
      </c>
      <c r="AU464" s="153" t="s">
        <v>89</v>
      </c>
      <c r="AV464" s="12" t="s">
        <v>87</v>
      </c>
      <c r="AW464" s="12" t="s">
        <v>36</v>
      </c>
      <c r="AX464" s="12" t="s">
        <v>80</v>
      </c>
      <c r="AY464" s="153" t="s">
        <v>171</v>
      </c>
    </row>
    <row r="465" spans="2:65" s="13" customFormat="1">
      <c r="B465" s="158"/>
      <c r="D465" s="152" t="s">
        <v>179</v>
      </c>
      <c r="E465" s="159" t="s">
        <v>1</v>
      </c>
      <c r="F465" s="160" t="s">
        <v>1949</v>
      </c>
      <c r="H465" s="161">
        <v>4</v>
      </c>
      <c r="I465" s="162"/>
      <c r="L465" s="158"/>
      <c r="M465" s="163"/>
      <c r="T465" s="164"/>
      <c r="AT465" s="159" t="s">
        <v>179</v>
      </c>
      <c r="AU465" s="159" t="s">
        <v>89</v>
      </c>
      <c r="AV465" s="13" t="s">
        <v>89</v>
      </c>
      <c r="AW465" s="13" t="s">
        <v>36</v>
      </c>
      <c r="AX465" s="13" t="s">
        <v>87</v>
      </c>
      <c r="AY465" s="159" t="s">
        <v>171</v>
      </c>
    </row>
    <row r="466" spans="2:65" s="1" customFormat="1" ht="24.15" customHeight="1">
      <c r="B466" s="32"/>
      <c r="C466" s="182" t="s">
        <v>681</v>
      </c>
      <c r="D466" s="182" t="s">
        <v>757</v>
      </c>
      <c r="E466" s="183" t="s">
        <v>1950</v>
      </c>
      <c r="F466" s="184" t="s">
        <v>1951</v>
      </c>
      <c r="G466" s="185" t="s">
        <v>1666</v>
      </c>
      <c r="H466" s="186">
        <v>4</v>
      </c>
      <c r="I466" s="187"/>
      <c r="J466" s="188">
        <f>ROUND(I466*H466,2)</f>
        <v>0</v>
      </c>
      <c r="K466" s="189"/>
      <c r="L466" s="190"/>
      <c r="M466" s="191" t="s">
        <v>1</v>
      </c>
      <c r="N466" s="192" t="s">
        <v>45</v>
      </c>
      <c r="P466" s="147">
        <f>O466*H466</f>
        <v>0</v>
      </c>
      <c r="Q466" s="147">
        <v>0.128</v>
      </c>
      <c r="R466" s="147">
        <f>Q466*H466</f>
        <v>0.51200000000000001</v>
      </c>
      <c r="S466" s="147">
        <v>0</v>
      </c>
      <c r="T466" s="148">
        <f>S466*H466</f>
        <v>0</v>
      </c>
      <c r="AR466" s="149" t="s">
        <v>225</v>
      </c>
      <c r="AT466" s="149" t="s">
        <v>757</v>
      </c>
      <c r="AU466" s="149" t="s">
        <v>89</v>
      </c>
      <c r="AY466" s="17" t="s">
        <v>171</v>
      </c>
      <c r="BE466" s="150">
        <f>IF(N466="základní",J466,0)</f>
        <v>0</v>
      </c>
      <c r="BF466" s="150">
        <f>IF(N466="snížená",J466,0)</f>
        <v>0</v>
      </c>
      <c r="BG466" s="150">
        <f>IF(N466="zákl. přenesená",J466,0)</f>
        <v>0</v>
      </c>
      <c r="BH466" s="150">
        <f>IF(N466="sníž. přenesená",J466,0)</f>
        <v>0</v>
      </c>
      <c r="BI466" s="150">
        <f>IF(N466="nulová",J466,0)</f>
        <v>0</v>
      </c>
      <c r="BJ466" s="17" t="s">
        <v>87</v>
      </c>
      <c r="BK466" s="150">
        <f>ROUND(I466*H466,2)</f>
        <v>0</v>
      </c>
      <c r="BL466" s="17" t="s">
        <v>177</v>
      </c>
      <c r="BM466" s="149" t="s">
        <v>1952</v>
      </c>
    </row>
    <row r="467" spans="2:65" s="1" customFormat="1" ht="24.15" customHeight="1">
      <c r="B467" s="32"/>
      <c r="C467" s="137" t="s">
        <v>686</v>
      </c>
      <c r="D467" s="137" t="s">
        <v>173</v>
      </c>
      <c r="E467" s="138" t="s">
        <v>1953</v>
      </c>
      <c r="F467" s="139" t="s">
        <v>1954</v>
      </c>
      <c r="G467" s="140" t="s">
        <v>252</v>
      </c>
      <c r="H467" s="141">
        <v>37.880000000000003</v>
      </c>
      <c r="I467" s="142"/>
      <c r="J467" s="143">
        <f>ROUND(I467*H467,2)</f>
        <v>0</v>
      </c>
      <c r="K467" s="144"/>
      <c r="L467" s="32"/>
      <c r="M467" s="145" t="s">
        <v>1</v>
      </c>
      <c r="N467" s="146" t="s">
        <v>45</v>
      </c>
      <c r="P467" s="147">
        <f>O467*H467</f>
        <v>0</v>
      </c>
      <c r="Q467" s="147">
        <v>1.3699999999999999E-3</v>
      </c>
      <c r="R467" s="147">
        <f>Q467*H467</f>
        <v>5.18956E-2</v>
      </c>
      <c r="S467" s="147">
        <v>0</v>
      </c>
      <c r="T467" s="148">
        <f>S467*H467</f>
        <v>0</v>
      </c>
      <c r="AR467" s="149" t="s">
        <v>177</v>
      </c>
      <c r="AT467" s="149" t="s">
        <v>173</v>
      </c>
      <c r="AU467" s="149" t="s">
        <v>89</v>
      </c>
      <c r="AY467" s="17" t="s">
        <v>171</v>
      </c>
      <c r="BE467" s="150">
        <f>IF(N467="základní",J467,0)</f>
        <v>0</v>
      </c>
      <c r="BF467" s="150">
        <f>IF(N467="snížená",J467,0)</f>
        <v>0</v>
      </c>
      <c r="BG467" s="150">
        <f>IF(N467="zákl. přenesená",J467,0)</f>
        <v>0</v>
      </c>
      <c r="BH467" s="150">
        <f>IF(N467="sníž. přenesená",J467,0)</f>
        <v>0</v>
      </c>
      <c r="BI467" s="150">
        <f>IF(N467="nulová",J467,0)</f>
        <v>0</v>
      </c>
      <c r="BJ467" s="17" t="s">
        <v>87</v>
      </c>
      <c r="BK467" s="150">
        <f>ROUND(I467*H467,2)</f>
        <v>0</v>
      </c>
      <c r="BL467" s="17" t="s">
        <v>177</v>
      </c>
      <c r="BM467" s="149" t="s">
        <v>1955</v>
      </c>
    </row>
    <row r="468" spans="2:65" s="12" customFormat="1">
      <c r="B468" s="151"/>
      <c r="D468" s="152" t="s">
        <v>179</v>
      </c>
      <c r="E468" s="153" t="s">
        <v>1</v>
      </c>
      <c r="F468" s="154" t="s">
        <v>1695</v>
      </c>
      <c r="H468" s="153" t="s">
        <v>1</v>
      </c>
      <c r="I468" s="155"/>
      <c r="L468" s="151"/>
      <c r="M468" s="156"/>
      <c r="T468" s="157"/>
      <c r="AT468" s="153" t="s">
        <v>179</v>
      </c>
      <c r="AU468" s="153" t="s">
        <v>89</v>
      </c>
      <c r="AV468" s="12" t="s">
        <v>87</v>
      </c>
      <c r="AW468" s="12" t="s">
        <v>36</v>
      </c>
      <c r="AX468" s="12" t="s">
        <v>80</v>
      </c>
      <c r="AY468" s="153" t="s">
        <v>171</v>
      </c>
    </row>
    <row r="469" spans="2:65" s="12" customFormat="1">
      <c r="B469" s="151"/>
      <c r="D469" s="152" t="s">
        <v>179</v>
      </c>
      <c r="E469" s="153" t="s">
        <v>1</v>
      </c>
      <c r="F469" s="154" t="s">
        <v>1923</v>
      </c>
      <c r="H469" s="153" t="s">
        <v>1</v>
      </c>
      <c r="I469" s="155"/>
      <c r="L469" s="151"/>
      <c r="M469" s="156"/>
      <c r="T469" s="157"/>
      <c r="AT469" s="153" t="s">
        <v>179</v>
      </c>
      <c r="AU469" s="153" t="s">
        <v>89</v>
      </c>
      <c r="AV469" s="12" t="s">
        <v>87</v>
      </c>
      <c r="AW469" s="12" t="s">
        <v>36</v>
      </c>
      <c r="AX469" s="12" t="s">
        <v>80</v>
      </c>
      <c r="AY469" s="153" t="s">
        <v>171</v>
      </c>
    </row>
    <row r="470" spans="2:65" s="13" customFormat="1">
      <c r="B470" s="158"/>
      <c r="D470" s="152" t="s">
        <v>179</v>
      </c>
      <c r="E470" s="159" t="s">
        <v>1</v>
      </c>
      <c r="F470" s="160" t="s">
        <v>1956</v>
      </c>
      <c r="H470" s="161">
        <v>37.880000000000003</v>
      </c>
      <c r="I470" s="162"/>
      <c r="L470" s="158"/>
      <c r="M470" s="163"/>
      <c r="T470" s="164"/>
      <c r="AT470" s="159" t="s">
        <v>179</v>
      </c>
      <c r="AU470" s="159" t="s">
        <v>89</v>
      </c>
      <c r="AV470" s="13" t="s">
        <v>89</v>
      </c>
      <c r="AW470" s="13" t="s">
        <v>36</v>
      </c>
      <c r="AX470" s="13" t="s">
        <v>87</v>
      </c>
      <c r="AY470" s="159" t="s">
        <v>171</v>
      </c>
    </row>
    <row r="471" spans="2:65" s="1" customFormat="1" ht="24.15" customHeight="1">
      <c r="B471" s="32"/>
      <c r="C471" s="137" t="s">
        <v>696</v>
      </c>
      <c r="D471" s="137" t="s">
        <v>173</v>
      </c>
      <c r="E471" s="138" t="s">
        <v>1957</v>
      </c>
      <c r="F471" s="139" t="s">
        <v>1958</v>
      </c>
      <c r="G471" s="140" t="s">
        <v>252</v>
      </c>
      <c r="H471" s="141">
        <v>9.94</v>
      </c>
      <c r="I471" s="142"/>
      <c r="J471" s="143">
        <f>ROUND(I471*H471,2)</f>
        <v>0</v>
      </c>
      <c r="K471" s="144"/>
      <c r="L471" s="32"/>
      <c r="M471" s="145" t="s">
        <v>1</v>
      </c>
      <c r="N471" s="146" t="s">
        <v>45</v>
      </c>
      <c r="P471" s="147">
        <f>O471*H471</f>
        <v>0</v>
      </c>
      <c r="Q471" s="147">
        <v>2.0300000000000001E-3</v>
      </c>
      <c r="R471" s="147">
        <f>Q471*H471</f>
        <v>2.01782E-2</v>
      </c>
      <c r="S471" s="147">
        <v>0</v>
      </c>
      <c r="T471" s="148">
        <f>S471*H471</f>
        <v>0</v>
      </c>
      <c r="AR471" s="149" t="s">
        <v>177</v>
      </c>
      <c r="AT471" s="149" t="s">
        <v>173</v>
      </c>
      <c r="AU471" s="149" t="s">
        <v>89</v>
      </c>
      <c r="AY471" s="17" t="s">
        <v>171</v>
      </c>
      <c r="BE471" s="150">
        <f>IF(N471="základní",J471,0)</f>
        <v>0</v>
      </c>
      <c r="BF471" s="150">
        <f>IF(N471="snížená",J471,0)</f>
        <v>0</v>
      </c>
      <c r="BG471" s="150">
        <f>IF(N471="zákl. přenesená",J471,0)</f>
        <v>0</v>
      </c>
      <c r="BH471" s="150">
        <f>IF(N471="sníž. přenesená",J471,0)</f>
        <v>0</v>
      </c>
      <c r="BI471" s="150">
        <f>IF(N471="nulová",J471,0)</f>
        <v>0</v>
      </c>
      <c r="BJ471" s="17" t="s">
        <v>87</v>
      </c>
      <c r="BK471" s="150">
        <f>ROUND(I471*H471,2)</f>
        <v>0</v>
      </c>
      <c r="BL471" s="17" t="s">
        <v>177</v>
      </c>
      <c r="BM471" s="149" t="s">
        <v>1959</v>
      </c>
    </row>
    <row r="472" spans="2:65" s="12" customFormat="1">
      <c r="B472" s="151"/>
      <c r="D472" s="152" t="s">
        <v>179</v>
      </c>
      <c r="E472" s="153" t="s">
        <v>1</v>
      </c>
      <c r="F472" s="154" t="s">
        <v>1695</v>
      </c>
      <c r="H472" s="153" t="s">
        <v>1</v>
      </c>
      <c r="I472" s="155"/>
      <c r="L472" s="151"/>
      <c r="M472" s="156"/>
      <c r="T472" s="157"/>
      <c r="AT472" s="153" t="s">
        <v>179</v>
      </c>
      <c r="AU472" s="153" t="s">
        <v>89</v>
      </c>
      <c r="AV472" s="12" t="s">
        <v>87</v>
      </c>
      <c r="AW472" s="12" t="s">
        <v>36</v>
      </c>
      <c r="AX472" s="12" t="s">
        <v>80</v>
      </c>
      <c r="AY472" s="153" t="s">
        <v>171</v>
      </c>
    </row>
    <row r="473" spans="2:65" s="12" customFormat="1">
      <c r="B473" s="151"/>
      <c r="D473" s="152" t="s">
        <v>179</v>
      </c>
      <c r="E473" s="153" t="s">
        <v>1</v>
      </c>
      <c r="F473" s="154" t="s">
        <v>1923</v>
      </c>
      <c r="H473" s="153" t="s">
        <v>1</v>
      </c>
      <c r="I473" s="155"/>
      <c r="L473" s="151"/>
      <c r="M473" s="156"/>
      <c r="T473" s="157"/>
      <c r="AT473" s="153" t="s">
        <v>179</v>
      </c>
      <c r="AU473" s="153" t="s">
        <v>89</v>
      </c>
      <c r="AV473" s="12" t="s">
        <v>87</v>
      </c>
      <c r="AW473" s="12" t="s">
        <v>36</v>
      </c>
      <c r="AX473" s="12" t="s">
        <v>80</v>
      </c>
      <c r="AY473" s="153" t="s">
        <v>171</v>
      </c>
    </row>
    <row r="474" spans="2:65" s="13" customFormat="1">
      <c r="B474" s="158"/>
      <c r="D474" s="152" t="s">
        <v>179</v>
      </c>
      <c r="E474" s="159" t="s">
        <v>1</v>
      </c>
      <c r="F474" s="160" t="s">
        <v>1960</v>
      </c>
      <c r="H474" s="161">
        <v>9.94</v>
      </c>
      <c r="I474" s="162"/>
      <c r="L474" s="158"/>
      <c r="M474" s="163"/>
      <c r="T474" s="164"/>
      <c r="AT474" s="159" t="s">
        <v>179</v>
      </c>
      <c r="AU474" s="159" t="s">
        <v>89</v>
      </c>
      <c r="AV474" s="13" t="s">
        <v>89</v>
      </c>
      <c r="AW474" s="13" t="s">
        <v>36</v>
      </c>
      <c r="AX474" s="13" t="s">
        <v>87</v>
      </c>
      <c r="AY474" s="159" t="s">
        <v>171</v>
      </c>
    </row>
    <row r="475" spans="2:65" s="1" customFormat="1" ht="24.15" customHeight="1">
      <c r="B475" s="32"/>
      <c r="C475" s="137" t="s">
        <v>703</v>
      </c>
      <c r="D475" s="137" t="s">
        <v>173</v>
      </c>
      <c r="E475" s="138" t="s">
        <v>1961</v>
      </c>
      <c r="F475" s="139" t="s">
        <v>1962</v>
      </c>
      <c r="G475" s="140" t="s">
        <v>252</v>
      </c>
      <c r="H475" s="141">
        <v>0.6</v>
      </c>
      <c r="I475" s="142"/>
      <c r="J475" s="143">
        <f>ROUND(I475*H475,2)</f>
        <v>0</v>
      </c>
      <c r="K475" s="144"/>
      <c r="L475" s="32"/>
      <c r="M475" s="145" t="s">
        <v>1</v>
      </c>
      <c r="N475" s="146" t="s">
        <v>45</v>
      </c>
      <c r="P475" s="147">
        <f>O475*H475</f>
        <v>0</v>
      </c>
      <c r="Q475" s="147">
        <v>1.1299999999999999E-3</v>
      </c>
      <c r="R475" s="147">
        <f>Q475*H475</f>
        <v>6.7799999999999989E-4</v>
      </c>
      <c r="S475" s="147">
        <v>1.0999999999999999E-2</v>
      </c>
      <c r="T475" s="148">
        <f>S475*H475</f>
        <v>6.5999999999999991E-3</v>
      </c>
      <c r="AR475" s="149" t="s">
        <v>177</v>
      </c>
      <c r="AT475" s="149" t="s">
        <v>173</v>
      </c>
      <c r="AU475" s="149" t="s">
        <v>89</v>
      </c>
      <c r="AY475" s="17" t="s">
        <v>171</v>
      </c>
      <c r="BE475" s="150">
        <f>IF(N475="základní",J475,0)</f>
        <v>0</v>
      </c>
      <c r="BF475" s="150">
        <f>IF(N475="snížená",J475,0)</f>
        <v>0</v>
      </c>
      <c r="BG475" s="150">
        <f>IF(N475="zákl. přenesená",J475,0)</f>
        <v>0</v>
      </c>
      <c r="BH475" s="150">
        <f>IF(N475="sníž. přenesená",J475,0)</f>
        <v>0</v>
      </c>
      <c r="BI475" s="150">
        <f>IF(N475="nulová",J475,0)</f>
        <v>0</v>
      </c>
      <c r="BJ475" s="17" t="s">
        <v>87</v>
      </c>
      <c r="BK475" s="150">
        <f>ROUND(I475*H475,2)</f>
        <v>0</v>
      </c>
      <c r="BL475" s="17" t="s">
        <v>177</v>
      </c>
      <c r="BM475" s="149" t="s">
        <v>1963</v>
      </c>
    </row>
    <row r="476" spans="2:65" s="12" customFormat="1">
      <c r="B476" s="151"/>
      <c r="D476" s="152" t="s">
        <v>179</v>
      </c>
      <c r="E476" s="153" t="s">
        <v>1</v>
      </c>
      <c r="F476" s="154" t="s">
        <v>1695</v>
      </c>
      <c r="H476" s="153" t="s">
        <v>1</v>
      </c>
      <c r="I476" s="155"/>
      <c r="L476" s="151"/>
      <c r="M476" s="156"/>
      <c r="T476" s="157"/>
      <c r="AT476" s="153" t="s">
        <v>179</v>
      </c>
      <c r="AU476" s="153" t="s">
        <v>89</v>
      </c>
      <c r="AV476" s="12" t="s">
        <v>87</v>
      </c>
      <c r="AW476" s="12" t="s">
        <v>36</v>
      </c>
      <c r="AX476" s="12" t="s">
        <v>80</v>
      </c>
      <c r="AY476" s="153" t="s">
        <v>171</v>
      </c>
    </row>
    <row r="477" spans="2:65" s="12" customFormat="1">
      <c r="B477" s="151"/>
      <c r="D477" s="152" t="s">
        <v>179</v>
      </c>
      <c r="E477" s="153" t="s">
        <v>1</v>
      </c>
      <c r="F477" s="154" t="s">
        <v>1964</v>
      </c>
      <c r="H477" s="153" t="s">
        <v>1</v>
      </c>
      <c r="I477" s="155"/>
      <c r="L477" s="151"/>
      <c r="M477" s="156"/>
      <c r="T477" s="157"/>
      <c r="AT477" s="153" t="s">
        <v>179</v>
      </c>
      <c r="AU477" s="153" t="s">
        <v>89</v>
      </c>
      <c r="AV477" s="12" t="s">
        <v>87</v>
      </c>
      <c r="AW477" s="12" t="s">
        <v>36</v>
      </c>
      <c r="AX477" s="12" t="s">
        <v>80</v>
      </c>
      <c r="AY477" s="153" t="s">
        <v>171</v>
      </c>
    </row>
    <row r="478" spans="2:65" s="13" customFormat="1">
      <c r="B478" s="158"/>
      <c r="D478" s="152" t="s">
        <v>179</v>
      </c>
      <c r="E478" s="159" t="s">
        <v>1</v>
      </c>
      <c r="F478" s="160" t="s">
        <v>1965</v>
      </c>
      <c r="H478" s="161">
        <v>0.3</v>
      </c>
      <c r="I478" s="162"/>
      <c r="L478" s="158"/>
      <c r="M478" s="163"/>
      <c r="T478" s="164"/>
      <c r="AT478" s="159" t="s">
        <v>179</v>
      </c>
      <c r="AU478" s="159" t="s">
        <v>89</v>
      </c>
      <c r="AV478" s="13" t="s">
        <v>89</v>
      </c>
      <c r="AW478" s="13" t="s">
        <v>36</v>
      </c>
      <c r="AX478" s="13" t="s">
        <v>80</v>
      </c>
      <c r="AY478" s="159" t="s">
        <v>171</v>
      </c>
    </row>
    <row r="479" spans="2:65" s="13" customFormat="1">
      <c r="B479" s="158"/>
      <c r="D479" s="152" t="s">
        <v>179</v>
      </c>
      <c r="E479" s="159" t="s">
        <v>1</v>
      </c>
      <c r="F479" s="160" t="s">
        <v>1966</v>
      </c>
      <c r="H479" s="161">
        <v>0.3</v>
      </c>
      <c r="I479" s="162"/>
      <c r="L479" s="158"/>
      <c r="M479" s="163"/>
      <c r="T479" s="164"/>
      <c r="AT479" s="159" t="s">
        <v>179</v>
      </c>
      <c r="AU479" s="159" t="s">
        <v>89</v>
      </c>
      <c r="AV479" s="13" t="s">
        <v>89</v>
      </c>
      <c r="AW479" s="13" t="s">
        <v>36</v>
      </c>
      <c r="AX479" s="13" t="s">
        <v>80</v>
      </c>
      <c r="AY479" s="159" t="s">
        <v>171</v>
      </c>
    </row>
    <row r="480" spans="2:65" s="14" customFormat="1">
      <c r="B480" s="165"/>
      <c r="D480" s="152" t="s">
        <v>179</v>
      </c>
      <c r="E480" s="166" t="s">
        <v>1</v>
      </c>
      <c r="F480" s="167" t="s">
        <v>183</v>
      </c>
      <c r="H480" s="168">
        <v>0.6</v>
      </c>
      <c r="I480" s="169"/>
      <c r="L480" s="165"/>
      <c r="M480" s="170"/>
      <c r="T480" s="171"/>
      <c r="AT480" s="166" t="s">
        <v>179</v>
      </c>
      <c r="AU480" s="166" t="s">
        <v>89</v>
      </c>
      <c r="AV480" s="14" t="s">
        <v>177</v>
      </c>
      <c r="AW480" s="14" t="s">
        <v>36</v>
      </c>
      <c r="AX480" s="14" t="s">
        <v>87</v>
      </c>
      <c r="AY480" s="166" t="s">
        <v>171</v>
      </c>
    </row>
    <row r="481" spans="2:65" s="1" customFormat="1" ht="24.15" customHeight="1">
      <c r="B481" s="32"/>
      <c r="C481" s="137" t="s">
        <v>756</v>
      </c>
      <c r="D481" s="137" t="s">
        <v>173</v>
      </c>
      <c r="E481" s="138" t="s">
        <v>1967</v>
      </c>
      <c r="F481" s="139" t="s">
        <v>1968</v>
      </c>
      <c r="G481" s="140" t="s">
        <v>280</v>
      </c>
      <c r="H481" s="141">
        <v>42</v>
      </c>
      <c r="I481" s="142"/>
      <c r="J481" s="143">
        <f>ROUND(I481*H481,2)</f>
        <v>0</v>
      </c>
      <c r="K481" s="144"/>
      <c r="L481" s="32"/>
      <c r="M481" s="145" t="s">
        <v>1</v>
      </c>
      <c r="N481" s="146" t="s">
        <v>45</v>
      </c>
      <c r="P481" s="147">
        <f>O481*H481</f>
        <v>0</v>
      </c>
      <c r="Q481" s="147">
        <v>1E-4</v>
      </c>
      <c r="R481" s="147">
        <f>Q481*H481</f>
        <v>4.2000000000000006E-3</v>
      </c>
      <c r="S481" s="147">
        <v>2.41</v>
      </c>
      <c r="T481" s="148">
        <f>S481*H481</f>
        <v>101.22</v>
      </c>
      <c r="AR481" s="149" t="s">
        <v>177</v>
      </c>
      <c r="AT481" s="149" t="s">
        <v>173</v>
      </c>
      <c r="AU481" s="149" t="s">
        <v>89</v>
      </c>
      <c r="AY481" s="17" t="s">
        <v>171</v>
      </c>
      <c r="BE481" s="150">
        <f>IF(N481="základní",J481,0)</f>
        <v>0</v>
      </c>
      <c r="BF481" s="150">
        <f>IF(N481="snížená",J481,0)</f>
        <v>0</v>
      </c>
      <c r="BG481" s="150">
        <f>IF(N481="zákl. přenesená",J481,0)</f>
        <v>0</v>
      </c>
      <c r="BH481" s="150">
        <f>IF(N481="sníž. přenesená",J481,0)</f>
        <v>0</v>
      </c>
      <c r="BI481" s="150">
        <f>IF(N481="nulová",J481,0)</f>
        <v>0</v>
      </c>
      <c r="BJ481" s="17" t="s">
        <v>87</v>
      </c>
      <c r="BK481" s="150">
        <f>ROUND(I481*H481,2)</f>
        <v>0</v>
      </c>
      <c r="BL481" s="17" t="s">
        <v>177</v>
      </c>
      <c r="BM481" s="149" t="s">
        <v>1969</v>
      </c>
    </row>
    <row r="482" spans="2:65" s="12" customFormat="1">
      <c r="B482" s="151"/>
      <c r="D482" s="152" t="s">
        <v>179</v>
      </c>
      <c r="E482" s="153" t="s">
        <v>1</v>
      </c>
      <c r="F482" s="154" t="s">
        <v>1695</v>
      </c>
      <c r="H482" s="153" t="s">
        <v>1</v>
      </c>
      <c r="I482" s="155"/>
      <c r="L482" s="151"/>
      <c r="M482" s="156"/>
      <c r="T482" s="157"/>
      <c r="AT482" s="153" t="s">
        <v>179</v>
      </c>
      <c r="AU482" s="153" t="s">
        <v>89</v>
      </c>
      <c r="AV482" s="12" t="s">
        <v>87</v>
      </c>
      <c r="AW482" s="12" t="s">
        <v>36</v>
      </c>
      <c r="AX482" s="12" t="s">
        <v>80</v>
      </c>
      <c r="AY482" s="153" t="s">
        <v>171</v>
      </c>
    </row>
    <row r="483" spans="2:65" s="12" customFormat="1" ht="20.399999999999999">
      <c r="B483" s="151"/>
      <c r="D483" s="152" t="s">
        <v>179</v>
      </c>
      <c r="E483" s="153" t="s">
        <v>1</v>
      </c>
      <c r="F483" s="154" t="s">
        <v>1970</v>
      </c>
      <c r="H483" s="153" t="s">
        <v>1</v>
      </c>
      <c r="I483" s="155"/>
      <c r="L483" s="151"/>
      <c r="M483" s="156"/>
      <c r="T483" s="157"/>
      <c r="AT483" s="153" t="s">
        <v>179</v>
      </c>
      <c r="AU483" s="153" t="s">
        <v>89</v>
      </c>
      <c r="AV483" s="12" t="s">
        <v>87</v>
      </c>
      <c r="AW483" s="12" t="s">
        <v>36</v>
      </c>
      <c r="AX483" s="12" t="s">
        <v>80</v>
      </c>
      <c r="AY483" s="153" t="s">
        <v>171</v>
      </c>
    </row>
    <row r="484" spans="2:65" s="13" customFormat="1">
      <c r="B484" s="158"/>
      <c r="D484" s="152" t="s">
        <v>179</v>
      </c>
      <c r="E484" s="159" t="s">
        <v>1</v>
      </c>
      <c r="F484" s="160" t="s">
        <v>1971</v>
      </c>
      <c r="H484" s="161">
        <v>7</v>
      </c>
      <c r="I484" s="162"/>
      <c r="L484" s="158"/>
      <c r="M484" s="163"/>
      <c r="T484" s="164"/>
      <c r="AT484" s="159" t="s">
        <v>179</v>
      </c>
      <c r="AU484" s="159" t="s">
        <v>89</v>
      </c>
      <c r="AV484" s="13" t="s">
        <v>89</v>
      </c>
      <c r="AW484" s="13" t="s">
        <v>36</v>
      </c>
      <c r="AX484" s="13" t="s">
        <v>80</v>
      </c>
      <c r="AY484" s="159" t="s">
        <v>171</v>
      </c>
    </row>
    <row r="485" spans="2:65" s="13" customFormat="1">
      <c r="B485" s="158"/>
      <c r="D485" s="152" t="s">
        <v>179</v>
      </c>
      <c r="E485" s="159" t="s">
        <v>1</v>
      </c>
      <c r="F485" s="160" t="s">
        <v>1972</v>
      </c>
      <c r="H485" s="161">
        <v>15</v>
      </c>
      <c r="I485" s="162"/>
      <c r="L485" s="158"/>
      <c r="M485" s="163"/>
      <c r="T485" s="164"/>
      <c r="AT485" s="159" t="s">
        <v>179</v>
      </c>
      <c r="AU485" s="159" t="s">
        <v>89</v>
      </c>
      <c r="AV485" s="13" t="s">
        <v>89</v>
      </c>
      <c r="AW485" s="13" t="s">
        <v>36</v>
      </c>
      <c r="AX485" s="13" t="s">
        <v>80</v>
      </c>
      <c r="AY485" s="159" t="s">
        <v>171</v>
      </c>
    </row>
    <row r="486" spans="2:65" s="13" customFormat="1">
      <c r="B486" s="158"/>
      <c r="D486" s="152" t="s">
        <v>179</v>
      </c>
      <c r="E486" s="159" t="s">
        <v>1</v>
      </c>
      <c r="F486" s="160" t="s">
        <v>1973</v>
      </c>
      <c r="H486" s="161">
        <v>20</v>
      </c>
      <c r="I486" s="162"/>
      <c r="L486" s="158"/>
      <c r="M486" s="163"/>
      <c r="T486" s="164"/>
      <c r="AT486" s="159" t="s">
        <v>179</v>
      </c>
      <c r="AU486" s="159" t="s">
        <v>89</v>
      </c>
      <c r="AV486" s="13" t="s">
        <v>89</v>
      </c>
      <c r="AW486" s="13" t="s">
        <v>36</v>
      </c>
      <c r="AX486" s="13" t="s">
        <v>80</v>
      </c>
      <c r="AY486" s="159" t="s">
        <v>171</v>
      </c>
    </row>
    <row r="487" spans="2:65" s="14" customFormat="1">
      <c r="B487" s="165"/>
      <c r="D487" s="152" t="s">
        <v>179</v>
      </c>
      <c r="E487" s="166" t="s">
        <v>1</v>
      </c>
      <c r="F487" s="167" t="s">
        <v>183</v>
      </c>
      <c r="H487" s="168">
        <v>42</v>
      </c>
      <c r="I487" s="169"/>
      <c r="L487" s="165"/>
      <c r="M487" s="170"/>
      <c r="T487" s="171"/>
      <c r="AT487" s="166" t="s">
        <v>179</v>
      </c>
      <c r="AU487" s="166" t="s">
        <v>89</v>
      </c>
      <c r="AV487" s="14" t="s">
        <v>177</v>
      </c>
      <c r="AW487" s="14" t="s">
        <v>36</v>
      </c>
      <c r="AX487" s="14" t="s">
        <v>87</v>
      </c>
      <c r="AY487" s="166" t="s">
        <v>171</v>
      </c>
    </row>
    <row r="488" spans="2:65" s="11" customFormat="1" ht="22.95" customHeight="1">
      <c r="B488" s="125"/>
      <c r="D488" s="126" t="s">
        <v>79</v>
      </c>
      <c r="E488" s="135" t="s">
        <v>1974</v>
      </c>
      <c r="F488" s="135" t="s">
        <v>1975</v>
      </c>
      <c r="I488" s="128"/>
      <c r="J488" s="136">
        <f>BK488</f>
        <v>0</v>
      </c>
      <c r="L488" s="125"/>
      <c r="M488" s="130"/>
      <c r="P488" s="131">
        <f>SUM(P489:P496)</f>
        <v>0</v>
      </c>
      <c r="R488" s="131">
        <f>SUM(R489:R496)</f>
        <v>0</v>
      </c>
      <c r="T488" s="132">
        <f>SUM(T489:T496)</f>
        <v>0</v>
      </c>
      <c r="AR488" s="126" t="s">
        <v>87</v>
      </c>
      <c r="AT488" s="133" t="s">
        <v>79</v>
      </c>
      <c r="AU488" s="133" t="s">
        <v>87</v>
      </c>
      <c r="AY488" s="126" t="s">
        <v>171</v>
      </c>
      <c r="BK488" s="134">
        <f>SUM(BK489:BK496)</f>
        <v>0</v>
      </c>
    </row>
    <row r="489" spans="2:65" s="1" customFormat="1" ht="24.15" customHeight="1">
      <c r="B489" s="32"/>
      <c r="C489" s="137" t="s">
        <v>762</v>
      </c>
      <c r="D489" s="137" t="s">
        <v>173</v>
      </c>
      <c r="E489" s="138" t="s">
        <v>1976</v>
      </c>
      <c r="F489" s="139" t="s">
        <v>1977</v>
      </c>
      <c r="G489" s="140" t="s">
        <v>689</v>
      </c>
      <c r="H489" s="141">
        <v>101.22</v>
      </c>
      <c r="I489" s="142"/>
      <c r="J489" s="143">
        <f>ROUND(I489*H489,2)</f>
        <v>0</v>
      </c>
      <c r="K489" s="144"/>
      <c r="L489" s="32"/>
      <c r="M489" s="145" t="s">
        <v>1</v>
      </c>
      <c r="N489" s="146" t="s">
        <v>45</v>
      </c>
      <c r="P489" s="147">
        <f>O489*H489</f>
        <v>0</v>
      </c>
      <c r="Q489" s="147">
        <v>0</v>
      </c>
      <c r="R489" s="147">
        <f>Q489*H489</f>
        <v>0</v>
      </c>
      <c r="S489" s="147">
        <v>0</v>
      </c>
      <c r="T489" s="148">
        <f>S489*H489</f>
        <v>0</v>
      </c>
      <c r="AR489" s="149" t="s">
        <v>177</v>
      </c>
      <c r="AT489" s="149" t="s">
        <v>173</v>
      </c>
      <c r="AU489" s="149" t="s">
        <v>89</v>
      </c>
      <c r="AY489" s="17" t="s">
        <v>171</v>
      </c>
      <c r="BE489" s="150">
        <f>IF(N489="základní",J489,0)</f>
        <v>0</v>
      </c>
      <c r="BF489" s="150">
        <f>IF(N489="snížená",J489,0)</f>
        <v>0</v>
      </c>
      <c r="BG489" s="150">
        <f>IF(N489="zákl. přenesená",J489,0)</f>
        <v>0</v>
      </c>
      <c r="BH489" s="150">
        <f>IF(N489="sníž. přenesená",J489,0)</f>
        <v>0</v>
      </c>
      <c r="BI489" s="150">
        <f>IF(N489="nulová",J489,0)</f>
        <v>0</v>
      </c>
      <c r="BJ489" s="17" t="s">
        <v>87</v>
      </c>
      <c r="BK489" s="150">
        <f>ROUND(I489*H489,2)</f>
        <v>0</v>
      </c>
      <c r="BL489" s="17" t="s">
        <v>177</v>
      </c>
      <c r="BM489" s="149" t="s">
        <v>1978</v>
      </c>
    </row>
    <row r="490" spans="2:65" s="12" customFormat="1">
      <c r="B490" s="151"/>
      <c r="D490" s="152" t="s">
        <v>179</v>
      </c>
      <c r="E490" s="153" t="s">
        <v>1</v>
      </c>
      <c r="F490" s="154" t="s">
        <v>1979</v>
      </c>
      <c r="H490" s="153" t="s">
        <v>1</v>
      </c>
      <c r="I490" s="155"/>
      <c r="L490" s="151"/>
      <c r="M490" s="156"/>
      <c r="T490" s="157"/>
      <c r="AT490" s="153" t="s">
        <v>179</v>
      </c>
      <c r="AU490" s="153" t="s">
        <v>89</v>
      </c>
      <c r="AV490" s="12" t="s">
        <v>87</v>
      </c>
      <c r="AW490" s="12" t="s">
        <v>36</v>
      </c>
      <c r="AX490" s="12" t="s">
        <v>80</v>
      </c>
      <c r="AY490" s="153" t="s">
        <v>171</v>
      </c>
    </row>
    <row r="491" spans="2:65" s="13" customFormat="1">
      <c r="B491" s="158"/>
      <c r="D491" s="152" t="s">
        <v>179</v>
      </c>
      <c r="E491" s="159" t="s">
        <v>1</v>
      </c>
      <c r="F491" s="160" t="s">
        <v>1980</v>
      </c>
      <c r="H491" s="161">
        <v>101.22</v>
      </c>
      <c r="I491" s="162"/>
      <c r="L491" s="158"/>
      <c r="M491" s="163"/>
      <c r="T491" s="164"/>
      <c r="AT491" s="159" t="s">
        <v>179</v>
      </c>
      <c r="AU491" s="159" t="s">
        <v>89</v>
      </c>
      <c r="AV491" s="13" t="s">
        <v>89</v>
      </c>
      <c r="AW491" s="13" t="s">
        <v>36</v>
      </c>
      <c r="AX491" s="13" t="s">
        <v>87</v>
      </c>
      <c r="AY491" s="159" t="s">
        <v>171</v>
      </c>
    </row>
    <row r="492" spans="2:65" s="1" customFormat="1" ht="24.15" customHeight="1">
      <c r="B492" s="32"/>
      <c r="C492" s="137" t="s">
        <v>793</v>
      </c>
      <c r="D492" s="137" t="s">
        <v>173</v>
      </c>
      <c r="E492" s="138" t="s">
        <v>1981</v>
      </c>
      <c r="F492" s="139" t="s">
        <v>1982</v>
      </c>
      <c r="G492" s="140" t="s">
        <v>689</v>
      </c>
      <c r="H492" s="141">
        <v>1214.6400000000001</v>
      </c>
      <c r="I492" s="142"/>
      <c r="J492" s="143">
        <f>ROUND(I492*H492,2)</f>
        <v>0</v>
      </c>
      <c r="K492" s="144"/>
      <c r="L492" s="32"/>
      <c r="M492" s="145" t="s">
        <v>1</v>
      </c>
      <c r="N492" s="146" t="s">
        <v>45</v>
      </c>
      <c r="P492" s="147">
        <f>O492*H492</f>
        <v>0</v>
      </c>
      <c r="Q492" s="147">
        <v>0</v>
      </c>
      <c r="R492" s="147">
        <f>Q492*H492</f>
        <v>0</v>
      </c>
      <c r="S492" s="147">
        <v>0</v>
      </c>
      <c r="T492" s="148">
        <f>S492*H492</f>
        <v>0</v>
      </c>
      <c r="AR492" s="149" t="s">
        <v>177</v>
      </c>
      <c r="AT492" s="149" t="s">
        <v>173</v>
      </c>
      <c r="AU492" s="149" t="s">
        <v>89</v>
      </c>
      <c r="AY492" s="17" t="s">
        <v>171</v>
      </c>
      <c r="BE492" s="150">
        <f>IF(N492="základní",J492,0)</f>
        <v>0</v>
      </c>
      <c r="BF492" s="150">
        <f>IF(N492="snížená",J492,0)</f>
        <v>0</v>
      </c>
      <c r="BG492" s="150">
        <f>IF(N492="zákl. přenesená",J492,0)</f>
        <v>0</v>
      </c>
      <c r="BH492" s="150">
        <f>IF(N492="sníž. přenesená",J492,0)</f>
        <v>0</v>
      </c>
      <c r="BI492" s="150">
        <f>IF(N492="nulová",J492,0)</f>
        <v>0</v>
      </c>
      <c r="BJ492" s="17" t="s">
        <v>87</v>
      </c>
      <c r="BK492" s="150">
        <f>ROUND(I492*H492,2)</f>
        <v>0</v>
      </c>
      <c r="BL492" s="17" t="s">
        <v>177</v>
      </c>
      <c r="BM492" s="149" t="s">
        <v>1983</v>
      </c>
    </row>
    <row r="493" spans="2:65" s="12" customFormat="1">
      <c r="B493" s="151"/>
      <c r="D493" s="152" t="s">
        <v>179</v>
      </c>
      <c r="E493" s="153" t="s">
        <v>1</v>
      </c>
      <c r="F493" s="154" t="s">
        <v>1979</v>
      </c>
      <c r="H493" s="153" t="s">
        <v>1</v>
      </c>
      <c r="I493" s="155"/>
      <c r="L493" s="151"/>
      <c r="M493" s="156"/>
      <c r="T493" s="157"/>
      <c r="AT493" s="153" t="s">
        <v>179</v>
      </c>
      <c r="AU493" s="153" t="s">
        <v>89</v>
      </c>
      <c r="AV493" s="12" t="s">
        <v>87</v>
      </c>
      <c r="AW493" s="12" t="s">
        <v>36</v>
      </c>
      <c r="AX493" s="12" t="s">
        <v>80</v>
      </c>
      <c r="AY493" s="153" t="s">
        <v>171</v>
      </c>
    </row>
    <row r="494" spans="2:65" s="13" customFormat="1">
      <c r="B494" s="158"/>
      <c r="D494" s="152" t="s">
        <v>179</v>
      </c>
      <c r="E494" s="159" t="s">
        <v>1</v>
      </c>
      <c r="F494" s="160" t="s">
        <v>1980</v>
      </c>
      <c r="H494" s="161">
        <v>101.22</v>
      </c>
      <c r="I494" s="162"/>
      <c r="L494" s="158"/>
      <c r="M494" s="163"/>
      <c r="T494" s="164"/>
      <c r="AT494" s="159" t="s">
        <v>179</v>
      </c>
      <c r="AU494" s="159" t="s">
        <v>89</v>
      </c>
      <c r="AV494" s="13" t="s">
        <v>89</v>
      </c>
      <c r="AW494" s="13" t="s">
        <v>36</v>
      </c>
      <c r="AX494" s="13" t="s">
        <v>87</v>
      </c>
      <c r="AY494" s="159" t="s">
        <v>171</v>
      </c>
    </row>
    <row r="495" spans="2:65" s="13" customFormat="1">
      <c r="B495" s="158"/>
      <c r="D495" s="152" t="s">
        <v>179</v>
      </c>
      <c r="F495" s="160" t="s">
        <v>1984</v>
      </c>
      <c r="H495" s="161">
        <v>1214.6400000000001</v>
      </c>
      <c r="I495" s="162"/>
      <c r="L495" s="158"/>
      <c r="M495" s="163"/>
      <c r="T495" s="164"/>
      <c r="AT495" s="159" t="s">
        <v>179</v>
      </c>
      <c r="AU495" s="159" t="s">
        <v>89</v>
      </c>
      <c r="AV495" s="13" t="s">
        <v>89</v>
      </c>
      <c r="AW495" s="13" t="s">
        <v>4</v>
      </c>
      <c r="AX495" s="13" t="s">
        <v>87</v>
      </c>
      <c r="AY495" s="159" t="s">
        <v>171</v>
      </c>
    </row>
    <row r="496" spans="2:65" s="1" customFormat="1" ht="37.950000000000003" customHeight="1">
      <c r="B496" s="32"/>
      <c r="C496" s="137" t="s">
        <v>798</v>
      </c>
      <c r="D496" s="137" t="s">
        <v>173</v>
      </c>
      <c r="E496" s="138" t="s">
        <v>1464</v>
      </c>
      <c r="F496" s="139" t="s">
        <v>1465</v>
      </c>
      <c r="G496" s="140" t="s">
        <v>689</v>
      </c>
      <c r="H496" s="141">
        <v>101.22</v>
      </c>
      <c r="I496" s="142"/>
      <c r="J496" s="143">
        <f>ROUND(I496*H496,2)</f>
        <v>0</v>
      </c>
      <c r="K496" s="144"/>
      <c r="L496" s="32"/>
      <c r="M496" s="145" t="s">
        <v>1</v>
      </c>
      <c r="N496" s="146" t="s">
        <v>45</v>
      </c>
      <c r="P496" s="147">
        <f>O496*H496</f>
        <v>0</v>
      </c>
      <c r="Q496" s="147">
        <v>0</v>
      </c>
      <c r="R496" s="147">
        <f>Q496*H496</f>
        <v>0</v>
      </c>
      <c r="S496" s="147">
        <v>0</v>
      </c>
      <c r="T496" s="148">
        <f>S496*H496</f>
        <v>0</v>
      </c>
      <c r="AR496" s="149" t="s">
        <v>177</v>
      </c>
      <c r="AT496" s="149" t="s">
        <v>173</v>
      </c>
      <c r="AU496" s="149" t="s">
        <v>89</v>
      </c>
      <c r="AY496" s="17" t="s">
        <v>171</v>
      </c>
      <c r="BE496" s="150">
        <f>IF(N496="základní",J496,0)</f>
        <v>0</v>
      </c>
      <c r="BF496" s="150">
        <f>IF(N496="snížená",J496,0)</f>
        <v>0</v>
      </c>
      <c r="BG496" s="150">
        <f>IF(N496="zákl. přenesená",J496,0)</f>
        <v>0</v>
      </c>
      <c r="BH496" s="150">
        <f>IF(N496="sníž. přenesená",J496,0)</f>
        <v>0</v>
      </c>
      <c r="BI496" s="150">
        <f>IF(N496="nulová",J496,0)</f>
        <v>0</v>
      </c>
      <c r="BJ496" s="17" t="s">
        <v>87</v>
      </c>
      <c r="BK496" s="150">
        <f>ROUND(I496*H496,2)</f>
        <v>0</v>
      </c>
      <c r="BL496" s="17" t="s">
        <v>177</v>
      </c>
      <c r="BM496" s="149" t="s">
        <v>1985</v>
      </c>
    </row>
    <row r="497" spans="2:65" s="11" customFormat="1" ht="22.95" customHeight="1">
      <c r="B497" s="125"/>
      <c r="D497" s="126" t="s">
        <v>79</v>
      </c>
      <c r="E497" s="135" t="s">
        <v>1473</v>
      </c>
      <c r="F497" s="135" t="s">
        <v>1474</v>
      </c>
      <c r="I497" s="128"/>
      <c r="J497" s="136">
        <f>BK497</f>
        <v>0</v>
      </c>
      <c r="L497" s="125"/>
      <c r="M497" s="130"/>
      <c r="P497" s="131">
        <f>P498</f>
        <v>0</v>
      </c>
      <c r="R497" s="131">
        <f>R498</f>
        <v>0</v>
      </c>
      <c r="T497" s="132">
        <f>T498</f>
        <v>0</v>
      </c>
      <c r="AR497" s="126" t="s">
        <v>87</v>
      </c>
      <c r="AT497" s="133" t="s">
        <v>79</v>
      </c>
      <c r="AU497" s="133" t="s">
        <v>87</v>
      </c>
      <c r="AY497" s="126" t="s">
        <v>171</v>
      </c>
      <c r="BK497" s="134">
        <f>BK498</f>
        <v>0</v>
      </c>
    </row>
    <row r="498" spans="2:65" s="1" customFormat="1" ht="24.15" customHeight="1">
      <c r="B498" s="32"/>
      <c r="C498" s="137" t="s">
        <v>802</v>
      </c>
      <c r="D498" s="137" t="s">
        <v>173</v>
      </c>
      <c r="E498" s="138" t="s">
        <v>1986</v>
      </c>
      <c r="F498" s="139" t="s">
        <v>1987</v>
      </c>
      <c r="G498" s="140" t="s">
        <v>689</v>
      </c>
      <c r="H498" s="141">
        <v>25.911999999999999</v>
      </c>
      <c r="I498" s="142"/>
      <c r="J498" s="143">
        <f>ROUND(I498*H498,2)</f>
        <v>0</v>
      </c>
      <c r="K498" s="144"/>
      <c r="L498" s="32"/>
      <c r="M498" s="145" t="s">
        <v>1</v>
      </c>
      <c r="N498" s="146" t="s">
        <v>45</v>
      </c>
      <c r="P498" s="147">
        <f>O498*H498</f>
        <v>0</v>
      </c>
      <c r="Q498" s="147">
        <v>0</v>
      </c>
      <c r="R498" s="147">
        <f>Q498*H498</f>
        <v>0</v>
      </c>
      <c r="S498" s="147">
        <v>0</v>
      </c>
      <c r="T498" s="148">
        <f>S498*H498</f>
        <v>0</v>
      </c>
      <c r="AR498" s="149" t="s">
        <v>177</v>
      </c>
      <c r="AT498" s="149" t="s">
        <v>173</v>
      </c>
      <c r="AU498" s="149" t="s">
        <v>89</v>
      </c>
      <c r="AY498" s="17" t="s">
        <v>171</v>
      </c>
      <c r="BE498" s="150">
        <f>IF(N498="základní",J498,0)</f>
        <v>0</v>
      </c>
      <c r="BF498" s="150">
        <f>IF(N498="snížená",J498,0)</f>
        <v>0</v>
      </c>
      <c r="BG498" s="150">
        <f>IF(N498="zákl. přenesená",J498,0)</f>
        <v>0</v>
      </c>
      <c r="BH498" s="150">
        <f>IF(N498="sníž. přenesená",J498,0)</f>
        <v>0</v>
      </c>
      <c r="BI498" s="150">
        <f>IF(N498="nulová",J498,0)</f>
        <v>0</v>
      </c>
      <c r="BJ498" s="17" t="s">
        <v>87</v>
      </c>
      <c r="BK498" s="150">
        <f>ROUND(I498*H498,2)</f>
        <v>0</v>
      </c>
      <c r="BL498" s="17" t="s">
        <v>177</v>
      </c>
      <c r="BM498" s="149" t="s">
        <v>1988</v>
      </c>
    </row>
    <row r="499" spans="2:65" s="11" customFormat="1" ht="25.95" customHeight="1">
      <c r="B499" s="125"/>
      <c r="D499" s="126" t="s">
        <v>79</v>
      </c>
      <c r="E499" s="127" t="s">
        <v>1989</v>
      </c>
      <c r="F499" s="127" t="s">
        <v>1990</v>
      </c>
      <c r="I499" s="128"/>
      <c r="J499" s="129">
        <f>BK499</f>
        <v>0</v>
      </c>
      <c r="L499" s="125"/>
      <c r="M499" s="130"/>
      <c r="P499" s="131">
        <f>P500+P607+P622</f>
        <v>0</v>
      </c>
      <c r="R499" s="131">
        <f>R500+R607+R622</f>
        <v>2.4541195400000007</v>
      </c>
      <c r="T499" s="132">
        <f>T500+T607+T622</f>
        <v>0</v>
      </c>
      <c r="AR499" s="126" t="s">
        <v>89</v>
      </c>
      <c r="AT499" s="133" t="s">
        <v>79</v>
      </c>
      <c r="AU499" s="133" t="s">
        <v>80</v>
      </c>
      <c r="AY499" s="126" t="s">
        <v>171</v>
      </c>
      <c r="BK499" s="134">
        <f>BK500+BK607+BK622</f>
        <v>0</v>
      </c>
    </row>
    <row r="500" spans="2:65" s="11" customFormat="1" ht="22.95" customHeight="1">
      <c r="B500" s="125"/>
      <c r="D500" s="126" t="s">
        <v>79</v>
      </c>
      <c r="E500" s="135" t="s">
        <v>1991</v>
      </c>
      <c r="F500" s="135" t="s">
        <v>1992</v>
      </c>
      <c r="I500" s="128"/>
      <c r="J500" s="136">
        <f>BK500</f>
        <v>0</v>
      </c>
      <c r="L500" s="125"/>
      <c r="M500" s="130"/>
      <c r="P500" s="131">
        <f>SUM(P501:P606)</f>
        <v>0</v>
      </c>
      <c r="R500" s="131">
        <f>SUM(R501:R606)</f>
        <v>1.7084445400000003</v>
      </c>
      <c r="T500" s="132">
        <f>SUM(T501:T606)</f>
        <v>0</v>
      </c>
      <c r="AR500" s="126" t="s">
        <v>89</v>
      </c>
      <c r="AT500" s="133" t="s">
        <v>79</v>
      </c>
      <c r="AU500" s="133" t="s">
        <v>87</v>
      </c>
      <c r="AY500" s="126" t="s">
        <v>171</v>
      </c>
      <c r="BK500" s="134">
        <f>SUM(BK501:BK606)</f>
        <v>0</v>
      </c>
    </row>
    <row r="501" spans="2:65" s="1" customFormat="1" ht="24.15" customHeight="1">
      <c r="B501" s="32"/>
      <c r="C501" s="137" t="s">
        <v>806</v>
      </c>
      <c r="D501" s="137" t="s">
        <v>173</v>
      </c>
      <c r="E501" s="138" t="s">
        <v>1993</v>
      </c>
      <c r="F501" s="139" t="s">
        <v>1994</v>
      </c>
      <c r="G501" s="140" t="s">
        <v>176</v>
      </c>
      <c r="H501" s="141">
        <v>45.72</v>
      </c>
      <c r="I501" s="142"/>
      <c r="J501" s="143">
        <f>ROUND(I501*H501,2)</f>
        <v>0</v>
      </c>
      <c r="K501" s="144"/>
      <c r="L501" s="32"/>
      <c r="M501" s="145" t="s">
        <v>1</v>
      </c>
      <c r="N501" s="146" t="s">
        <v>45</v>
      </c>
      <c r="P501" s="147">
        <f>O501*H501</f>
        <v>0</v>
      </c>
      <c r="Q501" s="147">
        <v>0</v>
      </c>
      <c r="R501" s="147">
        <f>Q501*H501</f>
        <v>0</v>
      </c>
      <c r="S501" s="147">
        <v>0</v>
      </c>
      <c r="T501" s="148">
        <f>S501*H501</f>
        <v>0</v>
      </c>
      <c r="AR501" s="149" t="s">
        <v>327</v>
      </c>
      <c r="AT501" s="149" t="s">
        <v>173</v>
      </c>
      <c r="AU501" s="149" t="s">
        <v>89</v>
      </c>
      <c r="AY501" s="17" t="s">
        <v>171</v>
      </c>
      <c r="BE501" s="150">
        <f>IF(N501="základní",J501,0)</f>
        <v>0</v>
      </c>
      <c r="BF501" s="150">
        <f>IF(N501="snížená",J501,0)</f>
        <v>0</v>
      </c>
      <c r="BG501" s="150">
        <f>IF(N501="zákl. přenesená",J501,0)</f>
        <v>0</v>
      </c>
      <c r="BH501" s="150">
        <f>IF(N501="sníž. přenesená",J501,0)</f>
        <v>0</v>
      </c>
      <c r="BI501" s="150">
        <f>IF(N501="nulová",J501,0)</f>
        <v>0</v>
      </c>
      <c r="BJ501" s="17" t="s">
        <v>87</v>
      </c>
      <c r="BK501" s="150">
        <f>ROUND(I501*H501,2)</f>
        <v>0</v>
      </c>
      <c r="BL501" s="17" t="s">
        <v>327</v>
      </c>
      <c r="BM501" s="149" t="s">
        <v>1995</v>
      </c>
    </row>
    <row r="502" spans="2:65" s="12" customFormat="1">
      <c r="B502" s="151"/>
      <c r="D502" s="152" t="s">
        <v>179</v>
      </c>
      <c r="E502" s="153" t="s">
        <v>1</v>
      </c>
      <c r="F502" s="154" t="s">
        <v>1695</v>
      </c>
      <c r="H502" s="153" t="s">
        <v>1</v>
      </c>
      <c r="I502" s="155"/>
      <c r="L502" s="151"/>
      <c r="M502" s="156"/>
      <c r="T502" s="157"/>
      <c r="AT502" s="153" t="s">
        <v>179</v>
      </c>
      <c r="AU502" s="153" t="s">
        <v>89</v>
      </c>
      <c r="AV502" s="12" t="s">
        <v>87</v>
      </c>
      <c r="AW502" s="12" t="s">
        <v>36</v>
      </c>
      <c r="AX502" s="12" t="s">
        <v>80</v>
      </c>
      <c r="AY502" s="153" t="s">
        <v>171</v>
      </c>
    </row>
    <row r="503" spans="2:65" s="12" customFormat="1">
      <c r="B503" s="151"/>
      <c r="D503" s="152" t="s">
        <v>179</v>
      </c>
      <c r="E503" s="153" t="s">
        <v>1</v>
      </c>
      <c r="F503" s="154" t="s">
        <v>1852</v>
      </c>
      <c r="H503" s="153" t="s">
        <v>1</v>
      </c>
      <c r="I503" s="155"/>
      <c r="L503" s="151"/>
      <c r="M503" s="156"/>
      <c r="T503" s="157"/>
      <c r="AT503" s="153" t="s">
        <v>179</v>
      </c>
      <c r="AU503" s="153" t="s">
        <v>89</v>
      </c>
      <c r="AV503" s="12" t="s">
        <v>87</v>
      </c>
      <c r="AW503" s="12" t="s">
        <v>36</v>
      </c>
      <c r="AX503" s="12" t="s">
        <v>80</v>
      </c>
      <c r="AY503" s="153" t="s">
        <v>171</v>
      </c>
    </row>
    <row r="504" spans="2:65" s="12" customFormat="1">
      <c r="B504" s="151"/>
      <c r="D504" s="152" t="s">
        <v>179</v>
      </c>
      <c r="E504" s="153" t="s">
        <v>1</v>
      </c>
      <c r="F504" s="154" t="s">
        <v>1996</v>
      </c>
      <c r="H504" s="153" t="s">
        <v>1</v>
      </c>
      <c r="I504" s="155"/>
      <c r="L504" s="151"/>
      <c r="M504" s="156"/>
      <c r="T504" s="157"/>
      <c r="AT504" s="153" t="s">
        <v>179</v>
      </c>
      <c r="AU504" s="153" t="s">
        <v>89</v>
      </c>
      <c r="AV504" s="12" t="s">
        <v>87</v>
      </c>
      <c r="AW504" s="12" t="s">
        <v>36</v>
      </c>
      <c r="AX504" s="12" t="s">
        <v>80</v>
      </c>
      <c r="AY504" s="153" t="s">
        <v>171</v>
      </c>
    </row>
    <row r="505" spans="2:65" s="13" customFormat="1">
      <c r="B505" s="158"/>
      <c r="D505" s="152" t="s">
        <v>179</v>
      </c>
      <c r="E505" s="159" t="s">
        <v>1</v>
      </c>
      <c r="F505" s="160" t="s">
        <v>1997</v>
      </c>
      <c r="H505" s="161">
        <v>5.75</v>
      </c>
      <c r="I505" s="162"/>
      <c r="L505" s="158"/>
      <c r="M505" s="163"/>
      <c r="T505" s="164"/>
      <c r="AT505" s="159" t="s">
        <v>179</v>
      </c>
      <c r="AU505" s="159" t="s">
        <v>89</v>
      </c>
      <c r="AV505" s="13" t="s">
        <v>89</v>
      </c>
      <c r="AW505" s="13" t="s">
        <v>36</v>
      </c>
      <c r="AX505" s="13" t="s">
        <v>80</v>
      </c>
      <c r="AY505" s="159" t="s">
        <v>171</v>
      </c>
    </row>
    <row r="506" spans="2:65" s="13" customFormat="1">
      <c r="B506" s="158"/>
      <c r="D506" s="152" t="s">
        <v>179</v>
      </c>
      <c r="E506" s="159" t="s">
        <v>1</v>
      </c>
      <c r="F506" s="160" t="s">
        <v>1998</v>
      </c>
      <c r="H506" s="161">
        <v>48.96</v>
      </c>
      <c r="I506" s="162"/>
      <c r="L506" s="158"/>
      <c r="M506" s="163"/>
      <c r="T506" s="164"/>
      <c r="AT506" s="159" t="s">
        <v>179</v>
      </c>
      <c r="AU506" s="159" t="s">
        <v>89</v>
      </c>
      <c r="AV506" s="13" t="s">
        <v>89</v>
      </c>
      <c r="AW506" s="13" t="s">
        <v>36</v>
      </c>
      <c r="AX506" s="13" t="s">
        <v>80</v>
      </c>
      <c r="AY506" s="159" t="s">
        <v>171</v>
      </c>
    </row>
    <row r="507" spans="2:65" s="13" customFormat="1">
      <c r="B507" s="158"/>
      <c r="D507" s="152" t="s">
        <v>179</v>
      </c>
      <c r="E507" s="159" t="s">
        <v>1</v>
      </c>
      <c r="F507" s="160" t="s">
        <v>1999</v>
      </c>
      <c r="H507" s="161">
        <v>1.69</v>
      </c>
      <c r="I507" s="162"/>
      <c r="L507" s="158"/>
      <c r="M507" s="163"/>
      <c r="T507" s="164"/>
      <c r="AT507" s="159" t="s">
        <v>179</v>
      </c>
      <c r="AU507" s="159" t="s">
        <v>89</v>
      </c>
      <c r="AV507" s="13" t="s">
        <v>89</v>
      </c>
      <c r="AW507" s="13" t="s">
        <v>36</v>
      </c>
      <c r="AX507" s="13" t="s">
        <v>80</v>
      </c>
      <c r="AY507" s="159" t="s">
        <v>171</v>
      </c>
    </row>
    <row r="508" spans="2:65" s="13" customFormat="1">
      <c r="B508" s="158"/>
      <c r="D508" s="152" t="s">
        <v>179</v>
      </c>
      <c r="E508" s="159" t="s">
        <v>1</v>
      </c>
      <c r="F508" s="160" t="s">
        <v>2000</v>
      </c>
      <c r="H508" s="161">
        <v>-10.68</v>
      </c>
      <c r="I508" s="162"/>
      <c r="L508" s="158"/>
      <c r="M508" s="163"/>
      <c r="T508" s="164"/>
      <c r="AT508" s="159" t="s">
        <v>179</v>
      </c>
      <c r="AU508" s="159" t="s">
        <v>89</v>
      </c>
      <c r="AV508" s="13" t="s">
        <v>89</v>
      </c>
      <c r="AW508" s="13" t="s">
        <v>36</v>
      </c>
      <c r="AX508" s="13" t="s">
        <v>80</v>
      </c>
      <c r="AY508" s="159" t="s">
        <v>171</v>
      </c>
    </row>
    <row r="509" spans="2:65" s="14" customFormat="1">
      <c r="B509" s="165"/>
      <c r="D509" s="152" t="s">
        <v>179</v>
      </c>
      <c r="E509" s="166" t="s">
        <v>1</v>
      </c>
      <c r="F509" s="167" t="s">
        <v>183</v>
      </c>
      <c r="H509" s="168">
        <v>45.72</v>
      </c>
      <c r="I509" s="169"/>
      <c r="L509" s="165"/>
      <c r="M509" s="170"/>
      <c r="T509" s="171"/>
      <c r="AT509" s="166" t="s">
        <v>179</v>
      </c>
      <c r="AU509" s="166" t="s">
        <v>89</v>
      </c>
      <c r="AV509" s="14" t="s">
        <v>177</v>
      </c>
      <c r="AW509" s="14" t="s">
        <v>36</v>
      </c>
      <c r="AX509" s="14" t="s">
        <v>87</v>
      </c>
      <c r="AY509" s="166" t="s">
        <v>171</v>
      </c>
    </row>
    <row r="510" spans="2:65" s="1" customFormat="1" ht="16.5" customHeight="1">
      <c r="B510" s="32"/>
      <c r="C510" s="182" t="s">
        <v>810</v>
      </c>
      <c r="D510" s="182" t="s">
        <v>757</v>
      </c>
      <c r="E510" s="183" t="s">
        <v>2001</v>
      </c>
      <c r="F510" s="184" t="s">
        <v>2002</v>
      </c>
      <c r="G510" s="185" t="s">
        <v>2003</v>
      </c>
      <c r="H510" s="186">
        <v>13.715999999999999</v>
      </c>
      <c r="I510" s="187"/>
      <c r="J510" s="188">
        <f>ROUND(I510*H510,2)</f>
        <v>0</v>
      </c>
      <c r="K510" s="189"/>
      <c r="L510" s="190"/>
      <c r="M510" s="191" t="s">
        <v>1</v>
      </c>
      <c r="N510" s="192" t="s">
        <v>45</v>
      </c>
      <c r="P510" s="147">
        <f>O510*H510</f>
        <v>0</v>
      </c>
      <c r="Q510" s="147">
        <v>1E-3</v>
      </c>
      <c r="R510" s="147">
        <f>Q510*H510</f>
        <v>1.3715999999999999E-2</v>
      </c>
      <c r="S510" s="147">
        <v>0</v>
      </c>
      <c r="T510" s="148">
        <f>S510*H510</f>
        <v>0</v>
      </c>
      <c r="AR510" s="149" t="s">
        <v>552</v>
      </c>
      <c r="AT510" s="149" t="s">
        <v>757</v>
      </c>
      <c r="AU510" s="149" t="s">
        <v>89</v>
      </c>
      <c r="AY510" s="17" t="s">
        <v>171</v>
      </c>
      <c r="BE510" s="150">
        <f>IF(N510="základní",J510,0)</f>
        <v>0</v>
      </c>
      <c r="BF510" s="150">
        <f>IF(N510="snížená",J510,0)</f>
        <v>0</v>
      </c>
      <c r="BG510" s="150">
        <f>IF(N510="zákl. přenesená",J510,0)</f>
        <v>0</v>
      </c>
      <c r="BH510" s="150">
        <f>IF(N510="sníž. přenesená",J510,0)</f>
        <v>0</v>
      </c>
      <c r="BI510" s="150">
        <f>IF(N510="nulová",J510,0)</f>
        <v>0</v>
      </c>
      <c r="BJ510" s="17" t="s">
        <v>87</v>
      </c>
      <c r="BK510" s="150">
        <f>ROUND(I510*H510,2)</f>
        <v>0</v>
      </c>
      <c r="BL510" s="17" t="s">
        <v>327</v>
      </c>
      <c r="BM510" s="149" t="s">
        <v>2004</v>
      </c>
    </row>
    <row r="511" spans="2:65" s="13" customFormat="1">
      <c r="B511" s="158"/>
      <c r="D511" s="152" t="s">
        <v>179</v>
      </c>
      <c r="F511" s="160" t="s">
        <v>2005</v>
      </c>
      <c r="H511" s="161">
        <v>13.715999999999999</v>
      </c>
      <c r="I511" s="162"/>
      <c r="L511" s="158"/>
      <c r="M511" s="163"/>
      <c r="T511" s="164"/>
      <c r="AT511" s="159" t="s">
        <v>179</v>
      </c>
      <c r="AU511" s="159" t="s">
        <v>89</v>
      </c>
      <c r="AV511" s="13" t="s">
        <v>89</v>
      </c>
      <c r="AW511" s="13" t="s">
        <v>4</v>
      </c>
      <c r="AX511" s="13" t="s">
        <v>87</v>
      </c>
      <c r="AY511" s="159" t="s">
        <v>171</v>
      </c>
    </row>
    <row r="512" spans="2:65" s="1" customFormat="1" ht="24.15" customHeight="1">
      <c r="B512" s="32"/>
      <c r="C512" s="137" t="s">
        <v>816</v>
      </c>
      <c r="D512" s="137" t="s">
        <v>173</v>
      </c>
      <c r="E512" s="138" t="s">
        <v>2006</v>
      </c>
      <c r="F512" s="139" t="s">
        <v>2007</v>
      </c>
      <c r="G512" s="140" t="s">
        <v>176</v>
      </c>
      <c r="H512" s="141">
        <v>30.152000000000001</v>
      </c>
      <c r="I512" s="142"/>
      <c r="J512" s="143">
        <f>ROUND(I512*H512,2)</f>
        <v>0</v>
      </c>
      <c r="K512" s="144"/>
      <c r="L512" s="32"/>
      <c r="M512" s="145" t="s">
        <v>1</v>
      </c>
      <c r="N512" s="146" t="s">
        <v>45</v>
      </c>
      <c r="P512" s="147">
        <f>O512*H512</f>
        <v>0</v>
      </c>
      <c r="Q512" s="147">
        <v>0</v>
      </c>
      <c r="R512" s="147">
        <f>Q512*H512</f>
        <v>0</v>
      </c>
      <c r="S512" s="147">
        <v>0</v>
      </c>
      <c r="T512" s="148">
        <f>S512*H512</f>
        <v>0</v>
      </c>
      <c r="AR512" s="149" t="s">
        <v>327</v>
      </c>
      <c r="AT512" s="149" t="s">
        <v>173</v>
      </c>
      <c r="AU512" s="149" t="s">
        <v>89</v>
      </c>
      <c r="AY512" s="17" t="s">
        <v>171</v>
      </c>
      <c r="BE512" s="150">
        <f>IF(N512="základní",J512,0)</f>
        <v>0</v>
      </c>
      <c r="BF512" s="150">
        <f>IF(N512="snížená",J512,0)</f>
        <v>0</v>
      </c>
      <c r="BG512" s="150">
        <f>IF(N512="zákl. přenesená",J512,0)</f>
        <v>0</v>
      </c>
      <c r="BH512" s="150">
        <f>IF(N512="sníž. přenesená",J512,0)</f>
        <v>0</v>
      </c>
      <c r="BI512" s="150">
        <f>IF(N512="nulová",J512,0)</f>
        <v>0</v>
      </c>
      <c r="BJ512" s="17" t="s">
        <v>87</v>
      </c>
      <c r="BK512" s="150">
        <f>ROUND(I512*H512,2)</f>
        <v>0</v>
      </c>
      <c r="BL512" s="17" t="s">
        <v>327</v>
      </c>
      <c r="BM512" s="149" t="s">
        <v>2008</v>
      </c>
    </row>
    <row r="513" spans="2:65" s="12" customFormat="1">
      <c r="B513" s="151"/>
      <c r="D513" s="152" t="s">
        <v>179</v>
      </c>
      <c r="E513" s="153" t="s">
        <v>1</v>
      </c>
      <c r="F513" s="154" t="s">
        <v>1695</v>
      </c>
      <c r="H513" s="153" t="s">
        <v>1</v>
      </c>
      <c r="I513" s="155"/>
      <c r="L513" s="151"/>
      <c r="M513" s="156"/>
      <c r="T513" s="157"/>
      <c r="AT513" s="153" t="s">
        <v>179</v>
      </c>
      <c r="AU513" s="153" t="s">
        <v>89</v>
      </c>
      <c r="AV513" s="12" t="s">
        <v>87</v>
      </c>
      <c r="AW513" s="12" t="s">
        <v>36</v>
      </c>
      <c r="AX513" s="12" t="s">
        <v>80</v>
      </c>
      <c r="AY513" s="153" t="s">
        <v>171</v>
      </c>
    </row>
    <row r="514" spans="2:65" s="12" customFormat="1">
      <c r="B514" s="151"/>
      <c r="D514" s="152" t="s">
        <v>179</v>
      </c>
      <c r="E514" s="153" t="s">
        <v>1</v>
      </c>
      <c r="F514" s="154" t="s">
        <v>1852</v>
      </c>
      <c r="H514" s="153" t="s">
        <v>1</v>
      </c>
      <c r="I514" s="155"/>
      <c r="L514" s="151"/>
      <c r="M514" s="156"/>
      <c r="T514" s="157"/>
      <c r="AT514" s="153" t="s">
        <v>179</v>
      </c>
      <c r="AU514" s="153" t="s">
        <v>89</v>
      </c>
      <c r="AV514" s="12" t="s">
        <v>87</v>
      </c>
      <c r="AW514" s="12" t="s">
        <v>36</v>
      </c>
      <c r="AX514" s="12" t="s">
        <v>80</v>
      </c>
      <c r="AY514" s="153" t="s">
        <v>171</v>
      </c>
    </row>
    <row r="515" spans="2:65" s="12" customFormat="1" ht="20.399999999999999">
      <c r="B515" s="151"/>
      <c r="D515" s="152" t="s">
        <v>179</v>
      </c>
      <c r="E515" s="153" t="s">
        <v>1</v>
      </c>
      <c r="F515" s="154" t="s">
        <v>2009</v>
      </c>
      <c r="H515" s="153" t="s">
        <v>1</v>
      </c>
      <c r="I515" s="155"/>
      <c r="L515" s="151"/>
      <c r="M515" s="156"/>
      <c r="T515" s="157"/>
      <c r="AT515" s="153" t="s">
        <v>179</v>
      </c>
      <c r="AU515" s="153" t="s">
        <v>89</v>
      </c>
      <c r="AV515" s="12" t="s">
        <v>87</v>
      </c>
      <c r="AW515" s="12" t="s">
        <v>36</v>
      </c>
      <c r="AX515" s="12" t="s">
        <v>80</v>
      </c>
      <c r="AY515" s="153" t="s">
        <v>171</v>
      </c>
    </row>
    <row r="516" spans="2:65" s="13" customFormat="1">
      <c r="B516" s="158"/>
      <c r="D516" s="152" t="s">
        <v>179</v>
      </c>
      <c r="E516" s="159" t="s">
        <v>1</v>
      </c>
      <c r="F516" s="160" t="s">
        <v>2010</v>
      </c>
      <c r="H516" s="161">
        <v>11.2</v>
      </c>
      <c r="I516" s="162"/>
      <c r="L516" s="158"/>
      <c r="M516" s="163"/>
      <c r="T516" s="164"/>
      <c r="AT516" s="159" t="s">
        <v>179</v>
      </c>
      <c r="AU516" s="159" t="s">
        <v>89</v>
      </c>
      <c r="AV516" s="13" t="s">
        <v>89</v>
      </c>
      <c r="AW516" s="13" t="s">
        <v>36</v>
      </c>
      <c r="AX516" s="13" t="s">
        <v>80</v>
      </c>
      <c r="AY516" s="159" t="s">
        <v>171</v>
      </c>
    </row>
    <row r="517" spans="2:65" s="13" customFormat="1">
      <c r="B517" s="158"/>
      <c r="D517" s="152" t="s">
        <v>179</v>
      </c>
      <c r="E517" s="159" t="s">
        <v>1</v>
      </c>
      <c r="F517" s="160" t="s">
        <v>2011</v>
      </c>
      <c r="H517" s="161">
        <v>12.513</v>
      </c>
      <c r="I517" s="162"/>
      <c r="L517" s="158"/>
      <c r="M517" s="163"/>
      <c r="T517" s="164"/>
      <c r="AT517" s="159" t="s">
        <v>179</v>
      </c>
      <c r="AU517" s="159" t="s">
        <v>89</v>
      </c>
      <c r="AV517" s="13" t="s">
        <v>89</v>
      </c>
      <c r="AW517" s="13" t="s">
        <v>36</v>
      </c>
      <c r="AX517" s="13" t="s">
        <v>80</v>
      </c>
      <c r="AY517" s="159" t="s">
        <v>171</v>
      </c>
    </row>
    <row r="518" spans="2:65" s="13" customFormat="1">
      <c r="B518" s="158"/>
      <c r="D518" s="152" t="s">
        <v>179</v>
      </c>
      <c r="E518" s="159" t="s">
        <v>1</v>
      </c>
      <c r="F518" s="160" t="s">
        <v>2012</v>
      </c>
      <c r="H518" s="161">
        <v>6.4390000000000001</v>
      </c>
      <c r="I518" s="162"/>
      <c r="L518" s="158"/>
      <c r="M518" s="163"/>
      <c r="T518" s="164"/>
      <c r="AT518" s="159" t="s">
        <v>179</v>
      </c>
      <c r="AU518" s="159" t="s">
        <v>89</v>
      </c>
      <c r="AV518" s="13" t="s">
        <v>89</v>
      </c>
      <c r="AW518" s="13" t="s">
        <v>36</v>
      </c>
      <c r="AX518" s="13" t="s">
        <v>80</v>
      </c>
      <c r="AY518" s="159" t="s">
        <v>171</v>
      </c>
    </row>
    <row r="519" spans="2:65" s="14" customFormat="1">
      <c r="B519" s="165"/>
      <c r="D519" s="152" t="s">
        <v>179</v>
      </c>
      <c r="E519" s="166" t="s">
        <v>1</v>
      </c>
      <c r="F519" s="167" t="s">
        <v>183</v>
      </c>
      <c r="H519" s="168">
        <v>30.152000000000001</v>
      </c>
      <c r="I519" s="169"/>
      <c r="L519" s="165"/>
      <c r="M519" s="170"/>
      <c r="T519" s="171"/>
      <c r="AT519" s="166" t="s">
        <v>179</v>
      </c>
      <c r="AU519" s="166" t="s">
        <v>89</v>
      </c>
      <c r="AV519" s="14" t="s">
        <v>177</v>
      </c>
      <c r="AW519" s="14" t="s">
        <v>36</v>
      </c>
      <c r="AX519" s="14" t="s">
        <v>87</v>
      </c>
      <c r="AY519" s="166" t="s">
        <v>171</v>
      </c>
    </row>
    <row r="520" spans="2:65" s="1" customFormat="1" ht="16.5" customHeight="1">
      <c r="B520" s="32"/>
      <c r="C520" s="182" t="s">
        <v>820</v>
      </c>
      <c r="D520" s="182" t="s">
        <v>757</v>
      </c>
      <c r="E520" s="183" t="s">
        <v>2001</v>
      </c>
      <c r="F520" s="184" t="s">
        <v>2002</v>
      </c>
      <c r="G520" s="185" t="s">
        <v>2003</v>
      </c>
      <c r="H520" s="186">
        <v>10.252000000000001</v>
      </c>
      <c r="I520" s="187"/>
      <c r="J520" s="188">
        <f>ROUND(I520*H520,2)</f>
        <v>0</v>
      </c>
      <c r="K520" s="189"/>
      <c r="L520" s="190"/>
      <c r="M520" s="191" t="s">
        <v>1</v>
      </c>
      <c r="N520" s="192" t="s">
        <v>45</v>
      </c>
      <c r="P520" s="147">
        <f>O520*H520</f>
        <v>0</v>
      </c>
      <c r="Q520" s="147">
        <v>1E-3</v>
      </c>
      <c r="R520" s="147">
        <f>Q520*H520</f>
        <v>1.0252000000000001E-2</v>
      </c>
      <c r="S520" s="147">
        <v>0</v>
      </c>
      <c r="T520" s="148">
        <f>S520*H520</f>
        <v>0</v>
      </c>
      <c r="AR520" s="149" t="s">
        <v>552</v>
      </c>
      <c r="AT520" s="149" t="s">
        <v>757</v>
      </c>
      <c r="AU520" s="149" t="s">
        <v>89</v>
      </c>
      <c r="AY520" s="17" t="s">
        <v>171</v>
      </c>
      <c r="BE520" s="150">
        <f>IF(N520="základní",J520,0)</f>
        <v>0</v>
      </c>
      <c r="BF520" s="150">
        <f>IF(N520="snížená",J520,0)</f>
        <v>0</v>
      </c>
      <c r="BG520" s="150">
        <f>IF(N520="zákl. přenesená",J520,0)</f>
        <v>0</v>
      </c>
      <c r="BH520" s="150">
        <f>IF(N520="sníž. přenesená",J520,0)</f>
        <v>0</v>
      </c>
      <c r="BI520" s="150">
        <f>IF(N520="nulová",J520,0)</f>
        <v>0</v>
      </c>
      <c r="BJ520" s="17" t="s">
        <v>87</v>
      </c>
      <c r="BK520" s="150">
        <f>ROUND(I520*H520,2)</f>
        <v>0</v>
      </c>
      <c r="BL520" s="17" t="s">
        <v>327</v>
      </c>
      <c r="BM520" s="149" t="s">
        <v>2013</v>
      </c>
    </row>
    <row r="521" spans="2:65" s="13" customFormat="1">
      <c r="B521" s="158"/>
      <c r="D521" s="152" t="s">
        <v>179</v>
      </c>
      <c r="F521" s="160" t="s">
        <v>2014</v>
      </c>
      <c r="H521" s="161">
        <v>10.252000000000001</v>
      </c>
      <c r="I521" s="162"/>
      <c r="L521" s="158"/>
      <c r="M521" s="163"/>
      <c r="T521" s="164"/>
      <c r="AT521" s="159" t="s">
        <v>179</v>
      </c>
      <c r="AU521" s="159" t="s">
        <v>89</v>
      </c>
      <c r="AV521" s="13" t="s">
        <v>89</v>
      </c>
      <c r="AW521" s="13" t="s">
        <v>4</v>
      </c>
      <c r="AX521" s="13" t="s">
        <v>87</v>
      </c>
      <c r="AY521" s="159" t="s">
        <v>171</v>
      </c>
    </row>
    <row r="522" spans="2:65" s="1" customFormat="1" ht="24.15" customHeight="1">
      <c r="B522" s="32"/>
      <c r="C522" s="137" t="s">
        <v>825</v>
      </c>
      <c r="D522" s="137" t="s">
        <v>173</v>
      </c>
      <c r="E522" s="138" t="s">
        <v>2006</v>
      </c>
      <c r="F522" s="139" t="s">
        <v>2007</v>
      </c>
      <c r="G522" s="140" t="s">
        <v>176</v>
      </c>
      <c r="H522" s="141">
        <v>84.116</v>
      </c>
      <c r="I522" s="142"/>
      <c r="J522" s="143">
        <f>ROUND(I522*H522,2)</f>
        <v>0</v>
      </c>
      <c r="K522" s="144"/>
      <c r="L522" s="32"/>
      <c r="M522" s="145" t="s">
        <v>1</v>
      </c>
      <c r="N522" s="146" t="s">
        <v>45</v>
      </c>
      <c r="P522" s="147">
        <f>O522*H522</f>
        <v>0</v>
      </c>
      <c r="Q522" s="147">
        <v>0</v>
      </c>
      <c r="R522" s="147">
        <f>Q522*H522</f>
        <v>0</v>
      </c>
      <c r="S522" s="147">
        <v>0</v>
      </c>
      <c r="T522" s="148">
        <f>S522*H522</f>
        <v>0</v>
      </c>
      <c r="AR522" s="149" t="s">
        <v>327</v>
      </c>
      <c r="AT522" s="149" t="s">
        <v>173</v>
      </c>
      <c r="AU522" s="149" t="s">
        <v>89</v>
      </c>
      <c r="AY522" s="17" t="s">
        <v>171</v>
      </c>
      <c r="BE522" s="150">
        <f>IF(N522="základní",J522,0)</f>
        <v>0</v>
      </c>
      <c r="BF522" s="150">
        <f>IF(N522="snížená",J522,0)</f>
        <v>0</v>
      </c>
      <c r="BG522" s="150">
        <f>IF(N522="zákl. přenesená",J522,0)</f>
        <v>0</v>
      </c>
      <c r="BH522" s="150">
        <f>IF(N522="sníž. přenesená",J522,0)</f>
        <v>0</v>
      </c>
      <c r="BI522" s="150">
        <f>IF(N522="nulová",J522,0)</f>
        <v>0</v>
      </c>
      <c r="BJ522" s="17" t="s">
        <v>87</v>
      </c>
      <c r="BK522" s="150">
        <f>ROUND(I522*H522,2)</f>
        <v>0</v>
      </c>
      <c r="BL522" s="17" t="s">
        <v>327</v>
      </c>
      <c r="BM522" s="149" t="s">
        <v>2015</v>
      </c>
    </row>
    <row r="523" spans="2:65" s="12" customFormat="1">
      <c r="B523" s="151"/>
      <c r="D523" s="152" t="s">
        <v>179</v>
      </c>
      <c r="E523" s="153" t="s">
        <v>1</v>
      </c>
      <c r="F523" s="154" t="s">
        <v>1695</v>
      </c>
      <c r="H523" s="153" t="s">
        <v>1</v>
      </c>
      <c r="I523" s="155"/>
      <c r="L523" s="151"/>
      <c r="M523" s="156"/>
      <c r="T523" s="157"/>
      <c r="AT523" s="153" t="s">
        <v>179</v>
      </c>
      <c r="AU523" s="153" t="s">
        <v>89</v>
      </c>
      <c r="AV523" s="12" t="s">
        <v>87</v>
      </c>
      <c r="AW523" s="12" t="s">
        <v>36</v>
      </c>
      <c r="AX523" s="12" t="s">
        <v>80</v>
      </c>
      <c r="AY523" s="153" t="s">
        <v>171</v>
      </c>
    </row>
    <row r="524" spans="2:65" s="12" customFormat="1">
      <c r="B524" s="151"/>
      <c r="D524" s="152" t="s">
        <v>179</v>
      </c>
      <c r="E524" s="153" t="s">
        <v>1</v>
      </c>
      <c r="F524" s="154" t="s">
        <v>1852</v>
      </c>
      <c r="H524" s="153" t="s">
        <v>1</v>
      </c>
      <c r="I524" s="155"/>
      <c r="L524" s="151"/>
      <c r="M524" s="156"/>
      <c r="T524" s="157"/>
      <c r="AT524" s="153" t="s">
        <v>179</v>
      </c>
      <c r="AU524" s="153" t="s">
        <v>89</v>
      </c>
      <c r="AV524" s="12" t="s">
        <v>87</v>
      </c>
      <c r="AW524" s="12" t="s">
        <v>36</v>
      </c>
      <c r="AX524" s="12" t="s">
        <v>80</v>
      </c>
      <c r="AY524" s="153" t="s">
        <v>171</v>
      </c>
    </row>
    <row r="525" spans="2:65" s="12" customFormat="1" ht="20.399999999999999">
      <c r="B525" s="151"/>
      <c r="D525" s="152" t="s">
        <v>179</v>
      </c>
      <c r="E525" s="153" t="s">
        <v>1</v>
      </c>
      <c r="F525" s="154" t="s">
        <v>2016</v>
      </c>
      <c r="H525" s="153" t="s">
        <v>1</v>
      </c>
      <c r="I525" s="155"/>
      <c r="L525" s="151"/>
      <c r="M525" s="156"/>
      <c r="T525" s="157"/>
      <c r="AT525" s="153" t="s">
        <v>179</v>
      </c>
      <c r="AU525" s="153" t="s">
        <v>89</v>
      </c>
      <c r="AV525" s="12" t="s">
        <v>87</v>
      </c>
      <c r="AW525" s="12" t="s">
        <v>36</v>
      </c>
      <c r="AX525" s="12" t="s">
        <v>80</v>
      </c>
      <c r="AY525" s="153" t="s">
        <v>171</v>
      </c>
    </row>
    <row r="526" spans="2:65" s="13" customFormat="1">
      <c r="B526" s="158"/>
      <c r="D526" s="152" t="s">
        <v>179</v>
      </c>
      <c r="E526" s="159" t="s">
        <v>1</v>
      </c>
      <c r="F526" s="160" t="s">
        <v>2017</v>
      </c>
      <c r="H526" s="161">
        <v>19.388000000000002</v>
      </c>
      <c r="I526" s="162"/>
      <c r="L526" s="158"/>
      <c r="M526" s="163"/>
      <c r="T526" s="164"/>
      <c r="AT526" s="159" t="s">
        <v>179</v>
      </c>
      <c r="AU526" s="159" t="s">
        <v>89</v>
      </c>
      <c r="AV526" s="13" t="s">
        <v>89</v>
      </c>
      <c r="AW526" s="13" t="s">
        <v>36</v>
      </c>
      <c r="AX526" s="13" t="s">
        <v>80</v>
      </c>
      <c r="AY526" s="159" t="s">
        <v>171</v>
      </c>
    </row>
    <row r="527" spans="2:65" s="13" customFormat="1">
      <c r="B527" s="158"/>
      <c r="D527" s="152" t="s">
        <v>179</v>
      </c>
      <c r="E527" s="159" t="s">
        <v>1</v>
      </c>
      <c r="F527" s="160" t="s">
        <v>2018</v>
      </c>
      <c r="H527" s="161">
        <v>64.727999999999994</v>
      </c>
      <c r="I527" s="162"/>
      <c r="L527" s="158"/>
      <c r="M527" s="163"/>
      <c r="T527" s="164"/>
      <c r="AT527" s="159" t="s">
        <v>179</v>
      </c>
      <c r="AU527" s="159" t="s">
        <v>89</v>
      </c>
      <c r="AV527" s="13" t="s">
        <v>89</v>
      </c>
      <c r="AW527" s="13" t="s">
        <v>36</v>
      </c>
      <c r="AX527" s="13" t="s">
        <v>80</v>
      </c>
      <c r="AY527" s="159" t="s">
        <v>171</v>
      </c>
    </row>
    <row r="528" spans="2:65" s="14" customFormat="1">
      <c r="B528" s="165"/>
      <c r="D528" s="152" t="s">
        <v>179</v>
      </c>
      <c r="E528" s="166" t="s">
        <v>1</v>
      </c>
      <c r="F528" s="167" t="s">
        <v>183</v>
      </c>
      <c r="H528" s="168">
        <v>84.116</v>
      </c>
      <c r="I528" s="169"/>
      <c r="L528" s="165"/>
      <c r="M528" s="170"/>
      <c r="T528" s="171"/>
      <c r="AT528" s="166" t="s">
        <v>179</v>
      </c>
      <c r="AU528" s="166" t="s">
        <v>89</v>
      </c>
      <c r="AV528" s="14" t="s">
        <v>177</v>
      </c>
      <c r="AW528" s="14" t="s">
        <v>36</v>
      </c>
      <c r="AX528" s="14" t="s">
        <v>87</v>
      </c>
      <c r="AY528" s="166" t="s">
        <v>171</v>
      </c>
    </row>
    <row r="529" spans="2:65" s="1" customFormat="1" ht="16.5" customHeight="1">
      <c r="B529" s="32"/>
      <c r="C529" s="182" t="s">
        <v>831</v>
      </c>
      <c r="D529" s="182" t="s">
        <v>757</v>
      </c>
      <c r="E529" s="183" t="s">
        <v>2019</v>
      </c>
      <c r="F529" s="184" t="s">
        <v>2020</v>
      </c>
      <c r="G529" s="185" t="s">
        <v>689</v>
      </c>
      <c r="H529" s="186">
        <v>2.9000000000000001E-2</v>
      </c>
      <c r="I529" s="187"/>
      <c r="J529" s="188">
        <f>ROUND(I529*H529,2)</f>
        <v>0</v>
      </c>
      <c r="K529" s="189"/>
      <c r="L529" s="190"/>
      <c r="M529" s="191" t="s">
        <v>1</v>
      </c>
      <c r="N529" s="192" t="s">
        <v>45</v>
      </c>
      <c r="P529" s="147">
        <f>O529*H529</f>
        <v>0</v>
      </c>
      <c r="Q529" s="147">
        <v>1</v>
      </c>
      <c r="R529" s="147">
        <f>Q529*H529</f>
        <v>2.9000000000000001E-2</v>
      </c>
      <c r="S529" s="147">
        <v>0</v>
      </c>
      <c r="T529" s="148">
        <f>S529*H529</f>
        <v>0</v>
      </c>
      <c r="AR529" s="149" t="s">
        <v>552</v>
      </c>
      <c r="AT529" s="149" t="s">
        <v>757</v>
      </c>
      <c r="AU529" s="149" t="s">
        <v>89</v>
      </c>
      <c r="AY529" s="17" t="s">
        <v>171</v>
      </c>
      <c r="BE529" s="150">
        <f>IF(N529="základní",J529,0)</f>
        <v>0</v>
      </c>
      <c r="BF529" s="150">
        <f>IF(N529="snížená",J529,0)</f>
        <v>0</v>
      </c>
      <c r="BG529" s="150">
        <f>IF(N529="zákl. přenesená",J529,0)</f>
        <v>0</v>
      </c>
      <c r="BH529" s="150">
        <f>IF(N529="sníž. přenesená",J529,0)</f>
        <v>0</v>
      </c>
      <c r="BI529" s="150">
        <f>IF(N529="nulová",J529,0)</f>
        <v>0</v>
      </c>
      <c r="BJ529" s="17" t="s">
        <v>87</v>
      </c>
      <c r="BK529" s="150">
        <f>ROUND(I529*H529,2)</f>
        <v>0</v>
      </c>
      <c r="BL529" s="17" t="s">
        <v>327</v>
      </c>
      <c r="BM529" s="149" t="s">
        <v>2021</v>
      </c>
    </row>
    <row r="530" spans="2:65" s="13" customFormat="1">
      <c r="B530" s="158"/>
      <c r="D530" s="152" t="s">
        <v>179</v>
      </c>
      <c r="F530" s="160" t="s">
        <v>2022</v>
      </c>
      <c r="H530" s="161">
        <v>2.9000000000000001E-2</v>
      </c>
      <c r="I530" s="162"/>
      <c r="L530" s="158"/>
      <c r="M530" s="163"/>
      <c r="T530" s="164"/>
      <c r="AT530" s="159" t="s">
        <v>179</v>
      </c>
      <c r="AU530" s="159" t="s">
        <v>89</v>
      </c>
      <c r="AV530" s="13" t="s">
        <v>89</v>
      </c>
      <c r="AW530" s="13" t="s">
        <v>4</v>
      </c>
      <c r="AX530" s="13" t="s">
        <v>87</v>
      </c>
      <c r="AY530" s="159" t="s">
        <v>171</v>
      </c>
    </row>
    <row r="531" spans="2:65" s="1" customFormat="1" ht="24.15" customHeight="1">
      <c r="B531" s="32"/>
      <c r="C531" s="137" t="s">
        <v>840</v>
      </c>
      <c r="D531" s="137" t="s">
        <v>173</v>
      </c>
      <c r="E531" s="138" t="s">
        <v>2023</v>
      </c>
      <c r="F531" s="139" t="s">
        <v>2024</v>
      </c>
      <c r="G531" s="140" t="s">
        <v>176</v>
      </c>
      <c r="H531" s="141">
        <v>168.22399999999999</v>
      </c>
      <c r="I531" s="142"/>
      <c r="J531" s="143">
        <f>ROUND(I531*H531,2)</f>
        <v>0</v>
      </c>
      <c r="K531" s="144"/>
      <c r="L531" s="32"/>
      <c r="M531" s="145" t="s">
        <v>1</v>
      </c>
      <c r="N531" s="146" t="s">
        <v>45</v>
      </c>
      <c r="P531" s="147">
        <f>O531*H531</f>
        <v>0</v>
      </c>
      <c r="Q531" s="147">
        <v>0</v>
      </c>
      <c r="R531" s="147">
        <f>Q531*H531</f>
        <v>0</v>
      </c>
      <c r="S531" s="147">
        <v>0</v>
      </c>
      <c r="T531" s="148">
        <f>S531*H531</f>
        <v>0</v>
      </c>
      <c r="AR531" s="149" t="s">
        <v>327</v>
      </c>
      <c r="AT531" s="149" t="s">
        <v>173</v>
      </c>
      <c r="AU531" s="149" t="s">
        <v>89</v>
      </c>
      <c r="AY531" s="17" t="s">
        <v>171</v>
      </c>
      <c r="BE531" s="150">
        <f>IF(N531="základní",J531,0)</f>
        <v>0</v>
      </c>
      <c r="BF531" s="150">
        <f>IF(N531="snížená",J531,0)</f>
        <v>0</v>
      </c>
      <c r="BG531" s="150">
        <f>IF(N531="zákl. přenesená",J531,0)</f>
        <v>0</v>
      </c>
      <c r="BH531" s="150">
        <f>IF(N531="sníž. přenesená",J531,0)</f>
        <v>0</v>
      </c>
      <c r="BI531" s="150">
        <f>IF(N531="nulová",J531,0)</f>
        <v>0</v>
      </c>
      <c r="BJ531" s="17" t="s">
        <v>87</v>
      </c>
      <c r="BK531" s="150">
        <f>ROUND(I531*H531,2)</f>
        <v>0</v>
      </c>
      <c r="BL531" s="17" t="s">
        <v>327</v>
      </c>
      <c r="BM531" s="149" t="s">
        <v>2025</v>
      </c>
    </row>
    <row r="532" spans="2:65" s="12" customFormat="1">
      <c r="B532" s="151"/>
      <c r="D532" s="152" t="s">
        <v>179</v>
      </c>
      <c r="E532" s="153" t="s">
        <v>1</v>
      </c>
      <c r="F532" s="154" t="s">
        <v>1695</v>
      </c>
      <c r="H532" s="153" t="s">
        <v>1</v>
      </c>
      <c r="I532" s="155"/>
      <c r="L532" s="151"/>
      <c r="M532" s="156"/>
      <c r="T532" s="157"/>
      <c r="AT532" s="153" t="s">
        <v>179</v>
      </c>
      <c r="AU532" s="153" t="s">
        <v>89</v>
      </c>
      <c r="AV532" s="12" t="s">
        <v>87</v>
      </c>
      <c r="AW532" s="12" t="s">
        <v>36</v>
      </c>
      <c r="AX532" s="12" t="s">
        <v>80</v>
      </c>
      <c r="AY532" s="153" t="s">
        <v>171</v>
      </c>
    </row>
    <row r="533" spans="2:65" s="12" customFormat="1">
      <c r="B533" s="151"/>
      <c r="D533" s="152" t="s">
        <v>179</v>
      </c>
      <c r="E533" s="153" t="s">
        <v>1</v>
      </c>
      <c r="F533" s="154" t="s">
        <v>1852</v>
      </c>
      <c r="H533" s="153" t="s">
        <v>1</v>
      </c>
      <c r="I533" s="155"/>
      <c r="L533" s="151"/>
      <c r="M533" s="156"/>
      <c r="T533" s="157"/>
      <c r="AT533" s="153" t="s">
        <v>179</v>
      </c>
      <c r="AU533" s="153" t="s">
        <v>89</v>
      </c>
      <c r="AV533" s="12" t="s">
        <v>87</v>
      </c>
      <c r="AW533" s="12" t="s">
        <v>36</v>
      </c>
      <c r="AX533" s="12" t="s">
        <v>80</v>
      </c>
      <c r="AY533" s="153" t="s">
        <v>171</v>
      </c>
    </row>
    <row r="534" spans="2:65" s="12" customFormat="1" ht="20.399999999999999">
      <c r="B534" s="151"/>
      <c r="D534" s="152" t="s">
        <v>179</v>
      </c>
      <c r="E534" s="153" t="s">
        <v>1</v>
      </c>
      <c r="F534" s="154" t="s">
        <v>2026</v>
      </c>
      <c r="H534" s="153" t="s">
        <v>1</v>
      </c>
      <c r="I534" s="155"/>
      <c r="L534" s="151"/>
      <c r="M534" s="156"/>
      <c r="T534" s="157"/>
      <c r="AT534" s="153" t="s">
        <v>179</v>
      </c>
      <c r="AU534" s="153" t="s">
        <v>89</v>
      </c>
      <c r="AV534" s="12" t="s">
        <v>87</v>
      </c>
      <c r="AW534" s="12" t="s">
        <v>36</v>
      </c>
      <c r="AX534" s="12" t="s">
        <v>80</v>
      </c>
      <c r="AY534" s="153" t="s">
        <v>171</v>
      </c>
    </row>
    <row r="535" spans="2:65" s="13" customFormat="1">
      <c r="B535" s="158"/>
      <c r="D535" s="152" t="s">
        <v>179</v>
      </c>
      <c r="E535" s="159" t="s">
        <v>1</v>
      </c>
      <c r="F535" s="160" t="s">
        <v>2017</v>
      </c>
      <c r="H535" s="161">
        <v>19.388000000000002</v>
      </c>
      <c r="I535" s="162"/>
      <c r="L535" s="158"/>
      <c r="M535" s="163"/>
      <c r="T535" s="164"/>
      <c r="AT535" s="159" t="s">
        <v>179</v>
      </c>
      <c r="AU535" s="159" t="s">
        <v>89</v>
      </c>
      <c r="AV535" s="13" t="s">
        <v>89</v>
      </c>
      <c r="AW535" s="13" t="s">
        <v>36</v>
      </c>
      <c r="AX535" s="13" t="s">
        <v>80</v>
      </c>
      <c r="AY535" s="159" t="s">
        <v>171</v>
      </c>
    </row>
    <row r="536" spans="2:65" s="13" customFormat="1">
      <c r="B536" s="158"/>
      <c r="D536" s="152" t="s">
        <v>179</v>
      </c>
      <c r="E536" s="159" t="s">
        <v>1</v>
      </c>
      <c r="F536" s="160" t="s">
        <v>2018</v>
      </c>
      <c r="H536" s="161">
        <v>64.727999999999994</v>
      </c>
      <c r="I536" s="162"/>
      <c r="L536" s="158"/>
      <c r="M536" s="163"/>
      <c r="T536" s="164"/>
      <c r="AT536" s="159" t="s">
        <v>179</v>
      </c>
      <c r="AU536" s="159" t="s">
        <v>89</v>
      </c>
      <c r="AV536" s="13" t="s">
        <v>89</v>
      </c>
      <c r="AW536" s="13" t="s">
        <v>36</v>
      </c>
      <c r="AX536" s="13" t="s">
        <v>80</v>
      </c>
      <c r="AY536" s="159" t="s">
        <v>171</v>
      </c>
    </row>
    <row r="537" spans="2:65" s="14" customFormat="1">
      <c r="B537" s="165"/>
      <c r="D537" s="152" t="s">
        <v>179</v>
      </c>
      <c r="E537" s="166" t="s">
        <v>1</v>
      </c>
      <c r="F537" s="167" t="s">
        <v>183</v>
      </c>
      <c r="H537" s="168">
        <v>84.116</v>
      </c>
      <c r="I537" s="169"/>
      <c r="L537" s="165"/>
      <c r="M537" s="170"/>
      <c r="T537" s="171"/>
      <c r="AT537" s="166" t="s">
        <v>179</v>
      </c>
      <c r="AU537" s="166" t="s">
        <v>89</v>
      </c>
      <c r="AV537" s="14" t="s">
        <v>177</v>
      </c>
      <c r="AW537" s="14" t="s">
        <v>36</v>
      </c>
      <c r="AX537" s="14" t="s">
        <v>80</v>
      </c>
      <c r="AY537" s="166" t="s">
        <v>171</v>
      </c>
    </row>
    <row r="538" spans="2:65" s="13" customFormat="1">
      <c r="B538" s="158"/>
      <c r="D538" s="152" t="s">
        <v>179</v>
      </c>
      <c r="E538" s="159" t="s">
        <v>1</v>
      </c>
      <c r="F538" s="160" t="s">
        <v>2027</v>
      </c>
      <c r="H538" s="161">
        <v>168.22399999999999</v>
      </c>
      <c r="I538" s="162"/>
      <c r="L538" s="158"/>
      <c r="M538" s="163"/>
      <c r="T538" s="164"/>
      <c r="AT538" s="159" t="s">
        <v>179</v>
      </c>
      <c r="AU538" s="159" t="s">
        <v>89</v>
      </c>
      <c r="AV538" s="13" t="s">
        <v>89</v>
      </c>
      <c r="AW538" s="13" t="s">
        <v>36</v>
      </c>
      <c r="AX538" s="13" t="s">
        <v>87</v>
      </c>
      <c r="AY538" s="159" t="s">
        <v>171</v>
      </c>
    </row>
    <row r="539" spans="2:65" s="1" customFormat="1" ht="16.5" customHeight="1">
      <c r="B539" s="32"/>
      <c r="C539" s="182" t="s">
        <v>849</v>
      </c>
      <c r="D539" s="182" t="s">
        <v>757</v>
      </c>
      <c r="E539" s="183" t="s">
        <v>2028</v>
      </c>
      <c r="F539" s="184" t="s">
        <v>2029</v>
      </c>
      <c r="G539" s="185" t="s">
        <v>813</v>
      </c>
      <c r="H539" s="186">
        <v>252.33600000000001</v>
      </c>
      <c r="I539" s="187"/>
      <c r="J539" s="188">
        <f>ROUND(I539*H539,2)</f>
        <v>0</v>
      </c>
      <c r="K539" s="189"/>
      <c r="L539" s="190"/>
      <c r="M539" s="191" t="s">
        <v>1</v>
      </c>
      <c r="N539" s="192" t="s">
        <v>45</v>
      </c>
      <c r="P539" s="147">
        <f>O539*H539</f>
        <v>0</v>
      </c>
      <c r="Q539" s="147">
        <v>1E-3</v>
      </c>
      <c r="R539" s="147">
        <f>Q539*H539</f>
        <v>0.252336</v>
      </c>
      <c r="S539" s="147">
        <v>0</v>
      </c>
      <c r="T539" s="148">
        <f>S539*H539</f>
        <v>0</v>
      </c>
      <c r="AR539" s="149" t="s">
        <v>552</v>
      </c>
      <c r="AT539" s="149" t="s">
        <v>757</v>
      </c>
      <c r="AU539" s="149" t="s">
        <v>89</v>
      </c>
      <c r="AY539" s="17" t="s">
        <v>171</v>
      </c>
      <c r="BE539" s="150">
        <f>IF(N539="základní",J539,0)</f>
        <v>0</v>
      </c>
      <c r="BF539" s="150">
        <f>IF(N539="snížená",J539,0)</f>
        <v>0</v>
      </c>
      <c r="BG539" s="150">
        <f>IF(N539="zákl. přenesená",J539,0)</f>
        <v>0</v>
      </c>
      <c r="BH539" s="150">
        <f>IF(N539="sníž. přenesená",J539,0)</f>
        <v>0</v>
      </c>
      <c r="BI539" s="150">
        <f>IF(N539="nulová",J539,0)</f>
        <v>0</v>
      </c>
      <c r="BJ539" s="17" t="s">
        <v>87</v>
      </c>
      <c r="BK539" s="150">
        <f>ROUND(I539*H539,2)</f>
        <v>0</v>
      </c>
      <c r="BL539" s="17" t="s">
        <v>327</v>
      </c>
      <c r="BM539" s="149" t="s">
        <v>2030</v>
      </c>
    </row>
    <row r="540" spans="2:65" s="13" customFormat="1">
      <c r="B540" s="158"/>
      <c r="D540" s="152" t="s">
        <v>179</v>
      </c>
      <c r="F540" s="160" t="s">
        <v>2031</v>
      </c>
      <c r="H540" s="161">
        <v>252.33600000000001</v>
      </c>
      <c r="I540" s="162"/>
      <c r="L540" s="158"/>
      <c r="M540" s="163"/>
      <c r="T540" s="164"/>
      <c r="AT540" s="159" t="s">
        <v>179</v>
      </c>
      <c r="AU540" s="159" t="s">
        <v>89</v>
      </c>
      <c r="AV540" s="13" t="s">
        <v>89</v>
      </c>
      <c r="AW540" s="13" t="s">
        <v>4</v>
      </c>
      <c r="AX540" s="13" t="s">
        <v>87</v>
      </c>
      <c r="AY540" s="159" t="s">
        <v>171</v>
      </c>
    </row>
    <row r="541" spans="2:65" s="1" customFormat="1" ht="24.15" customHeight="1">
      <c r="B541" s="32"/>
      <c r="C541" s="137" t="s">
        <v>858</v>
      </c>
      <c r="D541" s="137" t="s">
        <v>173</v>
      </c>
      <c r="E541" s="138" t="s">
        <v>2032</v>
      </c>
      <c r="F541" s="139" t="s">
        <v>2033</v>
      </c>
      <c r="G541" s="140" t="s">
        <v>176</v>
      </c>
      <c r="H541" s="141">
        <v>129.18</v>
      </c>
      <c r="I541" s="142"/>
      <c r="J541" s="143">
        <f>ROUND(I541*H541,2)</f>
        <v>0</v>
      </c>
      <c r="K541" s="144"/>
      <c r="L541" s="32"/>
      <c r="M541" s="145" t="s">
        <v>1</v>
      </c>
      <c r="N541" s="146" t="s">
        <v>45</v>
      </c>
      <c r="P541" s="147">
        <f>O541*H541</f>
        <v>0</v>
      </c>
      <c r="Q541" s="147">
        <v>0</v>
      </c>
      <c r="R541" s="147">
        <f>Q541*H541</f>
        <v>0</v>
      </c>
      <c r="S541" s="147">
        <v>0</v>
      </c>
      <c r="T541" s="148">
        <f>S541*H541</f>
        <v>0</v>
      </c>
      <c r="AR541" s="149" t="s">
        <v>327</v>
      </c>
      <c r="AT541" s="149" t="s">
        <v>173</v>
      </c>
      <c r="AU541" s="149" t="s">
        <v>89</v>
      </c>
      <c r="AY541" s="17" t="s">
        <v>171</v>
      </c>
      <c r="BE541" s="150">
        <f>IF(N541="základní",J541,0)</f>
        <v>0</v>
      </c>
      <c r="BF541" s="150">
        <f>IF(N541="snížená",J541,0)</f>
        <v>0</v>
      </c>
      <c r="BG541" s="150">
        <f>IF(N541="zákl. přenesená",J541,0)</f>
        <v>0</v>
      </c>
      <c r="BH541" s="150">
        <f>IF(N541="sníž. přenesená",J541,0)</f>
        <v>0</v>
      </c>
      <c r="BI541" s="150">
        <f>IF(N541="nulová",J541,0)</f>
        <v>0</v>
      </c>
      <c r="BJ541" s="17" t="s">
        <v>87</v>
      </c>
      <c r="BK541" s="150">
        <f>ROUND(I541*H541,2)</f>
        <v>0</v>
      </c>
      <c r="BL541" s="17" t="s">
        <v>327</v>
      </c>
      <c r="BM541" s="149" t="s">
        <v>2034</v>
      </c>
    </row>
    <row r="542" spans="2:65" s="12" customFormat="1">
      <c r="B542" s="151"/>
      <c r="D542" s="152" t="s">
        <v>179</v>
      </c>
      <c r="E542" s="153" t="s">
        <v>1</v>
      </c>
      <c r="F542" s="154" t="s">
        <v>1695</v>
      </c>
      <c r="H542" s="153" t="s">
        <v>1</v>
      </c>
      <c r="I542" s="155"/>
      <c r="L542" s="151"/>
      <c r="M542" s="156"/>
      <c r="T542" s="157"/>
      <c r="AT542" s="153" t="s">
        <v>179</v>
      </c>
      <c r="AU542" s="153" t="s">
        <v>89</v>
      </c>
      <c r="AV542" s="12" t="s">
        <v>87</v>
      </c>
      <c r="AW542" s="12" t="s">
        <v>36</v>
      </c>
      <c r="AX542" s="12" t="s">
        <v>80</v>
      </c>
      <c r="AY542" s="153" t="s">
        <v>171</v>
      </c>
    </row>
    <row r="543" spans="2:65" s="12" customFormat="1">
      <c r="B543" s="151"/>
      <c r="D543" s="152" t="s">
        <v>179</v>
      </c>
      <c r="E543" s="153" t="s">
        <v>1</v>
      </c>
      <c r="F543" s="154" t="s">
        <v>1852</v>
      </c>
      <c r="H543" s="153" t="s">
        <v>1</v>
      </c>
      <c r="I543" s="155"/>
      <c r="L543" s="151"/>
      <c r="M543" s="156"/>
      <c r="T543" s="157"/>
      <c r="AT543" s="153" t="s">
        <v>179</v>
      </c>
      <c r="AU543" s="153" t="s">
        <v>89</v>
      </c>
      <c r="AV543" s="12" t="s">
        <v>87</v>
      </c>
      <c r="AW543" s="12" t="s">
        <v>36</v>
      </c>
      <c r="AX543" s="12" t="s">
        <v>80</v>
      </c>
      <c r="AY543" s="153" t="s">
        <v>171</v>
      </c>
    </row>
    <row r="544" spans="2:65" s="12" customFormat="1">
      <c r="B544" s="151"/>
      <c r="D544" s="152" t="s">
        <v>179</v>
      </c>
      <c r="E544" s="153" t="s">
        <v>1</v>
      </c>
      <c r="F544" s="154" t="s">
        <v>2035</v>
      </c>
      <c r="H544" s="153" t="s">
        <v>1</v>
      </c>
      <c r="I544" s="155"/>
      <c r="L544" s="151"/>
      <c r="M544" s="156"/>
      <c r="T544" s="157"/>
      <c r="AT544" s="153" t="s">
        <v>179</v>
      </c>
      <c r="AU544" s="153" t="s">
        <v>89</v>
      </c>
      <c r="AV544" s="12" t="s">
        <v>87</v>
      </c>
      <c r="AW544" s="12" t="s">
        <v>36</v>
      </c>
      <c r="AX544" s="12" t="s">
        <v>80</v>
      </c>
      <c r="AY544" s="153" t="s">
        <v>171</v>
      </c>
    </row>
    <row r="545" spans="2:65" s="13" customFormat="1">
      <c r="B545" s="158"/>
      <c r="D545" s="152" t="s">
        <v>179</v>
      </c>
      <c r="E545" s="159" t="s">
        <v>1</v>
      </c>
      <c r="F545" s="160" t="s">
        <v>2036</v>
      </c>
      <c r="H545" s="161">
        <v>8.1199999999999992</v>
      </c>
      <c r="I545" s="162"/>
      <c r="L545" s="158"/>
      <c r="M545" s="163"/>
      <c r="T545" s="164"/>
      <c r="AT545" s="159" t="s">
        <v>179</v>
      </c>
      <c r="AU545" s="159" t="s">
        <v>89</v>
      </c>
      <c r="AV545" s="13" t="s">
        <v>89</v>
      </c>
      <c r="AW545" s="13" t="s">
        <v>36</v>
      </c>
      <c r="AX545" s="13" t="s">
        <v>80</v>
      </c>
      <c r="AY545" s="159" t="s">
        <v>171</v>
      </c>
    </row>
    <row r="546" spans="2:65" s="13" customFormat="1">
      <c r="B546" s="158"/>
      <c r="D546" s="152" t="s">
        <v>179</v>
      </c>
      <c r="E546" s="159" t="s">
        <v>1</v>
      </c>
      <c r="F546" s="160" t="s">
        <v>2037</v>
      </c>
      <c r="H546" s="161">
        <v>56.47</v>
      </c>
      <c r="I546" s="162"/>
      <c r="L546" s="158"/>
      <c r="M546" s="163"/>
      <c r="T546" s="164"/>
      <c r="AT546" s="159" t="s">
        <v>179</v>
      </c>
      <c r="AU546" s="159" t="s">
        <v>89</v>
      </c>
      <c r="AV546" s="13" t="s">
        <v>89</v>
      </c>
      <c r="AW546" s="13" t="s">
        <v>36</v>
      </c>
      <c r="AX546" s="13" t="s">
        <v>80</v>
      </c>
      <c r="AY546" s="159" t="s">
        <v>171</v>
      </c>
    </row>
    <row r="547" spans="2:65" s="14" customFormat="1">
      <c r="B547" s="165"/>
      <c r="D547" s="152" t="s">
        <v>179</v>
      </c>
      <c r="E547" s="166" t="s">
        <v>1</v>
      </c>
      <c r="F547" s="167" t="s">
        <v>183</v>
      </c>
      <c r="H547" s="168">
        <v>64.59</v>
      </c>
      <c r="I547" s="169"/>
      <c r="L547" s="165"/>
      <c r="M547" s="170"/>
      <c r="T547" s="171"/>
      <c r="AT547" s="166" t="s">
        <v>179</v>
      </c>
      <c r="AU547" s="166" t="s">
        <v>89</v>
      </c>
      <c r="AV547" s="14" t="s">
        <v>177</v>
      </c>
      <c r="AW547" s="14" t="s">
        <v>36</v>
      </c>
      <c r="AX547" s="14" t="s">
        <v>87</v>
      </c>
      <c r="AY547" s="166" t="s">
        <v>171</v>
      </c>
    </row>
    <row r="548" spans="2:65" s="13" customFormat="1">
      <c r="B548" s="158"/>
      <c r="D548" s="152" t="s">
        <v>179</v>
      </c>
      <c r="F548" s="160" t="s">
        <v>2038</v>
      </c>
      <c r="H548" s="161">
        <v>129.18</v>
      </c>
      <c r="I548" s="162"/>
      <c r="L548" s="158"/>
      <c r="M548" s="163"/>
      <c r="T548" s="164"/>
      <c r="AT548" s="159" t="s">
        <v>179</v>
      </c>
      <c r="AU548" s="159" t="s">
        <v>89</v>
      </c>
      <c r="AV548" s="13" t="s">
        <v>89</v>
      </c>
      <c r="AW548" s="13" t="s">
        <v>4</v>
      </c>
      <c r="AX548" s="13" t="s">
        <v>87</v>
      </c>
      <c r="AY548" s="159" t="s">
        <v>171</v>
      </c>
    </row>
    <row r="549" spans="2:65" s="1" customFormat="1" ht="24.15" customHeight="1">
      <c r="B549" s="32"/>
      <c r="C549" s="182" t="s">
        <v>867</v>
      </c>
      <c r="D549" s="182" t="s">
        <v>757</v>
      </c>
      <c r="E549" s="183" t="s">
        <v>2039</v>
      </c>
      <c r="F549" s="184" t="s">
        <v>2040</v>
      </c>
      <c r="G549" s="185" t="s">
        <v>176</v>
      </c>
      <c r="H549" s="186">
        <v>150.559</v>
      </c>
      <c r="I549" s="187"/>
      <c r="J549" s="188">
        <f>ROUND(I549*H549,2)</f>
        <v>0</v>
      </c>
      <c r="K549" s="189"/>
      <c r="L549" s="190"/>
      <c r="M549" s="191" t="s">
        <v>1</v>
      </c>
      <c r="N549" s="192" t="s">
        <v>45</v>
      </c>
      <c r="P549" s="147">
        <f>O549*H549</f>
        <v>0</v>
      </c>
      <c r="Q549" s="147">
        <v>6.4000000000000005E-4</v>
      </c>
      <c r="R549" s="147">
        <f>Q549*H549</f>
        <v>9.6357760000000001E-2</v>
      </c>
      <c r="S549" s="147">
        <v>0</v>
      </c>
      <c r="T549" s="148">
        <f>S549*H549</f>
        <v>0</v>
      </c>
      <c r="AR549" s="149" t="s">
        <v>552</v>
      </c>
      <c r="AT549" s="149" t="s">
        <v>757</v>
      </c>
      <c r="AU549" s="149" t="s">
        <v>89</v>
      </c>
      <c r="AY549" s="17" t="s">
        <v>171</v>
      </c>
      <c r="BE549" s="150">
        <f>IF(N549="základní",J549,0)</f>
        <v>0</v>
      </c>
      <c r="BF549" s="150">
        <f>IF(N549="snížená",J549,0)</f>
        <v>0</v>
      </c>
      <c r="BG549" s="150">
        <f>IF(N549="zákl. přenesená",J549,0)</f>
        <v>0</v>
      </c>
      <c r="BH549" s="150">
        <f>IF(N549="sníž. přenesená",J549,0)</f>
        <v>0</v>
      </c>
      <c r="BI549" s="150">
        <f>IF(N549="nulová",J549,0)</f>
        <v>0</v>
      </c>
      <c r="BJ549" s="17" t="s">
        <v>87</v>
      </c>
      <c r="BK549" s="150">
        <f>ROUND(I549*H549,2)</f>
        <v>0</v>
      </c>
      <c r="BL549" s="17" t="s">
        <v>327</v>
      </c>
      <c r="BM549" s="149" t="s">
        <v>2041</v>
      </c>
    </row>
    <row r="550" spans="2:65" s="13" customFormat="1">
      <c r="B550" s="158"/>
      <c r="D550" s="152" t="s">
        <v>179</v>
      </c>
      <c r="F550" s="160" t="s">
        <v>2042</v>
      </c>
      <c r="H550" s="161">
        <v>150.559</v>
      </c>
      <c r="I550" s="162"/>
      <c r="L550" s="158"/>
      <c r="M550" s="163"/>
      <c r="T550" s="164"/>
      <c r="AT550" s="159" t="s">
        <v>179</v>
      </c>
      <c r="AU550" s="159" t="s">
        <v>89</v>
      </c>
      <c r="AV550" s="13" t="s">
        <v>89</v>
      </c>
      <c r="AW550" s="13" t="s">
        <v>4</v>
      </c>
      <c r="AX550" s="13" t="s">
        <v>87</v>
      </c>
      <c r="AY550" s="159" t="s">
        <v>171</v>
      </c>
    </row>
    <row r="551" spans="2:65" s="1" customFormat="1" ht="24.15" customHeight="1">
      <c r="B551" s="32"/>
      <c r="C551" s="137" t="s">
        <v>875</v>
      </c>
      <c r="D551" s="137" t="s">
        <v>173</v>
      </c>
      <c r="E551" s="138" t="s">
        <v>2043</v>
      </c>
      <c r="F551" s="139" t="s">
        <v>2044</v>
      </c>
      <c r="G551" s="140" t="s">
        <v>176</v>
      </c>
      <c r="H551" s="141">
        <v>45.72</v>
      </c>
      <c r="I551" s="142"/>
      <c r="J551" s="143">
        <f>ROUND(I551*H551,2)</f>
        <v>0</v>
      </c>
      <c r="K551" s="144"/>
      <c r="L551" s="32"/>
      <c r="M551" s="145" t="s">
        <v>1</v>
      </c>
      <c r="N551" s="146" t="s">
        <v>45</v>
      </c>
      <c r="P551" s="147">
        <f>O551*H551</f>
        <v>0</v>
      </c>
      <c r="Q551" s="147">
        <v>4.0000000000000002E-4</v>
      </c>
      <c r="R551" s="147">
        <f>Q551*H551</f>
        <v>1.8287999999999999E-2</v>
      </c>
      <c r="S551" s="147">
        <v>0</v>
      </c>
      <c r="T551" s="148">
        <f>S551*H551</f>
        <v>0</v>
      </c>
      <c r="AR551" s="149" t="s">
        <v>327</v>
      </c>
      <c r="AT551" s="149" t="s">
        <v>173</v>
      </c>
      <c r="AU551" s="149" t="s">
        <v>89</v>
      </c>
      <c r="AY551" s="17" t="s">
        <v>171</v>
      </c>
      <c r="BE551" s="150">
        <f>IF(N551="základní",J551,0)</f>
        <v>0</v>
      </c>
      <c r="BF551" s="150">
        <f>IF(N551="snížená",J551,0)</f>
        <v>0</v>
      </c>
      <c r="BG551" s="150">
        <f>IF(N551="zákl. přenesená",J551,0)</f>
        <v>0</v>
      </c>
      <c r="BH551" s="150">
        <f>IF(N551="sníž. přenesená",J551,0)</f>
        <v>0</v>
      </c>
      <c r="BI551" s="150">
        <f>IF(N551="nulová",J551,0)</f>
        <v>0</v>
      </c>
      <c r="BJ551" s="17" t="s">
        <v>87</v>
      </c>
      <c r="BK551" s="150">
        <f>ROUND(I551*H551,2)</f>
        <v>0</v>
      </c>
      <c r="BL551" s="17" t="s">
        <v>327</v>
      </c>
      <c r="BM551" s="149" t="s">
        <v>2045</v>
      </c>
    </row>
    <row r="552" spans="2:65" s="12" customFormat="1">
      <c r="B552" s="151"/>
      <c r="D552" s="152" t="s">
        <v>179</v>
      </c>
      <c r="E552" s="153" t="s">
        <v>1</v>
      </c>
      <c r="F552" s="154" t="s">
        <v>1695</v>
      </c>
      <c r="H552" s="153" t="s">
        <v>1</v>
      </c>
      <c r="I552" s="155"/>
      <c r="L552" s="151"/>
      <c r="M552" s="156"/>
      <c r="T552" s="157"/>
      <c r="AT552" s="153" t="s">
        <v>179</v>
      </c>
      <c r="AU552" s="153" t="s">
        <v>89</v>
      </c>
      <c r="AV552" s="12" t="s">
        <v>87</v>
      </c>
      <c r="AW552" s="12" t="s">
        <v>36</v>
      </c>
      <c r="AX552" s="12" t="s">
        <v>80</v>
      </c>
      <c r="AY552" s="153" t="s">
        <v>171</v>
      </c>
    </row>
    <row r="553" spans="2:65" s="12" customFormat="1">
      <c r="B553" s="151"/>
      <c r="D553" s="152" t="s">
        <v>179</v>
      </c>
      <c r="E553" s="153" t="s">
        <v>1</v>
      </c>
      <c r="F553" s="154" t="s">
        <v>1852</v>
      </c>
      <c r="H553" s="153" t="s">
        <v>1</v>
      </c>
      <c r="I553" s="155"/>
      <c r="L553" s="151"/>
      <c r="M553" s="156"/>
      <c r="T553" s="157"/>
      <c r="AT553" s="153" t="s">
        <v>179</v>
      </c>
      <c r="AU553" s="153" t="s">
        <v>89</v>
      </c>
      <c r="AV553" s="12" t="s">
        <v>87</v>
      </c>
      <c r="AW553" s="12" t="s">
        <v>36</v>
      </c>
      <c r="AX553" s="12" t="s">
        <v>80</v>
      </c>
      <c r="AY553" s="153" t="s">
        <v>171</v>
      </c>
    </row>
    <row r="554" spans="2:65" s="12" customFormat="1">
      <c r="B554" s="151"/>
      <c r="D554" s="152" t="s">
        <v>179</v>
      </c>
      <c r="E554" s="153" t="s">
        <v>1</v>
      </c>
      <c r="F554" s="154" t="s">
        <v>2046</v>
      </c>
      <c r="H554" s="153" t="s">
        <v>1</v>
      </c>
      <c r="I554" s="155"/>
      <c r="L554" s="151"/>
      <c r="M554" s="156"/>
      <c r="T554" s="157"/>
      <c r="AT554" s="153" t="s">
        <v>179</v>
      </c>
      <c r="AU554" s="153" t="s">
        <v>89</v>
      </c>
      <c r="AV554" s="12" t="s">
        <v>87</v>
      </c>
      <c r="AW554" s="12" t="s">
        <v>36</v>
      </c>
      <c r="AX554" s="12" t="s">
        <v>80</v>
      </c>
      <c r="AY554" s="153" t="s">
        <v>171</v>
      </c>
    </row>
    <row r="555" spans="2:65" s="13" customFormat="1">
      <c r="B555" s="158"/>
      <c r="D555" s="152" t="s">
        <v>179</v>
      </c>
      <c r="E555" s="159" t="s">
        <v>1</v>
      </c>
      <c r="F555" s="160" t="s">
        <v>1997</v>
      </c>
      <c r="H555" s="161">
        <v>5.75</v>
      </c>
      <c r="I555" s="162"/>
      <c r="L555" s="158"/>
      <c r="M555" s="163"/>
      <c r="T555" s="164"/>
      <c r="AT555" s="159" t="s">
        <v>179</v>
      </c>
      <c r="AU555" s="159" t="s">
        <v>89</v>
      </c>
      <c r="AV555" s="13" t="s">
        <v>89</v>
      </c>
      <c r="AW555" s="13" t="s">
        <v>36</v>
      </c>
      <c r="AX555" s="13" t="s">
        <v>80</v>
      </c>
      <c r="AY555" s="159" t="s">
        <v>171</v>
      </c>
    </row>
    <row r="556" spans="2:65" s="13" customFormat="1">
      <c r="B556" s="158"/>
      <c r="D556" s="152" t="s">
        <v>179</v>
      </c>
      <c r="E556" s="159" t="s">
        <v>1</v>
      </c>
      <c r="F556" s="160" t="s">
        <v>1998</v>
      </c>
      <c r="H556" s="161">
        <v>48.96</v>
      </c>
      <c r="I556" s="162"/>
      <c r="L556" s="158"/>
      <c r="M556" s="163"/>
      <c r="T556" s="164"/>
      <c r="AT556" s="159" t="s">
        <v>179</v>
      </c>
      <c r="AU556" s="159" t="s">
        <v>89</v>
      </c>
      <c r="AV556" s="13" t="s">
        <v>89</v>
      </c>
      <c r="AW556" s="13" t="s">
        <v>36</v>
      </c>
      <c r="AX556" s="13" t="s">
        <v>80</v>
      </c>
      <c r="AY556" s="159" t="s">
        <v>171</v>
      </c>
    </row>
    <row r="557" spans="2:65" s="13" customFormat="1">
      <c r="B557" s="158"/>
      <c r="D557" s="152" t="s">
        <v>179</v>
      </c>
      <c r="E557" s="159" t="s">
        <v>1</v>
      </c>
      <c r="F557" s="160" t="s">
        <v>1999</v>
      </c>
      <c r="H557" s="161">
        <v>1.69</v>
      </c>
      <c r="I557" s="162"/>
      <c r="L557" s="158"/>
      <c r="M557" s="163"/>
      <c r="T557" s="164"/>
      <c r="AT557" s="159" t="s">
        <v>179</v>
      </c>
      <c r="AU557" s="159" t="s">
        <v>89</v>
      </c>
      <c r="AV557" s="13" t="s">
        <v>89</v>
      </c>
      <c r="AW557" s="13" t="s">
        <v>36</v>
      </c>
      <c r="AX557" s="13" t="s">
        <v>80</v>
      </c>
      <c r="AY557" s="159" t="s">
        <v>171</v>
      </c>
    </row>
    <row r="558" spans="2:65" s="13" customFormat="1">
      <c r="B558" s="158"/>
      <c r="D558" s="152" t="s">
        <v>179</v>
      </c>
      <c r="E558" s="159" t="s">
        <v>1</v>
      </c>
      <c r="F558" s="160" t="s">
        <v>2000</v>
      </c>
      <c r="H558" s="161">
        <v>-10.68</v>
      </c>
      <c r="I558" s="162"/>
      <c r="L558" s="158"/>
      <c r="M558" s="163"/>
      <c r="T558" s="164"/>
      <c r="AT558" s="159" t="s">
        <v>179</v>
      </c>
      <c r="AU558" s="159" t="s">
        <v>89</v>
      </c>
      <c r="AV558" s="13" t="s">
        <v>89</v>
      </c>
      <c r="AW558" s="13" t="s">
        <v>36</v>
      </c>
      <c r="AX558" s="13" t="s">
        <v>80</v>
      </c>
      <c r="AY558" s="159" t="s">
        <v>171</v>
      </c>
    </row>
    <row r="559" spans="2:65" s="14" customFormat="1">
      <c r="B559" s="165"/>
      <c r="D559" s="152" t="s">
        <v>179</v>
      </c>
      <c r="E559" s="166" t="s">
        <v>1</v>
      </c>
      <c r="F559" s="167" t="s">
        <v>183</v>
      </c>
      <c r="H559" s="168">
        <v>45.72</v>
      </c>
      <c r="I559" s="169"/>
      <c r="L559" s="165"/>
      <c r="M559" s="170"/>
      <c r="T559" s="171"/>
      <c r="AT559" s="166" t="s">
        <v>179</v>
      </c>
      <c r="AU559" s="166" t="s">
        <v>89</v>
      </c>
      <c r="AV559" s="14" t="s">
        <v>177</v>
      </c>
      <c r="AW559" s="14" t="s">
        <v>36</v>
      </c>
      <c r="AX559" s="14" t="s">
        <v>87</v>
      </c>
      <c r="AY559" s="166" t="s">
        <v>171</v>
      </c>
    </row>
    <row r="560" spans="2:65" s="1" customFormat="1" ht="49.2" customHeight="1">
      <c r="B560" s="32"/>
      <c r="C560" s="182" t="s">
        <v>880</v>
      </c>
      <c r="D560" s="182" t="s">
        <v>757</v>
      </c>
      <c r="E560" s="183" t="s">
        <v>2047</v>
      </c>
      <c r="F560" s="184" t="s">
        <v>2048</v>
      </c>
      <c r="G560" s="185" t="s">
        <v>176</v>
      </c>
      <c r="H560" s="186">
        <v>53.286999999999999</v>
      </c>
      <c r="I560" s="187"/>
      <c r="J560" s="188">
        <f>ROUND(I560*H560,2)</f>
        <v>0</v>
      </c>
      <c r="K560" s="189"/>
      <c r="L560" s="190"/>
      <c r="M560" s="191" t="s">
        <v>1</v>
      </c>
      <c r="N560" s="192" t="s">
        <v>45</v>
      </c>
      <c r="P560" s="147">
        <f>O560*H560</f>
        <v>0</v>
      </c>
      <c r="Q560" s="147">
        <v>5.4000000000000003E-3</v>
      </c>
      <c r="R560" s="147">
        <f>Q560*H560</f>
        <v>0.2877498</v>
      </c>
      <c r="S560" s="147">
        <v>0</v>
      </c>
      <c r="T560" s="148">
        <f>S560*H560</f>
        <v>0</v>
      </c>
      <c r="AR560" s="149" t="s">
        <v>552</v>
      </c>
      <c r="AT560" s="149" t="s">
        <v>757</v>
      </c>
      <c r="AU560" s="149" t="s">
        <v>89</v>
      </c>
      <c r="AY560" s="17" t="s">
        <v>171</v>
      </c>
      <c r="BE560" s="150">
        <f>IF(N560="základní",J560,0)</f>
        <v>0</v>
      </c>
      <c r="BF560" s="150">
        <f>IF(N560="snížená",J560,0)</f>
        <v>0</v>
      </c>
      <c r="BG560" s="150">
        <f>IF(N560="zákl. přenesená",J560,0)</f>
        <v>0</v>
      </c>
      <c r="BH560" s="150">
        <f>IF(N560="sníž. přenesená",J560,0)</f>
        <v>0</v>
      </c>
      <c r="BI560" s="150">
        <f>IF(N560="nulová",J560,0)</f>
        <v>0</v>
      </c>
      <c r="BJ560" s="17" t="s">
        <v>87</v>
      </c>
      <c r="BK560" s="150">
        <f>ROUND(I560*H560,2)</f>
        <v>0</v>
      </c>
      <c r="BL560" s="17" t="s">
        <v>327</v>
      </c>
      <c r="BM560" s="149" t="s">
        <v>2049</v>
      </c>
    </row>
    <row r="561" spans="2:65" s="13" customFormat="1">
      <c r="B561" s="158"/>
      <c r="D561" s="152" t="s">
        <v>179</v>
      </c>
      <c r="F561" s="160" t="s">
        <v>2050</v>
      </c>
      <c r="H561" s="161">
        <v>53.286999999999999</v>
      </c>
      <c r="I561" s="162"/>
      <c r="L561" s="158"/>
      <c r="M561" s="163"/>
      <c r="T561" s="164"/>
      <c r="AT561" s="159" t="s">
        <v>179</v>
      </c>
      <c r="AU561" s="159" t="s">
        <v>89</v>
      </c>
      <c r="AV561" s="13" t="s">
        <v>89</v>
      </c>
      <c r="AW561" s="13" t="s">
        <v>4</v>
      </c>
      <c r="AX561" s="13" t="s">
        <v>87</v>
      </c>
      <c r="AY561" s="159" t="s">
        <v>171</v>
      </c>
    </row>
    <row r="562" spans="2:65" s="1" customFormat="1" ht="24.15" customHeight="1">
      <c r="B562" s="32"/>
      <c r="C562" s="137" t="s">
        <v>900</v>
      </c>
      <c r="D562" s="137" t="s">
        <v>173</v>
      </c>
      <c r="E562" s="138" t="s">
        <v>2051</v>
      </c>
      <c r="F562" s="139" t="s">
        <v>2052</v>
      </c>
      <c r="G562" s="140" t="s">
        <v>176</v>
      </c>
      <c r="H562" s="141">
        <v>30.152000000000001</v>
      </c>
      <c r="I562" s="142"/>
      <c r="J562" s="143">
        <f>ROUND(I562*H562,2)</f>
        <v>0</v>
      </c>
      <c r="K562" s="144"/>
      <c r="L562" s="32"/>
      <c r="M562" s="145" t="s">
        <v>1</v>
      </c>
      <c r="N562" s="146" t="s">
        <v>45</v>
      </c>
      <c r="P562" s="147">
        <f>O562*H562</f>
        <v>0</v>
      </c>
      <c r="Q562" s="147">
        <v>4.0000000000000002E-4</v>
      </c>
      <c r="R562" s="147">
        <f>Q562*H562</f>
        <v>1.2060800000000002E-2</v>
      </c>
      <c r="S562" s="147">
        <v>0</v>
      </c>
      <c r="T562" s="148">
        <f>S562*H562</f>
        <v>0</v>
      </c>
      <c r="AR562" s="149" t="s">
        <v>327</v>
      </c>
      <c r="AT562" s="149" t="s">
        <v>173</v>
      </c>
      <c r="AU562" s="149" t="s">
        <v>89</v>
      </c>
      <c r="AY562" s="17" t="s">
        <v>171</v>
      </c>
      <c r="BE562" s="150">
        <f>IF(N562="základní",J562,0)</f>
        <v>0</v>
      </c>
      <c r="BF562" s="150">
        <f>IF(N562="snížená",J562,0)</f>
        <v>0</v>
      </c>
      <c r="BG562" s="150">
        <f>IF(N562="zákl. přenesená",J562,0)</f>
        <v>0</v>
      </c>
      <c r="BH562" s="150">
        <f>IF(N562="sníž. přenesená",J562,0)</f>
        <v>0</v>
      </c>
      <c r="BI562" s="150">
        <f>IF(N562="nulová",J562,0)</f>
        <v>0</v>
      </c>
      <c r="BJ562" s="17" t="s">
        <v>87</v>
      </c>
      <c r="BK562" s="150">
        <f>ROUND(I562*H562,2)</f>
        <v>0</v>
      </c>
      <c r="BL562" s="17" t="s">
        <v>327</v>
      </c>
      <c r="BM562" s="149" t="s">
        <v>2053</v>
      </c>
    </row>
    <row r="563" spans="2:65" s="12" customFormat="1">
      <c r="B563" s="151"/>
      <c r="D563" s="152" t="s">
        <v>179</v>
      </c>
      <c r="E563" s="153" t="s">
        <v>1</v>
      </c>
      <c r="F563" s="154" t="s">
        <v>1695</v>
      </c>
      <c r="H563" s="153" t="s">
        <v>1</v>
      </c>
      <c r="I563" s="155"/>
      <c r="L563" s="151"/>
      <c r="M563" s="156"/>
      <c r="T563" s="157"/>
      <c r="AT563" s="153" t="s">
        <v>179</v>
      </c>
      <c r="AU563" s="153" t="s">
        <v>89</v>
      </c>
      <c r="AV563" s="12" t="s">
        <v>87</v>
      </c>
      <c r="AW563" s="12" t="s">
        <v>36</v>
      </c>
      <c r="AX563" s="12" t="s">
        <v>80</v>
      </c>
      <c r="AY563" s="153" t="s">
        <v>171</v>
      </c>
    </row>
    <row r="564" spans="2:65" s="12" customFormat="1">
      <c r="B564" s="151"/>
      <c r="D564" s="152" t="s">
        <v>179</v>
      </c>
      <c r="E564" s="153" t="s">
        <v>1</v>
      </c>
      <c r="F564" s="154" t="s">
        <v>1852</v>
      </c>
      <c r="H564" s="153" t="s">
        <v>1</v>
      </c>
      <c r="I564" s="155"/>
      <c r="L564" s="151"/>
      <c r="M564" s="156"/>
      <c r="T564" s="157"/>
      <c r="AT564" s="153" t="s">
        <v>179</v>
      </c>
      <c r="AU564" s="153" t="s">
        <v>89</v>
      </c>
      <c r="AV564" s="12" t="s">
        <v>87</v>
      </c>
      <c r="AW564" s="12" t="s">
        <v>36</v>
      </c>
      <c r="AX564" s="12" t="s">
        <v>80</v>
      </c>
      <c r="AY564" s="153" t="s">
        <v>171</v>
      </c>
    </row>
    <row r="565" spans="2:65" s="12" customFormat="1">
      <c r="B565" s="151"/>
      <c r="D565" s="152" t="s">
        <v>179</v>
      </c>
      <c r="E565" s="153" t="s">
        <v>1</v>
      </c>
      <c r="F565" s="154" t="s">
        <v>2054</v>
      </c>
      <c r="H565" s="153" t="s">
        <v>1</v>
      </c>
      <c r="I565" s="155"/>
      <c r="L565" s="151"/>
      <c r="M565" s="156"/>
      <c r="T565" s="157"/>
      <c r="AT565" s="153" t="s">
        <v>179</v>
      </c>
      <c r="AU565" s="153" t="s">
        <v>89</v>
      </c>
      <c r="AV565" s="12" t="s">
        <v>87</v>
      </c>
      <c r="AW565" s="12" t="s">
        <v>36</v>
      </c>
      <c r="AX565" s="12" t="s">
        <v>80</v>
      </c>
      <c r="AY565" s="153" t="s">
        <v>171</v>
      </c>
    </row>
    <row r="566" spans="2:65" s="13" customFormat="1">
      <c r="B566" s="158"/>
      <c r="D566" s="152" t="s">
        <v>179</v>
      </c>
      <c r="E566" s="159" t="s">
        <v>1</v>
      </c>
      <c r="F566" s="160" t="s">
        <v>2010</v>
      </c>
      <c r="H566" s="161">
        <v>11.2</v>
      </c>
      <c r="I566" s="162"/>
      <c r="L566" s="158"/>
      <c r="M566" s="163"/>
      <c r="T566" s="164"/>
      <c r="AT566" s="159" t="s">
        <v>179</v>
      </c>
      <c r="AU566" s="159" t="s">
        <v>89</v>
      </c>
      <c r="AV566" s="13" t="s">
        <v>89</v>
      </c>
      <c r="AW566" s="13" t="s">
        <v>36</v>
      </c>
      <c r="AX566" s="13" t="s">
        <v>80</v>
      </c>
      <c r="AY566" s="159" t="s">
        <v>171</v>
      </c>
    </row>
    <row r="567" spans="2:65" s="13" customFormat="1">
      <c r="B567" s="158"/>
      <c r="D567" s="152" t="s">
        <v>179</v>
      </c>
      <c r="E567" s="159" t="s">
        <v>1</v>
      </c>
      <c r="F567" s="160" t="s">
        <v>2011</v>
      </c>
      <c r="H567" s="161">
        <v>12.513</v>
      </c>
      <c r="I567" s="162"/>
      <c r="L567" s="158"/>
      <c r="M567" s="163"/>
      <c r="T567" s="164"/>
      <c r="AT567" s="159" t="s">
        <v>179</v>
      </c>
      <c r="AU567" s="159" t="s">
        <v>89</v>
      </c>
      <c r="AV567" s="13" t="s">
        <v>89</v>
      </c>
      <c r="AW567" s="13" t="s">
        <v>36</v>
      </c>
      <c r="AX567" s="13" t="s">
        <v>80</v>
      </c>
      <c r="AY567" s="159" t="s">
        <v>171</v>
      </c>
    </row>
    <row r="568" spans="2:65" s="13" customFormat="1">
      <c r="B568" s="158"/>
      <c r="D568" s="152" t="s">
        <v>179</v>
      </c>
      <c r="E568" s="159" t="s">
        <v>1</v>
      </c>
      <c r="F568" s="160" t="s">
        <v>2012</v>
      </c>
      <c r="H568" s="161">
        <v>6.4390000000000001</v>
      </c>
      <c r="I568" s="162"/>
      <c r="L568" s="158"/>
      <c r="M568" s="163"/>
      <c r="T568" s="164"/>
      <c r="AT568" s="159" t="s">
        <v>179</v>
      </c>
      <c r="AU568" s="159" t="s">
        <v>89</v>
      </c>
      <c r="AV568" s="13" t="s">
        <v>89</v>
      </c>
      <c r="AW568" s="13" t="s">
        <v>36</v>
      </c>
      <c r="AX568" s="13" t="s">
        <v>80</v>
      </c>
      <c r="AY568" s="159" t="s">
        <v>171</v>
      </c>
    </row>
    <row r="569" spans="2:65" s="14" customFormat="1">
      <c r="B569" s="165"/>
      <c r="D569" s="152" t="s">
        <v>179</v>
      </c>
      <c r="E569" s="166" t="s">
        <v>1</v>
      </c>
      <c r="F569" s="167" t="s">
        <v>183</v>
      </c>
      <c r="H569" s="168">
        <v>30.152000000000001</v>
      </c>
      <c r="I569" s="169"/>
      <c r="L569" s="165"/>
      <c r="M569" s="170"/>
      <c r="T569" s="171"/>
      <c r="AT569" s="166" t="s">
        <v>179</v>
      </c>
      <c r="AU569" s="166" t="s">
        <v>89</v>
      </c>
      <c r="AV569" s="14" t="s">
        <v>177</v>
      </c>
      <c r="AW569" s="14" t="s">
        <v>36</v>
      </c>
      <c r="AX569" s="14" t="s">
        <v>87</v>
      </c>
      <c r="AY569" s="166" t="s">
        <v>171</v>
      </c>
    </row>
    <row r="570" spans="2:65" s="1" customFormat="1" ht="49.2" customHeight="1">
      <c r="B570" s="32"/>
      <c r="C570" s="182" t="s">
        <v>911</v>
      </c>
      <c r="D570" s="182" t="s">
        <v>757</v>
      </c>
      <c r="E570" s="183" t="s">
        <v>2047</v>
      </c>
      <c r="F570" s="184" t="s">
        <v>2048</v>
      </c>
      <c r="G570" s="185" t="s">
        <v>176</v>
      </c>
      <c r="H570" s="186">
        <v>36.816000000000003</v>
      </c>
      <c r="I570" s="187"/>
      <c r="J570" s="188">
        <f>ROUND(I570*H570,2)</f>
        <v>0</v>
      </c>
      <c r="K570" s="189"/>
      <c r="L570" s="190"/>
      <c r="M570" s="191" t="s">
        <v>1</v>
      </c>
      <c r="N570" s="192" t="s">
        <v>45</v>
      </c>
      <c r="P570" s="147">
        <f>O570*H570</f>
        <v>0</v>
      </c>
      <c r="Q570" s="147">
        <v>5.4000000000000003E-3</v>
      </c>
      <c r="R570" s="147">
        <f>Q570*H570</f>
        <v>0.19880640000000002</v>
      </c>
      <c r="S570" s="147">
        <v>0</v>
      </c>
      <c r="T570" s="148">
        <f>S570*H570</f>
        <v>0</v>
      </c>
      <c r="AR570" s="149" t="s">
        <v>552</v>
      </c>
      <c r="AT570" s="149" t="s">
        <v>757</v>
      </c>
      <c r="AU570" s="149" t="s">
        <v>89</v>
      </c>
      <c r="AY570" s="17" t="s">
        <v>171</v>
      </c>
      <c r="BE570" s="150">
        <f>IF(N570="základní",J570,0)</f>
        <v>0</v>
      </c>
      <c r="BF570" s="150">
        <f>IF(N570="snížená",J570,0)</f>
        <v>0</v>
      </c>
      <c r="BG570" s="150">
        <f>IF(N570="zákl. přenesená",J570,0)</f>
        <v>0</v>
      </c>
      <c r="BH570" s="150">
        <f>IF(N570="sníž. přenesená",J570,0)</f>
        <v>0</v>
      </c>
      <c r="BI570" s="150">
        <f>IF(N570="nulová",J570,0)</f>
        <v>0</v>
      </c>
      <c r="BJ570" s="17" t="s">
        <v>87</v>
      </c>
      <c r="BK570" s="150">
        <f>ROUND(I570*H570,2)</f>
        <v>0</v>
      </c>
      <c r="BL570" s="17" t="s">
        <v>327</v>
      </c>
      <c r="BM570" s="149" t="s">
        <v>2055</v>
      </c>
    </row>
    <row r="571" spans="2:65" s="13" customFormat="1">
      <c r="B571" s="158"/>
      <c r="D571" s="152" t="s">
        <v>179</v>
      </c>
      <c r="F571" s="160" t="s">
        <v>2056</v>
      </c>
      <c r="H571" s="161">
        <v>36.816000000000003</v>
      </c>
      <c r="I571" s="162"/>
      <c r="L571" s="158"/>
      <c r="M571" s="163"/>
      <c r="T571" s="164"/>
      <c r="AT571" s="159" t="s">
        <v>179</v>
      </c>
      <c r="AU571" s="159" t="s">
        <v>89</v>
      </c>
      <c r="AV571" s="13" t="s">
        <v>89</v>
      </c>
      <c r="AW571" s="13" t="s">
        <v>4</v>
      </c>
      <c r="AX571" s="13" t="s">
        <v>87</v>
      </c>
      <c r="AY571" s="159" t="s">
        <v>171</v>
      </c>
    </row>
    <row r="572" spans="2:65" s="1" customFormat="1" ht="24.15" customHeight="1">
      <c r="B572" s="32"/>
      <c r="C572" s="137" t="s">
        <v>918</v>
      </c>
      <c r="D572" s="137" t="s">
        <v>173</v>
      </c>
      <c r="E572" s="138" t="s">
        <v>2057</v>
      </c>
      <c r="F572" s="139" t="s">
        <v>2058</v>
      </c>
      <c r="G572" s="140" t="s">
        <v>176</v>
      </c>
      <c r="H572" s="141">
        <v>45.72</v>
      </c>
      <c r="I572" s="142"/>
      <c r="J572" s="143">
        <f>ROUND(I572*H572,2)</f>
        <v>0</v>
      </c>
      <c r="K572" s="144"/>
      <c r="L572" s="32"/>
      <c r="M572" s="145" t="s">
        <v>1</v>
      </c>
      <c r="N572" s="146" t="s">
        <v>45</v>
      </c>
      <c r="P572" s="147">
        <f>O572*H572</f>
        <v>0</v>
      </c>
      <c r="Q572" s="147">
        <v>1.4999999999999999E-4</v>
      </c>
      <c r="R572" s="147">
        <f>Q572*H572</f>
        <v>6.8579999999999995E-3</v>
      </c>
      <c r="S572" s="147">
        <v>0</v>
      </c>
      <c r="T572" s="148">
        <f>S572*H572</f>
        <v>0</v>
      </c>
      <c r="AR572" s="149" t="s">
        <v>327</v>
      </c>
      <c r="AT572" s="149" t="s">
        <v>173</v>
      </c>
      <c r="AU572" s="149" t="s">
        <v>89</v>
      </c>
      <c r="AY572" s="17" t="s">
        <v>171</v>
      </c>
      <c r="BE572" s="150">
        <f>IF(N572="základní",J572,0)</f>
        <v>0</v>
      </c>
      <c r="BF572" s="150">
        <f>IF(N572="snížená",J572,0)</f>
        <v>0</v>
      </c>
      <c r="BG572" s="150">
        <f>IF(N572="zákl. přenesená",J572,0)</f>
        <v>0</v>
      </c>
      <c r="BH572" s="150">
        <f>IF(N572="sníž. přenesená",J572,0)</f>
        <v>0</v>
      </c>
      <c r="BI572" s="150">
        <f>IF(N572="nulová",J572,0)</f>
        <v>0</v>
      </c>
      <c r="BJ572" s="17" t="s">
        <v>87</v>
      </c>
      <c r="BK572" s="150">
        <f>ROUND(I572*H572,2)</f>
        <v>0</v>
      </c>
      <c r="BL572" s="17" t="s">
        <v>327</v>
      </c>
      <c r="BM572" s="149" t="s">
        <v>2059</v>
      </c>
    </row>
    <row r="573" spans="2:65" s="12" customFormat="1">
      <c r="B573" s="151"/>
      <c r="D573" s="152" t="s">
        <v>179</v>
      </c>
      <c r="E573" s="153" t="s">
        <v>1</v>
      </c>
      <c r="F573" s="154" t="s">
        <v>1695</v>
      </c>
      <c r="H573" s="153" t="s">
        <v>1</v>
      </c>
      <c r="I573" s="155"/>
      <c r="L573" s="151"/>
      <c r="M573" s="156"/>
      <c r="T573" s="157"/>
      <c r="AT573" s="153" t="s">
        <v>179</v>
      </c>
      <c r="AU573" s="153" t="s">
        <v>89</v>
      </c>
      <c r="AV573" s="12" t="s">
        <v>87</v>
      </c>
      <c r="AW573" s="12" t="s">
        <v>36</v>
      </c>
      <c r="AX573" s="12" t="s">
        <v>80</v>
      </c>
      <c r="AY573" s="153" t="s">
        <v>171</v>
      </c>
    </row>
    <row r="574" spans="2:65" s="12" customFormat="1">
      <c r="B574" s="151"/>
      <c r="D574" s="152" t="s">
        <v>179</v>
      </c>
      <c r="E574" s="153" t="s">
        <v>1</v>
      </c>
      <c r="F574" s="154" t="s">
        <v>1852</v>
      </c>
      <c r="H574" s="153" t="s">
        <v>1</v>
      </c>
      <c r="I574" s="155"/>
      <c r="L574" s="151"/>
      <c r="M574" s="156"/>
      <c r="T574" s="157"/>
      <c r="AT574" s="153" t="s">
        <v>179</v>
      </c>
      <c r="AU574" s="153" t="s">
        <v>89</v>
      </c>
      <c r="AV574" s="12" t="s">
        <v>87</v>
      </c>
      <c r="AW574" s="12" t="s">
        <v>36</v>
      </c>
      <c r="AX574" s="12" t="s">
        <v>80</v>
      </c>
      <c r="AY574" s="153" t="s">
        <v>171</v>
      </c>
    </row>
    <row r="575" spans="2:65" s="12" customFormat="1">
      <c r="B575" s="151"/>
      <c r="D575" s="152" t="s">
        <v>179</v>
      </c>
      <c r="E575" s="153" t="s">
        <v>1</v>
      </c>
      <c r="F575" s="154" t="s">
        <v>2046</v>
      </c>
      <c r="H575" s="153" t="s">
        <v>1</v>
      </c>
      <c r="I575" s="155"/>
      <c r="L575" s="151"/>
      <c r="M575" s="156"/>
      <c r="T575" s="157"/>
      <c r="AT575" s="153" t="s">
        <v>179</v>
      </c>
      <c r="AU575" s="153" t="s">
        <v>89</v>
      </c>
      <c r="AV575" s="12" t="s">
        <v>87</v>
      </c>
      <c r="AW575" s="12" t="s">
        <v>36</v>
      </c>
      <c r="AX575" s="12" t="s">
        <v>80</v>
      </c>
      <c r="AY575" s="153" t="s">
        <v>171</v>
      </c>
    </row>
    <row r="576" spans="2:65" s="13" customFormat="1">
      <c r="B576" s="158"/>
      <c r="D576" s="152" t="s">
        <v>179</v>
      </c>
      <c r="E576" s="159" t="s">
        <v>1</v>
      </c>
      <c r="F576" s="160" t="s">
        <v>2060</v>
      </c>
      <c r="H576" s="161">
        <v>45.72</v>
      </c>
      <c r="I576" s="162"/>
      <c r="L576" s="158"/>
      <c r="M576" s="163"/>
      <c r="T576" s="164"/>
      <c r="AT576" s="159" t="s">
        <v>179</v>
      </c>
      <c r="AU576" s="159" t="s">
        <v>89</v>
      </c>
      <c r="AV576" s="13" t="s">
        <v>89</v>
      </c>
      <c r="AW576" s="13" t="s">
        <v>36</v>
      </c>
      <c r="AX576" s="13" t="s">
        <v>87</v>
      </c>
      <c r="AY576" s="159" t="s">
        <v>171</v>
      </c>
    </row>
    <row r="577" spans="2:65" s="1" customFormat="1" ht="44.25" customHeight="1">
      <c r="B577" s="32"/>
      <c r="C577" s="182" t="s">
        <v>932</v>
      </c>
      <c r="D577" s="182" t="s">
        <v>757</v>
      </c>
      <c r="E577" s="183" t="s">
        <v>2061</v>
      </c>
      <c r="F577" s="184" t="s">
        <v>2062</v>
      </c>
      <c r="G577" s="185" t="s">
        <v>176</v>
      </c>
      <c r="H577" s="186">
        <v>53.286999999999999</v>
      </c>
      <c r="I577" s="187"/>
      <c r="J577" s="188">
        <f>ROUND(I577*H577,2)</f>
        <v>0</v>
      </c>
      <c r="K577" s="189"/>
      <c r="L577" s="190"/>
      <c r="M577" s="191" t="s">
        <v>1</v>
      </c>
      <c r="N577" s="192" t="s">
        <v>45</v>
      </c>
      <c r="P577" s="147">
        <f>O577*H577</f>
        <v>0</v>
      </c>
      <c r="Q577" s="147">
        <v>6.6E-3</v>
      </c>
      <c r="R577" s="147">
        <f>Q577*H577</f>
        <v>0.35169420000000001</v>
      </c>
      <c r="S577" s="147">
        <v>0</v>
      </c>
      <c r="T577" s="148">
        <f>S577*H577</f>
        <v>0</v>
      </c>
      <c r="AR577" s="149" t="s">
        <v>552</v>
      </c>
      <c r="AT577" s="149" t="s">
        <v>757</v>
      </c>
      <c r="AU577" s="149" t="s">
        <v>89</v>
      </c>
      <c r="AY577" s="17" t="s">
        <v>171</v>
      </c>
      <c r="BE577" s="150">
        <f>IF(N577="základní",J577,0)</f>
        <v>0</v>
      </c>
      <c r="BF577" s="150">
        <f>IF(N577="snížená",J577,0)</f>
        <v>0</v>
      </c>
      <c r="BG577" s="150">
        <f>IF(N577="zákl. přenesená",J577,0)</f>
        <v>0</v>
      </c>
      <c r="BH577" s="150">
        <f>IF(N577="sníž. přenesená",J577,0)</f>
        <v>0</v>
      </c>
      <c r="BI577" s="150">
        <f>IF(N577="nulová",J577,0)</f>
        <v>0</v>
      </c>
      <c r="BJ577" s="17" t="s">
        <v>87</v>
      </c>
      <c r="BK577" s="150">
        <f>ROUND(I577*H577,2)</f>
        <v>0</v>
      </c>
      <c r="BL577" s="17" t="s">
        <v>327</v>
      </c>
      <c r="BM577" s="149" t="s">
        <v>2063</v>
      </c>
    </row>
    <row r="578" spans="2:65" s="13" customFormat="1">
      <c r="B578" s="158"/>
      <c r="D578" s="152" t="s">
        <v>179</v>
      </c>
      <c r="F578" s="160" t="s">
        <v>2050</v>
      </c>
      <c r="H578" s="161">
        <v>53.286999999999999</v>
      </c>
      <c r="I578" s="162"/>
      <c r="L578" s="158"/>
      <c r="M578" s="163"/>
      <c r="T578" s="164"/>
      <c r="AT578" s="159" t="s">
        <v>179</v>
      </c>
      <c r="AU578" s="159" t="s">
        <v>89</v>
      </c>
      <c r="AV578" s="13" t="s">
        <v>89</v>
      </c>
      <c r="AW578" s="13" t="s">
        <v>4</v>
      </c>
      <c r="AX578" s="13" t="s">
        <v>87</v>
      </c>
      <c r="AY578" s="159" t="s">
        <v>171</v>
      </c>
    </row>
    <row r="579" spans="2:65" s="1" customFormat="1" ht="24.15" customHeight="1">
      <c r="B579" s="32"/>
      <c r="C579" s="137" t="s">
        <v>942</v>
      </c>
      <c r="D579" s="137" t="s">
        <v>173</v>
      </c>
      <c r="E579" s="138" t="s">
        <v>2064</v>
      </c>
      <c r="F579" s="139" t="s">
        <v>2065</v>
      </c>
      <c r="G579" s="140" t="s">
        <v>176</v>
      </c>
      <c r="H579" s="141">
        <v>30.152000000000001</v>
      </c>
      <c r="I579" s="142"/>
      <c r="J579" s="143">
        <f>ROUND(I579*H579,2)</f>
        <v>0</v>
      </c>
      <c r="K579" s="144"/>
      <c r="L579" s="32"/>
      <c r="M579" s="145" t="s">
        <v>1</v>
      </c>
      <c r="N579" s="146" t="s">
        <v>45</v>
      </c>
      <c r="P579" s="147">
        <f>O579*H579</f>
        <v>0</v>
      </c>
      <c r="Q579" s="147">
        <v>1.4999999999999999E-4</v>
      </c>
      <c r="R579" s="147">
        <f>Q579*H579</f>
        <v>4.5227999999999996E-3</v>
      </c>
      <c r="S579" s="147">
        <v>0</v>
      </c>
      <c r="T579" s="148">
        <f>S579*H579</f>
        <v>0</v>
      </c>
      <c r="AR579" s="149" t="s">
        <v>327</v>
      </c>
      <c r="AT579" s="149" t="s">
        <v>173</v>
      </c>
      <c r="AU579" s="149" t="s">
        <v>89</v>
      </c>
      <c r="AY579" s="17" t="s">
        <v>171</v>
      </c>
      <c r="BE579" s="150">
        <f>IF(N579="základní",J579,0)</f>
        <v>0</v>
      </c>
      <c r="BF579" s="150">
        <f>IF(N579="snížená",J579,0)</f>
        <v>0</v>
      </c>
      <c r="BG579" s="150">
        <f>IF(N579="zákl. přenesená",J579,0)</f>
        <v>0</v>
      </c>
      <c r="BH579" s="150">
        <f>IF(N579="sníž. přenesená",J579,0)</f>
        <v>0</v>
      </c>
      <c r="BI579" s="150">
        <f>IF(N579="nulová",J579,0)</f>
        <v>0</v>
      </c>
      <c r="BJ579" s="17" t="s">
        <v>87</v>
      </c>
      <c r="BK579" s="150">
        <f>ROUND(I579*H579,2)</f>
        <v>0</v>
      </c>
      <c r="BL579" s="17" t="s">
        <v>327</v>
      </c>
      <c r="BM579" s="149" t="s">
        <v>2066</v>
      </c>
    </row>
    <row r="580" spans="2:65" s="12" customFormat="1">
      <c r="B580" s="151"/>
      <c r="D580" s="152" t="s">
        <v>179</v>
      </c>
      <c r="E580" s="153" t="s">
        <v>1</v>
      </c>
      <c r="F580" s="154" t="s">
        <v>1695</v>
      </c>
      <c r="H580" s="153" t="s">
        <v>1</v>
      </c>
      <c r="I580" s="155"/>
      <c r="L580" s="151"/>
      <c r="M580" s="156"/>
      <c r="T580" s="157"/>
      <c r="AT580" s="153" t="s">
        <v>179</v>
      </c>
      <c r="AU580" s="153" t="s">
        <v>89</v>
      </c>
      <c r="AV580" s="12" t="s">
        <v>87</v>
      </c>
      <c r="AW580" s="12" t="s">
        <v>36</v>
      </c>
      <c r="AX580" s="12" t="s">
        <v>80</v>
      </c>
      <c r="AY580" s="153" t="s">
        <v>171</v>
      </c>
    </row>
    <row r="581" spans="2:65" s="12" customFormat="1">
      <c r="B581" s="151"/>
      <c r="D581" s="152" t="s">
        <v>179</v>
      </c>
      <c r="E581" s="153" t="s">
        <v>1</v>
      </c>
      <c r="F581" s="154" t="s">
        <v>1852</v>
      </c>
      <c r="H581" s="153" t="s">
        <v>1</v>
      </c>
      <c r="I581" s="155"/>
      <c r="L581" s="151"/>
      <c r="M581" s="156"/>
      <c r="T581" s="157"/>
      <c r="AT581" s="153" t="s">
        <v>179</v>
      </c>
      <c r="AU581" s="153" t="s">
        <v>89</v>
      </c>
      <c r="AV581" s="12" t="s">
        <v>87</v>
      </c>
      <c r="AW581" s="12" t="s">
        <v>36</v>
      </c>
      <c r="AX581" s="12" t="s">
        <v>80</v>
      </c>
      <c r="AY581" s="153" t="s">
        <v>171</v>
      </c>
    </row>
    <row r="582" spans="2:65" s="12" customFormat="1">
      <c r="B582" s="151"/>
      <c r="D582" s="152" t="s">
        <v>179</v>
      </c>
      <c r="E582" s="153" t="s">
        <v>1</v>
      </c>
      <c r="F582" s="154" t="s">
        <v>2054</v>
      </c>
      <c r="H582" s="153" t="s">
        <v>1</v>
      </c>
      <c r="I582" s="155"/>
      <c r="L582" s="151"/>
      <c r="M582" s="156"/>
      <c r="T582" s="157"/>
      <c r="AT582" s="153" t="s">
        <v>179</v>
      </c>
      <c r="AU582" s="153" t="s">
        <v>89</v>
      </c>
      <c r="AV582" s="12" t="s">
        <v>87</v>
      </c>
      <c r="AW582" s="12" t="s">
        <v>36</v>
      </c>
      <c r="AX582" s="12" t="s">
        <v>80</v>
      </c>
      <c r="AY582" s="153" t="s">
        <v>171</v>
      </c>
    </row>
    <row r="583" spans="2:65" s="13" customFormat="1">
      <c r="B583" s="158"/>
      <c r="D583" s="152" t="s">
        <v>179</v>
      </c>
      <c r="E583" s="159" t="s">
        <v>1</v>
      </c>
      <c r="F583" s="160" t="s">
        <v>2010</v>
      </c>
      <c r="H583" s="161">
        <v>11.2</v>
      </c>
      <c r="I583" s="162"/>
      <c r="L583" s="158"/>
      <c r="M583" s="163"/>
      <c r="T583" s="164"/>
      <c r="AT583" s="159" t="s">
        <v>179</v>
      </c>
      <c r="AU583" s="159" t="s">
        <v>89</v>
      </c>
      <c r="AV583" s="13" t="s">
        <v>89</v>
      </c>
      <c r="AW583" s="13" t="s">
        <v>36</v>
      </c>
      <c r="AX583" s="13" t="s">
        <v>80</v>
      </c>
      <c r="AY583" s="159" t="s">
        <v>171</v>
      </c>
    </row>
    <row r="584" spans="2:65" s="13" customFormat="1">
      <c r="B584" s="158"/>
      <c r="D584" s="152" t="s">
        <v>179</v>
      </c>
      <c r="E584" s="159" t="s">
        <v>1</v>
      </c>
      <c r="F584" s="160" t="s">
        <v>2011</v>
      </c>
      <c r="H584" s="161">
        <v>12.513</v>
      </c>
      <c r="I584" s="162"/>
      <c r="L584" s="158"/>
      <c r="M584" s="163"/>
      <c r="T584" s="164"/>
      <c r="AT584" s="159" t="s">
        <v>179</v>
      </c>
      <c r="AU584" s="159" t="s">
        <v>89</v>
      </c>
      <c r="AV584" s="13" t="s">
        <v>89</v>
      </c>
      <c r="AW584" s="13" t="s">
        <v>36</v>
      </c>
      <c r="AX584" s="13" t="s">
        <v>80</v>
      </c>
      <c r="AY584" s="159" t="s">
        <v>171</v>
      </c>
    </row>
    <row r="585" spans="2:65" s="13" customFormat="1">
      <c r="B585" s="158"/>
      <c r="D585" s="152" t="s">
        <v>179</v>
      </c>
      <c r="E585" s="159" t="s">
        <v>1</v>
      </c>
      <c r="F585" s="160" t="s">
        <v>2012</v>
      </c>
      <c r="H585" s="161">
        <v>6.4390000000000001</v>
      </c>
      <c r="I585" s="162"/>
      <c r="L585" s="158"/>
      <c r="M585" s="163"/>
      <c r="T585" s="164"/>
      <c r="AT585" s="159" t="s">
        <v>179</v>
      </c>
      <c r="AU585" s="159" t="s">
        <v>89</v>
      </c>
      <c r="AV585" s="13" t="s">
        <v>89</v>
      </c>
      <c r="AW585" s="13" t="s">
        <v>36</v>
      </c>
      <c r="AX585" s="13" t="s">
        <v>80</v>
      </c>
      <c r="AY585" s="159" t="s">
        <v>171</v>
      </c>
    </row>
    <row r="586" spans="2:65" s="14" customFormat="1">
      <c r="B586" s="165"/>
      <c r="D586" s="152" t="s">
        <v>179</v>
      </c>
      <c r="E586" s="166" t="s">
        <v>1</v>
      </c>
      <c r="F586" s="167" t="s">
        <v>183</v>
      </c>
      <c r="H586" s="168">
        <v>30.152000000000001</v>
      </c>
      <c r="I586" s="169"/>
      <c r="L586" s="165"/>
      <c r="M586" s="170"/>
      <c r="T586" s="171"/>
      <c r="AT586" s="166" t="s">
        <v>179</v>
      </c>
      <c r="AU586" s="166" t="s">
        <v>89</v>
      </c>
      <c r="AV586" s="14" t="s">
        <v>177</v>
      </c>
      <c r="AW586" s="14" t="s">
        <v>36</v>
      </c>
      <c r="AX586" s="14" t="s">
        <v>87</v>
      </c>
      <c r="AY586" s="166" t="s">
        <v>171</v>
      </c>
    </row>
    <row r="587" spans="2:65" s="1" customFormat="1" ht="44.25" customHeight="1">
      <c r="B587" s="32"/>
      <c r="C587" s="182" t="s">
        <v>947</v>
      </c>
      <c r="D587" s="182" t="s">
        <v>757</v>
      </c>
      <c r="E587" s="183" t="s">
        <v>2061</v>
      </c>
      <c r="F587" s="184" t="s">
        <v>2062</v>
      </c>
      <c r="G587" s="185" t="s">
        <v>176</v>
      </c>
      <c r="H587" s="186">
        <v>36.816000000000003</v>
      </c>
      <c r="I587" s="187"/>
      <c r="J587" s="188">
        <f>ROUND(I587*H587,2)</f>
        <v>0</v>
      </c>
      <c r="K587" s="189"/>
      <c r="L587" s="190"/>
      <c r="M587" s="191" t="s">
        <v>1</v>
      </c>
      <c r="N587" s="192" t="s">
        <v>45</v>
      </c>
      <c r="P587" s="147">
        <f>O587*H587</f>
        <v>0</v>
      </c>
      <c r="Q587" s="147">
        <v>6.6E-3</v>
      </c>
      <c r="R587" s="147">
        <f>Q587*H587</f>
        <v>0.24298560000000002</v>
      </c>
      <c r="S587" s="147">
        <v>0</v>
      </c>
      <c r="T587" s="148">
        <f>S587*H587</f>
        <v>0</v>
      </c>
      <c r="AR587" s="149" t="s">
        <v>552</v>
      </c>
      <c r="AT587" s="149" t="s">
        <v>757</v>
      </c>
      <c r="AU587" s="149" t="s">
        <v>89</v>
      </c>
      <c r="AY587" s="17" t="s">
        <v>171</v>
      </c>
      <c r="BE587" s="150">
        <f>IF(N587="základní",J587,0)</f>
        <v>0</v>
      </c>
      <c r="BF587" s="150">
        <f>IF(N587="snížená",J587,0)</f>
        <v>0</v>
      </c>
      <c r="BG587" s="150">
        <f>IF(N587="zákl. přenesená",J587,0)</f>
        <v>0</v>
      </c>
      <c r="BH587" s="150">
        <f>IF(N587="sníž. přenesená",J587,0)</f>
        <v>0</v>
      </c>
      <c r="BI587" s="150">
        <f>IF(N587="nulová",J587,0)</f>
        <v>0</v>
      </c>
      <c r="BJ587" s="17" t="s">
        <v>87</v>
      </c>
      <c r="BK587" s="150">
        <f>ROUND(I587*H587,2)</f>
        <v>0</v>
      </c>
      <c r="BL587" s="17" t="s">
        <v>327</v>
      </c>
      <c r="BM587" s="149" t="s">
        <v>2067</v>
      </c>
    </row>
    <row r="588" spans="2:65" s="13" customFormat="1">
      <c r="B588" s="158"/>
      <c r="D588" s="152" t="s">
        <v>179</v>
      </c>
      <c r="F588" s="160" t="s">
        <v>2056</v>
      </c>
      <c r="H588" s="161">
        <v>36.816000000000003</v>
      </c>
      <c r="I588" s="162"/>
      <c r="L588" s="158"/>
      <c r="M588" s="163"/>
      <c r="T588" s="164"/>
      <c r="AT588" s="159" t="s">
        <v>179</v>
      </c>
      <c r="AU588" s="159" t="s">
        <v>89</v>
      </c>
      <c r="AV588" s="13" t="s">
        <v>89</v>
      </c>
      <c r="AW588" s="13" t="s">
        <v>4</v>
      </c>
      <c r="AX588" s="13" t="s">
        <v>87</v>
      </c>
      <c r="AY588" s="159" t="s">
        <v>171</v>
      </c>
    </row>
    <row r="589" spans="2:65" s="1" customFormat="1" ht="24.15" customHeight="1">
      <c r="B589" s="32"/>
      <c r="C589" s="137" t="s">
        <v>953</v>
      </c>
      <c r="D589" s="137" t="s">
        <v>173</v>
      </c>
      <c r="E589" s="138" t="s">
        <v>2068</v>
      </c>
      <c r="F589" s="139" t="s">
        <v>2069</v>
      </c>
      <c r="G589" s="140" t="s">
        <v>176</v>
      </c>
      <c r="H589" s="141">
        <v>45.72</v>
      </c>
      <c r="I589" s="142"/>
      <c r="J589" s="143">
        <f>ROUND(I589*H589,2)</f>
        <v>0</v>
      </c>
      <c r="K589" s="144"/>
      <c r="L589" s="32"/>
      <c r="M589" s="145" t="s">
        <v>1</v>
      </c>
      <c r="N589" s="146" t="s">
        <v>45</v>
      </c>
      <c r="P589" s="147">
        <f>O589*H589</f>
        <v>0</v>
      </c>
      <c r="Q589" s="147">
        <v>0</v>
      </c>
      <c r="R589" s="147">
        <f>Q589*H589</f>
        <v>0</v>
      </c>
      <c r="S589" s="147">
        <v>0</v>
      </c>
      <c r="T589" s="148">
        <f>S589*H589</f>
        <v>0</v>
      </c>
      <c r="AR589" s="149" t="s">
        <v>327</v>
      </c>
      <c r="AT589" s="149" t="s">
        <v>173</v>
      </c>
      <c r="AU589" s="149" t="s">
        <v>89</v>
      </c>
      <c r="AY589" s="17" t="s">
        <v>171</v>
      </c>
      <c r="BE589" s="150">
        <f>IF(N589="základní",J589,0)</f>
        <v>0</v>
      </c>
      <c r="BF589" s="150">
        <f>IF(N589="snížená",J589,0)</f>
        <v>0</v>
      </c>
      <c r="BG589" s="150">
        <f>IF(N589="zákl. přenesená",J589,0)</f>
        <v>0</v>
      </c>
      <c r="BH589" s="150">
        <f>IF(N589="sníž. přenesená",J589,0)</f>
        <v>0</v>
      </c>
      <c r="BI589" s="150">
        <f>IF(N589="nulová",J589,0)</f>
        <v>0</v>
      </c>
      <c r="BJ589" s="17" t="s">
        <v>87</v>
      </c>
      <c r="BK589" s="150">
        <f>ROUND(I589*H589,2)</f>
        <v>0</v>
      </c>
      <c r="BL589" s="17" t="s">
        <v>327</v>
      </c>
      <c r="BM589" s="149" t="s">
        <v>2070</v>
      </c>
    </row>
    <row r="590" spans="2:65" s="12" customFormat="1">
      <c r="B590" s="151"/>
      <c r="D590" s="152" t="s">
        <v>179</v>
      </c>
      <c r="E590" s="153" t="s">
        <v>1</v>
      </c>
      <c r="F590" s="154" t="s">
        <v>1695</v>
      </c>
      <c r="H590" s="153" t="s">
        <v>1</v>
      </c>
      <c r="I590" s="155"/>
      <c r="L590" s="151"/>
      <c r="M590" s="156"/>
      <c r="T590" s="157"/>
      <c r="AT590" s="153" t="s">
        <v>179</v>
      </c>
      <c r="AU590" s="153" t="s">
        <v>89</v>
      </c>
      <c r="AV590" s="12" t="s">
        <v>87</v>
      </c>
      <c r="AW590" s="12" t="s">
        <v>36</v>
      </c>
      <c r="AX590" s="12" t="s">
        <v>80</v>
      </c>
      <c r="AY590" s="153" t="s">
        <v>171</v>
      </c>
    </row>
    <row r="591" spans="2:65" s="12" customFormat="1">
      <c r="B591" s="151"/>
      <c r="D591" s="152" t="s">
        <v>179</v>
      </c>
      <c r="E591" s="153" t="s">
        <v>1</v>
      </c>
      <c r="F591" s="154" t="s">
        <v>1852</v>
      </c>
      <c r="H591" s="153" t="s">
        <v>1</v>
      </c>
      <c r="I591" s="155"/>
      <c r="L591" s="151"/>
      <c r="M591" s="156"/>
      <c r="T591" s="157"/>
      <c r="AT591" s="153" t="s">
        <v>179</v>
      </c>
      <c r="AU591" s="153" t="s">
        <v>89</v>
      </c>
      <c r="AV591" s="12" t="s">
        <v>87</v>
      </c>
      <c r="AW591" s="12" t="s">
        <v>36</v>
      </c>
      <c r="AX591" s="12" t="s">
        <v>80</v>
      </c>
      <c r="AY591" s="153" t="s">
        <v>171</v>
      </c>
    </row>
    <row r="592" spans="2:65" s="12" customFormat="1">
      <c r="B592" s="151"/>
      <c r="D592" s="152" t="s">
        <v>179</v>
      </c>
      <c r="E592" s="153" t="s">
        <v>1</v>
      </c>
      <c r="F592" s="154" t="s">
        <v>2046</v>
      </c>
      <c r="H592" s="153" t="s">
        <v>1</v>
      </c>
      <c r="I592" s="155"/>
      <c r="L592" s="151"/>
      <c r="M592" s="156"/>
      <c r="T592" s="157"/>
      <c r="AT592" s="153" t="s">
        <v>179</v>
      </c>
      <c r="AU592" s="153" t="s">
        <v>89</v>
      </c>
      <c r="AV592" s="12" t="s">
        <v>87</v>
      </c>
      <c r="AW592" s="12" t="s">
        <v>36</v>
      </c>
      <c r="AX592" s="12" t="s">
        <v>80</v>
      </c>
      <c r="AY592" s="153" t="s">
        <v>171</v>
      </c>
    </row>
    <row r="593" spans="2:65" s="13" customFormat="1">
      <c r="B593" s="158"/>
      <c r="D593" s="152" t="s">
        <v>179</v>
      </c>
      <c r="E593" s="159" t="s">
        <v>1</v>
      </c>
      <c r="F593" s="160" t="s">
        <v>2060</v>
      </c>
      <c r="H593" s="161">
        <v>45.72</v>
      </c>
      <c r="I593" s="162"/>
      <c r="L593" s="158"/>
      <c r="M593" s="163"/>
      <c r="T593" s="164"/>
      <c r="AT593" s="159" t="s">
        <v>179</v>
      </c>
      <c r="AU593" s="159" t="s">
        <v>89</v>
      </c>
      <c r="AV593" s="13" t="s">
        <v>89</v>
      </c>
      <c r="AW593" s="13" t="s">
        <v>36</v>
      </c>
      <c r="AX593" s="13" t="s">
        <v>87</v>
      </c>
      <c r="AY593" s="159" t="s">
        <v>171</v>
      </c>
    </row>
    <row r="594" spans="2:65" s="1" customFormat="1" ht="37.950000000000003" customHeight="1">
      <c r="B594" s="32"/>
      <c r="C594" s="182" t="s">
        <v>958</v>
      </c>
      <c r="D594" s="182" t="s">
        <v>757</v>
      </c>
      <c r="E594" s="183" t="s">
        <v>2071</v>
      </c>
      <c r="F594" s="184" t="s">
        <v>2072</v>
      </c>
      <c r="G594" s="185" t="s">
        <v>176</v>
      </c>
      <c r="H594" s="186">
        <v>53.286999999999999</v>
      </c>
      <c r="I594" s="187"/>
      <c r="J594" s="188">
        <f>ROUND(I594*H594,2)</f>
        <v>0</v>
      </c>
      <c r="K594" s="189"/>
      <c r="L594" s="190"/>
      <c r="M594" s="191" t="s">
        <v>1</v>
      </c>
      <c r="N594" s="192" t="s">
        <v>45</v>
      </c>
      <c r="P594" s="147">
        <f>O594*H594</f>
        <v>0</v>
      </c>
      <c r="Q594" s="147">
        <v>2.0200000000000001E-3</v>
      </c>
      <c r="R594" s="147">
        <f>Q594*H594</f>
        <v>0.10763974</v>
      </c>
      <c r="S594" s="147">
        <v>0</v>
      </c>
      <c r="T594" s="148">
        <f>S594*H594</f>
        <v>0</v>
      </c>
      <c r="AR594" s="149" t="s">
        <v>552</v>
      </c>
      <c r="AT594" s="149" t="s">
        <v>757</v>
      </c>
      <c r="AU594" s="149" t="s">
        <v>89</v>
      </c>
      <c r="AY594" s="17" t="s">
        <v>171</v>
      </c>
      <c r="BE594" s="150">
        <f>IF(N594="základní",J594,0)</f>
        <v>0</v>
      </c>
      <c r="BF594" s="150">
        <f>IF(N594="snížená",J594,0)</f>
        <v>0</v>
      </c>
      <c r="BG594" s="150">
        <f>IF(N594="zákl. přenesená",J594,0)</f>
        <v>0</v>
      </c>
      <c r="BH594" s="150">
        <f>IF(N594="sníž. přenesená",J594,0)</f>
        <v>0</v>
      </c>
      <c r="BI594" s="150">
        <f>IF(N594="nulová",J594,0)</f>
        <v>0</v>
      </c>
      <c r="BJ594" s="17" t="s">
        <v>87</v>
      </c>
      <c r="BK594" s="150">
        <f>ROUND(I594*H594,2)</f>
        <v>0</v>
      </c>
      <c r="BL594" s="17" t="s">
        <v>327</v>
      </c>
      <c r="BM594" s="149" t="s">
        <v>2073</v>
      </c>
    </row>
    <row r="595" spans="2:65" s="13" customFormat="1">
      <c r="B595" s="158"/>
      <c r="D595" s="152" t="s">
        <v>179</v>
      </c>
      <c r="F595" s="160" t="s">
        <v>2050</v>
      </c>
      <c r="H595" s="161">
        <v>53.286999999999999</v>
      </c>
      <c r="I595" s="162"/>
      <c r="L595" s="158"/>
      <c r="M595" s="163"/>
      <c r="T595" s="164"/>
      <c r="AT595" s="159" t="s">
        <v>179</v>
      </c>
      <c r="AU595" s="159" t="s">
        <v>89</v>
      </c>
      <c r="AV595" s="13" t="s">
        <v>89</v>
      </c>
      <c r="AW595" s="13" t="s">
        <v>4</v>
      </c>
      <c r="AX595" s="13" t="s">
        <v>87</v>
      </c>
      <c r="AY595" s="159" t="s">
        <v>171</v>
      </c>
    </row>
    <row r="596" spans="2:65" s="1" customFormat="1" ht="24.15" customHeight="1">
      <c r="B596" s="32"/>
      <c r="C596" s="137" t="s">
        <v>965</v>
      </c>
      <c r="D596" s="137" t="s">
        <v>173</v>
      </c>
      <c r="E596" s="138" t="s">
        <v>2074</v>
      </c>
      <c r="F596" s="139" t="s">
        <v>2075</v>
      </c>
      <c r="G596" s="140" t="s">
        <v>176</v>
      </c>
      <c r="H596" s="141">
        <v>30.152000000000001</v>
      </c>
      <c r="I596" s="142"/>
      <c r="J596" s="143">
        <f>ROUND(I596*H596,2)</f>
        <v>0</v>
      </c>
      <c r="K596" s="144"/>
      <c r="L596" s="32"/>
      <c r="M596" s="145" t="s">
        <v>1</v>
      </c>
      <c r="N596" s="146" t="s">
        <v>45</v>
      </c>
      <c r="P596" s="147">
        <f>O596*H596</f>
        <v>0</v>
      </c>
      <c r="Q596" s="147">
        <v>6.0000000000000002E-5</v>
      </c>
      <c r="R596" s="147">
        <f>Q596*H596</f>
        <v>1.80912E-3</v>
      </c>
      <c r="S596" s="147">
        <v>0</v>
      </c>
      <c r="T596" s="148">
        <f>S596*H596</f>
        <v>0</v>
      </c>
      <c r="AR596" s="149" t="s">
        <v>327</v>
      </c>
      <c r="AT596" s="149" t="s">
        <v>173</v>
      </c>
      <c r="AU596" s="149" t="s">
        <v>89</v>
      </c>
      <c r="AY596" s="17" t="s">
        <v>171</v>
      </c>
      <c r="BE596" s="150">
        <f>IF(N596="základní",J596,0)</f>
        <v>0</v>
      </c>
      <c r="BF596" s="150">
        <f>IF(N596="snížená",J596,0)</f>
        <v>0</v>
      </c>
      <c r="BG596" s="150">
        <f>IF(N596="zákl. přenesená",J596,0)</f>
        <v>0</v>
      </c>
      <c r="BH596" s="150">
        <f>IF(N596="sníž. přenesená",J596,0)</f>
        <v>0</v>
      </c>
      <c r="BI596" s="150">
        <f>IF(N596="nulová",J596,0)</f>
        <v>0</v>
      </c>
      <c r="BJ596" s="17" t="s">
        <v>87</v>
      </c>
      <c r="BK596" s="150">
        <f>ROUND(I596*H596,2)</f>
        <v>0</v>
      </c>
      <c r="BL596" s="17" t="s">
        <v>327</v>
      </c>
      <c r="BM596" s="149" t="s">
        <v>2076</v>
      </c>
    </row>
    <row r="597" spans="2:65" s="12" customFormat="1">
      <c r="B597" s="151"/>
      <c r="D597" s="152" t="s">
        <v>179</v>
      </c>
      <c r="E597" s="153" t="s">
        <v>1</v>
      </c>
      <c r="F597" s="154" t="s">
        <v>1695</v>
      </c>
      <c r="H597" s="153" t="s">
        <v>1</v>
      </c>
      <c r="I597" s="155"/>
      <c r="L597" s="151"/>
      <c r="M597" s="156"/>
      <c r="T597" s="157"/>
      <c r="AT597" s="153" t="s">
        <v>179</v>
      </c>
      <c r="AU597" s="153" t="s">
        <v>89</v>
      </c>
      <c r="AV597" s="12" t="s">
        <v>87</v>
      </c>
      <c r="AW597" s="12" t="s">
        <v>36</v>
      </c>
      <c r="AX597" s="12" t="s">
        <v>80</v>
      </c>
      <c r="AY597" s="153" t="s">
        <v>171</v>
      </c>
    </row>
    <row r="598" spans="2:65" s="12" customFormat="1">
      <c r="B598" s="151"/>
      <c r="D598" s="152" t="s">
        <v>179</v>
      </c>
      <c r="E598" s="153" t="s">
        <v>1</v>
      </c>
      <c r="F598" s="154" t="s">
        <v>1852</v>
      </c>
      <c r="H598" s="153" t="s">
        <v>1</v>
      </c>
      <c r="I598" s="155"/>
      <c r="L598" s="151"/>
      <c r="M598" s="156"/>
      <c r="T598" s="157"/>
      <c r="AT598" s="153" t="s">
        <v>179</v>
      </c>
      <c r="AU598" s="153" t="s">
        <v>89</v>
      </c>
      <c r="AV598" s="12" t="s">
        <v>87</v>
      </c>
      <c r="AW598" s="12" t="s">
        <v>36</v>
      </c>
      <c r="AX598" s="12" t="s">
        <v>80</v>
      </c>
      <c r="AY598" s="153" t="s">
        <v>171</v>
      </c>
    </row>
    <row r="599" spans="2:65" s="12" customFormat="1">
      <c r="B599" s="151"/>
      <c r="D599" s="152" t="s">
        <v>179</v>
      </c>
      <c r="E599" s="153" t="s">
        <v>1</v>
      </c>
      <c r="F599" s="154" t="s">
        <v>2054</v>
      </c>
      <c r="H599" s="153" t="s">
        <v>1</v>
      </c>
      <c r="I599" s="155"/>
      <c r="L599" s="151"/>
      <c r="M599" s="156"/>
      <c r="T599" s="157"/>
      <c r="AT599" s="153" t="s">
        <v>179</v>
      </c>
      <c r="AU599" s="153" t="s">
        <v>89</v>
      </c>
      <c r="AV599" s="12" t="s">
        <v>87</v>
      </c>
      <c r="AW599" s="12" t="s">
        <v>36</v>
      </c>
      <c r="AX599" s="12" t="s">
        <v>80</v>
      </c>
      <c r="AY599" s="153" t="s">
        <v>171</v>
      </c>
    </row>
    <row r="600" spans="2:65" s="13" customFormat="1">
      <c r="B600" s="158"/>
      <c r="D600" s="152" t="s">
        <v>179</v>
      </c>
      <c r="E600" s="159" t="s">
        <v>1</v>
      </c>
      <c r="F600" s="160" t="s">
        <v>2010</v>
      </c>
      <c r="H600" s="161">
        <v>11.2</v>
      </c>
      <c r="I600" s="162"/>
      <c r="L600" s="158"/>
      <c r="M600" s="163"/>
      <c r="T600" s="164"/>
      <c r="AT600" s="159" t="s">
        <v>179</v>
      </c>
      <c r="AU600" s="159" t="s">
        <v>89</v>
      </c>
      <c r="AV600" s="13" t="s">
        <v>89</v>
      </c>
      <c r="AW600" s="13" t="s">
        <v>36</v>
      </c>
      <c r="AX600" s="13" t="s">
        <v>80</v>
      </c>
      <c r="AY600" s="159" t="s">
        <v>171</v>
      </c>
    </row>
    <row r="601" spans="2:65" s="13" customFormat="1">
      <c r="B601" s="158"/>
      <c r="D601" s="152" t="s">
        <v>179</v>
      </c>
      <c r="E601" s="159" t="s">
        <v>1</v>
      </c>
      <c r="F601" s="160" t="s">
        <v>2011</v>
      </c>
      <c r="H601" s="161">
        <v>12.513</v>
      </c>
      <c r="I601" s="162"/>
      <c r="L601" s="158"/>
      <c r="M601" s="163"/>
      <c r="T601" s="164"/>
      <c r="AT601" s="159" t="s">
        <v>179</v>
      </c>
      <c r="AU601" s="159" t="s">
        <v>89</v>
      </c>
      <c r="AV601" s="13" t="s">
        <v>89</v>
      </c>
      <c r="AW601" s="13" t="s">
        <v>36</v>
      </c>
      <c r="AX601" s="13" t="s">
        <v>80</v>
      </c>
      <c r="AY601" s="159" t="s">
        <v>171</v>
      </c>
    </row>
    <row r="602" spans="2:65" s="13" customFormat="1">
      <c r="B602" s="158"/>
      <c r="D602" s="152" t="s">
        <v>179</v>
      </c>
      <c r="E602" s="159" t="s">
        <v>1</v>
      </c>
      <c r="F602" s="160" t="s">
        <v>2012</v>
      </c>
      <c r="H602" s="161">
        <v>6.4390000000000001</v>
      </c>
      <c r="I602" s="162"/>
      <c r="L602" s="158"/>
      <c r="M602" s="163"/>
      <c r="T602" s="164"/>
      <c r="AT602" s="159" t="s">
        <v>179</v>
      </c>
      <c r="AU602" s="159" t="s">
        <v>89</v>
      </c>
      <c r="AV602" s="13" t="s">
        <v>89</v>
      </c>
      <c r="AW602" s="13" t="s">
        <v>36</v>
      </c>
      <c r="AX602" s="13" t="s">
        <v>80</v>
      </c>
      <c r="AY602" s="159" t="s">
        <v>171</v>
      </c>
    </row>
    <row r="603" spans="2:65" s="14" customFormat="1">
      <c r="B603" s="165"/>
      <c r="D603" s="152" t="s">
        <v>179</v>
      </c>
      <c r="E603" s="166" t="s">
        <v>1</v>
      </c>
      <c r="F603" s="167" t="s">
        <v>183</v>
      </c>
      <c r="H603" s="168">
        <v>30.152000000000001</v>
      </c>
      <c r="I603" s="169"/>
      <c r="L603" s="165"/>
      <c r="M603" s="170"/>
      <c r="T603" s="171"/>
      <c r="AT603" s="166" t="s">
        <v>179</v>
      </c>
      <c r="AU603" s="166" t="s">
        <v>89</v>
      </c>
      <c r="AV603" s="14" t="s">
        <v>177</v>
      </c>
      <c r="AW603" s="14" t="s">
        <v>36</v>
      </c>
      <c r="AX603" s="14" t="s">
        <v>87</v>
      </c>
      <c r="AY603" s="166" t="s">
        <v>171</v>
      </c>
    </row>
    <row r="604" spans="2:65" s="1" customFormat="1" ht="37.950000000000003" customHeight="1">
      <c r="B604" s="32"/>
      <c r="C604" s="182" t="s">
        <v>971</v>
      </c>
      <c r="D604" s="182" t="s">
        <v>757</v>
      </c>
      <c r="E604" s="183" t="s">
        <v>2071</v>
      </c>
      <c r="F604" s="184" t="s">
        <v>2072</v>
      </c>
      <c r="G604" s="185" t="s">
        <v>176</v>
      </c>
      <c r="H604" s="186">
        <v>36.816000000000003</v>
      </c>
      <c r="I604" s="187"/>
      <c r="J604" s="188">
        <f>ROUND(I604*H604,2)</f>
        <v>0</v>
      </c>
      <c r="K604" s="189"/>
      <c r="L604" s="190"/>
      <c r="M604" s="191" t="s">
        <v>1</v>
      </c>
      <c r="N604" s="192" t="s">
        <v>45</v>
      </c>
      <c r="P604" s="147">
        <f>O604*H604</f>
        <v>0</v>
      </c>
      <c r="Q604" s="147">
        <v>2.0200000000000001E-3</v>
      </c>
      <c r="R604" s="147">
        <f>Q604*H604</f>
        <v>7.4368320000000002E-2</v>
      </c>
      <c r="S604" s="147">
        <v>0</v>
      </c>
      <c r="T604" s="148">
        <f>S604*H604</f>
        <v>0</v>
      </c>
      <c r="AR604" s="149" t="s">
        <v>552</v>
      </c>
      <c r="AT604" s="149" t="s">
        <v>757</v>
      </c>
      <c r="AU604" s="149" t="s">
        <v>89</v>
      </c>
      <c r="AY604" s="17" t="s">
        <v>171</v>
      </c>
      <c r="BE604" s="150">
        <f>IF(N604="základní",J604,0)</f>
        <v>0</v>
      </c>
      <c r="BF604" s="150">
        <f>IF(N604="snížená",J604,0)</f>
        <v>0</v>
      </c>
      <c r="BG604" s="150">
        <f>IF(N604="zákl. přenesená",J604,0)</f>
        <v>0</v>
      </c>
      <c r="BH604" s="150">
        <f>IF(N604="sníž. přenesená",J604,0)</f>
        <v>0</v>
      </c>
      <c r="BI604" s="150">
        <f>IF(N604="nulová",J604,0)</f>
        <v>0</v>
      </c>
      <c r="BJ604" s="17" t="s">
        <v>87</v>
      </c>
      <c r="BK604" s="150">
        <f>ROUND(I604*H604,2)</f>
        <v>0</v>
      </c>
      <c r="BL604" s="17" t="s">
        <v>327</v>
      </c>
      <c r="BM604" s="149" t="s">
        <v>2077</v>
      </c>
    </row>
    <row r="605" spans="2:65" s="13" customFormat="1">
      <c r="B605" s="158"/>
      <c r="D605" s="152" t="s">
        <v>179</v>
      </c>
      <c r="F605" s="160" t="s">
        <v>2056</v>
      </c>
      <c r="H605" s="161">
        <v>36.816000000000003</v>
      </c>
      <c r="I605" s="162"/>
      <c r="L605" s="158"/>
      <c r="M605" s="163"/>
      <c r="T605" s="164"/>
      <c r="AT605" s="159" t="s">
        <v>179</v>
      </c>
      <c r="AU605" s="159" t="s">
        <v>89</v>
      </c>
      <c r="AV605" s="13" t="s">
        <v>89</v>
      </c>
      <c r="AW605" s="13" t="s">
        <v>4</v>
      </c>
      <c r="AX605" s="13" t="s">
        <v>87</v>
      </c>
      <c r="AY605" s="159" t="s">
        <v>171</v>
      </c>
    </row>
    <row r="606" spans="2:65" s="1" customFormat="1" ht="24.15" customHeight="1">
      <c r="B606" s="32"/>
      <c r="C606" s="137" t="s">
        <v>977</v>
      </c>
      <c r="D606" s="137" t="s">
        <v>173</v>
      </c>
      <c r="E606" s="138" t="s">
        <v>2078</v>
      </c>
      <c r="F606" s="139" t="s">
        <v>2079</v>
      </c>
      <c r="G606" s="140" t="s">
        <v>689</v>
      </c>
      <c r="H606" s="141">
        <v>1.708</v>
      </c>
      <c r="I606" s="142"/>
      <c r="J606" s="143">
        <f>ROUND(I606*H606,2)</f>
        <v>0</v>
      </c>
      <c r="K606" s="144"/>
      <c r="L606" s="32"/>
      <c r="M606" s="145" t="s">
        <v>1</v>
      </c>
      <c r="N606" s="146" t="s">
        <v>45</v>
      </c>
      <c r="P606" s="147">
        <f>O606*H606</f>
        <v>0</v>
      </c>
      <c r="Q606" s="147">
        <v>0</v>
      </c>
      <c r="R606" s="147">
        <f>Q606*H606</f>
        <v>0</v>
      </c>
      <c r="S606" s="147">
        <v>0</v>
      </c>
      <c r="T606" s="148">
        <f>S606*H606</f>
        <v>0</v>
      </c>
      <c r="AR606" s="149" t="s">
        <v>327</v>
      </c>
      <c r="AT606" s="149" t="s">
        <v>173</v>
      </c>
      <c r="AU606" s="149" t="s">
        <v>89</v>
      </c>
      <c r="AY606" s="17" t="s">
        <v>171</v>
      </c>
      <c r="BE606" s="150">
        <f>IF(N606="základní",J606,0)</f>
        <v>0</v>
      </c>
      <c r="BF606" s="150">
        <f>IF(N606="snížená",J606,0)</f>
        <v>0</v>
      </c>
      <c r="BG606" s="150">
        <f>IF(N606="zákl. přenesená",J606,0)</f>
        <v>0</v>
      </c>
      <c r="BH606" s="150">
        <f>IF(N606="sníž. přenesená",J606,0)</f>
        <v>0</v>
      </c>
      <c r="BI606" s="150">
        <f>IF(N606="nulová",J606,0)</f>
        <v>0</v>
      </c>
      <c r="BJ606" s="17" t="s">
        <v>87</v>
      </c>
      <c r="BK606" s="150">
        <f>ROUND(I606*H606,2)</f>
        <v>0</v>
      </c>
      <c r="BL606" s="17" t="s">
        <v>327</v>
      </c>
      <c r="BM606" s="149" t="s">
        <v>2080</v>
      </c>
    </row>
    <row r="607" spans="2:65" s="11" customFormat="1" ht="22.95" customHeight="1">
      <c r="B607" s="125"/>
      <c r="D607" s="126" t="s">
        <v>79</v>
      </c>
      <c r="E607" s="135" t="s">
        <v>2081</v>
      </c>
      <c r="F607" s="135" t="s">
        <v>2082</v>
      </c>
      <c r="I607" s="128"/>
      <c r="J607" s="136">
        <f>BK607</f>
        <v>0</v>
      </c>
      <c r="L607" s="125"/>
      <c r="M607" s="130"/>
      <c r="P607" s="131">
        <f>SUM(P608:P621)</f>
        <v>0</v>
      </c>
      <c r="R607" s="131">
        <f>SUM(R608:R621)</f>
        <v>0.74567500000000009</v>
      </c>
      <c r="T607" s="132">
        <f>SUM(T608:T621)</f>
        <v>0</v>
      </c>
      <c r="AR607" s="126" t="s">
        <v>89</v>
      </c>
      <c r="AT607" s="133" t="s">
        <v>79</v>
      </c>
      <c r="AU607" s="133" t="s">
        <v>87</v>
      </c>
      <c r="AY607" s="126" t="s">
        <v>171</v>
      </c>
      <c r="BK607" s="134">
        <f>SUM(BK608:BK621)</f>
        <v>0</v>
      </c>
    </row>
    <row r="608" spans="2:65" s="1" customFormat="1" ht="24.15" customHeight="1">
      <c r="B608" s="32"/>
      <c r="C608" s="137" t="s">
        <v>982</v>
      </c>
      <c r="D608" s="137" t="s">
        <v>173</v>
      </c>
      <c r="E608" s="138" t="s">
        <v>2083</v>
      </c>
      <c r="F608" s="139" t="s">
        <v>2084</v>
      </c>
      <c r="G608" s="140" t="s">
        <v>252</v>
      </c>
      <c r="H608" s="141">
        <v>3.05</v>
      </c>
      <c r="I608" s="142"/>
      <c r="J608" s="143">
        <f>ROUND(I608*H608,2)</f>
        <v>0</v>
      </c>
      <c r="K608" s="144"/>
      <c r="L608" s="32"/>
      <c r="M608" s="145" t="s">
        <v>1</v>
      </c>
      <c r="N608" s="146" t="s">
        <v>45</v>
      </c>
      <c r="P608" s="147">
        <f>O608*H608</f>
        <v>0</v>
      </c>
      <c r="Q608" s="147">
        <v>0</v>
      </c>
      <c r="R608" s="147">
        <f>Q608*H608</f>
        <v>0</v>
      </c>
      <c r="S608" s="147">
        <v>0</v>
      </c>
      <c r="T608" s="148">
        <f>S608*H608</f>
        <v>0</v>
      </c>
      <c r="AR608" s="149" t="s">
        <v>327</v>
      </c>
      <c r="AT608" s="149" t="s">
        <v>173</v>
      </c>
      <c r="AU608" s="149" t="s">
        <v>89</v>
      </c>
      <c r="AY608" s="17" t="s">
        <v>171</v>
      </c>
      <c r="BE608" s="150">
        <f>IF(N608="základní",J608,0)</f>
        <v>0</v>
      </c>
      <c r="BF608" s="150">
        <f>IF(N608="snížená",J608,0)</f>
        <v>0</v>
      </c>
      <c r="BG608" s="150">
        <f>IF(N608="zákl. přenesená",J608,0)</f>
        <v>0</v>
      </c>
      <c r="BH608" s="150">
        <f>IF(N608="sníž. přenesená",J608,0)</f>
        <v>0</v>
      </c>
      <c r="BI608" s="150">
        <f>IF(N608="nulová",J608,0)</f>
        <v>0</v>
      </c>
      <c r="BJ608" s="17" t="s">
        <v>87</v>
      </c>
      <c r="BK608" s="150">
        <f>ROUND(I608*H608,2)</f>
        <v>0</v>
      </c>
      <c r="BL608" s="17" t="s">
        <v>327</v>
      </c>
      <c r="BM608" s="149" t="s">
        <v>2085</v>
      </c>
    </row>
    <row r="609" spans="2:65" s="12" customFormat="1">
      <c r="B609" s="151"/>
      <c r="D609" s="152" t="s">
        <v>179</v>
      </c>
      <c r="E609" s="153" t="s">
        <v>1</v>
      </c>
      <c r="F609" s="154" t="s">
        <v>1695</v>
      </c>
      <c r="H609" s="153" t="s">
        <v>1</v>
      </c>
      <c r="I609" s="155"/>
      <c r="L609" s="151"/>
      <c r="M609" s="156"/>
      <c r="T609" s="157"/>
      <c r="AT609" s="153" t="s">
        <v>179</v>
      </c>
      <c r="AU609" s="153" t="s">
        <v>89</v>
      </c>
      <c r="AV609" s="12" t="s">
        <v>87</v>
      </c>
      <c r="AW609" s="12" t="s">
        <v>36</v>
      </c>
      <c r="AX609" s="12" t="s">
        <v>80</v>
      </c>
      <c r="AY609" s="153" t="s">
        <v>171</v>
      </c>
    </row>
    <row r="610" spans="2:65" s="12" customFormat="1">
      <c r="B610" s="151"/>
      <c r="D610" s="152" t="s">
        <v>179</v>
      </c>
      <c r="E610" s="153" t="s">
        <v>1</v>
      </c>
      <c r="F610" s="154" t="s">
        <v>1874</v>
      </c>
      <c r="H610" s="153" t="s">
        <v>1</v>
      </c>
      <c r="I610" s="155"/>
      <c r="L610" s="151"/>
      <c r="M610" s="156"/>
      <c r="T610" s="157"/>
      <c r="AT610" s="153" t="s">
        <v>179</v>
      </c>
      <c r="AU610" s="153" t="s">
        <v>89</v>
      </c>
      <c r="AV610" s="12" t="s">
        <v>87</v>
      </c>
      <c r="AW610" s="12" t="s">
        <v>36</v>
      </c>
      <c r="AX610" s="12" t="s">
        <v>80</v>
      </c>
      <c r="AY610" s="153" t="s">
        <v>171</v>
      </c>
    </row>
    <row r="611" spans="2:65" s="13" customFormat="1">
      <c r="B611" s="158"/>
      <c r="D611" s="152" t="s">
        <v>179</v>
      </c>
      <c r="E611" s="159" t="s">
        <v>1</v>
      </c>
      <c r="F611" s="160" t="s">
        <v>2086</v>
      </c>
      <c r="H611" s="161">
        <v>3.05</v>
      </c>
      <c r="I611" s="162"/>
      <c r="L611" s="158"/>
      <c r="M611" s="163"/>
      <c r="T611" s="164"/>
      <c r="AT611" s="159" t="s">
        <v>179</v>
      </c>
      <c r="AU611" s="159" t="s">
        <v>89</v>
      </c>
      <c r="AV611" s="13" t="s">
        <v>89</v>
      </c>
      <c r="AW611" s="13" t="s">
        <v>36</v>
      </c>
      <c r="AX611" s="13" t="s">
        <v>87</v>
      </c>
      <c r="AY611" s="159" t="s">
        <v>171</v>
      </c>
    </row>
    <row r="612" spans="2:65" s="1" customFormat="1" ht="16.5" customHeight="1">
      <c r="B612" s="32"/>
      <c r="C612" s="182" t="s">
        <v>987</v>
      </c>
      <c r="D612" s="182" t="s">
        <v>757</v>
      </c>
      <c r="E612" s="183" t="s">
        <v>2087</v>
      </c>
      <c r="F612" s="184" t="s">
        <v>2088</v>
      </c>
      <c r="G612" s="185" t="s">
        <v>252</v>
      </c>
      <c r="H612" s="186">
        <v>3.05</v>
      </c>
      <c r="I612" s="187"/>
      <c r="J612" s="188">
        <f>ROUND(I612*H612,2)</f>
        <v>0</v>
      </c>
      <c r="K612" s="189"/>
      <c r="L612" s="190"/>
      <c r="M612" s="191" t="s">
        <v>1</v>
      </c>
      <c r="N612" s="192" t="s">
        <v>45</v>
      </c>
      <c r="P612" s="147">
        <f>O612*H612</f>
        <v>0</v>
      </c>
      <c r="Q612" s="147">
        <v>5.3100000000000001E-2</v>
      </c>
      <c r="R612" s="147">
        <f>Q612*H612</f>
        <v>0.16195499999999999</v>
      </c>
      <c r="S612" s="147">
        <v>0</v>
      </c>
      <c r="T612" s="148">
        <f>S612*H612</f>
        <v>0</v>
      </c>
      <c r="AR612" s="149" t="s">
        <v>552</v>
      </c>
      <c r="AT612" s="149" t="s">
        <v>757</v>
      </c>
      <c r="AU612" s="149" t="s">
        <v>89</v>
      </c>
      <c r="AY612" s="17" t="s">
        <v>171</v>
      </c>
      <c r="BE612" s="150">
        <f>IF(N612="základní",J612,0)</f>
        <v>0</v>
      </c>
      <c r="BF612" s="150">
        <f>IF(N612="snížená",J612,0)</f>
        <v>0</v>
      </c>
      <c r="BG612" s="150">
        <f>IF(N612="zákl. přenesená",J612,0)</f>
        <v>0</v>
      </c>
      <c r="BH612" s="150">
        <f>IF(N612="sníž. přenesená",J612,0)</f>
        <v>0</v>
      </c>
      <c r="BI612" s="150">
        <f>IF(N612="nulová",J612,0)</f>
        <v>0</v>
      </c>
      <c r="BJ612" s="17" t="s">
        <v>87</v>
      </c>
      <c r="BK612" s="150">
        <f>ROUND(I612*H612,2)</f>
        <v>0</v>
      </c>
      <c r="BL612" s="17" t="s">
        <v>327</v>
      </c>
      <c r="BM612" s="149" t="s">
        <v>2089</v>
      </c>
    </row>
    <row r="613" spans="2:65" s="1" customFormat="1" ht="24.15" customHeight="1">
      <c r="B613" s="32"/>
      <c r="C613" s="137" t="s">
        <v>992</v>
      </c>
      <c r="D613" s="137" t="s">
        <v>173</v>
      </c>
      <c r="E613" s="138" t="s">
        <v>2090</v>
      </c>
      <c r="F613" s="139" t="s">
        <v>2091</v>
      </c>
      <c r="G613" s="140" t="s">
        <v>1666</v>
      </c>
      <c r="H613" s="141">
        <v>4</v>
      </c>
      <c r="I613" s="142"/>
      <c r="J613" s="143">
        <f>ROUND(I613*H613,2)</f>
        <v>0</v>
      </c>
      <c r="K613" s="144"/>
      <c r="L613" s="32"/>
      <c r="M613" s="145" t="s">
        <v>1</v>
      </c>
      <c r="N613" s="146" t="s">
        <v>45</v>
      </c>
      <c r="P613" s="147">
        <f>O613*H613</f>
        <v>0</v>
      </c>
      <c r="Q613" s="147">
        <v>3.3180000000000001E-2</v>
      </c>
      <c r="R613" s="147">
        <f>Q613*H613</f>
        <v>0.13272</v>
      </c>
      <c r="S613" s="147">
        <v>0</v>
      </c>
      <c r="T613" s="148">
        <f>S613*H613</f>
        <v>0</v>
      </c>
      <c r="AR613" s="149" t="s">
        <v>327</v>
      </c>
      <c r="AT613" s="149" t="s">
        <v>173</v>
      </c>
      <c r="AU613" s="149" t="s">
        <v>89</v>
      </c>
      <c r="AY613" s="17" t="s">
        <v>171</v>
      </c>
      <c r="BE613" s="150">
        <f>IF(N613="základní",J613,0)</f>
        <v>0</v>
      </c>
      <c r="BF613" s="150">
        <f>IF(N613="snížená",J613,0)</f>
        <v>0</v>
      </c>
      <c r="BG613" s="150">
        <f>IF(N613="zákl. přenesená",J613,0)</f>
        <v>0</v>
      </c>
      <c r="BH613" s="150">
        <f>IF(N613="sníž. přenesená",J613,0)</f>
        <v>0</v>
      </c>
      <c r="BI613" s="150">
        <f>IF(N613="nulová",J613,0)</f>
        <v>0</v>
      </c>
      <c r="BJ613" s="17" t="s">
        <v>87</v>
      </c>
      <c r="BK613" s="150">
        <f>ROUND(I613*H613,2)</f>
        <v>0</v>
      </c>
      <c r="BL613" s="17" t="s">
        <v>327</v>
      </c>
      <c r="BM613" s="149" t="s">
        <v>2092</v>
      </c>
    </row>
    <row r="614" spans="2:65" s="12" customFormat="1">
      <c r="B614" s="151"/>
      <c r="D614" s="152" t="s">
        <v>179</v>
      </c>
      <c r="E614" s="153" t="s">
        <v>1</v>
      </c>
      <c r="F614" s="154" t="s">
        <v>1695</v>
      </c>
      <c r="H614" s="153" t="s">
        <v>1</v>
      </c>
      <c r="I614" s="155"/>
      <c r="L614" s="151"/>
      <c r="M614" s="156"/>
      <c r="T614" s="157"/>
      <c r="AT614" s="153" t="s">
        <v>179</v>
      </c>
      <c r="AU614" s="153" t="s">
        <v>89</v>
      </c>
      <c r="AV614" s="12" t="s">
        <v>87</v>
      </c>
      <c r="AW614" s="12" t="s">
        <v>36</v>
      </c>
      <c r="AX614" s="12" t="s">
        <v>80</v>
      </c>
      <c r="AY614" s="153" t="s">
        <v>171</v>
      </c>
    </row>
    <row r="615" spans="2:65" s="12" customFormat="1">
      <c r="B615" s="151"/>
      <c r="D615" s="152" t="s">
        <v>179</v>
      </c>
      <c r="E615" s="153" t="s">
        <v>1</v>
      </c>
      <c r="F615" s="154" t="s">
        <v>1874</v>
      </c>
      <c r="H615" s="153" t="s">
        <v>1</v>
      </c>
      <c r="I615" s="155"/>
      <c r="L615" s="151"/>
      <c r="M615" s="156"/>
      <c r="T615" s="157"/>
      <c r="AT615" s="153" t="s">
        <v>179</v>
      </c>
      <c r="AU615" s="153" t="s">
        <v>89</v>
      </c>
      <c r="AV615" s="12" t="s">
        <v>87</v>
      </c>
      <c r="AW615" s="12" t="s">
        <v>36</v>
      </c>
      <c r="AX615" s="12" t="s">
        <v>80</v>
      </c>
      <c r="AY615" s="153" t="s">
        <v>171</v>
      </c>
    </row>
    <row r="616" spans="2:65" s="13" customFormat="1">
      <c r="B616" s="158"/>
      <c r="D616" s="152" t="s">
        <v>179</v>
      </c>
      <c r="E616" s="159" t="s">
        <v>1</v>
      </c>
      <c r="F616" s="160" t="s">
        <v>2093</v>
      </c>
      <c r="H616" s="161">
        <v>4</v>
      </c>
      <c r="I616" s="162"/>
      <c r="L616" s="158"/>
      <c r="M616" s="163"/>
      <c r="T616" s="164"/>
      <c r="AT616" s="159" t="s">
        <v>179</v>
      </c>
      <c r="AU616" s="159" t="s">
        <v>89</v>
      </c>
      <c r="AV616" s="13" t="s">
        <v>89</v>
      </c>
      <c r="AW616" s="13" t="s">
        <v>36</v>
      </c>
      <c r="AX616" s="13" t="s">
        <v>87</v>
      </c>
      <c r="AY616" s="159" t="s">
        <v>171</v>
      </c>
    </row>
    <row r="617" spans="2:65" s="1" customFormat="1" ht="24.15" customHeight="1">
      <c r="B617" s="32"/>
      <c r="C617" s="137" t="s">
        <v>997</v>
      </c>
      <c r="D617" s="137" t="s">
        <v>173</v>
      </c>
      <c r="E617" s="138" t="s">
        <v>2094</v>
      </c>
      <c r="F617" s="139" t="s">
        <v>2095</v>
      </c>
      <c r="G617" s="140" t="s">
        <v>1666</v>
      </c>
      <c r="H617" s="141">
        <v>1</v>
      </c>
      <c r="I617" s="142"/>
      <c r="J617" s="143">
        <f>ROUND(I617*H617,2)</f>
        <v>0</v>
      </c>
      <c r="K617" s="144"/>
      <c r="L617" s="32"/>
      <c r="M617" s="145" t="s">
        <v>1</v>
      </c>
      <c r="N617" s="146" t="s">
        <v>45</v>
      </c>
      <c r="P617" s="147">
        <f>O617*H617</f>
        <v>0</v>
      </c>
      <c r="Q617" s="147">
        <v>0.45100000000000001</v>
      </c>
      <c r="R617" s="147">
        <f>Q617*H617</f>
        <v>0.45100000000000001</v>
      </c>
      <c r="S617" s="147">
        <v>0</v>
      </c>
      <c r="T617" s="148">
        <f>S617*H617</f>
        <v>0</v>
      </c>
      <c r="AR617" s="149" t="s">
        <v>327</v>
      </c>
      <c r="AT617" s="149" t="s">
        <v>173</v>
      </c>
      <c r="AU617" s="149" t="s">
        <v>89</v>
      </c>
      <c r="AY617" s="17" t="s">
        <v>171</v>
      </c>
      <c r="BE617" s="150">
        <f>IF(N617="základní",J617,0)</f>
        <v>0</v>
      </c>
      <c r="BF617" s="150">
        <f>IF(N617="snížená",J617,0)</f>
        <v>0</v>
      </c>
      <c r="BG617" s="150">
        <f>IF(N617="zákl. přenesená",J617,0)</f>
        <v>0</v>
      </c>
      <c r="BH617" s="150">
        <f>IF(N617="sníž. přenesená",J617,0)</f>
        <v>0</v>
      </c>
      <c r="BI617" s="150">
        <f>IF(N617="nulová",J617,0)</f>
        <v>0</v>
      </c>
      <c r="BJ617" s="17" t="s">
        <v>87</v>
      </c>
      <c r="BK617" s="150">
        <f>ROUND(I617*H617,2)</f>
        <v>0</v>
      </c>
      <c r="BL617" s="17" t="s">
        <v>327</v>
      </c>
      <c r="BM617" s="149" t="s">
        <v>2096</v>
      </c>
    </row>
    <row r="618" spans="2:65" s="12" customFormat="1">
      <c r="B618" s="151"/>
      <c r="D618" s="152" t="s">
        <v>179</v>
      </c>
      <c r="E618" s="153" t="s">
        <v>1</v>
      </c>
      <c r="F618" s="154" t="s">
        <v>1695</v>
      </c>
      <c r="H618" s="153" t="s">
        <v>1</v>
      </c>
      <c r="I618" s="155"/>
      <c r="L618" s="151"/>
      <c r="M618" s="156"/>
      <c r="T618" s="157"/>
      <c r="AT618" s="153" t="s">
        <v>179</v>
      </c>
      <c r="AU618" s="153" t="s">
        <v>89</v>
      </c>
      <c r="AV618" s="12" t="s">
        <v>87</v>
      </c>
      <c r="AW618" s="12" t="s">
        <v>36</v>
      </c>
      <c r="AX618" s="12" t="s">
        <v>80</v>
      </c>
      <c r="AY618" s="153" t="s">
        <v>171</v>
      </c>
    </row>
    <row r="619" spans="2:65" s="12" customFormat="1">
      <c r="B619" s="151"/>
      <c r="D619" s="152" t="s">
        <v>179</v>
      </c>
      <c r="E619" s="153" t="s">
        <v>1</v>
      </c>
      <c r="F619" s="154" t="s">
        <v>1874</v>
      </c>
      <c r="H619" s="153" t="s">
        <v>1</v>
      </c>
      <c r="I619" s="155"/>
      <c r="L619" s="151"/>
      <c r="M619" s="156"/>
      <c r="T619" s="157"/>
      <c r="AT619" s="153" t="s">
        <v>179</v>
      </c>
      <c r="AU619" s="153" t="s">
        <v>89</v>
      </c>
      <c r="AV619" s="12" t="s">
        <v>87</v>
      </c>
      <c r="AW619" s="12" t="s">
        <v>36</v>
      </c>
      <c r="AX619" s="12" t="s">
        <v>80</v>
      </c>
      <c r="AY619" s="153" t="s">
        <v>171</v>
      </c>
    </row>
    <row r="620" spans="2:65" s="13" customFormat="1">
      <c r="B620" s="158"/>
      <c r="D620" s="152" t="s">
        <v>179</v>
      </c>
      <c r="E620" s="159" t="s">
        <v>1</v>
      </c>
      <c r="F620" s="160" t="s">
        <v>2097</v>
      </c>
      <c r="H620" s="161">
        <v>1</v>
      </c>
      <c r="I620" s="162"/>
      <c r="L620" s="158"/>
      <c r="M620" s="163"/>
      <c r="T620" s="164"/>
      <c r="AT620" s="159" t="s">
        <v>179</v>
      </c>
      <c r="AU620" s="159" t="s">
        <v>89</v>
      </c>
      <c r="AV620" s="13" t="s">
        <v>89</v>
      </c>
      <c r="AW620" s="13" t="s">
        <v>36</v>
      </c>
      <c r="AX620" s="13" t="s">
        <v>87</v>
      </c>
      <c r="AY620" s="159" t="s">
        <v>171</v>
      </c>
    </row>
    <row r="621" spans="2:65" s="1" customFormat="1" ht="24.15" customHeight="1">
      <c r="B621" s="32"/>
      <c r="C621" s="137" t="s">
        <v>1002</v>
      </c>
      <c r="D621" s="137" t="s">
        <v>173</v>
      </c>
      <c r="E621" s="138" t="s">
        <v>2098</v>
      </c>
      <c r="F621" s="139" t="s">
        <v>2099</v>
      </c>
      <c r="G621" s="140" t="s">
        <v>689</v>
      </c>
      <c r="H621" s="141">
        <v>0.746</v>
      </c>
      <c r="I621" s="142"/>
      <c r="J621" s="143">
        <f>ROUND(I621*H621,2)</f>
        <v>0</v>
      </c>
      <c r="K621" s="144"/>
      <c r="L621" s="32"/>
      <c r="M621" s="145" t="s">
        <v>1</v>
      </c>
      <c r="N621" s="146" t="s">
        <v>45</v>
      </c>
      <c r="P621" s="147">
        <f>O621*H621</f>
        <v>0</v>
      </c>
      <c r="Q621" s="147">
        <v>0</v>
      </c>
      <c r="R621" s="147">
        <f>Q621*H621</f>
        <v>0</v>
      </c>
      <c r="S621" s="147">
        <v>0</v>
      </c>
      <c r="T621" s="148">
        <f>S621*H621</f>
        <v>0</v>
      </c>
      <c r="AR621" s="149" t="s">
        <v>327</v>
      </c>
      <c r="AT621" s="149" t="s">
        <v>173</v>
      </c>
      <c r="AU621" s="149" t="s">
        <v>89</v>
      </c>
      <c r="AY621" s="17" t="s">
        <v>171</v>
      </c>
      <c r="BE621" s="150">
        <f>IF(N621="základní",J621,0)</f>
        <v>0</v>
      </c>
      <c r="BF621" s="150">
        <f>IF(N621="snížená",J621,0)</f>
        <v>0</v>
      </c>
      <c r="BG621" s="150">
        <f>IF(N621="zákl. přenesená",J621,0)</f>
        <v>0</v>
      </c>
      <c r="BH621" s="150">
        <f>IF(N621="sníž. přenesená",J621,0)</f>
        <v>0</v>
      </c>
      <c r="BI621" s="150">
        <f>IF(N621="nulová",J621,0)</f>
        <v>0</v>
      </c>
      <c r="BJ621" s="17" t="s">
        <v>87</v>
      </c>
      <c r="BK621" s="150">
        <f>ROUND(I621*H621,2)</f>
        <v>0</v>
      </c>
      <c r="BL621" s="17" t="s">
        <v>327</v>
      </c>
      <c r="BM621" s="149" t="s">
        <v>2100</v>
      </c>
    </row>
    <row r="622" spans="2:65" s="11" customFormat="1" ht="22.95" customHeight="1">
      <c r="B622" s="125"/>
      <c r="D622" s="126" t="s">
        <v>79</v>
      </c>
      <c r="E622" s="135" t="s">
        <v>2101</v>
      </c>
      <c r="F622" s="135" t="s">
        <v>2102</v>
      </c>
      <c r="I622" s="128"/>
      <c r="J622" s="136">
        <f>BK622</f>
        <v>0</v>
      </c>
      <c r="L622" s="125"/>
      <c r="M622" s="130"/>
      <c r="P622" s="131">
        <f>SUM(P623:P675)</f>
        <v>0</v>
      </c>
      <c r="R622" s="131">
        <f>SUM(R623:R675)</f>
        <v>0</v>
      </c>
      <c r="T622" s="132">
        <f>SUM(T623:T675)</f>
        <v>0</v>
      </c>
      <c r="AR622" s="126" t="s">
        <v>89</v>
      </c>
      <c r="AT622" s="133" t="s">
        <v>79</v>
      </c>
      <c r="AU622" s="133" t="s">
        <v>87</v>
      </c>
      <c r="AY622" s="126" t="s">
        <v>171</v>
      </c>
      <c r="BK622" s="134">
        <f>SUM(BK623:BK675)</f>
        <v>0</v>
      </c>
    </row>
    <row r="623" spans="2:65" s="1" customFormat="1" ht="44.25" customHeight="1">
      <c r="B623" s="32"/>
      <c r="C623" s="137" t="s">
        <v>1006</v>
      </c>
      <c r="D623" s="137" t="s">
        <v>173</v>
      </c>
      <c r="E623" s="138" t="s">
        <v>2103</v>
      </c>
      <c r="F623" s="139" t="s">
        <v>2104</v>
      </c>
      <c r="G623" s="140" t="s">
        <v>176</v>
      </c>
      <c r="H623" s="141">
        <v>241.03800000000001</v>
      </c>
      <c r="I623" s="142"/>
      <c r="J623" s="143">
        <f>ROUND(I623*H623,2)</f>
        <v>0</v>
      </c>
      <c r="K623" s="144"/>
      <c r="L623" s="32"/>
      <c r="M623" s="145" t="s">
        <v>1</v>
      </c>
      <c r="N623" s="146" t="s">
        <v>45</v>
      </c>
      <c r="P623" s="147">
        <f>O623*H623</f>
        <v>0</v>
      </c>
      <c r="Q623" s="147">
        <v>0</v>
      </c>
      <c r="R623" s="147">
        <f>Q623*H623</f>
        <v>0</v>
      </c>
      <c r="S623" s="147">
        <v>0</v>
      </c>
      <c r="T623" s="148">
        <f>S623*H623</f>
        <v>0</v>
      </c>
      <c r="AR623" s="149" t="s">
        <v>327</v>
      </c>
      <c r="AT623" s="149" t="s">
        <v>173</v>
      </c>
      <c r="AU623" s="149" t="s">
        <v>89</v>
      </c>
      <c r="AY623" s="17" t="s">
        <v>171</v>
      </c>
      <c r="BE623" s="150">
        <f>IF(N623="základní",J623,0)</f>
        <v>0</v>
      </c>
      <c r="BF623" s="150">
        <f>IF(N623="snížená",J623,0)</f>
        <v>0</v>
      </c>
      <c r="BG623" s="150">
        <f>IF(N623="zákl. přenesená",J623,0)</f>
        <v>0</v>
      </c>
      <c r="BH623" s="150">
        <f>IF(N623="sníž. přenesená",J623,0)</f>
        <v>0</v>
      </c>
      <c r="BI623" s="150">
        <f>IF(N623="nulová",J623,0)</f>
        <v>0</v>
      </c>
      <c r="BJ623" s="17" t="s">
        <v>87</v>
      </c>
      <c r="BK623" s="150">
        <f>ROUND(I623*H623,2)</f>
        <v>0</v>
      </c>
      <c r="BL623" s="17" t="s">
        <v>327</v>
      </c>
      <c r="BM623" s="149" t="s">
        <v>2105</v>
      </c>
    </row>
    <row r="624" spans="2:65" s="12" customFormat="1">
      <c r="B624" s="151"/>
      <c r="D624" s="152" t="s">
        <v>179</v>
      </c>
      <c r="E624" s="153" t="s">
        <v>1</v>
      </c>
      <c r="F624" s="154" t="s">
        <v>1695</v>
      </c>
      <c r="H624" s="153" t="s">
        <v>1</v>
      </c>
      <c r="I624" s="155"/>
      <c r="L624" s="151"/>
      <c r="M624" s="156"/>
      <c r="T624" s="157"/>
      <c r="AT624" s="153" t="s">
        <v>179</v>
      </c>
      <c r="AU624" s="153" t="s">
        <v>89</v>
      </c>
      <c r="AV624" s="12" t="s">
        <v>87</v>
      </c>
      <c r="AW624" s="12" t="s">
        <v>36</v>
      </c>
      <c r="AX624" s="12" t="s">
        <v>80</v>
      </c>
      <c r="AY624" s="153" t="s">
        <v>171</v>
      </c>
    </row>
    <row r="625" spans="2:51" s="12" customFormat="1">
      <c r="B625" s="151"/>
      <c r="D625" s="152" t="s">
        <v>179</v>
      </c>
      <c r="E625" s="153" t="s">
        <v>1</v>
      </c>
      <c r="F625" s="154" t="s">
        <v>2106</v>
      </c>
      <c r="H625" s="153" t="s">
        <v>1</v>
      </c>
      <c r="I625" s="155"/>
      <c r="L625" s="151"/>
      <c r="M625" s="156"/>
      <c r="T625" s="157"/>
      <c r="AT625" s="153" t="s">
        <v>179</v>
      </c>
      <c r="AU625" s="153" t="s">
        <v>89</v>
      </c>
      <c r="AV625" s="12" t="s">
        <v>87</v>
      </c>
      <c r="AW625" s="12" t="s">
        <v>36</v>
      </c>
      <c r="AX625" s="12" t="s">
        <v>80</v>
      </c>
      <c r="AY625" s="153" t="s">
        <v>171</v>
      </c>
    </row>
    <row r="626" spans="2:51" s="12" customFormat="1">
      <c r="B626" s="151"/>
      <c r="D626" s="152" t="s">
        <v>179</v>
      </c>
      <c r="E626" s="153" t="s">
        <v>1</v>
      </c>
      <c r="F626" s="154" t="s">
        <v>2107</v>
      </c>
      <c r="H626" s="153" t="s">
        <v>1</v>
      </c>
      <c r="I626" s="155"/>
      <c r="L626" s="151"/>
      <c r="M626" s="156"/>
      <c r="T626" s="157"/>
      <c r="AT626" s="153" t="s">
        <v>179</v>
      </c>
      <c r="AU626" s="153" t="s">
        <v>89</v>
      </c>
      <c r="AV626" s="12" t="s">
        <v>87</v>
      </c>
      <c r="AW626" s="12" t="s">
        <v>36</v>
      </c>
      <c r="AX626" s="12" t="s">
        <v>80</v>
      </c>
      <c r="AY626" s="153" t="s">
        <v>171</v>
      </c>
    </row>
    <row r="627" spans="2:51" s="13" customFormat="1" ht="20.399999999999999">
      <c r="B627" s="158"/>
      <c r="D627" s="152" t="s">
        <v>179</v>
      </c>
      <c r="E627" s="159" t="s">
        <v>1</v>
      </c>
      <c r="F627" s="160" t="s">
        <v>2108</v>
      </c>
      <c r="H627" s="161">
        <v>26.725999999999999</v>
      </c>
      <c r="I627" s="162"/>
      <c r="L627" s="158"/>
      <c r="M627" s="163"/>
      <c r="T627" s="164"/>
      <c r="AT627" s="159" t="s">
        <v>179</v>
      </c>
      <c r="AU627" s="159" t="s">
        <v>89</v>
      </c>
      <c r="AV627" s="13" t="s">
        <v>89</v>
      </c>
      <c r="AW627" s="13" t="s">
        <v>36</v>
      </c>
      <c r="AX627" s="13" t="s">
        <v>80</v>
      </c>
      <c r="AY627" s="159" t="s">
        <v>171</v>
      </c>
    </row>
    <row r="628" spans="2:51" s="13" customFormat="1" ht="20.399999999999999">
      <c r="B628" s="158"/>
      <c r="D628" s="152" t="s">
        <v>179</v>
      </c>
      <c r="E628" s="159" t="s">
        <v>1</v>
      </c>
      <c r="F628" s="160" t="s">
        <v>2109</v>
      </c>
      <c r="H628" s="161">
        <v>2.9009999999999998</v>
      </c>
      <c r="I628" s="162"/>
      <c r="L628" s="158"/>
      <c r="M628" s="163"/>
      <c r="T628" s="164"/>
      <c r="AT628" s="159" t="s">
        <v>179</v>
      </c>
      <c r="AU628" s="159" t="s">
        <v>89</v>
      </c>
      <c r="AV628" s="13" t="s">
        <v>89</v>
      </c>
      <c r="AW628" s="13" t="s">
        <v>36</v>
      </c>
      <c r="AX628" s="13" t="s">
        <v>80</v>
      </c>
      <c r="AY628" s="159" t="s">
        <v>171</v>
      </c>
    </row>
    <row r="629" spans="2:51" s="13" customFormat="1" ht="20.399999999999999">
      <c r="B629" s="158"/>
      <c r="D629" s="152" t="s">
        <v>179</v>
      </c>
      <c r="E629" s="159" t="s">
        <v>1</v>
      </c>
      <c r="F629" s="160" t="s">
        <v>2110</v>
      </c>
      <c r="H629" s="161">
        <v>0.45</v>
      </c>
      <c r="I629" s="162"/>
      <c r="L629" s="158"/>
      <c r="M629" s="163"/>
      <c r="T629" s="164"/>
      <c r="AT629" s="159" t="s">
        <v>179</v>
      </c>
      <c r="AU629" s="159" t="s">
        <v>89</v>
      </c>
      <c r="AV629" s="13" t="s">
        <v>89</v>
      </c>
      <c r="AW629" s="13" t="s">
        <v>36</v>
      </c>
      <c r="AX629" s="13" t="s">
        <v>80</v>
      </c>
      <c r="AY629" s="159" t="s">
        <v>171</v>
      </c>
    </row>
    <row r="630" spans="2:51" s="13" customFormat="1">
      <c r="B630" s="158"/>
      <c r="D630" s="152" t="s">
        <v>179</v>
      </c>
      <c r="E630" s="159" t="s">
        <v>1</v>
      </c>
      <c r="F630" s="160" t="s">
        <v>2111</v>
      </c>
      <c r="H630" s="161">
        <v>17.98</v>
      </c>
      <c r="I630" s="162"/>
      <c r="L630" s="158"/>
      <c r="M630" s="163"/>
      <c r="T630" s="164"/>
      <c r="AT630" s="159" t="s">
        <v>179</v>
      </c>
      <c r="AU630" s="159" t="s">
        <v>89</v>
      </c>
      <c r="AV630" s="13" t="s">
        <v>89</v>
      </c>
      <c r="AW630" s="13" t="s">
        <v>36</v>
      </c>
      <c r="AX630" s="13" t="s">
        <v>80</v>
      </c>
      <c r="AY630" s="159" t="s">
        <v>171</v>
      </c>
    </row>
    <row r="631" spans="2:51" s="13" customFormat="1">
      <c r="B631" s="158"/>
      <c r="D631" s="152" t="s">
        <v>179</v>
      </c>
      <c r="E631" s="159" t="s">
        <v>1</v>
      </c>
      <c r="F631" s="160" t="s">
        <v>2112</v>
      </c>
      <c r="H631" s="161">
        <v>7.2</v>
      </c>
      <c r="I631" s="162"/>
      <c r="L631" s="158"/>
      <c r="M631" s="163"/>
      <c r="T631" s="164"/>
      <c r="AT631" s="159" t="s">
        <v>179</v>
      </c>
      <c r="AU631" s="159" t="s">
        <v>89</v>
      </c>
      <c r="AV631" s="13" t="s">
        <v>89</v>
      </c>
      <c r="AW631" s="13" t="s">
        <v>36</v>
      </c>
      <c r="AX631" s="13" t="s">
        <v>80</v>
      </c>
      <c r="AY631" s="159" t="s">
        <v>171</v>
      </c>
    </row>
    <row r="632" spans="2:51" s="13" customFormat="1" ht="20.399999999999999">
      <c r="B632" s="158"/>
      <c r="D632" s="152" t="s">
        <v>179</v>
      </c>
      <c r="E632" s="159" t="s">
        <v>1</v>
      </c>
      <c r="F632" s="160" t="s">
        <v>2113</v>
      </c>
      <c r="H632" s="161">
        <v>7.6440000000000001</v>
      </c>
      <c r="I632" s="162"/>
      <c r="L632" s="158"/>
      <c r="M632" s="163"/>
      <c r="T632" s="164"/>
      <c r="AT632" s="159" t="s">
        <v>179</v>
      </c>
      <c r="AU632" s="159" t="s">
        <v>89</v>
      </c>
      <c r="AV632" s="13" t="s">
        <v>89</v>
      </c>
      <c r="AW632" s="13" t="s">
        <v>36</v>
      </c>
      <c r="AX632" s="13" t="s">
        <v>80</v>
      </c>
      <c r="AY632" s="159" t="s">
        <v>171</v>
      </c>
    </row>
    <row r="633" spans="2:51" s="15" customFormat="1">
      <c r="B633" s="172"/>
      <c r="D633" s="152" t="s">
        <v>179</v>
      </c>
      <c r="E633" s="173" t="s">
        <v>1</v>
      </c>
      <c r="F633" s="174" t="s">
        <v>224</v>
      </c>
      <c r="H633" s="175">
        <v>62.901000000000003</v>
      </c>
      <c r="I633" s="176"/>
      <c r="L633" s="172"/>
      <c r="M633" s="177"/>
      <c r="T633" s="178"/>
      <c r="AT633" s="173" t="s">
        <v>179</v>
      </c>
      <c r="AU633" s="173" t="s">
        <v>89</v>
      </c>
      <c r="AV633" s="15" t="s">
        <v>96</v>
      </c>
      <c r="AW633" s="15" t="s">
        <v>36</v>
      </c>
      <c r="AX633" s="15" t="s">
        <v>80</v>
      </c>
      <c r="AY633" s="173" t="s">
        <v>171</v>
      </c>
    </row>
    <row r="634" spans="2:51" s="12" customFormat="1">
      <c r="B634" s="151"/>
      <c r="D634" s="152" t="s">
        <v>179</v>
      </c>
      <c r="E634" s="153" t="s">
        <v>1</v>
      </c>
      <c r="F634" s="154" t="s">
        <v>2114</v>
      </c>
      <c r="H634" s="153" t="s">
        <v>1</v>
      </c>
      <c r="I634" s="155"/>
      <c r="L634" s="151"/>
      <c r="M634" s="156"/>
      <c r="T634" s="157"/>
      <c r="AT634" s="153" t="s">
        <v>179</v>
      </c>
      <c r="AU634" s="153" t="s">
        <v>89</v>
      </c>
      <c r="AV634" s="12" t="s">
        <v>87</v>
      </c>
      <c r="AW634" s="12" t="s">
        <v>36</v>
      </c>
      <c r="AX634" s="12" t="s">
        <v>80</v>
      </c>
      <c r="AY634" s="153" t="s">
        <v>171</v>
      </c>
    </row>
    <row r="635" spans="2:51" s="13" customFormat="1">
      <c r="B635" s="158"/>
      <c r="D635" s="152" t="s">
        <v>179</v>
      </c>
      <c r="E635" s="159" t="s">
        <v>1</v>
      </c>
      <c r="F635" s="160" t="s">
        <v>2115</v>
      </c>
      <c r="H635" s="161">
        <v>4.72</v>
      </c>
      <c r="I635" s="162"/>
      <c r="L635" s="158"/>
      <c r="M635" s="163"/>
      <c r="T635" s="164"/>
      <c r="AT635" s="159" t="s">
        <v>179</v>
      </c>
      <c r="AU635" s="159" t="s">
        <v>89</v>
      </c>
      <c r="AV635" s="13" t="s">
        <v>89</v>
      </c>
      <c r="AW635" s="13" t="s">
        <v>36</v>
      </c>
      <c r="AX635" s="13" t="s">
        <v>80</v>
      </c>
      <c r="AY635" s="159" t="s">
        <v>171</v>
      </c>
    </row>
    <row r="636" spans="2:51" s="13" customFormat="1">
      <c r="B636" s="158"/>
      <c r="D636" s="152" t="s">
        <v>179</v>
      </c>
      <c r="E636" s="159" t="s">
        <v>1</v>
      </c>
      <c r="F636" s="160" t="s">
        <v>2116</v>
      </c>
      <c r="H636" s="161">
        <v>2.84</v>
      </c>
      <c r="I636" s="162"/>
      <c r="L636" s="158"/>
      <c r="M636" s="163"/>
      <c r="T636" s="164"/>
      <c r="AT636" s="159" t="s">
        <v>179</v>
      </c>
      <c r="AU636" s="159" t="s">
        <v>89</v>
      </c>
      <c r="AV636" s="13" t="s">
        <v>89</v>
      </c>
      <c r="AW636" s="13" t="s">
        <v>36</v>
      </c>
      <c r="AX636" s="13" t="s">
        <v>80</v>
      </c>
      <c r="AY636" s="159" t="s">
        <v>171</v>
      </c>
    </row>
    <row r="637" spans="2:51" s="13" customFormat="1">
      <c r="B637" s="158"/>
      <c r="D637" s="152" t="s">
        <v>179</v>
      </c>
      <c r="E637" s="159" t="s">
        <v>1</v>
      </c>
      <c r="F637" s="160" t="s">
        <v>2117</v>
      </c>
      <c r="H637" s="161">
        <v>1.8480000000000001</v>
      </c>
      <c r="I637" s="162"/>
      <c r="L637" s="158"/>
      <c r="M637" s="163"/>
      <c r="T637" s="164"/>
      <c r="AT637" s="159" t="s">
        <v>179</v>
      </c>
      <c r="AU637" s="159" t="s">
        <v>89</v>
      </c>
      <c r="AV637" s="13" t="s">
        <v>89</v>
      </c>
      <c r="AW637" s="13" t="s">
        <v>36</v>
      </c>
      <c r="AX637" s="13" t="s">
        <v>80</v>
      </c>
      <c r="AY637" s="159" t="s">
        <v>171</v>
      </c>
    </row>
    <row r="638" spans="2:51" s="13" customFormat="1">
      <c r="B638" s="158"/>
      <c r="D638" s="152" t="s">
        <v>179</v>
      </c>
      <c r="E638" s="159" t="s">
        <v>1</v>
      </c>
      <c r="F638" s="160" t="s">
        <v>2118</v>
      </c>
      <c r="H638" s="161">
        <v>2.31</v>
      </c>
      <c r="I638" s="162"/>
      <c r="L638" s="158"/>
      <c r="M638" s="163"/>
      <c r="T638" s="164"/>
      <c r="AT638" s="159" t="s">
        <v>179</v>
      </c>
      <c r="AU638" s="159" t="s">
        <v>89</v>
      </c>
      <c r="AV638" s="13" t="s">
        <v>89</v>
      </c>
      <c r="AW638" s="13" t="s">
        <v>36</v>
      </c>
      <c r="AX638" s="13" t="s">
        <v>80</v>
      </c>
      <c r="AY638" s="159" t="s">
        <v>171</v>
      </c>
    </row>
    <row r="639" spans="2:51" s="15" customFormat="1">
      <c r="B639" s="172"/>
      <c r="D639" s="152" t="s">
        <v>179</v>
      </c>
      <c r="E639" s="173" t="s">
        <v>1</v>
      </c>
      <c r="F639" s="174" t="s">
        <v>224</v>
      </c>
      <c r="H639" s="175">
        <v>11.718</v>
      </c>
      <c r="I639" s="176"/>
      <c r="L639" s="172"/>
      <c r="M639" s="177"/>
      <c r="T639" s="178"/>
      <c r="AT639" s="173" t="s">
        <v>179</v>
      </c>
      <c r="AU639" s="173" t="s">
        <v>89</v>
      </c>
      <c r="AV639" s="15" t="s">
        <v>96</v>
      </c>
      <c r="AW639" s="15" t="s">
        <v>36</v>
      </c>
      <c r="AX639" s="15" t="s">
        <v>80</v>
      </c>
      <c r="AY639" s="173" t="s">
        <v>171</v>
      </c>
    </row>
    <row r="640" spans="2:51" s="12" customFormat="1">
      <c r="B640" s="151"/>
      <c r="D640" s="152" t="s">
        <v>179</v>
      </c>
      <c r="E640" s="153" t="s">
        <v>1</v>
      </c>
      <c r="F640" s="154" t="s">
        <v>2119</v>
      </c>
      <c r="H640" s="153" t="s">
        <v>1</v>
      </c>
      <c r="I640" s="155"/>
      <c r="L640" s="151"/>
      <c r="M640" s="156"/>
      <c r="T640" s="157"/>
      <c r="AT640" s="153" t="s">
        <v>179</v>
      </c>
      <c r="AU640" s="153" t="s">
        <v>89</v>
      </c>
      <c r="AV640" s="12" t="s">
        <v>87</v>
      </c>
      <c r="AW640" s="12" t="s">
        <v>36</v>
      </c>
      <c r="AX640" s="12" t="s">
        <v>80</v>
      </c>
      <c r="AY640" s="153" t="s">
        <v>171</v>
      </c>
    </row>
    <row r="641" spans="2:65" s="13" customFormat="1">
      <c r="B641" s="158"/>
      <c r="D641" s="152" t="s">
        <v>179</v>
      </c>
      <c r="E641" s="159" t="s">
        <v>1</v>
      </c>
      <c r="F641" s="160" t="s">
        <v>2120</v>
      </c>
      <c r="H641" s="161">
        <v>3.8</v>
      </c>
      <c r="I641" s="162"/>
      <c r="L641" s="158"/>
      <c r="M641" s="163"/>
      <c r="T641" s="164"/>
      <c r="AT641" s="159" t="s">
        <v>179</v>
      </c>
      <c r="AU641" s="159" t="s">
        <v>89</v>
      </c>
      <c r="AV641" s="13" t="s">
        <v>89</v>
      </c>
      <c r="AW641" s="13" t="s">
        <v>36</v>
      </c>
      <c r="AX641" s="13" t="s">
        <v>80</v>
      </c>
      <c r="AY641" s="159" t="s">
        <v>171</v>
      </c>
    </row>
    <row r="642" spans="2:65" s="13" customFormat="1">
      <c r="B642" s="158"/>
      <c r="D642" s="152" t="s">
        <v>179</v>
      </c>
      <c r="E642" s="159" t="s">
        <v>1</v>
      </c>
      <c r="F642" s="160" t="s">
        <v>2121</v>
      </c>
      <c r="H642" s="161">
        <v>27.4</v>
      </c>
      <c r="I642" s="162"/>
      <c r="L642" s="158"/>
      <c r="M642" s="163"/>
      <c r="T642" s="164"/>
      <c r="AT642" s="159" t="s">
        <v>179</v>
      </c>
      <c r="AU642" s="159" t="s">
        <v>89</v>
      </c>
      <c r="AV642" s="13" t="s">
        <v>89</v>
      </c>
      <c r="AW642" s="13" t="s">
        <v>36</v>
      </c>
      <c r="AX642" s="13" t="s">
        <v>80</v>
      </c>
      <c r="AY642" s="159" t="s">
        <v>171</v>
      </c>
    </row>
    <row r="643" spans="2:65" s="13" customFormat="1">
      <c r="B643" s="158"/>
      <c r="D643" s="152" t="s">
        <v>179</v>
      </c>
      <c r="E643" s="159" t="s">
        <v>1</v>
      </c>
      <c r="F643" s="160" t="s">
        <v>2122</v>
      </c>
      <c r="H643" s="161">
        <v>11.7</v>
      </c>
      <c r="I643" s="162"/>
      <c r="L643" s="158"/>
      <c r="M643" s="163"/>
      <c r="T643" s="164"/>
      <c r="AT643" s="159" t="s">
        <v>179</v>
      </c>
      <c r="AU643" s="159" t="s">
        <v>89</v>
      </c>
      <c r="AV643" s="13" t="s">
        <v>89</v>
      </c>
      <c r="AW643" s="13" t="s">
        <v>36</v>
      </c>
      <c r="AX643" s="13" t="s">
        <v>80</v>
      </c>
      <c r="AY643" s="159" t="s">
        <v>171</v>
      </c>
    </row>
    <row r="644" spans="2:65" s="13" customFormat="1">
      <c r="B644" s="158"/>
      <c r="D644" s="152" t="s">
        <v>179</v>
      </c>
      <c r="E644" s="159" t="s">
        <v>1</v>
      </c>
      <c r="F644" s="160" t="s">
        <v>2123</v>
      </c>
      <c r="H644" s="161">
        <v>3</v>
      </c>
      <c r="I644" s="162"/>
      <c r="L644" s="158"/>
      <c r="M644" s="163"/>
      <c r="T644" s="164"/>
      <c r="AT644" s="159" t="s">
        <v>179</v>
      </c>
      <c r="AU644" s="159" t="s">
        <v>89</v>
      </c>
      <c r="AV644" s="13" t="s">
        <v>89</v>
      </c>
      <c r="AW644" s="13" t="s">
        <v>36</v>
      </c>
      <c r="AX644" s="13" t="s">
        <v>80</v>
      </c>
      <c r="AY644" s="159" t="s">
        <v>171</v>
      </c>
    </row>
    <row r="645" spans="2:65" s="15" customFormat="1">
      <c r="B645" s="172"/>
      <c r="D645" s="152" t="s">
        <v>179</v>
      </c>
      <c r="E645" s="173" t="s">
        <v>1</v>
      </c>
      <c r="F645" s="174" t="s">
        <v>224</v>
      </c>
      <c r="H645" s="175">
        <v>45.9</v>
      </c>
      <c r="I645" s="176"/>
      <c r="L645" s="172"/>
      <c r="M645" s="177"/>
      <c r="T645" s="178"/>
      <c r="AT645" s="173" t="s">
        <v>179</v>
      </c>
      <c r="AU645" s="173" t="s">
        <v>89</v>
      </c>
      <c r="AV645" s="15" t="s">
        <v>96</v>
      </c>
      <c r="AW645" s="15" t="s">
        <v>36</v>
      </c>
      <c r="AX645" s="15" t="s">
        <v>80</v>
      </c>
      <c r="AY645" s="173" t="s">
        <v>171</v>
      </c>
    </row>
    <row r="646" spans="2:65" s="14" customFormat="1">
      <c r="B646" s="165"/>
      <c r="D646" s="152" t="s">
        <v>179</v>
      </c>
      <c r="E646" s="166" t="s">
        <v>1</v>
      </c>
      <c r="F646" s="167" t="s">
        <v>183</v>
      </c>
      <c r="H646" s="168">
        <v>120.51900000000001</v>
      </c>
      <c r="I646" s="169"/>
      <c r="L646" s="165"/>
      <c r="M646" s="170"/>
      <c r="T646" s="171"/>
      <c r="AT646" s="166" t="s">
        <v>179</v>
      </c>
      <c r="AU646" s="166" t="s">
        <v>89</v>
      </c>
      <c r="AV646" s="14" t="s">
        <v>177</v>
      </c>
      <c r="AW646" s="14" t="s">
        <v>36</v>
      </c>
      <c r="AX646" s="14" t="s">
        <v>80</v>
      </c>
      <c r="AY646" s="166" t="s">
        <v>171</v>
      </c>
    </row>
    <row r="647" spans="2:65" s="13" customFormat="1">
      <c r="B647" s="158"/>
      <c r="D647" s="152" t="s">
        <v>179</v>
      </c>
      <c r="E647" s="159" t="s">
        <v>1</v>
      </c>
      <c r="F647" s="160" t="s">
        <v>2124</v>
      </c>
      <c r="H647" s="161">
        <v>241.03800000000001</v>
      </c>
      <c r="I647" s="162"/>
      <c r="L647" s="158"/>
      <c r="M647" s="163"/>
      <c r="T647" s="164"/>
      <c r="AT647" s="159" t="s">
        <v>179</v>
      </c>
      <c r="AU647" s="159" t="s">
        <v>89</v>
      </c>
      <c r="AV647" s="13" t="s">
        <v>89</v>
      </c>
      <c r="AW647" s="13" t="s">
        <v>36</v>
      </c>
      <c r="AX647" s="13" t="s">
        <v>87</v>
      </c>
      <c r="AY647" s="159" t="s">
        <v>171</v>
      </c>
    </row>
    <row r="648" spans="2:65" s="1" customFormat="1" ht="24.15" customHeight="1">
      <c r="B648" s="32"/>
      <c r="C648" s="182" t="s">
        <v>1017</v>
      </c>
      <c r="D648" s="182" t="s">
        <v>757</v>
      </c>
      <c r="E648" s="183" t="s">
        <v>2125</v>
      </c>
      <c r="F648" s="184" t="s">
        <v>2126</v>
      </c>
      <c r="G648" s="185" t="s">
        <v>813</v>
      </c>
      <c r="H648" s="186">
        <v>39.771000000000001</v>
      </c>
      <c r="I648" s="187"/>
      <c r="J648" s="188">
        <f>ROUND(I648*H648,2)</f>
        <v>0</v>
      </c>
      <c r="K648" s="189"/>
      <c r="L648" s="190"/>
      <c r="M648" s="191" t="s">
        <v>1</v>
      </c>
      <c r="N648" s="192" t="s">
        <v>45</v>
      </c>
      <c r="P648" s="147">
        <f>O648*H648</f>
        <v>0</v>
      </c>
      <c r="Q648" s="147">
        <v>0</v>
      </c>
      <c r="R648" s="147">
        <f>Q648*H648</f>
        <v>0</v>
      </c>
      <c r="S648" s="147">
        <v>0</v>
      </c>
      <c r="T648" s="148">
        <f>S648*H648</f>
        <v>0</v>
      </c>
      <c r="AR648" s="149" t="s">
        <v>552</v>
      </c>
      <c r="AT648" s="149" t="s">
        <v>757</v>
      </c>
      <c r="AU648" s="149" t="s">
        <v>89</v>
      </c>
      <c r="AY648" s="17" t="s">
        <v>171</v>
      </c>
      <c r="BE648" s="150">
        <f>IF(N648="základní",J648,0)</f>
        <v>0</v>
      </c>
      <c r="BF648" s="150">
        <f>IF(N648="snížená",J648,0)</f>
        <v>0</v>
      </c>
      <c r="BG648" s="150">
        <f>IF(N648="zákl. přenesená",J648,0)</f>
        <v>0</v>
      </c>
      <c r="BH648" s="150">
        <f>IF(N648="sníž. přenesená",J648,0)</f>
        <v>0</v>
      </c>
      <c r="BI648" s="150">
        <f>IF(N648="nulová",J648,0)</f>
        <v>0</v>
      </c>
      <c r="BJ648" s="17" t="s">
        <v>87</v>
      </c>
      <c r="BK648" s="150">
        <f>ROUND(I648*H648,2)</f>
        <v>0</v>
      </c>
      <c r="BL648" s="17" t="s">
        <v>327</v>
      </c>
      <c r="BM648" s="149" t="s">
        <v>2127</v>
      </c>
    </row>
    <row r="649" spans="2:65" s="13" customFormat="1">
      <c r="B649" s="158"/>
      <c r="D649" s="152" t="s">
        <v>179</v>
      </c>
      <c r="F649" s="160" t="s">
        <v>2128</v>
      </c>
      <c r="H649" s="161">
        <v>39.771000000000001</v>
      </c>
      <c r="I649" s="162"/>
      <c r="L649" s="158"/>
      <c r="M649" s="163"/>
      <c r="T649" s="164"/>
      <c r="AT649" s="159" t="s">
        <v>179</v>
      </c>
      <c r="AU649" s="159" t="s">
        <v>89</v>
      </c>
      <c r="AV649" s="13" t="s">
        <v>89</v>
      </c>
      <c r="AW649" s="13" t="s">
        <v>4</v>
      </c>
      <c r="AX649" s="13" t="s">
        <v>87</v>
      </c>
      <c r="AY649" s="159" t="s">
        <v>171</v>
      </c>
    </row>
    <row r="650" spans="2:65" s="1" customFormat="1" ht="44.25" customHeight="1">
      <c r="B650" s="32"/>
      <c r="C650" s="137" t="s">
        <v>1023</v>
      </c>
      <c r="D650" s="137" t="s">
        <v>173</v>
      </c>
      <c r="E650" s="138" t="s">
        <v>2129</v>
      </c>
      <c r="F650" s="139" t="s">
        <v>2130</v>
      </c>
      <c r="G650" s="140" t="s">
        <v>176</v>
      </c>
      <c r="H650" s="141">
        <v>120.51900000000001</v>
      </c>
      <c r="I650" s="142"/>
      <c r="J650" s="143">
        <f>ROUND(I650*H650,2)</f>
        <v>0</v>
      </c>
      <c r="K650" s="144"/>
      <c r="L650" s="32"/>
      <c r="M650" s="145" t="s">
        <v>1</v>
      </c>
      <c r="N650" s="146" t="s">
        <v>45</v>
      </c>
      <c r="P650" s="147">
        <f>O650*H650</f>
        <v>0</v>
      </c>
      <c r="Q650" s="147">
        <v>0</v>
      </c>
      <c r="R650" s="147">
        <f>Q650*H650</f>
        <v>0</v>
      </c>
      <c r="S650" s="147">
        <v>0</v>
      </c>
      <c r="T650" s="148">
        <f>S650*H650</f>
        <v>0</v>
      </c>
      <c r="AR650" s="149" t="s">
        <v>327</v>
      </c>
      <c r="AT650" s="149" t="s">
        <v>173</v>
      </c>
      <c r="AU650" s="149" t="s">
        <v>89</v>
      </c>
      <c r="AY650" s="17" t="s">
        <v>171</v>
      </c>
      <c r="BE650" s="150">
        <f>IF(N650="základní",J650,0)</f>
        <v>0</v>
      </c>
      <c r="BF650" s="150">
        <f>IF(N650="snížená",J650,0)</f>
        <v>0</v>
      </c>
      <c r="BG650" s="150">
        <f>IF(N650="zákl. přenesená",J650,0)</f>
        <v>0</v>
      </c>
      <c r="BH650" s="150">
        <f>IF(N650="sníž. přenesená",J650,0)</f>
        <v>0</v>
      </c>
      <c r="BI650" s="150">
        <f>IF(N650="nulová",J650,0)</f>
        <v>0</v>
      </c>
      <c r="BJ650" s="17" t="s">
        <v>87</v>
      </c>
      <c r="BK650" s="150">
        <f>ROUND(I650*H650,2)</f>
        <v>0</v>
      </c>
      <c r="BL650" s="17" t="s">
        <v>327</v>
      </c>
      <c r="BM650" s="149" t="s">
        <v>2131</v>
      </c>
    </row>
    <row r="651" spans="2:65" s="12" customFormat="1">
      <c r="B651" s="151"/>
      <c r="D651" s="152" t="s">
        <v>179</v>
      </c>
      <c r="E651" s="153" t="s">
        <v>1</v>
      </c>
      <c r="F651" s="154" t="s">
        <v>1695</v>
      </c>
      <c r="H651" s="153" t="s">
        <v>1</v>
      </c>
      <c r="I651" s="155"/>
      <c r="L651" s="151"/>
      <c r="M651" s="156"/>
      <c r="T651" s="157"/>
      <c r="AT651" s="153" t="s">
        <v>179</v>
      </c>
      <c r="AU651" s="153" t="s">
        <v>89</v>
      </c>
      <c r="AV651" s="12" t="s">
        <v>87</v>
      </c>
      <c r="AW651" s="12" t="s">
        <v>36</v>
      </c>
      <c r="AX651" s="12" t="s">
        <v>80</v>
      </c>
      <c r="AY651" s="153" t="s">
        <v>171</v>
      </c>
    </row>
    <row r="652" spans="2:65" s="12" customFormat="1">
      <c r="B652" s="151"/>
      <c r="D652" s="152" t="s">
        <v>179</v>
      </c>
      <c r="E652" s="153" t="s">
        <v>1</v>
      </c>
      <c r="F652" s="154" t="s">
        <v>2106</v>
      </c>
      <c r="H652" s="153" t="s">
        <v>1</v>
      </c>
      <c r="I652" s="155"/>
      <c r="L652" s="151"/>
      <c r="M652" s="156"/>
      <c r="T652" s="157"/>
      <c r="AT652" s="153" t="s">
        <v>179</v>
      </c>
      <c r="AU652" s="153" t="s">
        <v>89</v>
      </c>
      <c r="AV652" s="12" t="s">
        <v>87</v>
      </c>
      <c r="AW652" s="12" t="s">
        <v>36</v>
      </c>
      <c r="AX652" s="12" t="s">
        <v>80</v>
      </c>
      <c r="AY652" s="153" t="s">
        <v>171</v>
      </c>
    </row>
    <row r="653" spans="2:65" s="12" customFormat="1">
      <c r="B653" s="151"/>
      <c r="D653" s="152" t="s">
        <v>179</v>
      </c>
      <c r="E653" s="153" t="s">
        <v>1</v>
      </c>
      <c r="F653" s="154" t="s">
        <v>2132</v>
      </c>
      <c r="H653" s="153" t="s">
        <v>1</v>
      </c>
      <c r="I653" s="155"/>
      <c r="L653" s="151"/>
      <c r="M653" s="156"/>
      <c r="T653" s="157"/>
      <c r="AT653" s="153" t="s">
        <v>179</v>
      </c>
      <c r="AU653" s="153" t="s">
        <v>89</v>
      </c>
      <c r="AV653" s="12" t="s">
        <v>87</v>
      </c>
      <c r="AW653" s="12" t="s">
        <v>36</v>
      </c>
      <c r="AX653" s="12" t="s">
        <v>80</v>
      </c>
      <c r="AY653" s="153" t="s">
        <v>171</v>
      </c>
    </row>
    <row r="654" spans="2:65" s="13" customFormat="1" ht="20.399999999999999">
      <c r="B654" s="158"/>
      <c r="D654" s="152" t="s">
        <v>179</v>
      </c>
      <c r="E654" s="159" t="s">
        <v>1</v>
      </c>
      <c r="F654" s="160" t="s">
        <v>2108</v>
      </c>
      <c r="H654" s="161">
        <v>26.725999999999999</v>
      </c>
      <c r="I654" s="162"/>
      <c r="L654" s="158"/>
      <c r="M654" s="163"/>
      <c r="T654" s="164"/>
      <c r="AT654" s="159" t="s">
        <v>179</v>
      </c>
      <c r="AU654" s="159" t="s">
        <v>89</v>
      </c>
      <c r="AV654" s="13" t="s">
        <v>89</v>
      </c>
      <c r="AW654" s="13" t="s">
        <v>36</v>
      </c>
      <c r="AX654" s="13" t="s">
        <v>80</v>
      </c>
      <c r="AY654" s="159" t="s">
        <v>171</v>
      </c>
    </row>
    <row r="655" spans="2:65" s="13" customFormat="1" ht="20.399999999999999">
      <c r="B655" s="158"/>
      <c r="D655" s="152" t="s">
        <v>179</v>
      </c>
      <c r="E655" s="159" t="s">
        <v>1</v>
      </c>
      <c r="F655" s="160" t="s">
        <v>2109</v>
      </c>
      <c r="H655" s="161">
        <v>2.9009999999999998</v>
      </c>
      <c r="I655" s="162"/>
      <c r="L655" s="158"/>
      <c r="M655" s="163"/>
      <c r="T655" s="164"/>
      <c r="AT655" s="159" t="s">
        <v>179</v>
      </c>
      <c r="AU655" s="159" t="s">
        <v>89</v>
      </c>
      <c r="AV655" s="13" t="s">
        <v>89</v>
      </c>
      <c r="AW655" s="13" t="s">
        <v>36</v>
      </c>
      <c r="AX655" s="13" t="s">
        <v>80</v>
      </c>
      <c r="AY655" s="159" t="s">
        <v>171</v>
      </c>
    </row>
    <row r="656" spans="2:65" s="13" customFormat="1" ht="20.399999999999999">
      <c r="B656" s="158"/>
      <c r="D656" s="152" t="s">
        <v>179</v>
      </c>
      <c r="E656" s="159" t="s">
        <v>1</v>
      </c>
      <c r="F656" s="160" t="s">
        <v>2110</v>
      </c>
      <c r="H656" s="161">
        <v>0.45</v>
      </c>
      <c r="I656" s="162"/>
      <c r="L656" s="158"/>
      <c r="M656" s="163"/>
      <c r="T656" s="164"/>
      <c r="AT656" s="159" t="s">
        <v>179</v>
      </c>
      <c r="AU656" s="159" t="s">
        <v>89</v>
      </c>
      <c r="AV656" s="13" t="s">
        <v>89</v>
      </c>
      <c r="AW656" s="13" t="s">
        <v>36</v>
      </c>
      <c r="AX656" s="13" t="s">
        <v>80</v>
      </c>
      <c r="AY656" s="159" t="s">
        <v>171</v>
      </c>
    </row>
    <row r="657" spans="2:51" s="13" customFormat="1">
      <c r="B657" s="158"/>
      <c r="D657" s="152" t="s">
        <v>179</v>
      </c>
      <c r="E657" s="159" t="s">
        <v>1</v>
      </c>
      <c r="F657" s="160" t="s">
        <v>2111</v>
      </c>
      <c r="H657" s="161">
        <v>17.98</v>
      </c>
      <c r="I657" s="162"/>
      <c r="L657" s="158"/>
      <c r="M657" s="163"/>
      <c r="T657" s="164"/>
      <c r="AT657" s="159" t="s">
        <v>179</v>
      </c>
      <c r="AU657" s="159" t="s">
        <v>89</v>
      </c>
      <c r="AV657" s="13" t="s">
        <v>89</v>
      </c>
      <c r="AW657" s="13" t="s">
        <v>36</v>
      </c>
      <c r="AX657" s="13" t="s">
        <v>80</v>
      </c>
      <c r="AY657" s="159" t="s">
        <v>171</v>
      </c>
    </row>
    <row r="658" spans="2:51" s="13" customFormat="1">
      <c r="B658" s="158"/>
      <c r="D658" s="152" t="s">
        <v>179</v>
      </c>
      <c r="E658" s="159" t="s">
        <v>1</v>
      </c>
      <c r="F658" s="160" t="s">
        <v>2112</v>
      </c>
      <c r="H658" s="161">
        <v>7.2</v>
      </c>
      <c r="I658" s="162"/>
      <c r="L658" s="158"/>
      <c r="M658" s="163"/>
      <c r="T658" s="164"/>
      <c r="AT658" s="159" t="s">
        <v>179</v>
      </c>
      <c r="AU658" s="159" t="s">
        <v>89</v>
      </c>
      <c r="AV658" s="13" t="s">
        <v>89</v>
      </c>
      <c r="AW658" s="13" t="s">
        <v>36</v>
      </c>
      <c r="AX658" s="13" t="s">
        <v>80</v>
      </c>
      <c r="AY658" s="159" t="s">
        <v>171</v>
      </c>
    </row>
    <row r="659" spans="2:51" s="13" customFormat="1" ht="20.399999999999999">
      <c r="B659" s="158"/>
      <c r="D659" s="152" t="s">
        <v>179</v>
      </c>
      <c r="E659" s="159" t="s">
        <v>1</v>
      </c>
      <c r="F659" s="160" t="s">
        <v>2113</v>
      </c>
      <c r="H659" s="161">
        <v>7.6440000000000001</v>
      </c>
      <c r="I659" s="162"/>
      <c r="L659" s="158"/>
      <c r="M659" s="163"/>
      <c r="T659" s="164"/>
      <c r="AT659" s="159" t="s">
        <v>179</v>
      </c>
      <c r="AU659" s="159" t="s">
        <v>89</v>
      </c>
      <c r="AV659" s="13" t="s">
        <v>89</v>
      </c>
      <c r="AW659" s="13" t="s">
        <v>36</v>
      </c>
      <c r="AX659" s="13" t="s">
        <v>80</v>
      </c>
      <c r="AY659" s="159" t="s">
        <v>171</v>
      </c>
    </row>
    <row r="660" spans="2:51" s="15" customFormat="1">
      <c r="B660" s="172"/>
      <c r="D660" s="152" t="s">
        <v>179</v>
      </c>
      <c r="E660" s="173" t="s">
        <v>1</v>
      </c>
      <c r="F660" s="174" t="s">
        <v>224</v>
      </c>
      <c r="H660" s="175">
        <v>62.901000000000003</v>
      </c>
      <c r="I660" s="176"/>
      <c r="L660" s="172"/>
      <c r="M660" s="177"/>
      <c r="T660" s="178"/>
      <c r="AT660" s="173" t="s">
        <v>179</v>
      </c>
      <c r="AU660" s="173" t="s">
        <v>89</v>
      </c>
      <c r="AV660" s="15" t="s">
        <v>96</v>
      </c>
      <c r="AW660" s="15" t="s">
        <v>36</v>
      </c>
      <c r="AX660" s="15" t="s">
        <v>80</v>
      </c>
      <c r="AY660" s="173" t="s">
        <v>171</v>
      </c>
    </row>
    <row r="661" spans="2:51" s="12" customFormat="1">
      <c r="B661" s="151"/>
      <c r="D661" s="152" t="s">
        <v>179</v>
      </c>
      <c r="E661" s="153" t="s">
        <v>1</v>
      </c>
      <c r="F661" s="154" t="s">
        <v>2133</v>
      </c>
      <c r="H661" s="153" t="s">
        <v>1</v>
      </c>
      <c r="I661" s="155"/>
      <c r="L661" s="151"/>
      <c r="M661" s="156"/>
      <c r="T661" s="157"/>
      <c r="AT661" s="153" t="s">
        <v>179</v>
      </c>
      <c r="AU661" s="153" t="s">
        <v>89</v>
      </c>
      <c r="AV661" s="12" t="s">
        <v>87</v>
      </c>
      <c r="AW661" s="12" t="s">
        <v>36</v>
      </c>
      <c r="AX661" s="12" t="s">
        <v>80</v>
      </c>
      <c r="AY661" s="153" t="s">
        <v>171</v>
      </c>
    </row>
    <row r="662" spans="2:51" s="13" customFormat="1">
      <c r="B662" s="158"/>
      <c r="D662" s="152" t="s">
        <v>179</v>
      </c>
      <c r="E662" s="159" t="s">
        <v>1</v>
      </c>
      <c r="F662" s="160" t="s">
        <v>2115</v>
      </c>
      <c r="H662" s="161">
        <v>4.72</v>
      </c>
      <c r="I662" s="162"/>
      <c r="L662" s="158"/>
      <c r="M662" s="163"/>
      <c r="T662" s="164"/>
      <c r="AT662" s="159" t="s">
        <v>179</v>
      </c>
      <c r="AU662" s="159" t="s">
        <v>89</v>
      </c>
      <c r="AV662" s="13" t="s">
        <v>89</v>
      </c>
      <c r="AW662" s="13" t="s">
        <v>36</v>
      </c>
      <c r="AX662" s="13" t="s">
        <v>80</v>
      </c>
      <c r="AY662" s="159" t="s">
        <v>171</v>
      </c>
    </row>
    <row r="663" spans="2:51" s="13" customFormat="1">
      <c r="B663" s="158"/>
      <c r="D663" s="152" t="s">
        <v>179</v>
      </c>
      <c r="E663" s="159" t="s">
        <v>1</v>
      </c>
      <c r="F663" s="160" t="s">
        <v>2116</v>
      </c>
      <c r="H663" s="161">
        <v>2.84</v>
      </c>
      <c r="I663" s="162"/>
      <c r="L663" s="158"/>
      <c r="M663" s="163"/>
      <c r="T663" s="164"/>
      <c r="AT663" s="159" t="s">
        <v>179</v>
      </c>
      <c r="AU663" s="159" t="s">
        <v>89</v>
      </c>
      <c r="AV663" s="13" t="s">
        <v>89</v>
      </c>
      <c r="AW663" s="13" t="s">
        <v>36</v>
      </c>
      <c r="AX663" s="13" t="s">
        <v>80</v>
      </c>
      <c r="AY663" s="159" t="s">
        <v>171</v>
      </c>
    </row>
    <row r="664" spans="2:51" s="13" customFormat="1">
      <c r="B664" s="158"/>
      <c r="D664" s="152" t="s">
        <v>179</v>
      </c>
      <c r="E664" s="159" t="s">
        <v>1</v>
      </c>
      <c r="F664" s="160" t="s">
        <v>2117</v>
      </c>
      <c r="H664" s="161">
        <v>1.8480000000000001</v>
      </c>
      <c r="I664" s="162"/>
      <c r="L664" s="158"/>
      <c r="M664" s="163"/>
      <c r="T664" s="164"/>
      <c r="AT664" s="159" t="s">
        <v>179</v>
      </c>
      <c r="AU664" s="159" t="s">
        <v>89</v>
      </c>
      <c r="AV664" s="13" t="s">
        <v>89</v>
      </c>
      <c r="AW664" s="13" t="s">
        <v>36</v>
      </c>
      <c r="AX664" s="13" t="s">
        <v>80</v>
      </c>
      <c r="AY664" s="159" t="s">
        <v>171</v>
      </c>
    </row>
    <row r="665" spans="2:51" s="13" customFormat="1">
      <c r="B665" s="158"/>
      <c r="D665" s="152" t="s">
        <v>179</v>
      </c>
      <c r="E665" s="159" t="s">
        <v>1</v>
      </c>
      <c r="F665" s="160" t="s">
        <v>2118</v>
      </c>
      <c r="H665" s="161">
        <v>2.31</v>
      </c>
      <c r="I665" s="162"/>
      <c r="L665" s="158"/>
      <c r="M665" s="163"/>
      <c r="T665" s="164"/>
      <c r="AT665" s="159" t="s">
        <v>179</v>
      </c>
      <c r="AU665" s="159" t="s">
        <v>89</v>
      </c>
      <c r="AV665" s="13" t="s">
        <v>89</v>
      </c>
      <c r="AW665" s="13" t="s">
        <v>36</v>
      </c>
      <c r="AX665" s="13" t="s">
        <v>80</v>
      </c>
      <c r="AY665" s="159" t="s">
        <v>171</v>
      </c>
    </row>
    <row r="666" spans="2:51" s="15" customFormat="1">
      <c r="B666" s="172"/>
      <c r="D666" s="152" t="s">
        <v>179</v>
      </c>
      <c r="E666" s="173" t="s">
        <v>1</v>
      </c>
      <c r="F666" s="174" t="s">
        <v>224</v>
      </c>
      <c r="H666" s="175">
        <v>11.718</v>
      </c>
      <c r="I666" s="176"/>
      <c r="L666" s="172"/>
      <c r="M666" s="177"/>
      <c r="T666" s="178"/>
      <c r="AT666" s="173" t="s">
        <v>179</v>
      </c>
      <c r="AU666" s="173" t="s">
        <v>89</v>
      </c>
      <c r="AV666" s="15" t="s">
        <v>96</v>
      </c>
      <c r="AW666" s="15" t="s">
        <v>36</v>
      </c>
      <c r="AX666" s="15" t="s">
        <v>80</v>
      </c>
      <c r="AY666" s="173" t="s">
        <v>171</v>
      </c>
    </row>
    <row r="667" spans="2:51" s="12" customFormat="1">
      <c r="B667" s="151"/>
      <c r="D667" s="152" t="s">
        <v>179</v>
      </c>
      <c r="E667" s="153" t="s">
        <v>1</v>
      </c>
      <c r="F667" s="154" t="s">
        <v>2134</v>
      </c>
      <c r="H667" s="153" t="s">
        <v>1</v>
      </c>
      <c r="I667" s="155"/>
      <c r="L667" s="151"/>
      <c r="M667" s="156"/>
      <c r="T667" s="157"/>
      <c r="AT667" s="153" t="s">
        <v>179</v>
      </c>
      <c r="AU667" s="153" t="s">
        <v>89</v>
      </c>
      <c r="AV667" s="12" t="s">
        <v>87</v>
      </c>
      <c r="AW667" s="12" t="s">
        <v>36</v>
      </c>
      <c r="AX667" s="12" t="s">
        <v>80</v>
      </c>
      <c r="AY667" s="153" t="s">
        <v>171</v>
      </c>
    </row>
    <row r="668" spans="2:51" s="13" customFormat="1">
      <c r="B668" s="158"/>
      <c r="D668" s="152" t="s">
        <v>179</v>
      </c>
      <c r="E668" s="159" t="s">
        <v>1</v>
      </c>
      <c r="F668" s="160" t="s">
        <v>2120</v>
      </c>
      <c r="H668" s="161">
        <v>3.8</v>
      </c>
      <c r="I668" s="162"/>
      <c r="L668" s="158"/>
      <c r="M668" s="163"/>
      <c r="T668" s="164"/>
      <c r="AT668" s="159" t="s">
        <v>179</v>
      </c>
      <c r="AU668" s="159" t="s">
        <v>89</v>
      </c>
      <c r="AV668" s="13" t="s">
        <v>89</v>
      </c>
      <c r="AW668" s="13" t="s">
        <v>36</v>
      </c>
      <c r="AX668" s="13" t="s">
        <v>80</v>
      </c>
      <c r="AY668" s="159" t="s">
        <v>171</v>
      </c>
    </row>
    <row r="669" spans="2:51" s="13" customFormat="1">
      <c r="B669" s="158"/>
      <c r="D669" s="152" t="s">
        <v>179</v>
      </c>
      <c r="E669" s="159" t="s">
        <v>1</v>
      </c>
      <c r="F669" s="160" t="s">
        <v>2121</v>
      </c>
      <c r="H669" s="161">
        <v>27.4</v>
      </c>
      <c r="I669" s="162"/>
      <c r="L669" s="158"/>
      <c r="M669" s="163"/>
      <c r="T669" s="164"/>
      <c r="AT669" s="159" t="s">
        <v>179</v>
      </c>
      <c r="AU669" s="159" t="s">
        <v>89</v>
      </c>
      <c r="AV669" s="13" t="s">
        <v>89</v>
      </c>
      <c r="AW669" s="13" t="s">
        <v>36</v>
      </c>
      <c r="AX669" s="13" t="s">
        <v>80</v>
      </c>
      <c r="AY669" s="159" t="s">
        <v>171</v>
      </c>
    </row>
    <row r="670" spans="2:51" s="13" customFormat="1">
      <c r="B670" s="158"/>
      <c r="D670" s="152" t="s">
        <v>179</v>
      </c>
      <c r="E670" s="159" t="s">
        <v>1</v>
      </c>
      <c r="F670" s="160" t="s">
        <v>2122</v>
      </c>
      <c r="H670" s="161">
        <v>11.7</v>
      </c>
      <c r="I670" s="162"/>
      <c r="L670" s="158"/>
      <c r="M670" s="163"/>
      <c r="T670" s="164"/>
      <c r="AT670" s="159" t="s">
        <v>179</v>
      </c>
      <c r="AU670" s="159" t="s">
        <v>89</v>
      </c>
      <c r="AV670" s="13" t="s">
        <v>89</v>
      </c>
      <c r="AW670" s="13" t="s">
        <v>36</v>
      </c>
      <c r="AX670" s="13" t="s">
        <v>80</v>
      </c>
      <c r="AY670" s="159" t="s">
        <v>171</v>
      </c>
    </row>
    <row r="671" spans="2:51" s="13" customFormat="1">
      <c r="B671" s="158"/>
      <c r="D671" s="152" t="s">
        <v>179</v>
      </c>
      <c r="E671" s="159" t="s">
        <v>1</v>
      </c>
      <c r="F671" s="160" t="s">
        <v>2123</v>
      </c>
      <c r="H671" s="161">
        <v>3</v>
      </c>
      <c r="I671" s="162"/>
      <c r="L671" s="158"/>
      <c r="M671" s="163"/>
      <c r="T671" s="164"/>
      <c r="AT671" s="159" t="s">
        <v>179</v>
      </c>
      <c r="AU671" s="159" t="s">
        <v>89</v>
      </c>
      <c r="AV671" s="13" t="s">
        <v>89</v>
      </c>
      <c r="AW671" s="13" t="s">
        <v>36</v>
      </c>
      <c r="AX671" s="13" t="s">
        <v>80</v>
      </c>
      <c r="AY671" s="159" t="s">
        <v>171</v>
      </c>
    </row>
    <row r="672" spans="2:51" s="15" customFormat="1">
      <c r="B672" s="172"/>
      <c r="D672" s="152" t="s">
        <v>179</v>
      </c>
      <c r="E672" s="173" t="s">
        <v>1</v>
      </c>
      <c r="F672" s="174" t="s">
        <v>224</v>
      </c>
      <c r="H672" s="175">
        <v>45.9</v>
      </c>
      <c r="I672" s="176"/>
      <c r="L672" s="172"/>
      <c r="M672" s="177"/>
      <c r="T672" s="178"/>
      <c r="AT672" s="173" t="s">
        <v>179</v>
      </c>
      <c r="AU672" s="173" t="s">
        <v>89</v>
      </c>
      <c r="AV672" s="15" t="s">
        <v>96</v>
      </c>
      <c r="AW672" s="15" t="s">
        <v>36</v>
      </c>
      <c r="AX672" s="15" t="s">
        <v>80</v>
      </c>
      <c r="AY672" s="173" t="s">
        <v>171</v>
      </c>
    </row>
    <row r="673" spans="2:65" s="14" customFormat="1">
      <c r="B673" s="165"/>
      <c r="D673" s="152" t="s">
        <v>179</v>
      </c>
      <c r="E673" s="166" t="s">
        <v>1</v>
      </c>
      <c r="F673" s="167" t="s">
        <v>183</v>
      </c>
      <c r="H673" s="168">
        <v>120.51900000000001</v>
      </c>
      <c r="I673" s="169"/>
      <c r="L673" s="165"/>
      <c r="M673" s="170"/>
      <c r="T673" s="171"/>
      <c r="AT673" s="166" t="s">
        <v>179</v>
      </c>
      <c r="AU673" s="166" t="s">
        <v>89</v>
      </c>
      <c r="AV673" s="14" t="s">
        <v>177</v>
      </c>
      <c r="AW673" s="14" t="s">
        <v>36</v>
      </c>
      <c r="AX673" s="14" t="s">
        <v>87</v>
      </c>
      <c r="AY673" s="166" t="s">
        <v>171</v>
      </c>
    </row>
    <row r="674" spans="2:65" s="1" customFormat="1" ht="24.15" customHeight="1">
      <c r="B674" s="32"/>
      <c r="C674" s="182" t="s">
        <v>1027</v>
      </c>
      <c r="D674" s="182" t="s">
        <v>757</v>
      </c>
      <c r="E674" s="183" t="s">
        <v>2135</v>
      </c>
      <c r="F674" s="184" t="s">
        <v>2136</v>
      </c>
      <c r="G674" s="185" t="s">
        <v>813</v>
      </c>
      <c r="H674" s="186">
        <v>76.289000000000001</v>
      </c>
      <c r="I674" s="187"/>
      <c r="J674" s="188">
        <f>ROUND(I674*H674,2)</f>
        <v>0</v>
      </c>
      <c r="K674" s="189"/>
      <c r="L674" s="190"/>
      <c r="M674" s="191" t="s">
        <v>1</v>
      </c>
      <c r="N674" s="192" t="s">
        <v>45</v>
      </c>
      <c r="P674" s="147">
        <f>O674*H674</f>
        <v>0</v>
      </c>
      <c r="Q674" s="147">
        <v>0</v>
      </c>
      <c r="R674" s="147">
        <f>Q674*H674</f>
        <v>0</v>
      </c>
      <c r="S674" s="147">
        <v>0</v>
      </c>
      <c r="T674" s="148">
        <f>S674*H674</f>
        <v>0</v>
      </c>
      <c r="AR674" s="149" t="s">
        <v>552</v>
      </c>
      <c r="AT674" s="149" t="s">
        <v>757</v>
      </c>
      <c r="AU674" s="149" t="s">
        <v>89</v>
      </c>
      <c r="AY674" s="17" t="s">
        <v>171</v>
      </c>
      <c r="BE674" s="150">
        <f>IF(N674="základní",J674,0)</f>
        <v>0</v>
      </c>
      <c r="BF674" s="150">
        <f>IF(N674="snížená",J674,0)</f>
        <v>0</v>
      </c>
      <c r="BG674" s="150">
        <f>IF(N674="zákl. přenesená",J674,0)</f>
        <v>0</v>
      </c>
      <c r="BH674" s="150">
        <f>IF(N674="sníž. přenesená",J674,0)</f>
        <v>0</v>
      </c>
      <c r="BI674" s="150">
        <f>IF(N674="nulová",J674,0)</f>
        <v>0</v>
      </c>
      <c r="BJ674" s="17" t="s">
        <v>87</v>
      </c>
      <c r="BK674" s="150">
        <f>ROUND(I674*H674,2)</f>
        <v>0</v>
      </c>
      <c r="BL674" s="17" t="s">
        <v>327</v>
      </c>
      <c r="BM674" s="149" t="s">
        <v>2137</v>
      </c>
    </row>
    <row r="675" spans="2:65" s="13" customFormat="1">
      <c r="B675" s="158"/>
      <c r="D675" s="152" t="s">
        <v>179</v>
      </c>
      <c r="F675" s="160" t="s">
        <v>2138</v>
      </c>
      <c r="H675" s="161">
        <v>76.289000000000001</v>
      </c>
      <c r="I675" s="162"/>
      <c r="L675" s="158"/>
      <c r="M675" s="163"/>
      <c r="T675" s="164"/>
      <c r="AT675" s="159" t="s">
        <v>179</v>
      </c>
      <c r="AU675" s="159" t="s">
        <v>89</v>
      </c>
      <c r="AV675" s="13" t="s">
        <v>89</v>
      </c>
      <c r="AW675" s="13" t="s">
        <v>4</v>
      </c>
      <c r="AX675" s="13" t="s">
        <v>87</v>
      </c>
      <c r="AY675" s="159" t="s">
        <v>171</v>
      </c>
    </row>
    <row r="676" spans="2:65" s="11" customFormat="1" ht="25.95" customHeight="1">
      <c r="B676" s="125"/>
      <c r="D676" s="126" t="s">
        <v>79</v>
      </c>
      <c r="E676" s="127" t="s">
        <v>757</v>
      </c>
      <c r="F676" s="127" t="s">
        <v>1479</v>
      </c>
      <c r="I676" s="128"/>
      <c r="J676" s="129">
        <f>BK676</f>
        <v>0</v>
      </c>
      <c r="L676" s="125"/>
      <c r="M676" s="130"/>
      <c r="P676" s="131">
        <f>P677</f>
        <v>0</v>
      </c>
      <c r="R676" s="131">
        <f>R677</f>
        <v>0</v>
      </c>
      <c r="T676" s="132">
        <f>T677</f>
        <v>0</v>
      </c>
      <c r="AR676" s="126" t="s">
        <v>96</v>
      </c>
      <c r="AT676" s="133" t="s">
        <v>79</v>
      </c>
      <c r="AU676" s="133" t="s">
        <v>80</v>
      </c>
      <c r="AY676" s="126" t="s">
        <v>171</v>
      </c>
      <c r="BK676" s="134">
        <f>BK677</f>
        <v>0</v>
      </c>
    </row>
    <row r="677" spans="2:65" s="11" customFormat="1" ht="22.95" customHeight="1">
      <c r="B677" s="125"/>
      <c r="D677" s="126" t="s">
        <v>79</v>
      </c>
      <c r="E677" s="135" t="s">
        <v>2139</v>
      </c>
      <c r="F677" s="135" t="s">
        <v>2140</v>
      </c>
      <c r="I677" s="128"/>
      <c r="J677" s="136">
        <f>BK677</f>
        <v>0</v>
      </c>
      <c r="L677" s="125"/>
      <c r="M677" s="130"/>
      <c r="P677" s="131">
        <f>SUM(P678:P682)</f>
        <v>0</v>
      </c>
      <c r="R677" s="131">
        <f>SUM(R678:R682)</f>
        <v>0</v>
      </c>
      <c r="T677" s="132">
        <f>SUM(T678:T682)</f>
        <v>0</v>
      </c>
      <c r="AR677" s="126" t="s">
        <v>96</v>
      </c>
      <c r="AT677" s="133" t="s">
        <v>79</v>
      </c>
      <c r="AU677" s="133" t="s">
        <v>87</v>
      </c>
      <c r="AY677" s="126" t="s">
        <v>171</v>
      </c>
      <c r="BK677" s="134">
        <f>SUM(BK678:BK682)</f>
        <v>0</v>
      </c>
    </row>
    <row r="678" spans="2:65" s="1" customFormat="1" ht="24.15" customHeight="1">
      <c r="B678" s="32"/>
      <c r="C678" s="137" t="s">
        <v>1031</v>
      </c>
      <c r="D678" s="137" t="s">
        <v>173</v>
      </c>
      <c r="E678" s="138" t="s">
        <v>2141</v>
      </c>
      <c r="F678" s="139" t="s">
        <v>2142</v>
      </c>
      <c r="G678" s="140" t="s">
        <v>1666</v>
      </c>
      <c r="H678" s="141">
        <v>2</v>
      </c>
      <c r="I678" s="142"/>
      <c r="J678" s="143">
        <f>ROUND(I678*H678,2)</f>
        <v>0</v>
      </c>
      <c r="K678" s="144"/>
      <c r="L678" s="32"/>
      <c r="M678" s="145" t="s">
        <v>1</v>
      </c>
      <c r="N678" s="146" t="s">
        <v>45</v>
      </c>
      <c r="P678" s="147">
        <f>O678*H678</f>
        <v>0</v>
      </c>
      <c r="Q678" s="147">
        <v>0</v>
      </c>
      <c r="R678" s="147">
        <f>Q678*H678</f>
        <v>0</v>
      </c>
      <c r="S678" s="147">
        <v>0</v>
      </c>
      <c r="T678" s="148">
        <f>S678*H678</f>
        <v>0</v>
      </c>
      <c r="AR678" s="149" t="s">
        <v>802</v>
      </c>
      <c r="AT678" s="149" t="s">
        <v>173</v>
      </c>
      <c r="AU678" s="149" t="s">
        <v>89</v>
      </c>
      <c r="AY678" s="17" t="s">
        <v>171</v>
      </c>
      <c r="BE678" s="150">
        <f>IF(N678="základní",J678,0)</f>
        <v>0</v>
      </c>
      <c r="BF678" s="150">
        <f>IF(N678="snížená",J678,0)</f>
        <v>0</v>
      </c>
      <c r="BG678" s="150">
        <f>IF(N678="zákl. přenesená",J678,0)</f>
        <v>0</v>
      </c>
      <c r="BH678" s="150">
        <f>IF(N678="sníž. přenesená",J678,0)</f>
        <v>0</v>
      </c>
      <c r="BI678" s="150">
        <f>IF(N678="nulová",J678,0)</f>
        <v>0</v>
      </c>
      <c r="BJ678" s="17" t="s">
        <v>87</v>
      </c>
      <c r="BK678" s="150">
        <f>ROUND(I678*H678,2)</f>
        <v>0</v>
      </c>
      <c r="BL678" s="17" t="s">
        <v>802</v>
      </c>
      <c r="BM678" s="149" t="s">
        <v>2143</v>
      </c>
    </row>
    <row r="679" spans="2:65" s="12" customFormat="1">
      <c r="B679" s="151"/>
      <c r="D679" s="152" t="s">
        <v>179</v>
      </c>
      <c r="E679" s="153" t="s">
        <v>1</v>
      </c>
      <c r="F679" s="154" t="s">
        <v>1695</v>
      </c>
      <c r="H679" s="153" t="s">
        <v>1</v>
      </c>
      <c r="I679" s="155"/>
      <c r="L679" s="151"/>
      <c r="M679" s="156"/>
      <c r="T679" s="157"/>
      <c r="AT679" s="153" t="s">
        <v>179</v>
      </c>
      <c r="AU679" s="153" t="s">
        <v>89</v>
      </c>
      <c r="AV679" s="12" t="s">
        <v>87</v>
      </c>
      <c r="AW679" s="12" t="s">
        <v>36</v>
      </c>
      <c r="AX679" s="12" t="s">
        <v>80</v>
      </c>
      <c r="AY679" s="153" t="s">
        <v>171</v>
      </c>
    </row>
    <row r="680" spans="2:65" s="12" customFormat="1">
      <c r="B680" s="151"/>
      <c r="D680" s="152" t="s">
        <v>179</v>
      </c>
      <c r="E680" s="153" t="s">
        <v>1</v>
      </c>
      <c r="F680" s="154" t="s">
        <v>2144</v>
      </c>
      <c r="H680" s="153" t="s">
        <v>1</v>
      </c>
      <c r="I680" s="155"/>
      <c r="L680" s="151"/>
      <c r="M680" s="156"/>
      <c r="T680" s="157"/>
      <c r="AT680" s="153" t="s">
        <v>179</v>
      </c>
      <c r="AU680" s="153" t="s">
        <v>89</v>
      </c>
      <c r="AV680" s="12" t="s">
        <v>87</v>
      </c>
      <c r="AW680" s="12" t="s">
        <v>36</v>
      </c>
      <c r="AX680" s="12" t="s">
        <v>80</v>
      </c>
      <c r="AY680" s="153" t="s">
        <v>171</v>
      </c>
    </row>
    <row r="681" spans="2:65" s="12" customFormat="1" ht="20.399999999999999">
      <c r="B681" s="151"/>
      <c r="D681" s="152" t="s">
        <v>179</v>
      </c>
      <c r="E681" s="153" t="s">
        <v>1</v>
      </c>
      <c r="F681" s="154" t="s">
        <v>2145</v>
      </c>
      <c r="H681" s="153" t="s">
        <v>1</v>
      </c>
      <c r="I681" s="155"/>
      <c r="L681" s="151"/>
      <c r="M681" s="156"/>
      <c r="T681" s="157"/>
      <c r="AT681" s="153" t="s">
        <v>179</v>
      </c>
      <c r="AU681" s="153" t="s">
        <v>89</v>
      </c>
      <c r="AV681" s="12" t="s">
        <v>87</v>
      </c>
      <c r="AW681" s="12" t="s">
        <v>36</v>
      </c>
      <c r="AX681" s="12" t="s">
        <v>80</v>
      </c>
      <c r="AY681" s="153" t="s">
        <v>171</v>
      </c>
    </row>
    <row r="682" spans="2:65" s="13" customFormat="1">
      <c r="B682" s="158"/>
      <c r="D682" s="152" t="s">
        <v>179</v>
      </c>
      <c r="E682" s="159" t="s">
        <v>1</v>
      </c>
      <c r="F682" s="160" t="s">
        <v>89</v>
      </c>
      <c r="H682" s="161">
        <v>2</v>
      </c>
      <c r="I682" s="162"/>
      <c r="L682" s="158"/>
      <c r="M682" s="201"/>
      <c r="N682" s="202"/>
      <c r="O682" s="202"/>
      <c r="P682" s="202"/>
      <c r="Q682" s="202"/>
      <c r="R682" s="202"/>
      <c r="S682" s="202"/>
      <c r="T682" s="203"/>
      <c r="AT682" s="159" t="s">
        <v>179</v>
      </c>
      <c r="AU682" s="159" t="s">
        <v>89</v>
      </c>
      <c r="AV682" s="13" t="s">
        <v>89</v>
      </c>
      <c r="AW682" s="13" t="s">
        <v>36</v>
      </c>
      <c r="AX682" s="13" t="s">
        <v>87</v>
      </c>
      <c r="AY682" s="159" t="s">
        <v>171</v>
      </c>
    </row>
    <row r="683" spans="2:65" s="1" customFormat="1" ht="6.9" customHeight="1">
      <c r="B683" s="44"/>
      <c r="C683" s="45"/>
      <c r="D683" s="45"/>
      <c r="E683" s="45"/>
      <c r="F683" s="45"/>
      <c r="G683" s="45"/>
      <c r="H683" s="45"/>
      <c r="I683" s="45"/>
      <c r="J683" s="45"/>
      <c r="K683" s="45"/>
      <c r="L683" s="32"/>
    </row>
  </sheetData>
  <sheetProtection algorithmName="SHA-512" hashValue="ZxnFLw7ww3N3dS+VmMYd0EuyKSTKuIYFlyzJS4j+ZFxrDrXJbmTSEJ9eRDSmMBU+lyaZQWFZliHxRPZLBQY5sg==" saltValue="AhTrUfglS2bKwusSL48hjHRNC25W6+6hgebmvuvcDbgbf8lhb9V9/FSOzkbhEuf0yexWtc+z6EgJBc8YJmJ2ew==" spinCount="100000" sheet="1" objects="1" scenarios="1" formatColumns="0" formatRows="0" autoFilter="0"/>
  <autoFilter ref="C139:K682" xr:uid="{00000000-0009-0000-0000-000003000000}"/>
  <mergeCells count="15">
    <mergeCell ref="E126:H126"/>
    <mergeCell ref="E130:H130"/>
    <mergeCell ref="E128:H128"/>
    <mergeCell ref="E132:H13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803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7" t="s">
        <v>109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" customHeight="1">
      <c r="B4" s="20"/>
      <c r="D4" s="21" t="s">
        <v>132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58" t="str">
        <f>'Rekapitulace stavby'!K6</f>
        <v>REKONSTRUKCE ODLEHČOVACÍ KOMORY OK-27 A PŘIPOJENÝCH STOK</v>
      </c>
      <c r="F7" s="259"/>
      <c r="G7" s="259"/>
      <c r="H7" s="259"/>
      <c r="L7" s="20"/>
    </row>
    <row r="8" spans="2:46" ht="13.2">
      <c r="B8" s="20"/>
      <c r="D8" s="27" t="s">
        <v>133</v>
      </c>
      <c r="L8" s="20"/>
    </row>
    <row r="9" spans="2:46" ht="16.5" customHeight="1">
      <c r="B9" s="20"/>
      <c r="E9" s="258" t="s">
        <v>134</v>
      </c>
      <c r="F9" s="234"/>
      <c r="G9" s="234"/>
      <c r="H9" s="234"/>
      <c r="L9" s="20"/>
    </row>
    <row r="10" spans="2:46" ht="12" customHeight="1">
      <c r="B10" s="20"/>
      <c r="D10" s="27" t="s">
        <v>135</v>
      </c>
      <c r="L10" s="20"/>
    </row>
    <row r="11" spans="2:46" s="1" customFormat="1" ht="16.5" customHeight="1">
      <c r="B11" s="32"/>
      <c r="E11" s="222" t="s">
        <v>1632</v>
      </c>
      <c r="F11" s="260"/>
      <c r="G11" s="260"/>
      <c r="H11" s="260"/>
      <c r="L11" s="32"/>
    </row>
    <row r="12" spans="2:46" s="1" customFormat="1" ht="12" customHeight="1">
      <c r="B12" s="32"/>
      <c r="D12" s="27" t="s">
        <v>137</v>
      </c>
      <c r="L12" s="32"/>
    </row>
    <row r="13" spans="2:46" s="1" customFormat="1" ht="16.5" customHeight="1">
      <c r="B13" s="32"/>
      <c r="E13" s="254" t="s">
        <v>2146</v>
      </c>
      <c r="F13" s="260"/>
      <c r="G13" s="260"/>
      <c r="H13" s="260"/>
      <c r="L13" s="32"/>
    </row>
    <row r="14" spans="2:46" s="1" customFormat="1">
      <c r="B14" s="32"/>
      <c r="L14" s="32"/>
    </row>
    <row r="15" spans="2:46" s="1" customFormat="1" ht="12" customHeight="1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" customHeight="1">
      <c r="B16" s="32"/>
      <c r="D16" s="27" t="s">
        <v>20</v>
      </c>
      <c r="F16" s="25" t="s">
        <v>21</v>
      </c>
      <c r="I16" s="27" t="s">
        <v>22</v>
      </c>
      <c r="J16" s="52" t="str">
        <f>'Rekapitulace stavby'!AN8</f>
        <v>4. 8. 2025</v>
      </c>
      <c r="L16" s="32"/>
    </row>
    <row r="17" spans="2:12" s="1" customFormat="1" ht="10.95" customHeight="1">
      <c r="B17" s="32"/>
      <c r="L17" s="32"/>
    </row>
    <row r="18" spans="2:12" s="1" customFormat="1" ht="12" customHeight="1">
      <c r="B18" s="32"/>
      <c r="D18" s="27" t="s">
        <v>24</v>
      </c>
      <c r="I18" s="27" t="s">
        <v>25</v>
      </c>
      <c r="J18" s="25" t="s">
        <v>26</v>
      </c>
      <c r="L18" s="32"/>
    </row>
    <row r="19" spans="2:12" s="1" customFormat="1" ht="18" customHeight="1">
      <c r="B19" s="32"/>
      <c r="E19" s="25" t="s">
        <v>27</v>
      </c>
      <c r="I19" s="27" t="s">
        <v>28</v>
      </c>
      <c r="J19" s="25" t="s">
        <v>29</v>
      </c>
      <c r="L19" s="32"/>
    </row>
    <row r="20" spans="2:12" s="1" customFormat="1" ht="6.9" customHeight="1">
      <c r="B20" s="32"/>
      <c r="L20" s="32"/>
    </row>
    <row r="21" spans="2:12" s="1" customFormat="1" ht="12" customHeight="1">
      <c r="B21" s="32"/>
      <c r="D21" s="27" t="s">
        <v>30</v>
      </c>
      <c r="I21" s="27" t="s">
        <v>25</v>
      </c>
      <c r="J21" s="28" t="str">
        <f>'Rekapitulace stavby'!AN13</f>
        <v>Vyplň údaj</v>
      </c>
      <c r="L21" s="32"/>
    </row>
    <row r="22" spans="2:12" s="1" customFormat="1" ht="18" customHeight="1">
      <c r="B22" s="32"/>
      <c r="E22" s="261" t="str">
        <f>'Rekapitulace stavby'!E14</f>
        <v>Vyplň údaj</v>
      </c>
      <c r="F22" s="246"/>
      <c r="G22" s="246"/>
      <c r="H22" s="246"/>
      <c r="I22" s="27" t="s">
        <v>28</v>
      </c>
      <c r="J22" s="28" t="str">
        <f>'Rekapitulace stavby'!AN14</f>
        <v>Vyplň údaj</v>
      </c>
      <c r="L22" s="32"/>
    </row>
    <row r="23" spans="2:12" s="1" customFormat="1" ht="6.9" customHeight="1">
      <c r="B23" s="32"/>
      <c r="L23" s="32"/>
    </row>
    <row r="24" spans="2:12" s="1" customFormat="1" ht="12" customHeight="1">
      <c r="B24" s="32"/>
      <c r="D24" s="27" t="s">
        <v>32</v>
      </c>
      <c r="I24" s="27" t="s">
        <v>25</v>
      </c>
      <c r="J24" s="25" t="s">
        <v>33</v>
      </c>
      <c r="L24" s="32"/>
    </row>
    <row r="25" spans="2:12" s="1" customFormat="1" ht="18" customHeight="1">
      <c r="B25" s="32"/>
      <c r="E25" s="25" t="s">
        <v>34</v>
      </c>
      <c r="I25" s="27" t="s">
        <v>28</v>
      </c>
      <c r="J25" s="25" t="s">
        <v>35</v>
      </c>
      <c r="L25" s="32"/>
    </row>
    <row r="26" spans="2:12" s="1" customFormat="1" ht="6.9" customHeight="1">
      <c r="B26" s="32"/>
      <c r="L26" s="32"/>
    </row>
    <row r="27" spans="2:12" s="1" customFormat="1" ht="12" customHeight="1">
      <c r="B27" s="32"/>
      <c r="D27" s="27" t="s">
        <v>37</v>
      </c>
      <c r="I27" s="27" t="s">
        <v>25</v>
      </c>
      <c r="J27" s="25" t="s">
        <v>1</v>
      </c>
      <c r="L27" s="32"/>
    </row>
    <row r="28" spans="2:12" s="1" customFormat="1" ht="18" customHeight="1">
      <c r="B28" s="32"/>
      <c r="E28" s="25" t="s">
        <v>1634</v>
      </c>
      <c r="I28" s="27" t="s">
        <v>28</v>
      </c>
      <c r="J28" s="25" t="s">
        <v>1</v>
      </c>
      <c r="L28" s="32"/>
    </row>
    <row r="29" spans="2:12" s="1" customFormat="1" ht="6.9" customHeight="1">
      <c r="B29" s="32"/>
      <c r="L29" s="32"/>
    </row>
    <row r="30" spans="2:12" s="1" customFormat="1" ht="12" customHeight="1">
      <c r="B30" s="32"/>
      <c r="D30" s="27" t="s">
        <v>39</v>
      </c>
      <c r="L30" s="32"/>
    </row>
    <row r="31" spans="2:12" s="7" customFormat="1" ht="16.5" customHeight="1">
      <c r="B31" s="94"/>
      <c r="E31" s="250" t="s">
        <v>1</v>
      </c>
      <c r="F31" s="250"/>
      <c r="G31" s="250"/>
      <c r="H31" s="250"/>
      <c r="L31" s="94"/>
    </row>
    <row r="32" spans="2:12" s="1" customFormat="1" ht="6.9" customHeight="1">
      <c r="B32" s="32"/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>
      <c r="B34" s="32"/>
      <c r="D34" s="95" t="s">
        <v>40</v>
      </c>
      <c r="J34" s="66">
        <f>ROUND(J140, 2)</f>
        <v>0</v>
      </c>
      <c r="L34" s="32"/>
    </row>
    <row r="35" spans="2:12" s="1" customFormat="1" ht="6.9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" customHeight="1">
      <c r="B36" s="32"/>
      <c r="F36" s="35" t="s">
        <v>42</v>
      </c>
      <c r="I36" s="35" t="s">
        <v>41</v>
      </c>
      <c r="J36" s="35" t="s">
        <v>43</v>
      </c>
      <c r="L36" s="32"/>
    </row>
    <row r="37" spans="2:12" s="1" customFormat="1" ht="14.4" customHeight="1">
      <c r="B37" s="32"/>
      <c r="D37" s="55" t="s">
        <v>44</v>
      </c>
      <c r="E37" s="27" t="s">
        <v>45</v>
      </c>
      <c r="F37" s="85">
        <f>ROUND((SUM(BE140:BE802)),  2)</f>
        <v>0</v>
      </c>
      <c r="I37" s="96">
        <v>0.21</v>
      </c>
      <c r="J37" s="85">
        <f>ROUND(((SUM(BE140:BE802))*I37),  2)</f>
        <v>0</v>
      </c>
      <c r="L37" s="32"/>
    </row>
    <row r="38" spans="2:12" s="1" customFormat="1" ht="14.4" customHeight="1">
      <c r="B38" s="32"/>
      <c r="E38" s="27" t="s">
        <v>46</v>
      </c>
      <c r="F38" s="85">
        <f>ROUND((SUM(BF140:BF802)),  2)</f>
        <v>0</v>
      </c>
      <c r="I38" s="96">
        <v>0.12</v>
      </c>
      <c r="J38" s="85">
        <f>ROUND(((SUM(BF140:BF802))*I38),  2)</f>
        <v>0</v>
      </c>
      <c r="L38" s="32"/>
    </row>
    <row r="39" spans="2:12" s="1" customFormat="1" ht="14.4" hidden="1" customHeight="1">
      <c r="B39" s="32"/>
      <c r="E39" s="27" t="s">
        <v>47</v>
      </c>
      <c r="F39" s="85">
        <f>ROUND((SUM(BG140:BG802)),  2)</f>
        <v>0</v>
      </c>
      <c r="I39" s="96">
        <v>0.21</v>
      </c>
      <c r="J39" s="85">
        <f>0</f>
        <v>0</v>
      </c>
      <c r="L39" s="32"/>
    </row>
    <row r="40" spans="2:12" s="1" customFormat="1" ht="14.4" hidden="1" customHeight="1">
      <c r="B40" s="32"/>
      <c r="E40" s="27" t="s">
        <v>48</v>
      </c>
      <c r="F40" s="85">
        <f>ROUND((SUM(BH140:BH802)),  2)</f>
        <v>0</v>
      </c>
      <c r="I40" s="96">
        <v>0.12</v>
      </c>
      <c r="J40" s="85">
        <f>0</f>
        <v>0</v>
      </c>
      <c r="L40" s="32"/>
    </row>
    <row r="41" spans="2:12" s="1" customFormat="1" ht="14.4" hidden="1" customHeight="1">
      <c r="B41" s="32"/>
      <c r="E41" s="27" t="s">
        <v>49</v>
      </c>
      <c r="F41" s="85">
        <f>ROUND((SUM(BI140:BI802)),  2)</f>
        <v>0</v>
      </c>
      <c r="I41" s="96">
        <v>0</v>
      </c>
      <c r="J41" s="85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97"/>
      <c r="D43" s="98" t="s">
        <v>50</v>
      </c>
      <c r="E43" s="57"/>
      <c r="F43" s="57"/>
      <c r="G43" s="99" t="s">
        <v>51</v>
      </c>
      <c r="H43" s="100" t="s">
        <v>52</v>
      </c>
      <c r="I43" s="57"/>
      <c r="J43" s="101">
        <f>SUM(J34:J41)</f>
        <v>0</v>
      </c>
      <c r="K43" s="102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55</v>
      </c>
      <c r="E61" s="34"/>
      <c r="F61" s="103" t="s">
        <v>56</v>
      </c>
      <c r="G61" s="43" t="s">
        <v>55</v>
      </c>
      <c r="H61" s="34"/>
      <c r="I61" s="34"/>
      <c r="J61" s="104" t="s">
        <v>56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55</v>
      </c>
      <c r="E76" s="34"/>
      <c r="F76" s="103" t="s">
        <v>56</v>
      </c>
      <c r="G76" s="43" t="s">
        <v>55</v>
      </c>
      <c r="H76" s="34"/>
      <c r="I76" s="34"/>
      <c r="J76" s="104" t="s">
        <v>56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140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58" t="str">
        <f>E7</f>
        <v>REKONSTRUKCE ODLEHČOVACÍ KOMORY OK-27 A PŘIPOJENÝCH STOK</v>
      </c>
      <c r="F85" s="259"/>
      <c r="G85" s="259"/>
      <c r="H85" s="259"/>
      <c r="L85" s="32"/>
    </row>
    <row r="86" spans="2:12" ht="12" customHeight="1">
      <c r="B86" s="20"/>
      <c r="C86" s="27" t="s">
        <v>133</v>
      </c>
      <c r="L86" s="20"/>
    </row>
    <row r="87" spans="2:12" ht="16.5" customHeight="1">
      <c r="B87" s="20"/>
      <c r="E87" s="258" t="s">
        <v>134</v>
      </c>
      <c r="F87" s="234"/>
      <c r="G87" s="234"/>
      <c r="H87" s="234"/>
      <c r="L87" s="20"/>
    </row>
    <row r="88" spans="2:12" ht="12" customHeight="1">
      <c r="B88" s="20"/>
      <c r="C88" s="27" t="s">
        <v>135</v>
      </c>
      <c r="L88" s="20"/>
    </row>
    <row r="89" spans="2:12" s="1" customFormat="1" ht="16.5" customHeight="1">
      <c r="B89" s="32"/>
      <c r="E89" s="222" t="s">
        <v>1632</v>
      </c>
      <c r="F89" s="260"/>
      <c r="G89" s="260"/>
      <c r="H89" s="260"/>
      <c r="L89" s="32"/>
    </row>
    <row r="90" spans="2:12" s="1" customFormat="1" ht="12" customHeight="1">
      <c r="B90" s="32"/>
      <c r="C90" s="27" t="s">
        <v>137</v>
      </c>
      <c r="L90" s="32"/>
    </row>
    <row r="91" spans="2:12" s="1" customFormat="1" ht="16.5" customHeight="1">
      <c r="B91" s="32"/>
      <c r="E91" s="254" t="str">
        <f>E13</f>
        <v>01.2.2 - Spadiště SP1</v>
      </c>
      <c r="F91" s="260"/>
      <c r="G91" s="260"/>
      <c r="H91" s="260"/>
      <c r="L91" s="32"/>
    </row>
    <row r="92" spans="2:12" s="1" customFormat="1" ht="6.9" customHeight="1">
      <c r="B92" s="32"/>
      <c r="L92" s="32"/>
    </row>
    <row r="93" spans="2:12" s="1" customFormat="1" ht="12" customHeight="1">
      <c r="B93" s="32"/>
      <c r="C93" s="27" t="s">
        <v>20</v>
      </c>
      <c r="F93" s="25" t="str">
        <f>F16</f>
        <v>Tábor</v>
      </c>
      <c r="I93" s="27" t="s">
        <v>22</v>
      </c>
      <c r="J93" s="52" t="str">
        <f>IF(J16="","",J16)</f>
        <v>4. 8. 2025</v>
      </c>
      <c r="L93" s="32"/>
    </row>
    <row r="94" spans="2:12" s="1" customFormat="1" ht="6.9" customHeight="1">
      <c r="B94" s="32"/>
      <c r="L94" s="32"/>
    </row>
    <row r="95" spans="2:12" s="1" customFormat="1" ht="25.65" customHeight="1">
      <c r="B95" s="32"/>
      <c r="C95" s="27" t="s">
        <v>24</v>
      </c>
      <c r="F95" s="25" t="str">
        <f>E19</f>
        <v>VST s.r.o., Kosova 28594, Tábor</v>
      </c>
      <c r="I95" s="27" t="s">
        <v>32</v>
      </c>
      <c r="J95" s="30" t="str">
        <f>E25</f>
        <v>Aquaprocon s.r.o., Divize Praha</v>
      </c>
      <c r="L95" s="32"/>
    </row>
    <row r="96" spans="2:12" s="1" customFormat="1" ht="15.15" customHeight="1">
      <c r="B96" s="32"/>
      <c r="C96" s="27" t="s">
        <v>30</v>
      </c>
      <c r="F96" s="25" t="str">
        <f>IF(E22="","",E22)</f>
        <v>Vyplň údaj</v>
      </c>
      <c r="I96" s="27" t="s">
        <v>37</v>
      </c>
      <c r="J96" s="30" t="str">
        <f>E28</f>
        <v>ing. Zdena Průšková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05" t="s">
        <v>141</v>
      </c>
      <c r="D98" s="97"/>
      <c r="E98" s="97"/>
      <c r="F98" s="97"/>
      <c r="G98" s="97"/>
      <c r="H98" s="97"/>
      <c r="I98" s="97"/>
      <c r="J98" s="106" t="s">
        <v>142</v>
      </c>
      <c r="K98" s="97"/>
      <c r="L98" s="32"/>
    </row>
    <row r="99" spans="2:47" s="1" customFormat="1" ht="10.35" customHeight="1">
      <c r="B99" s="32"/>
      <c r="L99" s="32"/>
    </row>
    <row r="100" spans="2:47" s="1" customFormat="1" ht="22.95" customHeight="1">
      <c r="B100" s="32"/>
      <c r="C100" s="107" t="s">
        <v>143</v>
      </c>
      <c r="J100" s="66">
        <f>J140</f>
        <v>0</v>
      </c>
      <c r="L100" s="32"/>
      <c r="AU100" s="17" t="s">
        <v>144</v>
      </c>
    </row>
    <row r="101" spans="2:47" s="8" customFormat="1" ht="24.9" customHeight="1">
      <c r="B101" s="108"/>
      <c r="D101" s="109" t="s">
        <v>145</v>
      </c>
      <c r="E101" s="110"/>
      <c r="F101" s="110"/>
      <c r="G101" s="110"/>
      <c r="H101" s="110"/>
      <c r="I101" s="110"/>
      <c r="J101" s="111">
        <f>J141</f>
        <v>0</v>
      </c>
      <c r="L101" s="108"/>
    </row>
    <row r="102" spans="2:47" s="9" customFormat="1" ht="19.95" customHeight="1">
      <c r="B102" s="112"/>
      <c r="D102" s="113" t="s">
        <v>146</v>
      </c>
      <c r="E102" s="114"/>
      <c r="F102" s="114"/>
      <c r="G102" s="114"/>
      <c r="H102" s="114"/>
      <c r="I102" s="114"/>
      <c r="J102" s="115">
        <f>J142</f>
        <v>0</v>
      </c>
      <c r="L102" s="112"/>
    </row>
    <row r="103" spans="2:47" s="9" customFormat="1" ht="19.95" customHeight="1">
      <c r="B103" s="112"/>
      <c r="D103" s="113" t="s">
        <v>147</v>
      </c>
      <c r="E103" s="114"/>
      <c r="F103" s="114"/>
      <c r="G103" s="114"/>
      <c r="H103" s="114"/>
      <c r="I103" s="114"/>
      <c r="J103" s="115">
        <f>J272</f>
        <v>0</v>
      </c>
      <c r="L103" s="112"/>
    </row>
    <row r="104" spans="2:47" s="9" customFormat="1" ht="19.95" customHeight="1">
      <c r="B104" s="112"/>
      <c r="D104" s="113" t="s">
        <v>1635</v>
      </c>
      <c r="E104" s="114"/>
      <c r="F104" s="114"/>
      <c r="G104" s="114"/>
      <c r="H104" s="114"/>
      <c r="I104" s="114"/>
      <c r="J104" s="115">
        <f>J298</f>
        <v>0</v>
      </c>
      <c r="L104" s="112"/>
    </row>
    <row r="105" spans="2:47" s="9" customFormat="1" ht="19.95" customHeight="1">
      <c r="B105" s="112"/>
      <c r="D105" s="113" t="s">
        <v>148</v>
      </c>
      <c r="E105" s="114"/>
      <c r="F105" s="114"/>
      <c r="G105" s="114"/>
      <c r="H105" s="114"/>
      <c r="I105" s="114"/>
      <c r="J105" s="115">
        <f>J470</f>
        <v>0</v>
      </c>
      <c r="L105" s="112"/>
    </row>
    <row r="106" spans="2:47" s="9" customFormat="1" ht="19.95" customHeight="1">
      <c r="B106" s="112"/>
      <c r="D106" s="113" t="s">
        <v>1636</v>
      </c>
      <c r="E106" s="114"/>
      <c r="F106" s="114"/>
      <c r="G106" s="114"/>
      <c r="H106" s="114"/>
      <c r="I106" s="114"/>
      <c r="J106" s="115">
        <f>J491</f>
        <v>0</v>
      </c>
      <c r="L106" s="112"/>
    </row>
    <row r="107" spans="2:47" s="9" customFormat="1" ht="19.95" customHeight="1">
      <c r="B107" s="112"/>
      <c r="D107" s="113" t="s">
        <v>1637</v>
      </c>
      <c r="E107" s="114"/>
      <c r="F107" s="114"/>
      <c r="G107" s="114"/>
      <c r="H107" s="114"/>
      <c r="I107" s="114"/>
      <c r="J107" s="115">
        <f>J518</f>
        <v>0</v>
      </c>
      <c r="L107" s="112"/>
    </row>
    <row r="108" spans="2:47" s="9" customFormat="1" ht="19.95" customHeight="1">
      <c r="B108" s="112"/>
      <c r="D108" s="113" t="s">
        <v>152</v>
      </c>
      <c r="E108" s="114"/>
      <c r="F108" s="114"/>
      <c r="G108" s="114"/>
      <c r="H108" s="114"/>
      <c r="I108" s="114"/>
      <c r="J108" s="115">
        <f>J559</f>
        <v>0</v>
      </c>
      <c r="L108" s="112"/>
    </row>
    <row r="109" spans="2:47" s="9" customFormat="1" ht="19.95" customHeight="1">
      <c r="B109" s="112"/>
      <c r="D109" s="113" t="s">
        <v>153</v>
      </c>
      <c r="E109" s="114"/>
      <c r="F109" s="114"/>
      <c r="G109" s="114"/>
      <c r="H109" s="114"/>
      <c r="I109" s="114"/>
      <c r="J109" s="115">
        <f>J630</f>
        <v>0</v>
      </c>
      <c r="L109" s="112"/>
    </row>
    <row r="110" spans="2:47" s="8" customFormat="1" ht="24.9" customHeight="1">
      <c r="B110" s="108"/>
      <c r="D110" s="109" t="s">
        <v>1639</v>
      </c>
      <c r="E110" s="110"/>
      <c r="F110" s="110"/>
      <c r="G110" s="110"/>
      <c r="H110" s="110"/>
      <c r="I110" s="110"/>
      <c r="J110" s="111">
        <f>J632</f>
        <v>0</v>
      </c>
      <c r="L110" s="108"/>
    </row>
    <row r="111" spans="2:47" s="9" customFormat="1" ht="19.95" customHeight="1">
      <c r="B111" s="112"/>
      <c r="D111" s="113" t="s">
        <v>1640</v>
      </c>
      <c r="E111" s="114"/>
      <c r="F111" s="114"/>
      <c r="G111" s="114"/>
      <c r="H111" s="114"/>
      <c r="I111" s="114"/>
      <c r="J111" s="115">
        <f>J633</f>
        <v>0</v>
      </c>
      <c r="L111" s="112"/>
    </row>
    <row r="112" spans="2:47" s="9" customFormat="1" ht="19.95" customHeight="1">
      <c r="B112" s="112"/>
      <c r="D112" s="113" t="s">
        <v>2147</v>
      </c>
      <c r="E112" s="114"/>
      <c r="F112" s="114"/>
      <c r="G112" s="114"/>
      <c r="H112" s="114"/>
      <c r="I112" s="114"/>
      <c r="J112" s="115">
        <f>J718</f>
        <v>0</v>
      </c>
      <c r="L112" s="112"/>
    </row>
    <row r="113" spans="2:12" s="9" customFormat="1" ht="19.95" customHeight="1">
      <c r="B113" s="112"/>
      <c r="D113" s="113" t="s">
        <v>1641</v>
      </c>
      <c r="E113" s="114"/>
      <c r="F113" s="114"/>
      <c r="G113" s="114"/>
      <c r="H113" s="114"/>
      <c r="I113" s="114"/>
      <c r="J113" s="115">
        <f>J729</f>
        <v>0</v>
      </c>
      <c r="L113" s="112"/>
    </row>
    <row r="114" spans="2:12" s="9" customFormat="1" ht="19.95" customHeight="1">
      <c r="B114" s="112"/>
      <c r="D114" s="113" t="s">
        <v>1642</v>
      </c>
      <c r="E114" s="114"/>
      <c r="F114" s="114"/>
      <c r="G114" s="114"/>
      <c r="H114" s="114"/>
      <c r="I114" s="114"/>
      <c r="J114" s="115">
        <f>J740</f>
        <v>0</v>
      </c>
      <c r="L114" s="112"/>
    </row>
    <row r="115" spans="2:12" s="8" customFormat="1" ht="24.9" customHeight="1">
      <c r="B115" s="108"/>
      <c r="D115" s="109" t="s">
        <v>154</v>
      </c>
      <c r="E115" s="110"/>
      <c r="F115" s="110"/>
      <c r="G115" s="110"/>
      <c r="H115" s="110"/>
      <c r="I115" s="110"/>
      <c r="J115" s="111">
        <f>J796</f>
        <v>0</v>
      </c>
      <c r="L115" s="108"/>
    </row>
    <row r="116" spans="2:12" s="9" customFormat="1" ht="19.95" customHeight="1">
      <c r="B116" s="112"/>
      <c r="D116" s="113" t="s">
        <v>1643</v>
      </c>
      <c r="E116" s="114"/>
      <c r="F116" s="114"/>
      <c r="G116" s="114"/>
      <c r="H116" s="114"/>
      <c r="I116" s="114"/>
      <c r="J116" s="115">
        <f>J797</f>
        <v>0</v>
      </c>
      <c r="L116" s="112"/>
    </row>
    <row r="117" spans="2:12" s="1" customFormat="1" ht="21.75" customHeight="1">
      <c r="B117" s="32"/>
      <c r="L117" s="32"/>
    </row>
    <row r="118" spans="2:12" s="1" customFormat="1" ht="6.9" customHeight="1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32"/>
    </row>
    <row r="122" spans="2:12" s="1" customFormat="1" ht="6.9" customHeight="1">
      <c r="B122" s="46"/>
      <c r="C122" s="47"/>
      <c r="D122" s="47"/>
      <c r="E122" s="47"/>
      <c r="F122" s="47"/>
      <c r="G122" s="47"/>
      <c r="H122" s="47"/>
      <c r="I122" s="47"/>
      <c r="J122" s="47"/>
      <c r="K122" s="47"/>
      <c r="L122" s="32"/>
    </row>
    <row r="123" spans="2:12" s="1" customFormat="1" ht="24.9" customHeight="1">
      <c r="B123" s="32"/>
      <c r="C123" s="21" t="s">
        <v>156</v>
      </c>
      <c r="L123" s="32"/>
    </row>
    <row r="124" spans="2:12" s="1" customFormat="1" ht="6.9" customHeight="1">
      <c r="B124" s="32"/>
      <c r="L124" s="32"/>
    </row>
    <row r="125" spans="2:12" s="1" customFormat="1" ht="12" customHeight="1">
      <c r="B125" s="32"/>
      <c r="C125" s="27" t="s">
        <v>16</v>
      </c>
      <c r="L125" s="32"/>
    </row>
    <row r="126" spans="2:12" s="1" customFormat="1" ht="26.25" customHeight="1">
      <c r="B126" s="32"/>
      <c r="E126" s="258" t="str">
        <f>E7</f>
        <v>REKONSTRUKCE ODLEHČOVACÍ KOMORY OK-27 A PŘIPOJENÝCH STOK</v>
      </c>
      <c r="F126" s="259"/>
      <c r="G126" s="259"/>
      <c r="H126" s="259"/>
      <c r="L126" s="32"/>
    </row>
    <row r="127" spans="2:12" ht="12" customHeight="1">
      <c r="B127" s="20"/>
      <c r="C127" s="27" t="s">
        <v>133</v>
      </c>
      <c r="L127" s="20"/>
    </row>
    <row r="128" spans="2:12" ht="16.5" customHeight="1">
      <c r="B128" s="20"/>
      <c r="E128" s="258" t="s">
        <v>134</v>
      </c>
      <c r="F128" s="234"/>
      <c r="G128" s="234"/>
      <c r="H128" s="234"/>
      <c r="L128" s="20"/>
    </row>
    <row r="129" spans="2:65" ht="12" customHeight="1">
      <c r="B129" s="20"/>
      <c r="C129" s="27" t="s">
        <v>135</v>
      </c>
      <c r="L129" s="20"/>
    </row>
    <row r="130" spans="2:65" s="1" customFormat="1" ht="16.5" customHeight="1">
      <c r="B130" s="32"/>
      <c r="E130" s="222" t="s">
        <v>1632</v>
      </c>
      <c r="F130" s="260"/>
      <c r="G130" s="260"/>
      <c r="H130" s="260"/>
      <c r="L130" s="32"/>
    </row>
    <row r="131" spans="2:65" s="1" customFormat="1" ht="12" customHeight="1">
      <c r="B131" s="32"/>
      <c r="C131" s="27" t="s">
        <v>137</v>
      </c>
      <c r="L131" s="32"/>
    </row>
    <row r="132" spans="2:65" s="1" customFormat="1" ht="16.5" customHeight="1">
      <c r="B132" s="32"/>
      <c r="E132" s="254" t="str">
        <f>E13</f>
        <v>01.2.2 - Spadiště SP1</v>
      </c>
      <c r="F132" s="260"/>
      <c r="G132" s="260"/>
      <c r="H132" s="260"/>
      <c r="L132" s="32"/>
    </row>
    <row r="133" spans="2:65" s="1" customFormat="1" ht="6.9" customHeight="1">
      <c r="B133" s="32"/>
      <c r="L133" s="32"/>
    </row>
    <row r="134" spans="2:65" s="1" customFormat="1" ht="12" customHeight="1">
      <c r="B134" s="32"/>
      <c r="C134" s="27" t="s">
        <v>20</v>
      </c>
      <c r="F134" s="25" t="str">
        <f>F16</f>
        <v>Tábor</v>
      </c>
      <c r="I134" s="27" t="s">
        <v>22</v>
      </c>
      <c r="J134" s="52" t="str">
        <f>IF(J16="","",J16)</f>
        <v>4. 8. 2025</v>
      </c>
      <c r="L134" s="32"/>
    </row>
    <row r="135" spans="2:65" s="1" customFormat="1" ht="6.9" customHeight="1">
      <c r="B135" s="32"/>
      <c r="L135" s="32"/>
    </row>
    <row r="136" spans="2:65" s="1" customFormat="1" ht="25.65" customHeight="1">
      <c r="B136" s="32"/>
      <c r="C136" s="27" t="s">
        <v>24</v>
      </c>
      <c r="F136" s="25" t="str">
        <f>E19</f>
        <v>VST s.r.o., Kosova 28594, Tábor</v>
      </c>
      <c r="I136" s="27" t="s">
        <v>32</v>
      </c>
      <c r="J136" s="30" t="str">
        <f>E25</f>
        <v>Aquaprocon s.r.o., Divize Praha</v>
      </c>
      <c r="L136" s="32"/>
    </row>
    <row r="137" spans="2:65" s="1" customFormat="1" ht="15.15" customHeight="1">
      <c r="B137" s="32"/>
      <c r="C137" s="27" t="s">
        <v>30</v>
      </c>
      <c r="F137" s="25" t="str">
        <f>IF(E22="","",E22)</f>
        <v>Vyplň údaj</v>
      </c>
      <c r="I137" s="27" t="s">
        <v>37</v>
      </c>
      <c r="J137" s="30" t="str">
        <f>E28</f>
        <v>ing. Zdena Průšková</v>
      </c>
      <c r="L137" s="32"/>
    </row>
    <row r="138" spans="2:65" s="1" customFormat="1" ht="10.35" customHeight="1">
      <c r="B138" s="32"/>
      <c r="L138" s="32"/>
    </row>
    <row r="139" spans="2:65" s="10" customFormat="1" ht="29.25" customHeight="1">
      <c r="B139" s="116"/>
      <c r="C139" s="117" t="s">
        <v>157</v>
      </c>
      <c r="D139" s="118" t="s">
        <v>65</v>
      </c>
      <c r="E139" s="118" t="s">
        <v>61</v>
      </c>
      <c r="F139" s="118" t="s">
        <v>62</v>
      </c>
      <c r="G139" s="118" t="s">
        <v>158</v>
      </c>
      <c r="H139" s="118" t="s">
        <v>159</v>
      </c>
      <c r="I139" s="118" t="s">
        <v>160</v>
      </c>
      <c r="J139" s="119" t="s">
        <v>142</v>
      </c>
      <c r="K139" s="120" t="s">
        <v>161</v>
      </c>
      <c r="L139" s="116"/>
      <c r="M139" s="59" t="s">
        <v>1</v>
      </c>
      <c r="N139" s="60" t="s">
        <v>44</v>
      </c>
      <c r="O139" s="60" t="s">
        <v>162</v>
      </c>
      <c r="P139" s="60" t="s">
        <v>163</v>
      </c>
      <c r="Q139" s="60" t="s">
        <v>164</v>
      </c>
      <c r="R139" s="60" t="s">
        <v>165</v>
      </c>
      <c r="S139" s="60" t="s">
        <v>166</v>
      </c>
      <c r="T139" s="61" t="s">
        <v>167</v>
      </c>
    </row>
    <row r="140" spans="2:65" s="1" customFormat="1" ht="22.95" customHeight="1">
      <c r="B140" s="32"/>
      <c r="C140" s="64" t="s">
        <v>168</v>
      </c>
      <c r="J140" s="121">
        <f>BK140</f>
        <v>0</v>
      </c>
      <c r="L140" s="32"/>
      <c r="M140" s="62"/>
      <c r="N140" s="53"/>
      <c r="O140" s="53"/>
      <c r="P140" s="122">
        <f>P141+P632+P796</f>
        <v>0</v>
      </c>
      <c r="Q140" s="53"/>
      <c r="R140" s="122">
        <f>R141+R632+R796</f>
        <v>67.959320771080002</v>
      </c>
      <c r="S140" s="53"/>
      <c r="T140" s="123">
        <f>T141+T632+T796</f>
        <v>0.15100000000000002</v>
      </c>
      <c r="AT140" s="17" t="s">
        <v>79</v>
      </c>
      <c r="AU140" s="17" t="s">
        <v>144</v>
      </c>
      <c r="BK140" s="124">
        <f>BK141+BK632+BK796</f>
        <v>0</v>
      </c>
    </row>
    <row r="141" spans="2:65" s="11" customFormat="1" ht="25.95" customHeight="1">
      <c r="B141" s="125"/>
      <c r="D141" s="126" t="s">
        <v>79</v>
      </c>
      <c r="E141" s="127" t="s">
        <v>169</v>
      </c>
      <c r="F141" s="127" t="s">
        <v>170</v>
      </c>
      <c r="I141" s="128"/>
      <c r="J141" s="129">
        <f>BK141</f>
        <v>0</v>
      </c>
      <c r="L141" s="125"/>
      <c r="M141" s="130"/>
      <c r="P141" s="131">
        <f>P142+P272+P298+P470+P491+P518+P559+P630</f>
        <v>0</v>
      </c>
      <c r="R141" s="131">
        <f>R142+R272+R298+R470+R491+R518+R559+R630</f>
        <v>65.608517061079993</v>
      </c>
      <c r="T141" s="132">
        <f>T142+T272+T298+T470+T491+T518+T559+T630</f>
        <v>0.15100000000000002</v>
      </c>
      <c r="AR141" s="126" t="s">
        <v>87</v>
      </c>
      <c r="AT141" s="133" t="s">
        <v>79</v>
      </c>
      <c r="AU141" s="133" t="s">
        <v>80</v>
      </c>
      <c r="AY141" s="126" t="s">
        <v>171</v>
      </c>
      <c r="BK141" s="134">
        <f>BK142+BK272+BK298+BK470+BK491+BK518+BK559+BK630</f>
        <v>0</v>
      </c>
    </row>
    <row r="142" spans="2:65" s="11" customFormat="1" ht="22.95" customHeight="1">
      <c r="B142" s="125"/>
      <c r="D142" s="126" t="s">
        <v>79</v>
      </c>
      <c r="E142" s="135" t="s">
        <v>87</v>
      </c>
      <c r="F142" s="135" t="s">
        <v>172</v>
      </c>
      <c r="I142" s="128"/>
      <c r="J142" s="136">
        <f>BK142</f>
        <v>0</v>
      </c>
      <c r="L142" s="125"/>
      <c r="M142" s="130"/>
      <c r="P142" s="131">
        <f>SUM(P143:P271)</f>
        <v>0</v>
      </c>
      <c r="R142" s="131">
        <f>SUM(R143:R271)</f>
        <v>0.13003999999999999</v>
      </c>
      <c r="T142" s="132">
        <f>SUM(T143:T271)</f>
        <v>0</v>
      </c>
      <c r="AR142" s="126" t="s">
        <v>87</v>
      </c>
      <c r="AT142" s="133" t="s">
        <v>79</v>
      </c>
      <c r="AU142" s="133" t="s">
        <v>87</v>
      </c>
      <c r="AY142" s="126" t="s">
        <v>171</v>
      </c>
      <c r="BK142" s="134">
        <f>SUM(BK143:BK271)</f>
        <v>0</v>
      </c>
    </row>
    <row r="143" spans="2:65" s="1" customFormat="1" ht="24.15" customHeight="1">
      <c r="B143" s="32"/>
      <c r="C143" s="137" t="s">
        <v>87</v>
      </c>
      <c r="D143" s="137" t="s">
        <v>173</v>
      </c>
      <c r="E143" s="138" t="s">
        <v>230</v>
      </c>
      <c r="F143" s="139" t="s">
        <v>231</v>
      </c>
      <c r="G143" s="140" t="s">
        <v>232</v>
      </c>
      <c r="H143" s="141">
        <v>4320</v>
      </c>
      <c r="I143" s="142"/>
      <c r="J143" s="143">
        <f>ROUND(I143*H143,2)</f>
        <v>0</v>
      </c>
      <c r="K143" s="144"/>
      <c r="L143" s="32"/>
      <c r="M143" s="145" t="s">
        <v>1</v>
      </c>
      <c r="N143" s="146" t="s">
        <v>45</v>
      </c>
      <c r="P143" s="147">
        <f>O143*H143</f>
        <v>0</v>
      </c>
      <c r="Q143" s="147">
        <v>3.0000000000000001E-5</v>
      </c>
      <c r="R143" s="147">
        <f>Q143*H143</f>
        <v>0.12959999999999999</v>
      </c>
      <c r="S143" s="147">
        <v>0</v>
      </c>
      <c r="T143" s="148">
        <f>S143*H143</f>
        <v>0</v>
      </c>
      <c r="AR143" s="149" t="s">
        <v>177</v>
      </c>
      <c r="AT143" s="149" t="s">
        <v>173</v>
      </c>
      <c r="AU143" s="149" t="s">
        <v>89</v>
      </c>
      <c r="AY143" s="17" t="s">
        <v>171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7" t="s">
        <v>87</v>
      </c>
      <c r="BK143" s="150">
        <f>ROUND(I143*H143,2)</f>
        <v>0</v>
      </c>
      <c r="BL143" s="17" t="s">
        <v>177</v>
      </c>
      <c r="BM143" s="149" t="s">
        <v>2148</v>
      </c>
    </row>
    <row r="144" spans="2:65" s="12" customFormat="1">
      <c r="B144" s="151"/>
      <c r="D144" s="152" t="s">
        <v>179</v>
      </c>
      <c r="E144" s="153" t="s">
        <v>1</v>
      </c>
      <c r="F144" s="154" t="s">
        <v>2149</v>
      </c>
      <c r="H144" s="153" t="s">
        <v>1</v>
      </c>
      <c r="I144" s="155"/>
      <c r="L144" s="151"/>
      <c r="M144" s="156"/>
      <c r="T144" s="157"/>
      <c r="AT144" s="153" t="s">
        <v>179</v>
      </c>
      <c r="AU144" s="153" t="s">
        <v>89</v>
      </c>
      <c r="AV144" s="12" t="s">
        <v>87</v>
      </c>
      <c r="AW144" s="12" t="s">
        <v>36</v>
      </c>
      <c r="AX144" s="12" t="s">
        <v>80</v>
      </c>
      <c r="AY144" s="153" t="s">
        <v>171</v>
      </c>
    </row>
    <row r="145" spans="2:65" s="12" customFormat="1" ht="20.399999999999999">
      <c r="B145" s="151"/>
      <c r="D145" s="152" t="s">
        <v>179</v>
      </c>
      <c r="E145" s="153" t="s">
        <v>1</v>
      </c>
      <c r="F145" s="154" t="s">
        <v>1646</v>
      </c>
      <c r="H145" s="153" t="s">
        <v>1</v>
      </c>
      <c r="I145" s="155"/>
      <c r="L145" s="151"/>
      <c r="M145" s="156"/>
      <c r="T145" s="157"/>
      <c r="AT145" s="153" t="s">
        <v>179</v>
      </c>
      <c r="AU145" s="153" t="s">
        <v>89</v>
      </c>
      <c r="AV145" s="12" t="s">
        <v>87</v>
      </c>
      <c r="AW145" s="12" t="s">
        <v>36</v>
      </c>
      <c r="AX145" s="12" t="s">
        <v>80</v>
      </c>
      <c r="AY145" s="153" t="s">
        <v>171</v>
      </c>
    </row>
    <row r="146" spans="2:65" s="13" customFormat="1">
      <c r="B146" s="158"/>
      <c r="D146" s="152" t="s">
        <v>179</v>
      </c>
      <c r="E146" s="159" t="s">
        <v>1</v>
      </c>
      <c r="F146" s="160" t="s">
        <v>1647</v>
      </c>
      <c r="H146" s="161">
        <v>4320</v>
      </c>
      <c r="I146" s="162"/>
      <c r="L146" s="158"/>
      <c r="M146" s="163"/>
      <c r="T146" s="164"/>
      <c r="AT146" s="159" t="s">
        <v>179</v>
      </c>
      <c r="AU146" s="159" t="s">
        <v>89</v>
      </c>
      <c r="AV146" s="13" t="s">
        <v>89</v>
      </c>
      <c r="AW146" s="13" t="s">
        <v>36</v>
      </c>
      <c r="AX146" s="13" t="s">
        <v>87</v>
      </c>
      <c r="AY146" s="159" t="s">
        <v>171</v>
      </c>
    </row>
    <row r="147" spans="2:65" s="1" customFormat="1" ht="24.15" customHeight="1">
      <c r="B147" s="32"/>
      <c r="C147" s="137" t="s">
        <v>89</v>
      </c>
      <c r="D147" s="137" t="s">
        <v>173</v>
      </c>
      <c r="E147" s="138" t="s">
        <v>244</v>
      </c>
      <c r="F147" s="139" t="s">
        <v>245</v>
      </c>
      <c r="G147" s="140" t="s">
        <v>246</v>
      </c>
      <c r="H147" s="141">
        <v>180</v>
      </c>
      <c r="I147" s="142"/>
      <c r="J147" s="143">
        <f>ROUND(I147*H147,2)</f>
        <v>0</v>
      </c>
      <c r="K147" s="144"/>
      <c r="L147" s="32"/>
      <c r="M147" s="145" t="s">
        <v>1</v>
      </c>
      <c r="N147" s="146" t="s">
        <v>45</v>
      </c>
      <c r="P147" s="147">
        <f>O147*H147</f>
        <v>0</v>
      </c>
      <c r="Q147" s="147">
        <v>0</v>
      </c>
      <c r="R147" s="147">
        <f>Q147*H147</f>
        <v>0</v>
      </c>
      <c r="S147" s="147">
        <v>0</v>
      </c>
      <c r="T147" s="148">
        <f>S147*H147</f>
        <v>0</v>
      </c>
      <c r="AR147" s="149" t="s">
        <v>177</v>
      </c>
      <c r="AT147" s="149" t="s">
        <v>173</v>
      </c>
      <c r="AU147" s="149" t="s">
        <v>89</v>
      </c>
      <c r="AY147" s="17" t="s">
        <v>171</v>
      </c>
      <c r="BE147" s="150">
        <f>IF(N147="základní",J147,0)</f>
        <v>0</v>
      </c>
      <c r="BF147" s="150">
        <f>IF(N147="snížená",J147,0)</f>
        <v>0</v>
      </c>
      <c r="BG147" s="150">
        <f>IF(N147="zákl. přenesená",J147,0)</f>
        <v>0</v>
      </c>
      <c r="BH147" s="150">
        <f>IF(N147="sníž. přenesená",J147,0)</f>
        <v>0</v>
      </c>
      <c r="BI147" s="150">
        <f>IF(N147="nulová",J147,0)</f>
        <v>0</v>
      </c>
      <c r="BJ147" s="17" t="s">
        <v>87</v>
      </c>
      <c r="BK147" s="150">
        <f>ROUND(I147*H147,2)</f>
        <v>0</v>
      </c>
      <c r="BL147" s="17" t="s">
        <v>177</v>
      </c>
      <c r="BM147" s="149" t="s">
        <v>2150</v>
      </c>
    </row>
    <row r="148" spans="2:65" s="12" customFormat="1">
      <c r="B148" s="151"/>
      <c r="D148" s="152" t="s">
        <v>179</v>
      </c>
      <c r="E148" s="153" t="s">
        <v>1</v>
      </c>
      <c r="F148" s="154" t="s">
        <v>2149</v>
      </c>
      <c r="H148" s="153" t="s">
        <v>1</v>
      </c>
      <c r="I148" s="155"/>
      <c r="L148" s="151"/>
      <c r="M148" s="156"/>
      <c r="T148" s="157"/>
      <c r="AT148" s="153" t="s">
        <v>179</v>
      </c>
      <c r="AU148" s="153" t="s">
        <v>89</v>
      </c>
      <c r="AV148" s="12" t="s">
        <v>87</v>
      </c>
      <c r="AW148" s="12" t="s">
        <v>36</v>
      </c>
      <c r="AX148" s="12" t="s">
        <v>80</v>
      </c>
      <c r="AY148" s="153" t="s">
        <v>171</v>
      </c>
    </row>
    <row r="149" spans="2:65" s="12" customFormat="1" ht="20.399999999999999">
      <c r="B149" s="151"/>
      <c r="D149" s="152" t="s">
        <v>179</v>
      </c>
      <c r="E149" s="153" t="s">
        <v>1</v>
      </c>
      <c r="F149" s="154" t="s">
        <v>1649</v>
      </c>
      <c r="H149" s="153" t="s">
        <v>1</v>
      </c>
      <c r="I149" s="155"/>
      <c r="L149" s="151"/>
      <c r="M149" s="156"/>
      <c r="T149" s="157"/>
      <c r="AT149" s="153" t="s">
        <v>179</v>
      </c>
      <c r="AU149" s="153" t="s">
        <v>89</v>
      </c>
      <c r="AV149" s="12" t="s">
        <v>87</v>
      </c>
      <c r="AW149" s="12" t="s">
        <v>36</v>
      </c>
      <c r="AX149" s="12" t="s">
        <v>80</v>
      </c>
      <c r="AY149" s="153" t="s">
        <v>171</v>
      </c>
    </row>
    <row r="150" spans="2:65" s="13" customFormat="1">
      <c r="B150" s="158"/>
      <c r="D150" s="152" t="s">
        <v>179</v>
      </c>
      <c r="E150" s="159" t="s">
        <v>1</v>
      </c>
      <c r="F150" s="160" t="s">
        <v>1650</v>
      </c>
      <c r="H150" s="161">
        <v>180</v>
      </c>
      <c r="I150" s="162"/>
      <c r="L150" s="158"/>
      <c r="M150" s="163"/>
      <c r="T150" s="164"/>
      <c r="AT150" s="159" t="s">
        <v>179</v>
      </c>
      <c r="AU150" s="159" t="s">
        <v>89</v>
      </c>
      <c r="AV150" s="13" t="s">
        <v>89</v>
      </c>
      <c r="AW150" s="13" t="s">
        <v>36</v>
      </c>
      <c r="AX150" s="13" t="s">
        <v>87</v>
      </c>
      <c r="AY150" s="159" t="s">
        <v>171</v>
      </c>
    </row>
    <row r="151" spans="2:65" s="1" customFormat="1" ht="33" customHeight="1">
      <c r="B151" s="32"/>
      <c r="C151" s="137" t="s">
        <v>96</v>
      </c>
      <c r="D151" s="137" t="s">
        <v>173</v>
      </c>
      <c r="E151" s="138" t="s">
        <v>1651</v>
      </c>
      <c r="F151" s="139" t="s">
        <v>1652</v>
      </c>
      <c r="G151" s="140" t="s">
        <v>280</v>
      </c>
      <c r="H151" s="141">
        <v>22.805</v>
      </c>
      <c r="I151" s="142"/>
      <c r="J151" s="143">
        <f>ROUND(I151*H151,2)</f>
        <v>0</v>
      </c>
      <c r="K151" s="144"/>
      <c r="L151" s="32"/>
      <c r="M151" s="145" t="s">
        <v>1</v>
      </c>
      <c r="N151" s="146" t="s">
        <v>45</v>
      </c>
      <c r="P151" s="147">
        <f>O151*H151</f>
        <v>0</v>
      </c>
      <c r="Q151" s="147">
        <v>0</v>
      </c>
      <c r="R151" s="147">
        <f>Q151*H151</f>
        <v>0</v>
      </c>
      <c r="S151" s="147">
        <v>0</v>
      </c>
      <c r="T151" s="148">
        <f>S151*H151</f>
        <v>0</v>
      </c>
      <c r="AR151" s="149" t="s">
        <v>177</v>
      </c>
      <c r="AT151" s="149" t="s">
        <v>173</v>
      </c>
      <c r="AU151" s="149" t="s">
        <v>89</v>
      </c>
      <c r="AY151" s="17" t="s">
        <v>171</v>
      </c>
      <c r="BE151" s="150">
        <f>IF(N151="základní",J151,0)</f>
        <v>0</v>
      </c>
      <c r="BF151" s="150">
        <f>IF(N151="snížená",J151,0)</f>
        <v>0</v>
      </c>
      <c r="BG151" s="150">
        <f>IF(N151="zákl. přenesená",J151,0)</f>
        <v>0</v>
      </c>
      <c r="BH151" s="150">
        <f>IF(N151="sníž. přenesená",J151,0)</f>
        <v>0</v>
      </c>
      <c r="BI151" s="150">
        <f>IF(N151="nulová",J151,0)</f>
        <v>0</v>
      </c>
      <c r="BJ151" s="17" t="s">
        <v>87</v>
      </c>
      <c r="BK151" s="150">
        <f>ROUND(I151*H151,2)</f>
        <v>0</v>
      </c>
      <c r="BL151" s="17" t="s">
        <v>177</v>
      </c>
      <c r="BM151" s="149" t="s">
        <v>2151</v>
      </c>
    </row>
    <row r="152" spans="2:65" s="12" customFormat="1">
      <c r="B152" s="151"/>
      <c r="D152" s="152" t="s">
        <v>179</v>
      </c>
      <c r="E152" s="153" t="s">
        <v>1</v>
      </c>
      <c r="F152" s="154" t="s">
        <v>2149</v>
      </c>
      <c r="H152" s="153" t="s">
        <v>1</v>
      </c>
      <c r="I152" s="155"/>
      <c r="L152" s="151"/>
      <c r="M152" s="156"/>
      <c r="T152" s="157"/>
      <c r="AT152" s="153" t="s">
        <v>179</v>
      </c>
      <c r="AU152" s="153" t="s">
        <v>89</v>
      </c>
      <c r="AV152" s="12" t="s">
        <v>87</v>
      </c>
      <c r="AW152" s="12" t="s">
        <v>36</v>
      </c>
      <c r="AX152" s="12" t="s">
        <v>80</v>
      </c>
      <c r="AY152" s="153" t="s">
        <v>171</v>
      </c>
    </row>
    <row r="153" spans="2:65" s="13" customFormat="1">
      <c r="B153" s="158"/>
      <c r="D153" s="152" t="s">
        <v>179</v>
      </c>
      <c r="E153" s="159" t="s">
        <v>1</v>
      </c>
      <c r="F153" s="160" t="s">
        <v>2152</v>
      </c>
      <c r="H153" s="161">
        <v>760.17499999999995</v>
      </c>
      <c r="I153" s="162"/>
      <c r="L153" s="158"/>
      <c r="M153" s="163"/>
      <c r="T153" s="164"/>
      <c r="AT153" s="159" t="s">
        <v>179</v>
      </c>
      <c r="AU153" s="159" t="s">
        <v>89</v>
      </c>
      <c r="AV153" s="13" t="s">
        <v>89</v>
      </c>
      <c r="AW153" s="13" t="s">
        <v>36</v>
      </c>
      <c r="AX153" s="13" t="s">
        <v>80</v>
      </c>
      <c r="AY153" s="159" t="s">
        <v>171</v>
      </c>
    </row>
    <row r="154" spans="2:65" s="14" customFormat="1">
      <c r="B154" s="165"/>
      <c r="D154" s="152" t="s">
        <v>179</v>
      </c>
      <c r="E154" s="166" t="s">
        <v>1</v>
      </c>
      <c r="F154" s="167" t="s">
        <v>183</v>
      </c>
      <c r="H154" s="168">
        <v>760.17499999999995</v>
      </c>
      <c r="I154" s="169"/>
      <c r="L154" s="165"/>
      <c r="M154" s="170"/>
      <c r="T154" s="171"/>
      <c r="AT154" s="166" t="s">
        <v>179</v>
      </c>
      <c r="AU154" s="166" t="s">
        <v>89</v>
      </c>
      <c r="AV154" s="14" t="s">
        <v>177</v>
      </c>
      <c r="AW154" s="14" t="s">
        <v>36</v>
      </c>
      <c r="AX154" s="14" t="s">
        <v>80</v>
      </c>
      <c r="AY154" s="166" t="s">
        <v>171</v>
      </c>
    </row>
    <row r="155" spans="2:65" s="13" customFormat="1">
      <c r="B155" s="158"/>
      <c r="D155" s="152" t="s">
        <v>179</v>
      </c>
      <c r="E155" s="159" t="s">
        <v>1</v>
      </c>
      <c r="F155" s="160" t="s">
        <v>2153</v>
      </c>
      <c r="H155" s="161">
        <v>22.805</v>
      </c>
      <c r="I155" s="162"/>
      <c r="L155" s="158"/>
      <c r="M155" s="163"/>
      <c r="T155" s="164"/>
      <c r="AT155" s="159" t="s">
        <v>179</v>
      </c>
      <c r="AU155" s="159" t="s">
        <v>89</v>
      </c>
      <c r="AV155" s="13" t="s">
        <v>89</v>
      </c>
      <c r="AW155" s="13" t="s">
        <v>36</v>
      </c>
      <c r="AX155" s="13" t="s">
        <v>87</v>
      </c>
      <c r="AY155" s="159" t="s">
        <v>171</v>
      </c>
    </row>
    <row r="156" spans="2:65" s="1" customFormat="1" ht="33" customHeight="1">
      <c r="B156" s="32"/>
      <c r="C156" s="137" t="s">
        <v>177</v>
      </c>
      <c r="D156" s="137" t="s">
        <v>173</v>
      </c>
      <c r="E156" s="138" t="s">
        <v>1656</v>
      </c>
      <c r="F156" s="139" t="s">
        <v>1657</v>
      </c>
      <c r="G156" s="140" t="s">
        <v>280</v>
      </c>
      <c r="H156" s="141">
        <v>190.04400000000001</v>
      </c>
      <c r="I156" s="142"/>
      <c r="J156" s="143">
        <f>ROUND(I156*H156,2)</f>
        <v>0</v>
      </c>
      <c r="K156" s="144"/>
      <c r="L156" s="32"/>
      <c r="M156" s="145" t="s">
        <v>1</v>
      </c>
      <c r="N156" s="146" t="s">
        <v>45</v>
      </c>
      <c r="P156" s="147">
        <f>O156*H156</f>
        <v>0</v>
      </c>
      <c r="Q156" s="147">
        <v>0</v>
      </c>
      <c r="R156" s="147">
        <f>Q156*H156</f>
        <v>0</v>
      </c>
      <c r="S156" s="147">
        <v>0</v>
      </c>
      <c r="T156" s="148">
        <f>S156*H156</f>
        <v>0</v>
      </c>
      <c r="AR156" s="149" t="s">
        <v>177</v>
      </c>
      <c r="AT156" s="149" t="s">
        <v>173</v>
      </c>
      <c r="AU156" s="149" t="s">
        <v>89</v>
      </c>
      <c r="AY156" s="17" t="s">
        <v>171</v>
      </c>
      <c r="BE156" s="150">
        <f>IF(N156="základní",J156,0)</f>
        <v>0</v>
      </c>
      <c r="BF156" s="150">
        <f>IF(N156="snížená",J156,0)</f>
        <v>0</v>
      </c>
      <c r="BG156" s="150">
        <f>IF(N156="zákl. přenesená",J156,0)</f>
        <v>0</v>
      </c>
      <c r="BH156" s="150">
        <f>IF(N156="sníž. přenesená",J156,0)</f>
        <v>0</v>
      </c>
      <c r="BI156" s="150">
        <f>IF(N156="nulová",J156,0)</f>
        <v>0</v>
      </c>
      <c r="BJ156" s="17" t="s">
        <v>87</v>
      </c>
      <c r="BK156" s="150">
        <f>ROUND(I156*H156,2)</f>
        <v>0</v>
      </c>
      <c r="BL156" s="17" t="s">
        <v>177</v>
      </c>
      <c r="BM156" s="149" t="s">
        <v>2154</v>
      </c>
    </row>
    <row r="157" spans="2:65" s="12" customFormat="1">
      <c r="B157" s="151"/>
      <c r="D157" s="152" t="s">
        <v>179</v>
      </c>
      <c r="E157" s="153" t="s">
        <v>1</v>
      </c>
      <c r="F157" s="154" t="s">
        <v>2149</v>
      </c>
      <c r="H157" s="153" t="s">
        <v>1</v>
      </c>
      <c r="I157" s="155"/>
      <c r="L157" s="151"/>
      <c r="M157" s="156"/>
      <c r="T157" s="157"/>
      <c r="AT157" s="153" t="s">
        <v>179</v>
      </c>
      <c r="AU157" s="153" t="s">
        <v>89</v>
      </c>
      <c r="AV157" s="12" t="s">
        <v>87</v>
      </c>
      <c r="AW157" s="12" t="s">
        <v>36</v>
      </c>
      <c r="AX157" s="12" t="s">
        <v>80</v>
      </c>
      <c r="AY157" s="153" t="s">
        <v>171</v>
      </c>
    </row>
    <row r="158" spans="2:65" s="13" customFormat="1">
      <c r="B158" s="158"/>
      <c r="D158" s="152" t="s">
        <v>179</v>
      </c>
      <c r="E158" s="159" t="s">
        <v>1</v>
      </c>
      <c r="F158" s="160" t="s">
        <v>2152</v>
      </c>
      <c r="H158" s="161">
        <v>760.17499999999995</v>
      </c>
      <c r="I158" s="162"/>
      <c r="L158" s="158"/>
      <c r="M158" s="163"/>
      <c r="T158" s="164"/>
      <c r="AT158" s="159" t="s">
        <v>179</v>
      </c>
      <c r="AU158" s="159" t="s">
        <v>89</v>
      </c>
      <c r="AV158" s="13" t="s">
        <v>89</v>
      </c>
      <c r="AW158" s="13" t="s">
        <v>36</v>
      </c>
      <c r="AX158" s="13" t="s">
        <v>80</v>
      </c>
      <c r="AY158" s="159" t="s">
        <v>171</v>
      </c>
    </row>
    <row r="159" spans="2:65" s="14" customFormat="1">
      <c r="B159" s="165"/>
      <c r="D159" s="152" t="s">
        <v>179</v>
      </c>
      <c r="E159" s="166" t="s">
        <v>1</v>
      </c>
      <c r="F159" s="167" t="s">
        <v>183</v>
      </c>
      <c r="H159" s="168">
        <v>760.17499999999995</v>
      </c>
      <c r="I159" s="169"/>
      <c r="L159" s="165"/>
      <c r="M159" s="170"/>
      <c r="T159" s="171"/>
      <c r="AT159" s="166" t="s">
        <v>179</v>
      </c>
      <c r="AU159" s="166" t="s">
        <v>89</v>
      </c>
      <c r="AV159" s="14" t="s">
        <v>177</v>
      </c>
      <c r="AW159" s="14" t="s">
        <v>36</v>
      </c>
      <c r="AX159" s="14" t="s">
        <v>80</v>
      </c>
      <c r="AY159" s="166" t="s">
        <v>171</v>
      </c>
    </row>
    <row r="160" spans="2:65" s="13" customFormat="1">
      <c r="B160" s="158"/>
      <c r="D160" s="152" t="s">
        <v>179</v>
      </c>
      <c r="E160" s="159" t="s">
        <v>1</v>
      </c>
      <c r="F160" s="160" t="s">
        <v>2155</v>
      </c>
      <c r="H160" s="161">
        <v>190.04400000000001</v>
      </c>
      <c r="I160" s="162"/>
      <c r="L160" s="158"/>
      <c r="M160" s="163"/>
      <c r="T160" s="164"/>
      <c r="AT160" s="159" t="s">
        <v>179</v>
      </c>
      <c r="AU160" s="159" t="s">
        <v>89</v>
      </c>
      <c r="AV160" s="13" t="s">
        <v>89</v>
      </c>
      <c r="AW160" s="13" t="s">
        <v>36</v>
      </c>
      <c r="AX160" s="13" t="s">
        <v>87</v>
      </c>
      <c r="AY160" s="159" t="s">
        <v>171</v>
      </c>
    </row>
    <row r="161" spans="2:65" s="1" customFormat="1" ht="33" customHeight="1">
      <c r="B161" s="32"/>
      <c r="C161" s="137" t="s">
        <v>204</v>
      </c>
      <c r="D161" s="137" t="s">
        <v>173</v>
      </c>
      <c r="E161" s="138" t="s">
        <v>1660</v>
      </c>
      <c r="F161" s="139" t="s">
        <v>1661</v>
      </c>
      <c r="G161" s="140" t="s">
        <v>280</v>
      </c>
      <c r="H161" s="141">
        <v>114.026</v>
      </c>
      <c r="I161" s="142"/>
      <c r="J161" s="143">
        <f>ROUND(I161*H161,2)</f>
        <v>0</v>
      </c>
      <c r="K161" s="144"/>
      <c r="L161" s="32"/>
      <c r="M161" s="145" t="s">
        <v>1</v>
      </c>
      <c r="N161" s="146" t="s">
        <v>45</v>
      </c>
      <c r="P161" s="147">
        <f>O161*H161</f>
        <v>0</v>
      </c>
      <c r="Q161" s="147">
        <v>0</v>
      </c>
      <c r="R161" s="147">
        <f>Q161*H161</f>
        <v>0</v>
      </c>
      <c r="S161" s="147">
        <v>0</v>
      </c>
      <c r="T161" s="148">
        <f>S161*H161</f>
        <v>0</v>
      </c>
      <c r="AR161" s="149" t="s">
        <v>177</v>
      </c>
      <c r="AT161" s="149" t="s">
        <v>173</v>
      </c>
      <c r="AU161" s="149" t="s">
        <v>89</v>
      </c>
      <c r="AY161" s="17" t="s">
        <v>171</v>
      </c>
      <c r="BE161" s="150">
        <f>IF(N161="základní",J161,0)</f>
        <v>0</v>
      </c>
      <c r="BF161" s="150">
        <f>IF(N161="snížená",J161,0)</f>
        <v>0</v>
      </c>
      <c r="BG161" s="150">
        <f>IF(N161="zákl. přenesená",J161,0)</f>
        <v>0</v>
      </c>
      <c r="BH161" s="150">
        <f>IF(N161="sníž. přenesená",J161,0)</f>
        <v>0</v>
      </c>
      <c r="BI161" s="150">
        <f>IF(N161="nulová",J161,0)</f>
        <v>0</v>
      </c>
      <c r="BJ161" s="17" t="s">
        <v>87</v>
      </c>
      <c r="BK161" s="150">
        <f>ROUND(I161*H161,2)</f>
        <v>0</v>
      </c>
      <c r="BL161" s="17" t="s">
        <v>177</v>
      </c>
      <c r="BM161" s="149" t="s">
        <v>2156</v>
      </c>
    </row>
    <row r="162" spans="2:65" s="12" customFormat="1">
      <c r="B162" s="151"/>
      <c r="D162" s="152" t="s">
        <v>179</v>
      </c>
      <c r="E162" s="153" t="s">
        <v>1</v>
      </c>
      <c r="F162" s="154" t="s">
        <v>2149</v>
      </c>
      <c r="H162" s="153" t="s">
        <v>1</v>
      </c>
      <c r="I162" s="155"/>
      <c r="L162" s="151"/>
      <c r="M162" s="156"/>
      <c r="T162" s="157"/>
      <c r="AT162" s="153" t="s">
        <v>179</v>
      </c>
      <c r="AU162" s="153" t="s">
        <v>89</v>
      </c>
      <c r="AV162" s="12" t="s">
        <v>87</v>
      </c>
      <c r="AW162" s="12" t="s">
        <v>36</v>
      </c>
      <c r="AX162" s="12" t="s">
        <v>80</v>
      </c>
      <c r="AY162" s="153" t="s">
        <v>171</v>
      </c>
    </row>
    <row r="163" spans="2:65" s="13" customFormat="1">
      <c r="B163" s="158"/>
      <c r="D163" s="152" t="s">
        <v>179</v>
      </c>
      <c r="E163" s="159" t="s">
        <v>1</v>
      </c>
      <c r="F163" s="160" t="s">
        <v>2152</v>
      </c>
      <c r="H163" s="161">
        <v>760.17499999999995</v>
      </c>
      <c r="I163" s="162"/>
      <c r="L163" s="158"/>
      <c r="M163" s="163"/>
      <c r="T163" s="164"/>
      <c r="AT163" s="159" t="s">
        <v>179</v>
      </c>
      <c r="AU163" s="159" t="s">
        <v>89</v>
      </c>
      <c r="AV163" s="13" t="s">
        <v>89</v>
      </c>
      <c r="AW163" s="13" t="s">
        <v>36</v>
      </c>
      <c r="AX163" s="13" t="s">
        <v>80</v>
      </c>
      <c r="AY163" s="159" t="s">
        <v>171</v>
      </c>
    </row>
    <row r="164" spans="2:65" s="14" customFormat="1">
      <c r="B164" s="165"/>
      <c r="D164" s="152" t="s">
        <v>179</v>
      </c>
      <c r="E164" s="166" t="s">
        <v>1</v>
      </c>
      <c r="F164" s="167" t="s">
        <v>183</v>
      </c>
      <c r="H164" s="168">
        <v>760.17499999999995</v>
      </c>
      <c r="I164" s="169"/>
      <c r="L164" s="165"/>
      <c r="M164" s="170"/>
      <c r="T164" s="171"/>
      <c r="AT164" s="166" t="s">
        <v>179</v>
      </c>
      <c r="AU164" s="166" t="s">
        <v>89</v>
      </c>
      <c r="AV164" s="14" t="s">
        <v>177</v>
      </c>
      <c r="AW164" s="14" t="s">
        <v>36</v>
      </c>
      <c r="AX164" s="14" t="s">
        <v>80</v>
      </c>
      <c r="AY164" s="166" t="s">
        <v>171</v>
      </c>
    </row>
    <row r="165" spans="2:65" s="13" customFormat="1">
      <c r="B165" s="158"/>
      <c r="D165" s="152" t="s">
        <v>179</v>
      </c>
      <c r="E165" s="159" t="s">
        <v>1</v>
      </c>
      <c r="F165" s="160" t="s">
        <v>2157</v>
      </c>
      <c r="H165" s="161">
        <v>114.026</v>
      </c>
      <c r="I165" s="162"/>
      <c r="L165" s="158"/>
      <c r="M165" s="163"/>
      <c r="T165" s="164"/>
      <c r="AT165" s="159" t="s">
        <v>179</v>
      </c>
      <c r="AU165" s="159" t="s">
        <v>89</v>
      </c>
      <c r="AV165" s="13" t="s">
        <v>89</v>
      </c>
      <c r="AW165" s="13" t="s">
        <v>36</v>
      </c>
      <c r="AX165" s="13" t="s">
        <v>87</v>
      </c>
      <c r="AY165" s="159" t="s">
        <v>171</v>
      </c>
    </row>
    <row r="166" spans="2:65" s="1" customFormat="1" ht="33" customHeight="1">
      <c r="B166" s="32"/>
      <c r="C166" s="137" t="s">
        <v>210</v>
      </c>
      <c r="D166" s="137" t="s">
        <v>173</v>
      </c>
      <c r="E166" s="138" t="s">
        <v>2158</v>
      </c>
      <c r="F166" s="139" t="s">
        <v>2159</v>
      </c>
      <c r="G166" s="140" t="s">
        <v>280</v>
      </c>
      <c r="H166" s="141">
        <v>433.3</v>
      </c>
      <c r="I166" s="142"/>
      <c r="J166" s="143">
        <f>ROUND(I166*H166,2)</f>
        <v>0</v>
      </c>
      <c r="K166" s="144"/>
      <c r="L166" s="32"/>
      <c r="M166" s="145" t="s">
        <v>1</v>
      </c>
      <c r="N166" s="146" t="s">
        <v>45</v>
      </c>
      <c r="P166" s="147">
        <f>O166*H166</f>
        <v>0</v>
      </c>
      <c r="Q166" s="147">
        <v>0</v>
      </c>
      <c r="R166" s="147">
        <f>Q166*H166</f>
        <v>0</v>
      </c>
      <c r="S166" s="147">
        <v>0</v>
      </c>
      <c r="T166" s="148">
        <f>S166*H166</f>
        <v>0</v>
      </c>
      <c r="AR166" s="149" t="s">
        <v>177</v>
      </c>
      <c r="AT166" s="149" t="s">
        <v>173</v>
      </c>
      <c r="AU166" s="149" t="s">
        <v>89</v>
      </c>
      <c r="AY166" s="17" t="s">
        <v>171</v>
      </c>
      <c r="BE166" s="150">
        <f>IF(N166="základní",J166,0)</f>
        <v>0</v>
      </c>
      <c r="BF166" s="150">
        <f>IF(N166="snížená",J166,0)</f>
        <v>0</v>
      </c>
      <c r="BG166" s="150">
        <f>IF(N166="zákl. přenesená",J166,0)</f>
        <v>0</v>
      </c>
      <c r="BH166" s="150">
        <f>IF(N166="sníž. přenesená",J166,0)</f>
        <v>0</v>
      </c>
      <c r="BI166" s="150">
        <f>IF(N166="nulová",J166,0)</f>
        <v>0</v>
      </c>
      <c r="BJ166" s="17" t="s">
        <v>87</v>
      </c>
      <c r="BK166" s="150">
        <f>ROUND(I166*H166,2)</f>
        <v>0</v>
      </c>
      <c r="BL166" s="17" t="s">
        <v>177</v>
      </c>
      <c r="BM166" s="149" t="s">
        <v>2160</v>
      </c>
    </row>
    <row r="167" spans="2:65" s="12" customFormat="1">
      <c r="B167" s="151"/>
      <c r="D167" s="152" t="s">
        <v>179</v>
      </c>
      <c r="E167" s="153" t="s">
        <v>1</v>
      </c>
      <c r="F167" s="154" t="s">
        <v>2149</v>
      </c>
      <c r="H167" s="153" t="s">
        <v>1</v>
      </c>
      <c r="I167" s="155"/>
      <c r="L167" s="151"/>
      <c r="M167" s="156"/>
      <c r="T167" s="157"/>
      <c r="AT167" s="153" t="s">
        <v>179</v>
      </c>
      <c r="AU167" s="153" t="s">
        <v>89</v>
      </c>
      <c r="AV167" s="12" t="s">
        <v>87</v>
      </c>
      <c r="AW167" s="12" t="s">
        <v>36</v>
      </c>
      <c r="AX167" s="12" t="s">
        <v>80</v>
      </c>
      <c r="AY167" s="153" t="s">
        <v>171</v>
      </c>
    </row>
    <row r="168" spans="2:65" s="13" customFormat="1">
      <c r="B168" s="158"/>
      <c r="D168" s="152" t="s">
        <v>179</v>
      </c>
      <c r="E168" s="159" t="s">
        <v>1</v>
      </c>
      <c r="F168" s="160" t="s">
        <v>2152</v>
      </c>
      <c r="H168" s="161">
        <v>760.17499999999995</v>
      </c>
      <c r="I168" s="162"/>
      <c r="L168" s="158"/>
      <c r="M168" s="163"/>
      <c r="T168" s="164"/>
      <c r="AT168" s="159" t="s">
        <v>179</v>
      </c>
      <c r="AU168" s="159" t="s">
        <v>89</v>
      </c>
      <c r="AV168" s="13" t="s">
        <v>89</v>
      </c>
      <c r="AW168" s="13" t="s">
        <v>36</v>
      </c>
      <c r="AX168" s="13" t="s">
        <v>80</v>
      </c>
      <c r="AY168" s="159" t="s">
        <v>171</v>
      </c>
    </row>
    <row r="169" spans="2:65" s="14" customFormat="1">
      <c r="B169" s="165"/>
      <c r="D169" s="152" t="s">
        <v>179</v>
      </c>
      <c r="E169" s="166" t="s">
        <v>1</v>
      </c>
      <c r="F169" s="167" t="s">
        <v>183</v>
      </c>
      <c r="H169" s="168">
        <v>760.17499999999995</v>
      </c>
      <c r="I169" s="169"/>
      <c r="L169" s="165"/>
      <c r="M169" s="170"/>
      <c r="T169" s="171"/>
      <c r="AT169" s="166" t="s">
        <v>179</v>
      </c>
      <c r="AU169" s="166" t="s">
        <v>89</v>
      </c>
      <c r="AV169" s="14" t="s">
        <v>177</v>
      </c>
      <c r="AW169" s="14" t="s">
        <v>36</v>
      </c>
      <c r="AX169" s="14" t="s">
        <v>80</v>
      </c>
      <c r="AY169" s="166" t="s">
        <v>171</v>
      </c>
    </row>
    <row r="170" spans="2:65" s="13" customFormat="1" ht="20.399999999999999">
      <c r="B170" s="158"/>
      <c r="D170" s="152" t="s">
        <v>179</v>
      </c>
      <c r="E170" s="159" t="s">
        <v>1</v>
      </c>
      <c r="F170" s="160" t="s">
        <v>2161</v>
      </c>
      <c r="H170" s="161">
        <v>433.3</v>
      </c>
      <c r="I170" s="162"/>
      <c r="L170" s="158"/>
      <c r="M170" s="163"/>
      <c r="T170" s="164"/>
      <c r="AT170" s="159" t="s">
        <v>179</v>
      </c>
      <c r="AU170" s="159" t="s">
        <v>89</v>
      </c>
      <c r="AV170" s="13" t="s">
        <v>89</v>
      </c>
      <c r="AW170" s="13" t="s">
        <v>36</v>
      </c>
      <c r="AX170" s="13" t="s">
        <v>87</v>
      </c>
      <c r="AY170" s="159" t="s">
        <v>171</v>
      </c>
    </row>
    <row r="171" spans="2:65" s="1" customFormat="1" ht="37.950000000000003" customHeight="1">
      <c r="B171" s="32"/>
      <c r="C171" s="137" t="s">
        <v>220</v>
      </c>
      <c r="D171" s="137" t="s">
        <v>173</v>
      </c>
      <c r="E171" s="138" t="s">
        <v>2162</v>
      </c>
      <c r="F171" s="139" t="s">
        <v>1665</v>
      </c>
      <c r="G171" s="140" t="s">
        <v>1666</v>
      </c>
      <c r="H171" s="141">
        <v>1</v>
      </c>
      <c r="I171" s="142"/>
      <c r="J171" s="143">
        <f>ROUND(I171*H171,2)</f>
        <v>0</v>
      </c>
      <c r="K171" s="144"/>
      <c r="L171" s="32"/>
      <c r="M171" s="145" t="s">
        <v>1</v>
      </c>
      <c r="N171" s="146" t="s">
        <v>45</v>
      </c>
      <c r="P171" s="147">
        <f>O171*H171</f>
        <v>0</v>
      </c>
      <c r="Q171" s="147">
        <v>0</v>
      </c>
      <c r="R171" s="147">
        <f>Q171*H171</f>
        <v>0</v>
      </c>
      <c r="S171" s="147">
        <v>0</v>
      </c>
      <c r="T171" s="148">
        <f>S171*H171</f>
        <v>0</v>
      </c>
      <c r="AR171" s="149" t="s">
        <v>177</v>
      </c>
      <c r="AT171" s="149" t="s">
        <v>173</v>
      </c>
      <c r="AU171" s="149" t="s">
        <v>89</v>
      </c>
      <c r="AY171" s="17" t="s">
        <v>171</v>
      </c>
      <c r="BE171" s="150">
        <f>IF(N171="základní",J171,0)</f>
        <v>0</v>
      </c>
      <c r="BF171" s="150">
        <f>IF(N171="snížená",J171,0)</f>
        <v>0</v>
      </c>
      <c r="BG171" s="150">
        <f>IF(N171="zákl. přenesená",J171,0)</f>
        <v>0</v>
      </c>
      <c r="BH171" s="150">
        <f>IF(N171="sníž. přenesená",J171,0)</f>
        <v>0</v>
      </c>
      <c r="BI171" s="150">
        <f>IF(N171="nulová",J171,0)</f>
        <v>0</v>
      </c>
      <c r="BJ171" s="17" t="s">
        <v>87</v>
      </c>
      <c r="BK171" s="150">
        <f>ROUND(I171*H171,2)</f>
        <v>0</v>
      </c>
      <c r="BL171" s="17" t="s">
        <v>177</v>
      </c>
      <c r="BM171" s="149" t="s">
        <v>2163</v>
      </c>
    </row>
    <row r="172" spans="2:65" s="12" customFormat="1">
      <c r="B172" s="151"/>
      <c r="D172" s="152" t="s">
        <v>179</v>
      </c>
      <c r="E172" s="153" t="s">
        <v>1</v>
      </c>
      <c r="F172" s="154" t="s">
        <v>2149</v>
      </c>
      <c r="H172" s="153" t="s">
        <v>1</v>
      </c>
      <c r="I172" s="155"/>
      <c r="L172" s="151"/>
      <c r="M172" s="156"/>
      <c r="T172" s="157"/>
      <c r="AT172" s="153" t="s">
        <v>179</v>
      </c>
      <c r="AU172" s="153" t="s">
        <v>89</v>
      </c>
      <c r="AV172" s="12" t="s">
        <v>87</v>
      </c>
      <c r="AW172" s="12" t="s">
        <v>36</v>
      </c>
      <c r="AX172" s="12" t="s">
        <v>80</v>
      </c>
      <c r="AY172" s="153" t="s">
        <v>171</v>
      </c>
    </row>
    <row r="173" spans="2:65" s="12" customFormat="1">
      <c r="B173" s="151"/>
      <c r="D173" s="152" t="s">
        <v>179</v>
      </c>
      <c r="E173" s="153" t="s">
        <v>1</v>
      </c>
      <c r="F173" s="154" t="s">
        <v>2164</v>
      </c>
      <c r="H173" s="153" t="s">
        <v>1</v>
      </c>
      <c r="I173" s="155"/>
      <c r="L173" s="151"/>
      <c r="M173" s="156"/>
      <c r="T173" s="157"/>
      <c r="AT173" s="153" t="s">
        <v>179</v>
      </c>
      <c r="AU173" s="153" t="s">
        <v>89</v>
      </c>
      <c r="AV173" s="12" t="s">
        <v>87</v>
      </c>
      <c r="AW173" s="12" t="s">
        <v>36</v>
      </c>
      <c r="AX173" s="12" t="s">
        <v>80</v>
      </c>
      <c r="AY173" s="153" t="s">
        <v>171</v>
      </c>
    </row>
    <row r="174" spans="2:65" s="13" customFormat="1">
      <c r="B174" s="158"/>
      <c r="D174" s="152" t="s">
        <v>179</v>
      </c>
      <c r="E174" s="159" t="s">
        <v>1</v>
      </c>
      <c r="F174" s="160" t="s">
        <v>2165</v>
      </c>
      <c r="H174" s="161">
        <v>79.2</v>
      </c>
      <c r="I174" s="162"/>
      <c r="L174" s="158"/>
      <c r="M174" s="163"/>
      <c r="T174" s="164"/>
      <c r="AT174" s="159" t="s">
        <v>179</v>
      </c>
      <c r="AU174" s="159" t="s">
        <v>89</v>
      </c>
      <c r="AV174" s="13" t="s">
        <v>89</v>
      </c>
      <c r="AW174" s="13" t="s">
        <v>36</v>
      </c>
      <c r="AX174" s="13" t="s">
        <v>80</v>
      </c>
      <c r="AY174" s="159" t="s">
        <v>171</v>
      </c>
    </row>
    <row r="175" spans="2:65" s="13" customFormat="1">
      <c r="B175" s="158"/>
      <c r="D175" s="152" t="s">
        <v>179</v>
      </c>
      <c r="E175" s="159" t="s">
        <v>1</v>
      </c>
      <c r="F175" s="160" t="s">
        <v>2166</v>
      </c>
      <c r="H175" s="161">
        <v>84.951999999999998</v>
      </c>
      <c r="I175" s="162"/>
      <c r="L175" s="158"/>
      <c r="M175" s="163"/>
      <c r="T175" s="164"/>
      <c r="AT175" s="159" t="s">
        <v>179</v>
      </c>
      <c r="AU175" s="159" t="s">
        <v>89</v>
      </c>
      <c r="AV175" s="13" t="s">
        <v>89</v>
      </c>
      <c r="AW175" s="13" t="s">
        <v>36</v>
      </c>
      <c r="AX175" s="13" t="s">
        <v>80</v>
      </c>
      <c r="AY175" s="159" t="s">
        <v>171</v>
      </c>
    </row>
    <row r="176" spans="2:65" s="13" customFormat="1">
      <c r="B176" s="158"/>
      <c r="D176" s="152" t="s">
        <v>179</v>
      </c>
      <c r="E176" s="159" t="s">
        <v>1</v>
      </c>
      <c r="F176" s="160" t="s">
        <v>2167</v>
      </c>
      <c r="H176" s="161">
        <v>69.316999999999993</v>
      </c>
      <c r="I176" s="162"/>
      <c r="L176" s="158"/>
      <c r="M176" s="163"/>
      <c r="T176" s="164"/>
      <c r="AT176" s="159" t="s">
        <v>179</v>
      </c>
      <c r="AU176" s="159" t="s">
        <v>89</v>
      </c>
      <c r="AV176" s="13" t="s">
        <v>89</v>
      </c>
      <c r="AW176" s="13" t="s">
        <v>36</v>
      </c>
      <c r="AX176" s="13" t="s">
        <v>80</v>
      </c>
      <c r="AY176" s="159" t="s">
        <v>171</v>
      </c>
    </row>
    <row r="177" spans="2:65" s="15" customFormat="1">
      <c r="B177" s="172"/>
      <c r="D177" s="152" t="s">
        <v>179</v>
      </c>
      <c r="E177" s="173" t="s">
        <v>1</v>
      </c>
      <c r="F177" s="174" t="s">
        <v>224</v>
      </c>
      <c r="H177" s="175">
        <v>233.46899999999999</v>
      </c>
      <c r="I177" s="176"/>
      <c r="L177" s="172"/>
      <c r="M177" s="177"/>
      <c r="T177" s="178"/>
      <c r="AT177" s="173" t="s">
        <v>179</v>
      </c>
      <c r="AU177" s="173" t="s">
        <v>89</v>
      </c>
      <c r="AV177" s="15" t="s">
        <v>96</v>
      </c>
      <c r="AW177" s="15" t="s">
        <v>36</v>
      </c>
      <c r="AX177" s="15" t="s">
        <v>80</v>
      </c>
      <c r="AY177" s="173" t="s">
        <v>171</v>
      </c>
    </row>
    <row r="178" spans="2:65" s="12" customFormat="1">
      <c r="B178" s="151"/>
      <c r="D178" s="152" t="s">
        <v>179</v>
      </c>
      <c r="E178" s="153" t="s">
        <v>1</v>
      </c>
      <c r="F178" s="154" t="s">
        <v>2164</v>
      </c>
      <c r="H178" s="153" t="s">
        <v>1</v>
      </c>
      <c r="I178" s="155"/>
      <c r="L178" s="151"/>
      <c r="M178" s="156"/>
      <c r="T178" s="157"/>
      <c r="AT178" s="153" t="s">
        <v>179</v>
      </c>
      <c r="AU178" s="153" t="s">
        <v>89</v>
      </c>
      <c r="AV178" s="12" t="s">
        <v>87</v>
      </c>
      <c r="AW178" s="12" t="s">
        <v>36</v>
      </c>
      <c r="AX178" s="12" t="s">
        <v>80</v>
      </c>
      <c r="AY178" s="153" t="s">
        <v>171</v>
      </c>
    </row>
    <row r="179" spans="2:65" s="13" customFormat="1">
      <c r="B179" s="158"/>
      <c r="D179" s="152" t="s">
        <v>179</v>
      </c>
      <c r="E179" s="159" t="s">
        <v>1</v>
      </c>
      <c r="F179" s="160" t="s">
        <v>2168</v>
      </c>
      <c r="H179" s="161">
        <v>13.369</v>
      </c>
      <c r="I179" s="162"/>
      <c r="L179" s="158"/>
      <c r="M179" s="163"/>
      <c r="T179" s="164"/>
      <c r="AT179" s="159" t="s">
        <v>179</v>
      </c>
      <c r="AU179" s="159" t="s">
        <v>89</v>
      </c>
      <c r="AV179" s="13" t="s">
        <v>89</v>
      </c>
      <c r="AW179" s="13" t="s">
        <v>36</v>
      </c>
      <c r="AX179" s="13" t="s">
        <v>80</v>
      </c>
      <c r="AY179" s="159" t="s">
        <v>171</v>
      </c>
    </row>
    <row r="180" spans="2:65" s="13" customFormat="1">
      <c r="B180" s="158"/>
      <c r="D180" s="152" t="s">
        <v>179</v>
      </c>
      <c r="E180" s="159" t="s">
        <v>1</v>
      </c>
      <c r="F180" s="160" t="s">
        <v>2169</v>
      </c>
      <c r="H180" s="161">
        <v>11.010999999999999</v>
      </c>
      <c r="I180" s="162"/>
      <c r="L180" s="158"/>
      <c r="M180" s="163"/>
      <c r="T180" s="164"/>
      <c r="AT180" s="159" t="s">
        <v>179</v>
      </c>
      <c r="AU180" s="159" t="s">
        <v>89</v>
      </c>
      <c r="AV180" s="13" t="s">
        <v>89</v>
      </c>
      <c r="AW180" s="13" t="s">
        <v>36</v>
      </c>
      <c r="AX180" s="13" t="s">
        <v>80</v>
      </c>
      <c r="AY180" s="159" t="s">
        <v>171</v>
      </c>
    </row>
    <row r="181" spans="2:65" s="13" customFormat="1">
      <c r="B181" s="158"/>
      <c r="D181" s="152" t="s">
        <v>179</v>
      </c>
      <c r="E181" s="159" t="s">
        <v>1</v>
      </c>
      <c r="F181" s="160" t="s">
        <v>2170</v>
      </c>
      <c r="H181" s="161">
        <v>21.657</v>
      </c>
      <c r="I181" s="162"/>
      <c r="L181" s="158"/>
      <c r="M181" s="163"/>
      <c r="T181" s="164"/>
      <c r="AT181" s="159" t="s">
        <v>179</v>
      </c>
      <c r="AU181" s="159" t="s">
        <v>89</v>
      </c>
      <c r="AV181" s="13" t="s">
        <v>89</v>
      </c>
      <c r="AW181" s="13" t="s">
        <v>36</v>
      </c>
      <c r="AX181" s="13" t="s">
        <v>80</v>
      </c>
      <c r="AY181" s="159" t="s">
        <v>171</v>
      </c>
    </row>
    <row r="182" spans="2:65" s="15" customFormat="1">
      <c r="B182" s="172"/>
      <c r="D182" s="152" t="s">
        <v>179</v>
      </c>
      <c r="E182" s="173" t="s">
        <v>1</v>
      </c>
      <c r="F182" s="174" t="s">
        <v>224</v>
      </c>
      <c r="H182" s="175">
        <v>46.036999999999999</v>
      </c>
      <c r="I182" s="176"/>
      <c r="L182" s="172"/>
      <c r="M182" s="177"/>
      <c r="T182" s="178"/>
      <c r="AT182" s="173" t="s">
        <v>179</v>
      </c>
      <c r="AU182" s="173" t="s">
        <v>89</v>
      </c>
      <c r="AV182" s="15" t="s">
        <v>96</v>
      </c>
      <c r="AW182" s="15" t="s">
        <v>36</v>
      </c>
      <c r="AX182" s="15" t="s">
        <v>80</v>
      </c>
      <c r="AY182" s="173" t="s">
        <v>171</v>
      </c>
    </row>
    <row r="183" spans="2:65" s="12" customFormat="1">
      <c r="B183" s="151"/>
      <c r="D183" s="152" t="s">
        <v>179</v>
      </c>
      <c r="E183" s="153" t="s">
        <v>1</v>
      </c>
      <c r="F183" s="154" t="s">
        <v>2164</v>
      </c>
      <c r="H183" s="153" t="s">
        <v>1</v>
      </c>
      <c r="I183" s="155"/>
      <c r="L183" s="151"/>
      <c r="M183" s="156"/>
      <c r="T183" s="157"/>
      <c r="AT183" s="153" t="s">
        <v>179</v>
      </c>
      <c r="AU183" s="153" t="s">
        <v>89</v>
      </c>
      <c r="AV183" s="12" t="s">
        <v>87</v>
      </c>
      <c r="AW183" s="12" t="s">
        <v>36</v>
      </c>
      <c r="AX183" s="12" t="s">
        <v>80</v>
      </c>
      <c r="AY183" s="153" t="s">
        <v>171</v>
      </c>
    </row>
    <row r="184" spans="2:65" s="13" customFormat="1">
      <c r="B184" s="158"/>
      <c r="D184" s="152" t="s">
        <v>179</v>
      </c>
      <c r="E184" s="159" t="s">
        <v>1</v>
      </c>
      <c r="F184" s="160" t="s">
        <v>2171</v>
      </c>
      <c r="H184" s="161">
        <v>13.983000000000001</v>
      </c>
      <c r="I184" s="162"/>
      <c r="L184" s="158"/>
      <c r="M184" s="163"/>
      <c r="T184" s="164"/>
      <c r="AT184" s="159" t="s">
        <v>179</v>
      </c>
      <c r="AU184" s="159" t="s">
        <v>89</v>
      </c>
      <c r="AV184" s="13" t="s">
        <v>89</v>
      </c>
      <c r="AW184" s="13" t="s">
        <v>36</v>
      </c>
      <c r="AX184" s="13" t="s">
        <v>80</v>
      </c>
      <c r="AY184" s="159" t="s">
        <v>171</v>
      </c>
    </row>
    <row r="185" spans="2:65" s="14" customFormat="1">
      <c r="B185" s="165"/>
      <c r="D185" s="152" t="s">
        <v>179</v>
      </c>
      <c r="E185" s="166" t="s">
        <v>1</v>
      </c>
      <c r="F185" s="167" t="s">
        <v>183</v>
      </c>
      <c r="H185" s="168">
        <v>293.48899999999998</v>
      </c>
      <c r="I185" s="169"/>
      <c r="L185" s="165"/>
      <c r="M185" s="170"/>
      <c r="T185" s="171"/>
      <c r="AT185" s="166" t="s">
        <v>179</v>
      </c>
      <c r="AU185" s="166" t="s">
        <v>89</v>
      </c>
      <c r="AV185" s="14" t="s">
        <v>177</v>
      </c>
      <c r="AW185" s="14" t="s">
        <v>36</v>
      </c>
      <c r="AX185" s="14" t="s">
        <v>80</v>
      </c>
      <c r="AY185" s="166" t="s">
        <v>171</v>
      </c>
    </row>
    <row r="186" spans="2:65" s="13" customFormat="1">
      <c r="B186" s="158"/>
      <c r="D186" s="152" t="s">
        <v>179</v>
      </c>
      <c r="E186" s="159" t="s">
        <v>1</v>
      </c>
      <c r="F186" s="160" t="s">
        <v>2172</v>
      </c>
      <c r="H186" s="161">
        <v>1</v>
      </c>
      <c r="I186" s="162"/>
      <c r="L186" s="158"/>
      <c r="M186" s="163"/>
      <c r="T186" s="164"/>
      <c r="AT186" s="159" t="s">
        <v>179</v>
      </c>
      <c r="AU186" s="159" t="s">
        <v>89</v>
      </c>
      <c r="AV186" s="13" t="s">
        <v>89</v>
      </c>
      <c r="AW186" s="13" t="s">
        <v>36</v>
      </c>
      <c r="AX186" s="13" t="s">
        <v>87</v>
      </c>
      <c r="AY186" s="159" t="s">
        <v>171</v>
      </c>
    </row>
    <row r="187" spans="2:65" s="1" customFormat="1" ht="33" customHeight="1">
      <c r="B187" s="32"/>
      <c r="C187" s="137" t="s">
        <v>225</v>
      </c>
      <c r="D187" s="137" t="s">
        <v>173</v>
      </c>
      <c r="E187" s="138" t="s">
        <v>2173</v>
      </c>
      <c r="F187" s="139" t="s">
        <v>2174</v>
      </c>
      <c r="G187" s="140" t="s">
        <v>280</v>
      </c>
      <c r="H187" s="141">
        <v>9.6340000000000003</v>
      </c>
      <c r="I187" s="142"/>
      <c r="J187" s="143">
        <f>ROUND(I187*H187,2)</f>
        <v>0</v>
      </c>
      <c r="K187" s="144"/>
      <c r="L187" s="32"/>
      <c r="M187" s="145" t="s">
        <v>1</v>
      </c>
      <c r="N187" s="146" t="s">
        <v>45</v>
      </c>
      <c r="P187" s="147">
        <f>O187*H187</f>
        <v>0</v>
      </c>
      <c r="Q187" s="147">
        <v>0</v>
      </c>
      <c r="R187" s="147">
        <f>Q187*H187</f>
        <v>0</v>
      </c>
      <c r="S187" s="147">
        <v>0</v>
      </c>
      <c r="T187" s="148">
        <f>S187*H187</f>
        <v>0</v>
      </c>
      <c r="AR187" s="149" t="s">
        <v>177</v>
      </c>
      <c r="AT187" s="149" t="s">
        <v>173</v>
      </c>
      <c r="AU187" s="149" t="s">
        <v>89</v>
      </c>
      <c r="AY187" s="17" t="s">
        <v>171</v>
      </c>
      <c r="BE187" s="150">
        <f>IF(N187="základní",J187,0)</f>
        <v>0</v>
      </c>
      <c r="BF187" s="150">
        <f>IF(N187="snížená",J187,0)</f>
        <v>0</v>
      </c>
      <c r="BG187" s="150">
        <f>IF(N187="zákl. přenesená",J187,0)</f>
        <v>0</v>
      </c>
      <c r="BH187" s="150">
        <f>IF(N187="sníž. přenesená",J187,0)</f>
        <v>0</v>
      </c>
      <c r="BI187" s="150">
        <f>IF(N187="nulová",J187,0)</f>
        <v>0</v>
      </c>
      <c r="BJ187" s="17" t="s">
        <v>87</v>
      </c>
      <c r="BK187" s="150">
        <f>ROUND(I187*H187,2)</f>
        <v>0</v>
      </c>
      <c r="BL187" s="17" t="s">
        <v>177</v>
      </c>
      <c r="BM187" s="149" t="s">
        <v>2175</v>
      </c>
    </row>
    <row r="188" spans="2:65" s="12" customFormat="1">
      <c r="B188" s="151"/>
      <c r="D188" s="152" t="s">
        <v>179</v>
      </c>
      <c r="E188" s="153" t="s">
        <v>1</v>
      </c>
      <c r="F188" s="154" t="s">
        <v>2149</v>
      </c>
      <c r="H188" s="153" t="s">
        <v>1</v>
      </c>
      <c r="I188" s="155"/>
      <c r="L188" s="151"/>
      <c r="M188" s="156"/>
      <c r="T188" s="157"/>
      <c r="AT188" s="153" t="s">
        <v>179</v>
      </c>
      <c r="AU188" s="153" t="s">
        <v>89</v>
      </c>
      <c r="AV188" s="12" t="s">
        <v>87</v>
      </c>
      <c r="AW188" s="12" t="s">
        <v>36</v>
      </c>
      <c r="AX188" s="12" t="s">
        <v>80</v>
      </c>
      <c r="AY188" s="153" t="s">
        <v>171</v>
      </c>
    </row>
    <row r="189" spans="2:65" s="13" customFormat="1">
      <c r="B189" s="158"/>
      <c r="D189" s="152" t="s">
        <v>179</v>
      </c>
      <c r="E189" s="159" t="s">
        <v>1</v>
      </c>
      <c r="F189" s="160" t="s">
        <v>2176</v>
      </c>
      <c r="H189" s="161">
        <v>642.24699999999996</v>
      </c>
      <c r="I189" s="162"/>
      <c r="L189" s="158"/>
      <c r="M189" s="163"/>
      <c r="T189" s="164"/>
      <c r="AT189" s="159" t="s">
        <v>179</v>
      </c>
      <c r="AU189" s="159" t="s">
        <v>89</v>
      </c>
      <c r="AV189" s="13" t="s">
        <v>89</v>
      </c>
      <c r="AW189" s="13" t="s">
        <v>36</v>
      </c>
      <c r="AX189" s="13" t="s">
        <v>80</v>
      </c>
      <c r="AY189" s="159" t="s">
        <v>171</v>
      </c>
    </row>
    <row r="190" spans="2:65" s="14" customFormat="1">
      <c r="B190" s="165"/>
      <c r="D190" s="152" t="s">
        <v>179</v>
      </c>
      <c r="E190" s="166" t="s">
        <v>1</v>
      </c>
      <c r="F190" s="167" t="s">
        <v>183</v>
      </c>
      <c r="H190" s="168">
        <v>642.24699999999996</v>
      </c>
      <c r="I190" s="169"/>
      <c r="L190" s="165"/>
      <c r="M190" s="170"/>
      <c r="T190" s="171"/>
      <c r="AT190" s="166" t="s">
        <v>179</v>
      </c>
      <c r="AU190" s="166" t="s">
        <v>89</v>
      </c>
      <c r="AV190" s="14" t="s">
        <v>177</v>
      </c>
      <c r="AW190" s="14" t="s">
        <v>36</v>
      </c>
      <c r="AX190" s="14" t="s">
        <v>80</v>
      </c>
      <c r="AY190" s="166" t="s">
        <v>171</v>
      </c>
    </row>
    <row r="191" spans="2:65" s="12" customFormat="1">
      <c r="B191" s="151"/>
      <c r="D191" s="152" t="s">
        <v>179</v>
      </c>
      <c r="E191" s="153" t="s">
        <v>1</v>
      </c>
      <c r="F191" s="154" t="s">
        <v>2177</v>
      </c>
      <c r="H191" s="153" t="s">
        <v>1</v>
      </c>
      <c r="I191" s="155"/>
      <c r="L191" s="151"/>
      <c r="M191" s="156"/>
      <c r="T191" s="157"/>
      <c r="AT191" s="153" t="s">
        <v>179</v>
      </c>
      <c r="AU191" s="153" t="s">
        <v>89</v>
      </c>
      <c r="AV191" s="12" t="s">
        <v>87</v>
      </c>
      <c r="AW191" s="12" t="s">
        <v>36</v>
      </c>
      <c r="AX191" s="12" t="s">
        <v>80</v>
      </c>
      <c r="AY191" s="153" t="s">
        <v>171</v>
      </c>
    </row>
    <row r="192" spans="2:65" s="13" customFormat="1">
      <c r="B192" s="158"/>
      <c r="D192" s="152" t="s">
        <v>179</v>
      </c>
      <c r="E192" s="159" t="s">
        <v>1</v>
      </c>
      <c r="F192" s="160" t="s">
        <v>2178</v>
      </c>
      <c r="H192" s="161">
        <v>9.6340000000000003</v>
      </c>
      <c r="I192" s="162"/>
      <c r="L192" s="158"/>
      <c r="M192" s="163"/>
      <c r="T192" s="164"/>
      <c r="AT192" s="159" t="s">
        <v>179</v>
      </c>
      <c r="AU192" s="159" t="s">
        <v>89</v>
      </c>
      <c r="AV192" s="13" t="s">
        <v>89</v>
      </c>
      <c r="AW192" s="13" t="s">
        <v>36</v>
      </c>
      <c r="AX192" s="13" t="s">
        <v>87</v>
      </c>
      <c r="AY192" s="159" t="s">
        <v>171</v>
      </c>
    </row>
    <row r="193" spans="2:65" s="1" customFormat="1" ht="33" customHeight="1">
      <c r="B193" s="32"/>
      <c r="C193" s="137" t="s">
        <v>229</v>
      </c>
      <c r="D193" s="137" t="s">
        <v>173</v>
      </c>
      <c r="E193" s="138" t="s">
        <v>2179</v>
      </c>
      <c r="F193" s="139" t="s">
        <v>2180</v>
      </c>
      <c r="G193" s="140" t="s">
        <v>280</v>
      </c>
      <c r="H193" s="141">
        <v>128.44900000000001</v>
      </c>
      <c r="I193" s="142"/>
      <c r="J193" s="143">
        <f>ROUND(I193*H193,2)</f>
        <v>0</v>
      </c>
      <c r="K193" s="144"/>
      <c r="L193" s="32"/>
      <c r="M193" s="145" t="s">
        <v>1</v>
      </c>
      <c r="N193" s="146" t="s">
        <v>45</v>
      </c>
      <c r="P193" s="147">
        <f>O193*H193</f>
        <v>0</v>
      </c>
      <c r="Q193" s="147">
        <v>0</v>
      </c>
      <c r="R193" s="147">
        <f>Q193*H193</f>
        <v>0</v>
      </c>
      <c r="S193" s="147">
        <v>0</v>
      </c>
      <c r="T193" s="148">
        <f>S193*H193</f>
        <v>0</v>
      </c>
      <c r="AR193" s="149" t="s">
        <v>177</v>
      </c>
      <c r="AT193" s="149" t="s">
        <v>173</v>
      </c>
      <c r="AU193" s="149" t="s">
        <v>89</v>
      </c>
      <c r="AY193" s="17" t="s">
        <v>171</v>
      </c>
      <c r="BE193" s="150">
        <f>IF(N193="základní",J193,0)</f>
        <v>0</v>
      </c>
      <c r="BF193" s="150">
        <f>IF(N193="snížená",J193,0)</f>
        <v>0</v>
      </c>
      <c r="BG193" s="150">
        <f>IF(N193="zákl. přenesená",J193,0)</f>
        <v>0</v>
      </c>
      <c r="BH193" s="150">
        <f>IF(N193="sníž. přenesená",J193,0)</f>
        <v>0</v>
      </c>
      <c r="BI193" s="150">
        <f>IF(N193="nulová",J193,0)</f>
        <v>0</v>
      </c>
      <c r="BJ193" s="17" t="s">
        <v>87</v>
      </c>
      <c r="BK193" s="150">
        <f>ROUND(I193*H193,2)</f>
        <v>0</v>
      </c>
      <c r="BL193" s="17" t="s">
        <v>177</v>
      </c>
      <c r="BM193" s="149" t="s">
        <v>2181</v>
      </c>
    </row>
    <row r="194" spans="2:65" s="12" customFormat="1">
      <c r="B194" s="151"/>
      <c r="D194" s="152" t="s">
        <v>179</v>
      </c>
      <c r="E194" s="153" t="s">
        <v>1</v>
      </c>
      <c r="F194" s="154" t="s">
        <v>2149</v>
      </c>
      <c r="H194" s="153" t="s">
        <v>1</v>
      </c>
      <c r="I194" s="155"/>
      <c r="L194" s="151"/>
      <c r="M194" s="156"/>
      <c r="T194" s="157"/>
      <c r="AT194" s="153" t="s">
        <v>179</v>
      </c>
      <c r="AU194" s="153" t="s">
        <v>89</v>
      </c>
      <c r="AV194" s="12" t="s">
        <v>87</v>
      </c>
      <c r="AW194" s="12" t="s">
        <v>36</v>
      </c>
      <c r="AX194" s="12" t="s">
        <v>80</v>
      </c>
      <c r="AY194" s="153" t="s">
        <v>171</v>
      </c>
    </row>
    <row r="195" spans="2:65" s="13" customFormat="1">
      <c r="B195" s="158"/>
      <c r="D195" s="152" t="s">
        <v>179</v>
      </c>
      <c r="E195" s="159" t="s">
        <v>1</v>
      </c>
      <c r="F195" s="160" t="s">
        <v>2176</v>
      </c>
      <c r="H195" s="161">
        <v>642.24699999999996</v>
      </c>
      <c r="I195" s="162"/>
      <c r="L195" s="158"/>
      <c r="M195" s="163"/>
      <c r="T195" s="164"/>
      <c r="AT195" s="159" t="s">
        <v>179</v>
      </c>
      <c r="AU195" s="159" t="s">
        <v>89</v>
      </c>
      <c r="AV195" s="13" t="s">
        <v>89</v>
      </c>
      <c r="AW195" s="13" t="s">
        <v>36</v>
      </c>
      <c r="AX195" s="13" t="s">
        <v>80</v>
      </c>
      <c r="AY195" s="159" t="s">
        <v>171</v>
      </c>
    </row>
    <row r="196" spans="2:65" s="14" customFormat="1">
      <c r="B196" s="165"/>
      <c r="D196" s="152" t="s">
        <v>179</v>
      </c>
      <c r="E196" s="166" t="s">
        <v>1</v>
      </c>
      <c r="F196" s="167" t="s">
        <v>183</v>
      </c>
      <c r="H196" s="168">
        <v>642.24699999999996</v>
      </c>
      <c r="I196" s="169"/>
      <c r="L196" s="165"/>
      <c r="M196" s="170"/>
      <c r="T196" s="171"/>
      <c r="AT196" s="166" t="s">
        <v>179</v>
      </c>
      <c r="AU196" s="166" t="s">
        <v>89</v>
      </c>
      <c r="AV196" s="14" t="s">
        <v>177</v>
      </c>
      <c r="AW196" s="14" t="s">
        <v>36</v>
      </c>
      <c r="AX196" s="14" t="s">
        <v>80</v>
      </c>
      <c r="AY196" s="166" t="s">
        <v>171</v>
      </c>
    </row>
    <row r="197" spans="2:65" s="12" customFormat="1">
      <c r="B197" s="151"/>
      <c r="D197" s="152" t="s">
        <v>179</v>
      </c>
      <c r="E197" s="153" t="s">
        <v>1</v>
      </c>
      <c r="F197" s="154" t="s">
        <v>2177</v>
      </c>
      <c r="H197" s="153" t="s">
        <v>1</v>
      </c>
      <c r="I197" s="155"/>
      <c r="L197" s="151"/>
      <c r="M197" s="156"/>
      <c r="T197" s="157"/>
      <c r="AT197" s="153" t="s">
        <v>179</v>
      </c>
      <c r="AU197" s="153" t="s">
        <v>89</v>
      </c>
      <c r="AV197" s="12" t="s">
        <v>87</v>
      </c>
      <c r="AW197" s="12" t="s">
        <v>36</v>
      </c>
      <c r="AX197" s="12" t="s">
        <v>80</v>
      </c>
      <c r="AY197" s="153" t="s">
        <v>171</v>
      </c>
    </row>
    <row r="198" spans="2:65" s="13" customFormat="1" ht="20.399999999999999">
      <c r="B198" s="158"/>
      <c r="D198" s="152" t="s">
        <v>179</v>
      </c>
      <c r="E198" s="159" t="s">
        <v>1</v>
      </c>
      <c r="F198" s="160" t="s">
        <v>2182</v>
      </c>
      <c r="H198" s="161">
        <v>128.44900000000001</v>
      </c>
      <c r="I198" s="162"/>
      <c r="L198" s="158"/>
      <c r="M198" s="163"/>
      <c r="T198" s="164"/>
      <c r="AT198" s="159" t="s">
        <v>179</v>
      </c>
      <c r="AU198" s="159" t="s">
        <v>89</v>
      </c>
      <c r="AV198" s="13" t="s">
        <v>89</v>
      </c>
      <c r="AW198" s="13" t="s">
        <v>36</v>
      </c>
      <c r="AX198" s="13" t="s">
        <v>87</v>
      </c>
      <c r="AY198" s="159" t="s">
        <v>171</v>
      </c>
    </row>
    <row r="199" spans="2:65" s="1" customFormat="1" ht="33" customHeight="1">
      <c r="B199" s="32"/>
      <c r="C199" s="137" t="s">
        <v>243</v>
      </c>
      <c r="D199" s="137" t="s">
        <v>173</v>
      </c>
      <c r="E199" s="138" t="s">
        <v>2183</v>
      </c>
      <c r="F199" s="139" t="s">
        <v>2184</v>
      </c>
      <c r="G199" s="140" t="s">
        <v>280</v>
      </c>
      <c r="H199" s="141">
        <v>183.04</v>
      </c>
      <c r="I199" s="142"/>
      <c r="J199" s="143">
        <f>ROUND(I199*H199,2)</f>
        <v>0</v>
      </c>
      <c r="K199" s="144"/>
      <c r="L199" s="32"/>
      <c r="M199" s="145" t="s">
        <v>1</v>
      </c>
      <c r="N199" s="146" t="s">
        <v>45</v>
      </c>
      <c r="P199" s="147">
        <f>O199*H199</f>
        <v>0</v>
      </c>
      <c r="Q199" s="147">
        <v>0</v>
      </c>
      <c r="R199" s="147">
        <f>Q199*H199</f>
        <v>0</v>
      </c>
      <c r="S199" s="147">
        <v>0</v>
      </c>
      <c r="T199" s="148">
        <f>S199*H199</f>
        <v>0</v>
      </c>
      <c r="AR199" s="149" t="s">
        <v>177</v>
      </c>
      <c r="AT199" s="149" t="s">
        <v>173</v>
      </c>
      <c r="AU199" s="149" t="s">
        <v>89</v>
      </c>
      <c r="AY199" s="17" t="s">
        <v>171</v>
      </c>
      <c r="BE199" s="150">
        <f>IF(N199="základní",J199,0)</f>
        <v>0</v>
      </c>
      <c r="BF199" s="150">
        <f>IF(N199="snížená",J199,0)</f>
        <v>0</v>
      </c>
      <c r="BG199" s="150">
        <f>IF(N199="zákl. přenesená",J199,0)</f>
        <v>0</v>
      </c>
      <c r="BH199" s="150">
        <f>IF(N199="sníž. přenesená",J199,0)</f>
        <v>0</v>
      </c>
      <c r="BI199" s="150">
        <f>IF(N199="nulová",J199,0)</f>
        <v>0</v>
      </c>
      <c r="BJ199" s="17" t="s">
        <v>87</v>
      </c>
      <c r="BK199" s="150">
        <f>ROUND(I199*H199,2)</f>
        <v>0</v>
      </c>
      <c r="BL199" s="17" t="s">
        <v>177</v>
      </c>
      <c r="BM199" s="149" t="s">
        <v>2185</v>
      </c>
    </row>
    <row r="200" spans="2:65" s="12" customFormat="1">
      <c r="B200" s="151"/>
      <c r="D200" s="152" t="s">
        <v>179</v>
      </c>
      <c r="E200" s="153" t="s">
        <v>1</v>
      </c>
      <c r="F200" s="154" t="s">
        <v>2149</v>
      </c>
      <c r="H200" s="153" t="s">
        <v>1</v>
      </c>
      <c r="I200" s="155"/>
      <c r="L200" s="151"/>
      <c r="M200" s="156"/>
      <c r="T200" s="157"/>
      <c r="AT200" s="153" t="s">
        <v>179</v>
      </c>
      <c r="AU200" s="153" t="s">
        <v>89</v>
      </c>
      <c r="AV200" s="12" t="s">
        <v>87</v>
      </c>
      <c r="AW200" s="12" t="s">
        <v>36</v>
      </c>
      <c r="AX200" s="12" t="s">
        <v>80</v>
      </c>
      <c r="AY200" s="153" t="s">
        <v>171</v>
      </c>
    </row>
    <row r="201" spans="2:65" s="13" customFormat="1">
      <c r="B201" s="158"/>
      <c r="D201" s="152" t="s">
        <v>179</v>
      </c>
      <c r="E201" s="159" t="s">
        <v>1</v>
      </c>
      <c r="F201" s="160" t="s">
        <v>2176</v>
      </c>
      <c r="H201" s="161">
        <v>642.24699999999996</v>
      </c>
      <c r="I201" s="162"/>
      <c r="L201" s="158"/>
      <c r="M201" s="163"/>
      <c r="T201" s="164"/>
      <c r="AT201" s="159" t="s">
        <v>179</v>
      </c>
      <c r="AU201" s="159" t="s">
        <v>89</v>
      </c>
      <c r="AV201" s="13" t="s">
        <v>89</v>
      </c>
      <c r="AW201" s="13" t="s">
        <v>36</v>
      </c>
      <c r="AX201" s="13" t="s">
        <v>80</v>
      </c>
      <c r="AY201" s="159" t="s">
        <v>171</v>
      </c>
    </row>
    <row r="202" spans="2:65" s="14" customFormat="1">
      <c r="B202" s="165"/>
      <c r="D202" s="152" t="s">
        <v>179</v>
      </c>
      <c r="E202" s="166" t="s">
        <v>1</v>
      </c>
      <c r="F202" s="167" t="s">
        <v>183</v>
      </c>
      <c r="H202" s="168">
        <v>642.24699999999996</v>
      </c>
      <c r="I202" s="169"/>
      <c r="L202" s="165"/>
      <c r="M202" s="170"/>
      <c r="T202" s="171"/>
      <c r="AT202" s="166" t="s">
        <v>179</v>
      </c>
      <c r="AU202" s="166" t="s">
        <v>89</v>
      </c>
      <c r="AV202" s="14" t="s">
        <v>177</v>
      </c>
      <c r="AW202" s="14" t="s">
        <v>36</v>
      </c>
      <c r="AX202" s="14" t="s">
        <v>80</v>
      </c>
      <c r="AY202" s="166" t="s">
        <v>171</v>
      </c>
    </row>
    <row r="203" spans="2:65" s="12" customFormat="1">
      <c r="B203" s="151"/>
      <c r="D203" s="152" t="s">
        <v>179</v>
      </c>
      <c r="E203" s="153" t="s">
        <v>1</v>
      </c>
      <c r="F203" s="154" t="s">
        <v>2177</v>
      </c>
      <c r="H203" s="153" t="s">
        <v>1</v>
      </c>
      <c r="I203" s="155"/>
      <c r="L203" s="151"/>
      <c r="M203" s="156"/>
      <c r="T203" s="157"/>
      <c r="AT203" s="153" t="s">
        <v>179</v>
      </c>
      <c r="AU203" s="153" t="s">
        <v>89</v>
      </c>
      <c r="AV203" s="12" t="s">
        <v>87</v>
      </c>
      <c r="AW203" s="12" t="s">
        <v>36</v>
      </c>
      <c r="AX203" s="12" t="s">
        <v>80</v>
      </c>
      <c r="AY203" s="153" t="s">
        <v>171</v>
      </c>
    </row>
    <row r="204" spans="2:65" s="13" customFormat="1" ht="20.399999999999999">
      <c r="B204" s="158"/>
      <c r="D204" s="152" t="s">
        <v>179</v>
      </c>
      <c r="E204" s="159" t="s">
        <v>1</v>
      </c>
      <c r="F204" s="160" t="s">
        <v>2186</v>
      </c>
      <c r="H204" s="161">
        <v>183.04</v>
      </c>
      <c r="I204" s="162"/>
      <c r="L204" s="158"/>
      <c r="M204" s="163"/>
      <c r="T204" s="164"/>
      <c r="AT204" s="159" t="s">
        <v>179</v>
      </c>
      <c r="AU204" s="159" t="s">
        <v>89</v>
      </c>
      <c r="AV204" s="13" t="s">
        <v>89</v>
      </c>
      <c r="AW204" s="13" t="s">
        <v>36</v>
      </c>
      <c r="AX204" s="13" t="s">
        <v>87</v>
      </c>
      <c r="AY204" s="159" t="s">
        <v>171</v>
      </c>
    </row>
    <row r="205" spans="2:65" s="1" customFormat="1" ht="37.950000000000003" customHeight="1">
      <c r="B205" s="32"/>
      <c r="C205" s="137" t="s">
        <v>249</v>
      </c>
      <c r="D205" s="137" t="s">
        <v>173</v>
      </c>
      <c r="E205" s="138" t="s">
        <v>628</v>
      </c>
      <c r="F205" s="139" t="s">
        <v>629</v>
      </c>
      <c r="G205" s="140" t="s">
        <v>280</v>
      </c>
      <c r="H205" s="141">
        <v>45.61</v>
      </c>
      <c r="I205" s="142"/>
      <c r="J205" s="143">
        <f>ROUND(I205*H205,2)</f>
        <v>0</v>
      </c>
      <c r="K205" s="144"/>
      <c r="L205" s="32"/>
      <c r="M205" s="145" t="s">
        <v>1</v>
      </c>
      <c r="N205" s="146" t="s">
        <v>45</v>
      </c>
      <c r="P205" s="147">
        <f>O205*H205</f>
        <v>0</v>
      </c>
      <c r="Q205" s="147">
        <v>0</v>
      </c>
      <c r="R205" s="147">
        <f>Q205*H205</f>
        <v>0</v>
      </c>
      <c r="S205" s="147">
        <v>0</v>
      </c>
      <c r="T205" s="148">
        <f>S205*H205</f>
        <v>0</v>
      </c>
      <c r="AR205" s="149" t="s">
        <v>177</v>
      </c>
      <c r="AT205" s="149" t="s">
        <v>173</v>
      </c>
      <c r="AU205" s="149" t="s">
        <v>89</v>
      </c>
      <c r="AY205" s="17" t="s">
        <v>171</v>
      </c>
      <c r="BE205" s="150">
        <f>IF(N205="základní",J205,0)</f>
        <v>0</v>
      </c>
      <c r="BF205" s="150">
        <f>IF(N205="snížená",J205,0)</f>
        <v>0</v>
      </c>
      <c r="BG205" s="150">
        <f>IF(N205="zákl. přenesená",J205,0)</f>
        <v>0</v>
      </c>
      <c r="BH205" s="150">
        <f>IF(N205="sníž. přenesená",J205,0)</f>
        <v>0</v>
      </c>
      <c r="BI205" s="150">
        <f>IF(N205="nulová",J205,0)</f>
        <v>0</v>
      </c>
      <c r="BJ205" s="17" t="s">
        <v>87</v>
      </c>
      <c r="BK205" s="150">
        <f>ROUND(I205*H205,2)</f>
        <v>0</v>
      </c>
      <c r="BL205" s="17" t="s">
        <v>177</v>
      </c>
      <c r="BM205" s="149" t="s">
        <v>2187</v>
      </c>
    </row>
    <row r="206" spans="2:65" s="12" customFormat="1">
      <c r="B206" s="151"/>
      <c r="D206" s="152" t="s">
        <v>179</v>
      </c>
      <c r="E206" s="153" t="s">
        <v>1</v>
      </c>
      <c r="F206" s="154" t="s">
        <v>2149</v>
      </c>
      <c r="H206" s="153" t="s">
        <v>1</v>
      </c>
      <c r="I206" s="155"/>
      <c r="L206" s="151"/>
      <c r="M206" s="156"/>
      <c r="T206" s="157"/>
      <c r="AT206" s="153" t="s">
        <v>179</v>
      </c>
      <c r="AU206" s="153" t="s">
        <v>89</v>
      </c>
      <c r="AV206" s="12" t="s">
        <v>87</v>
      </c>
      <c r="AW206" s="12" t="s">
        <v>36</v>
      </c>
      <c r="AX206" s="12" t="s">
        <v>80</v>
      </c>
      <c r="AY206" s="153" t="s">
        <v>171</v>
      </c>
    </row>
    <row r="207" spans="2:65" s="12" customFormat="1">
      <c r="B207" s="151"/>
      <c r="D207" s="152" t="s">
        <v>179</v>
      </c>
      <c r="E207" s="153" t="s">
        <v>1</v>
      </c>
      <c r="F207" s="154" t="s">
        <v>1669</v>
      </c>
      <c r="H207" s="153" t="s">
        <v>1</v>
      </c>
      <c r="I207" s="155"/>
      <c r="L207" s="151"/>
      <c r="M207" s="156"/>
      <c r="T207" s="157"/>
      <c r="AT207" s="153" t="s">
        <v>179</v>
      </c>
      <c r="AU207" s="153" t="s">
        <v>89</v>
      </c>
      <c r="AV207" s="12" t="s">
        <v>87</v>
      </c>
      <c r="AW207" s="12" t="s">
        <v>36</v>
      </c>
      <c r="AX207" s="12" t="s">
        <v>80</v>
      </c>
      <c r="AY207" s="153" t="s">
        <v>171</v>
      </c>
    </row>
    <row r="208" spans="2:65" s="13" customFormat="1">
      <c r="B208" s="158"/>
      <c r="D208" s="152" t="s">
        <v>179</v>
      </c>
      <c r="E208" s="159" t="s">
        <v>1</v>
      </c>
      <c r="F208" s="160" t="s">
        <v>2188</v>
      </c>
      <c r="H208" s="161">
        <v>45.61</v>
      </c>
      <c r="I208" s="162"/>
      <c r="L208" s="158"/>
      <c r="M208" s="163"/>
      <c r="T208" s="164"/>
      <c r="AT208" s="159" t="s">
        <v>179</v>
      </c>
      <c r="AU208" s="159" t="s">
        <v>89</v>
      </c>
      <c r="AV208" s="13" t="s">
        <v>89</v>
      </c>
      <c r="AW208" s="13" t="s">
        <v>36</v>
      </c>
      <c r="AX208" s="13" t="s">
        <v>87</v>
      </c>
      <c r="AY208" s="159" t="s">
        <v>171</v>
      </c>
    </row>
    <row r="209" spans="2:65" s="1" customFormat="1" ht="37.950000000000003" customHeight="1">
      <c r="B209" s="32"/>
      <c r="C209" s="137" t="s">
        <v>8</v>
      </c>
      <c r="D209" s="137" t="s">
        <v>173</v>
      </c>
      <c r="E209" s="138" t="s">
        <v>635</v>
      </c>
      <c r="F209" s="139" t="s">
        <v>636</v>
      </c>
      <c r="G209" s="140" t="s">
        <v>280</v>
      </c>
      <c r="H209" s="141">
        <v>380.08800000000002</v>
      </c>
      <c r="I209" s="142"/>
      <c r="J209" s="143">
        <f>ROUND(I209*H209,2)</f>
        <v>0</v>
      </c>
      <c r="K209" s="144"/>
      <c r="L209" s="32"/>
      <c r="M209" s="145" t="s">
        <v>1</v>
      </c>
      <c r="N209" s="146" t="s">
        <v>45</v>
      </c>
      <c r="P209" s="147">
        <f>O209*H209</f>
        <v>0</v>
      </c>
      <c r="Q209" s="147">
        <v>0</v>
      </c>
      <c r="R209" s="147">
        <f>Q209*H209</f>
        <v>0</v>
      </c>
      <c r="S209" s="147">
        <v>0</v>
      </c>
      <c r="T209" s="148">
        <f>S209*H209</f>
        <v>0</v>
      </c>
      <c r="AR209" s="149" t="s">
        <v>177</v>
      </c>
      <c r="AT209" s="149" t="s">
        <v>173</v>
      </c>
      <c r="AU209" s="149" t="s">
        <v>89</v>
      </c>
      <c r="AY209" s="17" t="s">
        <v>171</v>
      </c>
      <c r="BE209" s="150">
        <f>IF(N209="základní",J209,0)</f>
        <v>0</v>
      </c>
      <c r="BF209" s="150">
        <f>IF(N209="snížená",J209,0)</f>
        <v>0</v>
      </c>
      <c r="BG209" s="150">
        <f>IF(N209="zákl. přenesená",J209,0)</f>
        <v>0</v>
      </c>
      <c r="BH209" s="150">
        <f>IF(N209="sníž. přenesená",J209,0)</f>
        <v>0</v>
      </c>
      <c r="BI209" s="150">
        <f>IF(N209="nulová",J209,0)</f>
        <v>0</v>
      </c>
      <c r="BJ209" s="17" t="s">
        <v>87</v>
      </c>
      <c r="BK209" s="150">
        <f>ROUND(I209*H209,2)</f>
        <v>0</v>
      </c>
      <c r="BL209" s="17" t="s">
        <v>177</v>
      </c>
      <c r="BM209" s="149" t="s">
        <v>2189</v>
      </c>
    </row>
    <row r="210" spans="2:65" s="12" customFormat="1">
      <c r="B210" s="151"/>
      <c r="D210" s="152" t="s">
        <v>179</v>
      </c>
      <c r="E210" s="153" t="s">
        <v>1</v>
      </c>
      <c r="F210" s="154" t="s">
        <v>2149</v>
      </c>
      <c r="H210" s="153" t="s">
        <v>1</v>
      </c>
      <c r="I210" s="155"/>
      <c r="L210" s="151"/>
      <c r="M210" s="156"/>
      <c r="T210" s="157"/>
      <c r="AT210" s="153" t="s">
        <v>179</v>
      </c>
      <c r="AU210" s="153" t="s">
        <v>89</v>
      </c>
      <c r="AV210" s="12" t="s">
        <v>87</v>
      </c>
      <c r="AW210" s="12" t="s">
        <v>36</v>
      </c>
      <c r="AX210" s="12" t="s">
        <v>80</v>
      </c>
      <c r="AY210" s="153" t="s">
        <v>171</v>
      </c>
    </row>
    <row r="211" spans="2:65" s="12" customFormat="1">
      <c r="B211" s="151"/>
      <c r="D211" s="152" t="s">
        <v>179</v>
      </c>
      <c r="E211" s="153" t="s">
        <v>1</v>
      </c>
      <c r="F211" s="154" t="s">
        <v>2190</v>
      </c>
      <c r="H211" s="153" t="s">
        <v>1</v>
      </c>
      <c r="I211" s="155"/>
      <c r="L211" s="151"/>
      <c r="M211" s="156"/>
      <c r="T211" s="157"/>
      <c r="AT211" s="153" t="s">
        <v>179</v>
      </c>
      <c r="AU211" s="153" t="s">
        <v>89</v>
      </c>
      <c r="AV211" s="12" t="s">
        <v>87</v>
      </c>
      <c r="AW211" s="12" t="s">
        <v>36</v>
      </c>
      <c r="AX211" s="12" t="s">
        <v>80</v>
      </c>
      <c r="AY211" s="153" t="s">
        <v>171</v>
      </c>
    </row>
    <row r="212" spans="2:65" s="13" customFormat="1">
      <c r="B212" s="158"/>
      <c r="D212" s="152" t="s">
        <v>179</v>
      </c>
      <c r="E212" s="159" t="s">
        <v>1</v>
      </c>
      <c r="F212" s="160" t="s">
        <v>2191</v>
      </c>
      <c r="H212" s="161">
        <v>380.08800000000002</v>
      </c>
      <c r="I212" s="162"/>
      <c r="L212" s="158"/>
      <c r="M212" s="163"/>
      <c r="T212" s="164"/>
      <c r="AT212" s="159" t="s">
        <v>179</v>
      </c>
      <c r="AU212" s="159" t="s">
        <v>89</v>
      </c>
      <c r="AV212" s="13" t="s">
        <v>89</v>
      </c>
      <c r="AW212" s="13" t="s">
        <v>36</v>
      </c>
      <c r="AX212" s="13" t="s">
        <v>87</v>
      </c>
      <c r="AY212" s="159" t="s">
        <v>171</v>
      </c>
    </row>
    <row r="213" spans="2:65" s="1" customFormat="1" ht="37.950000000000003" customHeight="1">
      <c r="B213" s="32"/>
      <c r="C213" s="137" t="s">
        <v>277</v>
      </c>
      <c r="D213" s="137" t="s">
        <v>173</v>
      </c>
      <c r="E213" s="138" t="s">
        <v>651</v>
      </c>
      <c r="F213" s="139" t="s">
        <v>652</v>
      </c>
      <c r="G213" s="140" t="s">
        <v>280</v>
      </c>
      <c r="H213" s="141">
        <v>114.026</v>
      </c>
      <c r="I213" s="142"/>
      <c r="J213" s="143">
        <f>ROUND(I213*H213,2)</f>
        <v>0</v>
      </c>
      <c r="K213" s="144"/>
      <c r="L213" s="32"/>
      <c r="M213" s="145" t="s">
        <v>1</v>
      </c>
      <c r="N213" s="146" t="s">
        <v>45</v>
      </c>
      <c r="P213" s="147">
        <f>O213*H213</f>
        <v>0</v>
      </c>
      <c r="Q213" s="147">
        <v>0</v>
      </c>
      <c r="R213" s="147">
        <f>Q213*H213</f>
        <v>0</v>
      </c>
      <c r="S213" s="147">
        <v>0</v>
      </c>
      <c r="T213" s="148">
        <f>S213*H213</f>
        <v>0</v>
      </c>
      <c r="AR213" s="149" t="s">
        <v>177</v>
      </c>
      <c r="AT213" s="149" t="s">
        <v>173</v>
      </c>
      <c r="AU213" s="149" t="s">
        <v>89</v>
      </c>
      <c r="AY213" s="17" t="s">
        <v>171</v>
      </c>
      <c r="BE213" s="150">
        <f>IF(N213="základní",J213,0)</f>
        <v>0</v>
      </c>
      <c r="BF213" s="150">
        <f>IF(N213="snížená",J213,0)</f>
        <v>0</v>
      </c>
      <c r="BG213" s="150">
        <f>IF(N213="zákl. přenesená",J213,0)</f>
        <v>0</v>
      </c>
      <c r="BH213" s="150">
        <f>IF(N213="sníž. přenesená",J213,0)</f>
        <v>0</v>
      </c>
      <c r="BI213" s="150">
        <f>IF(N213="nulová",J213,0)</f>
        <v>0</v>
      </c>
      <c r="BJ213" s="17" t="s">
        <v>87</v>
      </c>
      <c r="BK213" s="150">
        <f>ROUND(I213*H213,2)</f>
        <v>0</v>
      </c>
      <c r="BL213" s="17" t="s">
        <v>177</v>
      </c>
      <c r="BM213" s="149" t="s">
        <v>2192</v>
      </c>
    </row>
    <row r="214" spans="2:65" s="12" customFormat="1">
      <c r="B214" s="151"/>
      <c r="D214" s="152" t="s">
        <v>179</v>
      </c>
      <c r="E214" s="153" t="s">
        <v>1</v>
      </c>
      <c r="F214" s="154" t="s">
        <v>2149</v>
      </c>
      <c r="H214" s="153" t="s">
        <v>1</v>
      </c>
      <c r="I214" s="155"/>
      <c r="L214" s="151"/>
      <c r="M214" s="156"/>
      <c r="T214" s="157"/>
      <c r="AT214" s="153" t="s">
        <v>179</v>
      </c>
      <c r="AU214" s="153" t="s">
        <v>89</v>
      </c>
      <c r="AV214" s="12" t="s">
        <v>87</v>
      </c>
      <c r="AW214" s="12" t="s">
        <v>36</v>
      </c>
      <c r="AX214" s="12" t="s">
        <v>80</v>
      </c>
      <c r="AY214" s="153" t="s">
        <v>171</v>
      </c>
    </row>
    <row r="215" spans="2:65" s="12" customFormat="1">
      <c r="B215" s="151"/>
      <c r="D215" s="152" t="s">
        <v>179</v>
      </c>
      <c r="E215" s="153" t="s">
        <v>1</v>
      </c>
      <c r="F215" s="154" t="s">
        <v>1676</v>
      </c>
      <c r="H215" s="153" t="s">
        <v>1</v>
      </c>
      <c r="I215" s="155"/>
      <c r="L215" s="151"/>
      <c r="M215" s="156"/>
      <c r="T215" s="157"/>
      <c r="AT215" s="153" t="s">
        <v>179</v>
      </c>
      <c r="AU215" s="153" t="s">
        <v>89</v>
      </c>
      <c r="AV215" s="12" t="s">
        <v>87</v>
      </c>
      <c r="AW215" s="12" t="s">
        <v>36</v>
      </c>
      <c r="AX215" s="12" t="s">
        <v>80</v>
      </c>
      <c r="AY215" s="153" t="s">
        <v>171</v>
      </c>
    </row>
    <row r="216" spans="2:65" s="13" customFormat="1">
      <c r="B216" s="158"/>
      <c r="D216" s="152" t="s">
        <v>179</v>
      </c>
      <c r="E216" s="159" t="s">
        <v>1</v>
      </c>
      <c r="F216" s="160" t="s">
        <v>2193</v>
      </c>
      <c r="H216" s="161">
        <v>114.026</v>
      </c>
      <c r="I216" s="162"/>
      <c r="L216" s="158"/>
      <c r="M216" s="163"/>
      <c r="T216" s="164"/>
      <c r="AT216" s="159" t="s">
        <v>179</v>
      </c>
      <c r="AU216" s="159" t="s">
        <v>89</v>
      </c>
      <c r="AV216" s="13" t="s">
        <v>89</v>
      </c>
      <c r="AW216" s="13" t="s">
        <v>36</v>
      </c>
      <c r="AX216" s="13" t="s">
        <v>80</v>
      </c>
      <c r="AY216" s="159" t="s">
        <v>171</v>
      </c>
    </row>
    <row r="217" spans="2:65" s="14" customFormat="1">
      <c r="B217" s="165"/>
      <c r="D217" s="152" t="s">
        <v>179</v>
      </c>
      <c r="E217" s="166" t="s">
        <v>1</v>
      </c>
      <c r="F217" s="167" t="s">
        <v>183</v>
      </c>
      <c r="H217" s="168">
        <v>114.026</v>
      </c>
      <c r="I217" s="169"/>
      <c r="L217" s="165"/>
      <c r="M217" s="170"/>
      <c r="T217" s="171"/>
      <c r="AT217" s="166" t="s">
        <v>179</v>
      </c>
      <c r="AU217" s="166" t="s">
        <v>89</v>
      </c>
      <c r="AV217" s="14" t="s">
        <v>177</v>
      </c>
      <c r="AW217" s="14" t="s">
        <v>36</v>
      </c>
      <c r="AX217" s="14" t="s">
        <v>87</v>
      </c>
      <c r="AY217" s="166" t="s">
        <v>171</v>
      </c>
    </row>
    <row r="218" spans="2:65" s="1" customFormat="1" ht="37.950000000000003" customHeight="1">
      <c r="B218" s="32"/>
      <c r="C218" s="137" t="s">
        <v>297</v>
      </c>
      <c r="D218" s="137" t="s">
        <v>173</v>
      </c>
      <c r="E218" s="138" t="s">
        <v>658</v>
      </c>
      <c r="F218" s="139" t="s">
        <v>659</v>
      </c>
      <c r="G218" s="140" t="s">
        <v>280</v>
      </c>
      <c r="H218" s="141">
        <v>342.07799999999997</v>
      </c>
      <c r="I218" s="142"/>
      <c r="J218" s="143">
        <f>ROUND(I218*H218,2)</f>
        <v>0</v>
      </c>
      <c r="K218" s="144"/>
      <c r="L218" s="32"/>
      <c r="M218" s="145" t="s">
        <v>1</v>
      </c>
      <c r="N218" s="146" t="s">
        <v>45</v>
      </c>
      <c r="P218" s="147">
        <f>O218*H218</f>
        <v>0</v>
      </c>
      <c r="Q218" s="147">
        <v>0</v>
      </c>
      <c r="R218" s="147">
        <f>Q218*H218</f>
        <v>0</v>
      </c>
      <c r="S218" s="147">
        <v>0</v>
      </c>
      <c r="T218" s="148">
        <f>S218*H218</f>
        <v>0</v>
      </c>
      <c r="AR218" s="149" t="s">
        <v>177</v>
      </c>
      <c r="AT218" s="149" t="s">
        <v>173</v>
      </c>
      <c r="AU218" s="149" t="s">
        <v>89</v>
      </c>
      <c r="AY218" s="17" t="s">
        <v>171</v>
      </c>
      <c r="BE218" s="150">
        <f>IF(N218="základní",J218,0)</f>
        <v>0</v>
      </c>
      <c r="BF218" s="150">
        <f>IF(N218="snížená",J218,0)</f>
        <v>0</v>
      </c>
      <c r="BG218" s="150">
        <f>IF(N218="zákl. přenesená",J218,0)</f>
        <v>0</v>
      </c>
      <c r="BH218" s="150">
        <f>IF(N218="sníž. přenesená",J218,0)</f>
        <v>0</v>
      </c>
      <c r="BI218" s="150">
        <f>IF(N218="nulová",J218,0)</f>
        <v>0</v>
      </c>
      <c r="BJ218" s="17" t="s">
        <v>87</v>
      </c>
      <c r="BK218" s="150">
        <f>ROUND(I218*H218,2)</f>
        <v>0</v>
      </c>
      <c r="BL218" s="17" t="s">
        <v>177</v>
      </c>
      <c r="BM218" s="149" t="s">
        <v>2194</v>
      </c>
    </row>
    <row r="219" spans="2:65" s="13" customFormat="1">
      <c r="B219" s="158"/>
      <c r="D219" s="152" t="s">
        <v>179</v>
      </c>
      <c r="F219" s="160" t="s">
        <v>2195</v>
      </c>
      <c r="H219" s="161">
        <v>342.07799999999997</v>
      </c>
      <c r="I219" s="162"/>
      <c r="L219" s="158"/>
      <c r="M219" s="163"/>
      <c r="T219" s="164"/>
      <c r="AT219" s="159" t="s">
        <v>179</v>
      </c>
      <c r="AU219" s="159" t="s">
        <v>89</v>
      </c>
      <c r="AV219" s="13" t="s">
        <v>89</v>
      </c>
      <c r="AW219" s="13" t="s">
        <v>4</v>
      </c>
      <c r="AX219" s="13" t="s">
        <v>87</v>
      </c>
      <c r="AY219" s="159" t="s">
        <v>171</v>
      </c>
    </row>
    <row r="220" spans="2:65" s="1" customFormat="1" ht="37.950000000000003" customHeight="1">
      <c r="B220" s="32"/>
      <c r="C220" s="137" t="s">
        <v>314</v>
      </c>
      <c r="D220" s="137" t="s">
        <v>173</v>
      </c>
      <c r="E220" s="138" t="s">
        <v>665</v>
      </c>
      <c r="F220" s="139" t="s">
        <v>666</v>
      </c>
      <c r="G220" s="140" t="s">
        <v>280</v>
      </c>
      <c r="H220" s="141">
        <v>433.3</v>
      </c>
      <c r="I220" s="142"/>
      <c r="J220" s="143">
        <f>ROUND(I220*H220,2)</f>
        <v>0</v>
      </c>
      <c r="K220" s="144"/>
      <c r="L220" s="32"/>
      <c r="M220" s="145" t="s">
        <v>1</v>
      </c>
      <c r="N220" s="146" t="s">
        <v>45</v>
      </c>
      <c r="P220" s="147">
        <f>O220*H220</f>
        <v>0</v>
      </c>
      <c r="Q220" s="147">
        <v>0</v>
      </c>
      <c r="R220" s="147">
        <f>Q220*H220</f>
        <v>0</v>
      </c>
      <c r="S220" s="147">
        <v>0</v>
      </c>
      <c r="T220" s="148">
        <f>S220*H220</f>
        <v>0</v>
      </c>
      <c r="AR220" s="149" t="s">
        <v>177</v>
      </c>
      <c r="AT220" s="149" t="s">
        <v>173</v>
      </c>
      <c r="AU220" s="149" t="s">
        <v>89</v>
      </c>
      <c r="AY220" s="17" t="s">
        <v>171</v>
      </c>
      <c r="BE220" s="150">
        <f>IF(N220="základní",J220,0)</f>
        <v>0</v>
      </c>
      <c r="BF220" s="150">
        <f>IF(N220="snížená",J220,0)</f>
        <v>0</v>
      </c>
      <c r="BG220" s="150">
        <f>IF(N220="zákl. přenesená",J220,0)</f>
        <v>0</v>
      </c>
      <c r="BH220" s="150">
        <f>IF(N220="sníž. přenesená",J220,0)</f>
        <v>0</v>
      </c>
      <c r="BI220" s="150">
        <f>IF(N220="nulová",J220,0)</f>
        <v>0</v>
      </c>
      <c r="BJ220" s="17" t="s">
        <v>87</v>
      </c>
      <c r="BK220" s="150">
        <f>ROUND(I220*H220,2)</f>
        <v>0</v>
      </c>
      <c r="BL220" s="17" t="s">
        <v>177</v>
      </c>
      <c r="BM220" s="149" t="s">
        <v>2196</v>
      </c>
    </row>
    <row r="221" spans="2:65" s="12" customFormat="1">
      <c r="B221" s="151"/>
      <c r="D221" s="152" t="s">
        <v>179</v>
      </c>
      <c r="E221" s="153" t="s">
        <v>1</v>
      </c>
      <c r="F221" s="154" t="s">
        <v>2149</v>
      </c>
      <c r="H221" s="153" t="s">
        <v>1</v>
      </c>
      <c r="I221" s="155"/>
      <c r="L221" s="151"/>
      <c r="M221" s="156"/>
      <c r="T221" s="157"/>
      <c r="AT221" s="153" t="s">
        <v>179</v>
      </c>
      <c r="AU221" s="153" t="s">
        <v>89</v>
      </c>
      <c r="AV221" s="12" t="s">
        <v>87</v>
      </c>
      <c r="AW221" s="12" t="s">
        <v>36</v>
      </c>
      <c r="AX221" s="12" t="s">
        <v>80</v>
      </c>
      <c r="AY221" s="153" t="s">
        <v>171</v>
      </c>
    </row>
    <row r="222" spans="2:65" s="12" customFormat="1">
      <c r="B222" s="151"/>
      <c r="D222" s="152" t="s">
        <v>179</v>
      </c>
      <c r="E222" s="153" t="s">
        <v>1</v>
      </c>
      <c r="F222" s="154" t="s">
        <v>1676</v>
      </c>
      <c r="H222" s="153" t="s">
        <v>1</v>
      </c>
      <c r="I222" s="155"/>
      <c r="L222" s="151"/>
      <c r="M222" s="156"/>
      <c r="T222" s="157"/>
      <c r="AT222" s="153" t="s">
        <v>179</v>
      </c>
      <c r="AU222" s="153" t="s">
        <v>89</v>
      </c>
      <c r="AV222" s="12" t="s">
        <v>87</v>
      </c>
      <c r="AW222" s="12" t="s">
        <v>36</v>
      </c>
      <c r="AX222" s="12" t="s">
        <v>80</v>
      </c>
      <c r="AY222" s="153" t="s">
        <v>171</v>
      </c>
    </row>
    <row r="223" spans="2:65" s="13" customFormat="1">
      <c r="B223" s="158"/>
      <c r="D223" s="152" t="s">
        <v>179</v>
      </c>
      <c r="E223" s="159" t="s">
        <v>1</v>
      </c>
      <c r="F223" s="160" t="s">
        <v>2197</v>
      </c>
      <c r="H223" s="161">
        <v>243.256</v>
      </c>
      <c r="I223" s="162"/>
      <c r="L223" s="158"/>
      <c r="M223" s="163"/>
      <c r="T223" s="164"/>
      <c r="AT223" s="159" t="s">
        <v>179</v>
      </c>
      <c r="AU223" s="159" t="s">
        <v>89</v>
      </c>
      <c r="AV223" s="13" t="s">
        <v>89</v>
      </c>
      <c r="AW223" s="13" t="s">
        <v>36</v>
      </c>
      <c r="AX223" s="13" t="s">
        <v>80</v>
      </c>
      <c r="AY223" s="159" t="s">
        <v>171</v>
      </c>
    </row>
    <row r="224" spans="2:65" s="13" customFormat="1">
      <c r="B224" s="158"/>
      <c r="D224" s="152" t="s">
        <v>179</v>
      </c>
      <c r="E224" s="159" t="s">
        <v>1</v>
      </c>
      <c r="F224" s="160" t="s">
        <v>2198</v>
      </c>
      <c r="H224" s="161">
        <v>190.04400000000001</v>
      </c>
      <c r="I224" s="162"/>
      <c r="L224" s="158"/>
      <c r="M224" s="163"/>
      <c r="T224" s="164"/>
      <c r="AT224" s="159" t="s">
        <v>179</v>
      </c>
      <c r="AU224" s="159" t="s">
        <v>89</v>
      </c>
      <c r="AV224" s="13" t="s">
        <v>89</v>
      </c>
      <c r="AW224" s="13" t="s">
        <v>36</v>
      </c>
      <c r="AX224" s="13" t="s">
        <v>80</v>
      </c>
      <c r="AY224" s="159" t="s">
        <v>171</v>
      </c>
    </row>
    <row r="225" spans="2:65" s="14" customFormat="1">
      <c r="B225" s="165"/>
      <c r="D225" s="152" t="s">
        <v>179</v>
      </c>
      <c r="E225" s="166" t="s">
        <v>1</v>
      </c>
      <c r="F225" s="167" t="s">
        <v>183</v>
      </c>
      <c r="H225" s="168">
        <v>433.3</v>
      </c>
      <c r="I225" s="169"/>
      <c r="L225" s="165"/>
      <c r="M225" s="170"/>
      <c r="T225" s="171"/>
      <c r="AT225" s="166" t="s">
        <v>179</v>
      </c>
      <c r="AU225" s="166" t="s">
        <v>89</v>
      </c>
      <c r="AV225" s="14" t="s">
        <v>177</v>
      </c>
      <c r="AW225" s="14" t="s">
        <v>36</v>
      </c>
      <c r="AX225" s="14" t="s">
        <v>87</v>
      </c>
      <c r="AY225" s="166" t="s">
        <v>171</v>
      </c>
    </row>
    <row r="226" spans="2:65" s="1" customFormat="1" ht="37.950000000000003" customHeight="1">
      <c r="B226" s="32"/>
      <c r="C226" s="137" t="s">
        <v>327</v>
      </c>
      <c r="D226" s="137" t="s">
        <v>173</v>
      </c>
      <c r="E226" s="138" t="s">
        <v>670</v>
      </c>
      <c r="F226" s="139" t="s">
        <v>671</v>
      </c>
      <c r="G226" s="140" t="s">
        <v>280</v>
      </c>
      <c r="H226" s="141">
        <v>433.3</v>
      </c>
      <c r="I226" s="142"/>
      <c r="J226" s="143">
        <f>ROUND(I226*H226,2)</f>
        <v>0</v>
      </c>
      <c r="K226" s="144"/>
      <c r="L226" s="32"/>
      <c r="M226" s="145" t="s">
        <v>1</v>
      </c>
      <c r="N226" s="146" t="s">
        <v>45</v>
      </c>
      <c r="P226" s="147">
        <f>O226*H226</f>
        <v>0</v>
      </c>
      <c r="Q226" s="147">
        <v>0</v>
      </c>
      <c r="R226" s="147">
        <f>Q226*H226</f>
        <v>0</v>
      </c>
      <c r="S226" s="147">
        <v>0</v>
      </c>
      <c r="T226" s="148">
        <f>S226*H226</f>
        <v>0</v>
      </c>
      <c r="AR226" s="149" t="s">
        <v>177</v>
      </c>
      <c r="AT226" s="149" t="s">
        <v>173</v>
      </c>
      <c r="AU226" s="149" t="s">
        <v>89</v>
      </c>
      <c r="AY226" s="17" t="s">
        <v>171</v>
      </c>
      <c r="BE226" s="150">
        <f>IF(N226="základní",J226,0)</f>
        <v>0</v>
      </c>
      <c r="BF226" s="150">
        <f>IF(N226="snížená",J226,0)</f>
        <v>0</v>
      </c>
      <c r="BG226" s="150">
        <f>IF(N226="zákl. přenesená",J226,0)</f>
        <v>0</v>
      </c>
      <c r="BH226" s="150">
        <f>IF(N226="sníž. přenesená",J226,0)</f>
        <v>0</v>
      </c>
      <c r="BI226" s="150">
        <f>IF(N226="nulová",J226,0)</f>
        <v>0</v>
      </c>
      <c r="BJ226" s="17" t="s">
        <v>87</v>
      </c>
      <c r="BK226" s="150">
        <f>ROUND(I226*H226,2)</f>
        <v>0</v>
      </c>
      <c r="BL226" s="17" t="s">
        <v>177</v>
      </c>
      <c r="BM226" s="149" t="s">
        <v>2199</v>
      </c>
    </row>
    <row r="227" spans="2:65" s="1" customFormat="1" ht="24.15" customHeight="1">
      <c r="B227" s="32"/>
      <c r="C227" s="137" t="s">
        <v>340</v>
      </c>
      <c r="D227" s="137" t="s">
        <v>173</v>
      </c>
      <c r="E227" s="138" t="s">
        <v>675</v>
      </c>
      <c r="F227" s="139" t="s">
        <v>676</v>
      </c>
      <c r="G227" s="140" t="s">
        <v>280</v>
      </c>
      <c r="H227" s="141">
        <v>22.805</v>
      </c>
      <c r="I227" s="142"/>
      <c r="J227" s="143">
        <f>ROUND(I227*H227,2)</f>
        <v>0</v>
      </c>
      <c r="K227" s="144"/>
      <c r="L227" s="32"/>
      <c r="M227" s="145" t="s">
        <v>1</v>
      </c>
      <c r="N227" s="146" t="s">
        <v>45</v>
      </c>
      <c r="P227" s="147">
        <f>O227*H227</f>
        <v>0</v>
      </c>
      <c r="Q227" s="147">
        <v>0</v>
      </c>
      <c r="R227" s="147">
        <f>Q227*H227</f>
        <v>0</v>
      </c>
      <c r="S227" s="147">
        <v>0</v>
      </c>
      <c r="T227" s="148">
        <f>S227*H227</f>
        <v>0</v>
      </c>
      <c r="AR227" s="149" t="s">
        <v>177</v>
      </c>
      <c r="AT227" s="149" t="s">
        <v>173</v>
      </c>
      <c r="AU227" s="149" t="s">
        <v>89</v>
      </c>
      <c r="AY227" s="17" t="s">
        <v>171</v>
      </c>
      <c r="BE227" s="150">
        <f>IF(N227="základní",J227,0)</f>
        <v>0</v>
      </c>
      <c r="BF227" s="150">
        <f>IF(N227="snížená",J227,0)</f>
        <v>0</v>
      </c>
      <c r="BG227" s="150">
        <f>IF(N227="zákl. přenesená",J227,0)</f>
        <v>0</v>
      </c>
      <c r="BH227" s="150">
        <f>IF(N227="sníž. přenesená",J227,0)</f>
        <v>0</v>
      </c>
      <c r="BI227" s="150">
        <f>IF(N227="nulová",J227,0)</f>
        <v>0</v>
      </c>
      <c r="BJ227" s="17" t="s">
        <v>87</v>
      </c>
      <c r="BK227" s="150">
        <f>ROUND(I227*H227,2)</f>
        <v>0</v>
      </c>
      <c r="BL227" s="17" t="s">
        <v>177</v>
      </c>
      <c r="BM227" s="149" t="s">
        <v>2200</v>
      </c>
    </row>
    <row r="228" spans="2:65" s="12" customFormat="1">
      <c r="B228" s="151"/>
      <c r="D228" s="152" t="s">
        <v>179</v>
      </c>
      <c r="E228" s="153" t="s">
        <v>1</v>
      </c>
      <c r="F228" s="154" t="s">
        <v>2149</v>
      </c>
      <c r="H228" s="153" t="s">
        <v>1</v>
      </c>
      <c r="I228" s="155"/>
      <c r="L228" s="151"/>
      <c r="M228" s="156"/>
      <c r="T228" s="157"/>
      <c r="AT228" s="153" t="s">
        <v>179</v>
      </c>
      <c r="AU228" s="153" t="s">
        <v>89</v>
      </c>
      <c r="AV228" s="12" t="s">
        <v>87</v>
      </c>
      <c r="AW228" s="12" t="s">
        <v>36</v>
      </c>
      <c r="AX228" s="12" t="s">
        <v>80</v>
      </c>
      <c r="AY228" s="153" t="s">
        <v>171</v>
      </c>
    </row>
    <row r="229" spans="2:65" s="12" customFormat="1">
      <c r="B229" s="151"/>
      <c r="D229" s="152" t="s">
        <v>179</v>
      </c>
      <c r="E229" s="153" t="s">
        <v>1</v>
      </c>
      <c r="F229" s="154" t="s">
        <v>1684</v>
      </c>
      <c r="H229" s="153" t="s">
        <v>1</v>
      </c>
      <c r="I229" s="155"/>
      <c r="L229" s="151"/>
      <c r="M229" s="156"/>
      <c r="T229" s="157"/>
      <c r="AT229" s="153" t="s">
        <v>179</v>
      </c>
      <c r="AU229" s="153" t="s">
        <v>89</v>
      </c>
      <c r="AV229" s="12" t="s">
        <v>87</v>
      </c>
      <c r="AW229" s="12" t="s">
        <v>36</v>
      </c>
      <c r="AX229" s="12" t="s">
        <v>80</v>
      </c>
      <c r="AY229" s="153" t="s">
        <v>171</v>
      </c>
    </row>
    <row r="230" spans="2:65" s="13" customFormat="1">
      <c r="B230" s="158"/>
      <c r="D230" s="152" t="s">
        <v>179</v>
      </c>
      <c r="E230" s="159" t="s">
        <v>1</v>
      </c>
      <c r="F230" s="160" t="s">
        <v>2201</v>
      </c>
      <c r="H230" s="161">
        <v>22.805</v>
      </c>
      <c r="I230" s="162"/>
      <c r="L230" s="158"/>
      <c r="M230" s="163"/>
      <c r="T230" s="164"/>
      <c r="AT230" s="159" t="s">
        <v>179</v>
      </c>
      <c r="AU230" s="159" t="s">
        <v>89</v>
      </c>
      <c r="AV230" s="13" t="s">
        <v>89</v>
      </c>
      <c r="AW230" s="13" t="s">
        <v>36</v>
      </c>
      <c r="AX230" s="13" t="s">
        <v>87</v>
      </c>
      <c r="AY230" s="159" t="s">
        <v>171</v>
      </c>
    </row>
    <row r="231" spans="2:65" s="1" customFormat="1" ht="24.15" customHeight="1">
      <c r="B231" s="32"/>
      <c r="C231" s="137" t="s">
        <v>441</v>
      </c>
      <c r="D231" s="137" t="s">
        <v>173</v>
      </c>
      <c r="E231" s="138" t="s">
        <v>1686</v>
      </c>
      <c r="F231" s="139" t="s">
        <v>1687</v>
      </c>
      <c r="G231" s="140" t="s">
        <v>280</v>
      </c>
      <c r="H231" s="141">
        <v>190.04400000000001</v>
      </c>
      <c r="I231" s="142"/>
      <c r="J231" s="143">
        <f>ROUND(I231*H231,2)</f>
        <v>0</v>
      </c>
      <c r="K231" s="144"/>
      <c r="L231" s="32"/>
      <c r="M231" s="145" t="s">
        <v>1</v>
      </c>
      <c r="N231" s="146" t="s">
        <v>45</v>
      </c>
      <c r="P231" s="147">
        <f>O231*H231</f>
        <v>0</v>
      </c>
      <c r="Q231" s="147">
        <v>0</v>
      </c>
      <c r="R231" s="147">
        <f>Q231*H231</f>
        <v>0</v>
      </c>
      <c r="S231" s="147">
        <v>0</v>
      </c>
      <c r="T231" s="148">
        <f>S231*H231</f>
        <v>0</v>
      </c>
      <c r="AR231" s="149" t="s">
        <v>177</v>
      </c>
      <c r="AT231" s="149" t="s">
        <v>173</v>
      </c>
      <c r="AU231" s="149" t="s">
        <v>89</v>
      </c>
      <c r="AY231" s="17" t="s">
        <v>171</v>
      </c>
      <c r="BE231" s="150">
        <f>IF(N231="základní",J231,0)</f>
        <v>0</v>
      </c>
      <c r="BF231" s="150">
        <f>IF(N231="snížená",J231,0)</f>
        <v>0</v>
      </c>
      <c r="BG231" s="150">
        <f>IF(N231="zákl. přenesená",J231,0)</f>
        <v>0</v>
      </c>
      <c r="BH231" s="150">
        <f>IF(N231="sníž. přenesená",J231,0)</f>
        <v>0</v>
      </c>
      <c r="BI231" s="150">
        <f>IF(N231="nulová",J231,0)</f>
        <v>0</v>
      </c>
      <c r="BJ231" s="17" t="s">
        <v>87</v>
      </c>
      <c r="BK231" s="150">
        <f>ROUND(I231*H231,2)</f>
        <v>0</v>
      </c>
      <c r="BL231" s="17" t="s">
        <v>177</v>
      </c>
      <c r="BM231" s="149" t="s">
        <v>2202</v>
      </c>
    </row>
    <row r="232" spans="2:65" s="12" customFormat="1">
      <c r="B232" s="151"/>
      <c r="D232" s="152" t="s">
        <v>179</v>
      </c>
      <c r="E232" s="153" t="s">
        <v>1</v>
      </c>
      <c r="F232" s="154" t="s">
        <v>2149</v>
      </c>
      <c r="H232" s="153" t="s">
        <v>1</v>
      </c>
      <c r="I232" s="155"/>
      <c r="L232" s="151"/>
      <c r="M232" s="156"/>
      <c r="T232" s="157"/>
      <c r="AT232" s="153" t="s">
        <v>179</v>
      </c>
      <c r="AU232" s="153" t="s">
        <v>89</v>
      </c>
      <c r="AV232" s="12" t="s">
        <v>87</v>
      </c>
      <c r="AW232" s="12" t="s">
        <v>36</v>
      </c>
      <c r="AX232" s="12" t="s">
        <v>80</v>
      </c>
      <c r="AY232" s="153" t="s">
        <v>171</v>
      </c>
    </row>
    <row r="233" spans="2:65" s="12" customFormat="1">
      <c r="B233" s="151"/>
      <c r="D233" s="152" t="s">
        <v>179</v>
      </c>
      <c r="E233" s="153" t="s">
        <v>1</v>
      </c>
      <c r="F233" s="154" t="s">
        <v>1684</v>
      </c>
      <c r="H233" s="153" t="s">
        <v>1</v>
      </c>
      <c r="I233" s="155"/>
      <c r="L233" s="151"/>
      <c r="M233" s="156"/>
      <c r="T233" s="157"/>
      <c r="AT233" s="153" t="s">
        <v>179</v>
      </c>
      <c r="AU233" s="153" t="s">
        <v>89</v>
      </c>
      <c r="AV233" s="12" t="s">
        <v>87</v>
      </c>
      <c r="AW233" s="12" t="s">
        <v>36</v>
      </c>
      <c r="AX233" s="12" t="s">
        <v>80</v>
      </c>
      <c r="AY233" s="153" t="s">
        <v>171</v>
      </c>
    </row>
    <row r="234" spans="2:65" s="13" customFormat="1">
      <c r="B234" s="158"/>
      <c r="D234" s="152" t="s">
        <v>179</v>
      </c>
      <c r="E234" s="159" t="s">
        <v>1</v>
      </c>
      <c r="F234" s="160" t="s">
        <v>2203</v>
      </c>
      <c r="H234" s="161">
        <v>190.04400000000001</v>
      </c>
      <c r="I234" s="162"/>
      <c r="L234" s="158"/>
      <c r="M234" s="163"/>
      <c r="T234" s="164"/>
      <c r="AT234" s="159" t="s">
        <v>179</v>
      </c>
      <c r="AU234" s="159" t="s">
        <v>89</v>
      </c>
      <c r="AV234" s="13" t="s">
        <v>89</v>
      </c>
      <c r="AW234" s="13" t="s">
        <v>36</v>
      </c>
      <c r="AX234" s="13" t="s">
        <v>87</v>
      </c>
      <c r="AY234" s="159" t="s">
        <v>171</v>
      </c>
    </row>
    <row r="235" spans="2:65" s="1" customFormat="1" ht="24.15" customHeight="1">
      <c r="B235" s="32"/>
      <c r="C235" s="137" t="s">
        <v>457</v>
      </c>
      <c r="D235" s="137" t="s">
        <v>173</v>
      </c>
      <c r="E235" s="138" t="s">
        <v>1692</v>
      </c>
      <c r="F235" s="139" t="s">
        <v>1693</v>
      </c>
      <c r="G235" s="140" t="s">
        <v>280</v>
      </c>
      <c r="H235" s="141">
        <v>45.094000000000001</v>
      </c>
      <c r="I235" s="142"/>
      <c r="J235" s="143">
        <f>ROUND(I235*H235,2)</f>
        <v>0</v>
      </c>
      <c r="K235" s="144"/>
      <c r="L235" s="32"/>
      <c r="M235" s="145" t="s">
        <v>1</v>
      </c>
      <c r="N235" s="146" t="s">
        <v>45</v>
      </c>
      <c r="P235" s="147">
        <f>O235*H235</f>
        <v>0</v>
      </c>
      <c r="Q235" s="147">
        <v>0</v>
      </c>
      <c r="R235" s="147">
        <f>Q235*H235</f>
        <v>0</v>
      </c>
      <c r="S235" s="147">
        <v>0</v>
      </c>
      <c r="T235" s="148">
        <f>S235*H235</f>
        <v>0</v>
      </c>
      <c r="AR235" s="149" t="s">
        <v>177</v>
      </c>
      <c r="AT235" s="149" t="s">
        <v>173</v>
      </c>
      <c r="AU235" s="149" t="s">
        <v>89</v>
      </c>
      <c r="AY235" s="17" t="s">
        <v>171</v>
      </c>
      <c r="BE235" s="150">
        <f>IF(N235="základní",J235,0)</f>
        <v>0</v>
      </c>
      <c r="BF235" s="150">
        <f>IF(N235="snížená",J235,0)</f>
        <v>0</v>
      </c>
      <c r="BG235" s="150">
        <f>IF(N235="zákl. přenesená",J235,0)</f>
        <v>0</v>
      </c>
      <c r="BH235" s="150">
        <f>IF(N235="sníž. přenesená",J235,0)</f>
        <v>0</v>
      </c>
      <c r="BI235" s="150">
        <f>IF(N235="nulová",J235,0)</f>
        <v>0</v>
      </c>
      <c r="BJ235" s="17" t="s">
        <v>87</v>
      </c>
      <c r="BK235" s="150">
        <f>ROUND(I235*H235,2)</f>
        <v>0</v>
      </c>
      <c r="BL235" s="17" t="s">
        <v>177</v>
      </c>
      <c r="BM235" s="149" t="s">
        <v>2204</v>
      </c>
    </row>
    <row r="236" spans="2:65" s="12" customFormat="1">
      <c r="B236" s="151"/>
      <c r="D236" s="152" t="s">
        <v>179</v>
      </c>
      <c r="E236" s="153" t="s">
        <v>1</v>
      </c>
      <c r="F236" s="154" t="s">
        <v>2149</v>
      </c>
      <c r="H236" s="153" t="s">
        <v>1</v>
      </c>
      <c r="I236" s="155"/>
      <c r="L236" s="151"/>
      <c r="M236" s="156"/>
      <c r="T236" s="157"/>
      <c r="AT236" s="153" t="s">
        <v>179</v>
      </c>
      <c r="AU236" s="153" t="s">
        <v>89</v>
      </c>
      <c r="AV236" s="12" t="s">
        <v>87</v>
      </c>
      <c r="AW236" s="12" t="s">
        <v>36</v>
      </c>
      <c r="AX236" s="12" t="s">
        <v>80</v>
      </c>
      <c r="AY236" s="153" t="s">
        <v>171</v>
      </c>
    </row>
    <row r="237" spans="2:65" s="13" customFormat="1">
      <c r="B237" s="158"/>
      <c r="D237" s="152" t="s">
        <v>179</v>
      </c>
      <c r="E237" s="159" t="s">
        <v>1</v>
      </c>
      <c r="F237" s="160" t="s">
        <v>2205</v>
      </c>
      <c r="H237" s="161">
        <v>45.094000000000001</v>
      </c>
      <c r="I237" s="162"/>
      <c r="L237" s="158"/>
      <c r="M237" s="163"/>
      <c r="T237" s="164"/>
      <c r="AT237" s="159" t="s">
        <v>179</v>
      </c>
      <c r="AU237" s="159" t="s">
        <v>89</v>
      </c>
      <c r="AV237" s="13" t="s">
        <v>89</v>
      </c>
      <c r="AW237" s="13" t="s">
        <v>36</v>
      </c>
      <c r="AX237" s="13" t="s">
        <v>87</v>
      </c>
      <c r="AY237" s="159" t="s">
        <v>171</v>
      </c>
    </row>
    <row r="238" spans="2:65" s="1" customFormat="1" ht="16.5" customHeight="1">
      <c r="B238" s="32"/>
      <c r="C238" s="182" t="s">
        <v>471</v>
      </c>
      <c r="D238" s="182" t="s">
        <v>757</v>
      </c>
      <c r="E238" s="183" t="s">
        <v>2206</v>
      </c>
      <c r="F238" s="184" t="s">
        <v>2207</v>
      </c>
      <c r="G238" s="185" t="s">
        <v>689</v>
      </c>
      <c r="H238" s="186">
        <v>76.66</v>
      </c>
      <c r="I238" s="187"/>
      <c r="J238" s="188">
        <f>ROUND(I238*H238,2)</f>
        <v>0</v>
      </c>
      <c r="K238" s="189"/>
      <c r="L238" s="190"/>
      <c r="M238" s="191" t="s">
        <v>1</v>
      </c>
      <c r="N238" s="192" t="s">
        <v>45</v>
      </c>
      <c r="P238" s="147">
        <f>O238*H238</f>
        <v>0</v>
      </c>
      <c r="Q238" s="147">
        <v>0</v>
      </c>
      <c r="R238" s="147">
        <f>Q238*H238</f>
        <v>0</v>
      </c>
      <c r="S238" s="147">
        <v>0</v>
      </c>
      <c r="T238" s="148">
        <f>S238*H238</f>
        <v>0</v>
      </c>
      <c r="AR238" s="149" t="s">
        <v>225</v>
      </c>
      <c r="AT238" s="149" t="s">
        <v>757</v>
      </c>
      <c r="AU238" s="149" t="s">
        <v>89</v>
      </c>
      <c r="AY238" s="17" t="s">
        <v>171</v>
      </c>
      <c r="BE238" s="150">
        <f>IF(N238="základní",J238,0)</f>
        <v>0</v>
      </c>
      <c r="BF238" s="150">
        <f>IF(N238="snížená",J238,0)</f>
        <v>0</v>
      </c>
      <c r="BG238" s="150">
        <f>IF(N238="zákl. přenesená",J238,0)</f>
        <v>0</v>
      </c>
      <c r="BH238" s="150">
        <f>IF(N238="sníž. přenesená",J238,0)</f>
        <v>0</v>
      </c>
      <c r="BI238" s="150">
        <f>IF(N238="nulová",J238,0)</f>
        <v>0</v>
      </c>
      <c r="BJ238" s="17" t="s">
        <v>87</v>
      </c>
      <c r="BK238" s="150">
        <f>ROUND(I238*H238,2)</f>
        <v>0</v>
      </c>
      <c r="BL238" s="17" t="s">
        <v>177</v>
      </c>
      <c r="BM238" s="149" t="s">
        <v>2208</v>
      </c>
    </row>
    <row r="239" spans="2:65" s="12" customFormat="1">
      <c r="B239" s="151"/>
      <c r="D239" s="152" t="s">
        <v>179</v>
      </c>
      <c r="E239" s="153" t="s">
        <v>1</v>
      </c>
      <c r="F239" s="154" t="s">
        <v>2149</v>
      </c>
      <c r="H239" s="153" t="s">
        <v>1</v>
      </c>
      <c r="I239" s="155"/>
      <c r="L239" s="151"/>
      <c r="M239" s="156"/>
      <c r="T239" s="157"/>
      <c r="AT239" s="153" t="s">
        <v>179</v>
      </c>
      <c r="AU239" s="153" t="s">
        <v>89</v>
      </c>
      <c r="AV239" s="12" t="s">
        <v>87</v>
      </c>
      <c r="AW239" s="12" t="s">
        <v>36</v>
      </c>
      <c r="AX239" s="12" t="s">
        <v>80</v>
      </c>
      <c r="AY239" s="153" t="s">
        <v>171</v>
      </c>
    </row>
    <row r="240" spans="2:65" s="13" customFormat="1">
      <c r="B240" s="158"/>
      <c r="D240" s="152" t="s">
        <v>179</v>
      </c>
      <c r="E240" s="159" t="s">
        <v>1</v>
      </c>
      <c r="F240" s="160" t="s">
        <v>2209</v>
      </c>
      <c r="H240" s="161">
        <v>76.66</v>
      </c>
      <c r="I240" s="162"/>
      <c r="L240" s="158"/>
      <c r="M240" s="163"/>
      <c r="T240" s="164"/>
      <c r="AT240" s="159" t="s">
        <v>179</v>
      </c>
      <c r="AU240" s="159" t="s">
        <v>89</v>
      </c>
      <c r="AV240" s="13" t="s">
        <v>89</v>
      </c>
      <c r="AW240" s="13" t="s">
        <v>36</v>
      </c>
      <c r="AX240" s="13" t="s">
        <v>87</v>
      </c>
      <c r="AY240" s="159" t="s">
        <v>171</v>
      </c>
    </row>
    <row r="241" spans="2:65" s="1" customFormat="1" ht="33" customHeight="1">
      <c r="B241" s="32"/>
      <c r="C241" s="137" t="s">
        <v>7</v>
      </c>
      <c r="D241" s="137" t="s">
        <v>173</v>
      </c>
      <c r="E241" s="138" t="s">
        <v>687</v>
      </c>
      <c r="F241" s="139" t="s">
        <v>688</v>
      </c>
      <c r="G241" s="140" t="s">
        <v>689</v>
      </c>
      <c r="H241" s="141">
        <v>930.45399999999995</v>
      </c>
      <c r="I241" s="142"/>
      <c r="J241" s="143">
        <f>ROUND(I241*H241,2)</f>
        <v>0</v>
      </c>
      <c r="K241" s="144"/>
      <c r="L241" s="32"/>
      <c r="M241" s="145" t="s">
        <v>1</v>
      </c>
      <c r="N241" s="146" t="s">
        <v>45</v>
      </c>
      <c r="P241" s="147">
        <f>O241*H241</f>
        <v>0</v>
      </c>
      <c r="Q241" s="147">
        <v>0</v>
      </c>
      <c r="R241" s="147">
        <f>Q241*H241</f>
        <v>0</v>
      </c>
      <c r="S241" s="147">
        <v>0</v>
      </c>
      <c r="T241" s="148">
        <f>S241*H241</f>
        <v>0</v>
      </c>
      <c r="AR241" s="149" t="s">
        <v>177</v>
      </c>
      <c r="AT241" s="149" t="s">
        <v>173</v>
      </c>
      <c r="AU241" s="149" t="s">
        <v>89</v>
      </c>
      <c r="AY241" s="17" t="s">
        <v>171</v>
      </c>
      <c r="BE241" s="150">
        <f>IF(N241="základní",J241,0)</f>
        <v>0</v>
      </c>
      <c r="BF241" s="150">
        <f>IF(N241="snížená",J241,0)</f>
        <v>0</v>
      </c>
      <c r="BG241" s="150">
        <f>IF(N241="zákl. přenesená",J241,0)</f>
        <v>0</v>
      </c>
      <c r="BH241" s="150">
        <f>IF(N241="sníž. přenesená",J241,0)</f>
        <v>0</v>
      </c>
      <c r="BI241" s="150">
        <f>IF(N241="nulová",J241,0)</f>
        <v>0</v>
      </c>
      <c r="BJ241" s="17" t="s">
        <v>87</v>
      </c>
      <c r="BK241" s="150">
        <f>ROUND(I241*H241,2)</f>
        <v>0</v>
      </c>
      <c r="BL241" s="17" t="s">
        <v>177</v>
      </c>
      <c r="BM241" s="149" t="s">
        <v>2210</v>
      </c>
    </row>
    <row r="242" spans="2:65" s="12" customFormat="1">
      <c r="B242" s="151"/>
      <c r="D242" s="152" t="s">
        <v>179</v>
      </c>
      <c r="E242" s="153" t="s">
        <v>1</v>
      </c>
      <c r="F242" s="154" t="s">
        <v>2149</v>
      </c>
      <c r="H242" s="153" t="s">
        <v>1</v>
      </c>
      <c r="I242" s="155"/>
      <c r="L242" s="151"/>
      <c r="M242" s="156"/>
      <c r="T242" s="157"/>
      <c r="AT242" s="153" t="s">
        <v>179</v>
      </c>
      <c r="AU242" s="153" t="s">
        <v>89</v>
      </c>
      <c r="AV242" s="12" t="s">
        <v>87</v>
      </c>
      <c r="AW242" s="12" t="s">
        <v>36</v>
      </c>
      <c r="AX242" s="12" t="s">
        <v>80</v>
      </c>
      <c r="AY242" s="153" t="s">
        <v>171</v>
      </c>
    </row>
    <row r="243" spans="2:65" s="13" customFormat="1">
      <c r="B243" s="158"/>
      <c r="D243" s="152" t="s">
        <v>179</v>
      </c>
      <c r="E243" s="159" t="s">
        <v>1</v>
      </c>
      <c r="F243" s="160" t="s">
        <v>2211</v>
      </c>
      <c r="H243" s="161">
        <v>930.45399999999995</v>
      </c>
      <c r="I243" s="162"/>
      <c r="L243" s="158"/>
      <c r="M243" s="163"/>
      <c r="T243" s="164"/>
      <c r="AT243" s="159" t="s">
        <v>179</v>
      </c>
      <c r="AU243" s="159" t="s">
        <v>89</v>
      </c>
      <c r="AV243" s="13" t="s">
        <v>89</v>
      </c>
      <c r="AW243" s="13" t="s">
        <v>36</v>
      </c>
      <c r="AX243" s="13" t="s">
        <v>87</v>
      </c>
      <c r="AY243" s="159" t="s">
        <v>171</v>
      </c>
    </row>
    <row r="244" spans="2:65" s="1" customFormat="1" ht="16.5" customHeight="1">
      <c r="B244" s="32"/>
      <c r="C244" s="137" t="s">
        <v>482</v>
      </c>
      <c r="D244" s="137" t="s">
        <v>173</v>
      </c>
      <c r="E244" s="138" t="s">
        <v>697</v>
      </c>
      <c r="F244" s="139" t="s">
        <v>698</v>
      </c>
      <c r="G244" s="140" t="s">
        <v>280</v>
      </c>
      <c r="H244" s="141">
        <v>212.84899999999999</v>
      </c>
      <c r="I244" s="142"/>
      <c r="J244" s="143">
        <f>ROUND(I244*H244,2)</f>
        <v>0</v>
      </c>
      <c r="K244" s="144"/>
      <c r="L244" s="32"/>
      <c r="M244" s="145" t="s">
        <v>1</v>
      </c>
      <c r="N244" s="146" t="s">
        <v>45</v>
      </c>
      <c r="P244" s="147">
        <f>O244*H244</f>
        <v>0</v>
      </c>
      <c r="Q244" s="147">
        <v>0</v>
      </c>
      <c r="R244" s="147">
        <f>Q244*H244</f>
        <v>0</v>
      </c>
      <c r="S244" s="147">
        <v>0</v>
      </c>
      <c r="T244" s="148">
        <f>S244*H244</f>
        <v>0</v>
      </c>
      <c r="AR244" s="149" t="s">
        <v>177</v>
      </c>
      <c r="AT244" s="149" t="s">
        <v>173</v>
      </c>
      <c r="AU244" s="149" t="s">
        <v>89</v>
      </c>
      <c r="AY244" s="17" t="s">
        <v>171</v>
      </c>
      <c r="BE244" s="150">
        <f>IF(N244="základní",J244,0)</f>
        <v>0</v>
      </c>
      <c r="BF244" s="150">
        <f>IF(N244="snížená",J244,0)</f>
        <v>0</v>
      </c>
      <c r="BG244" s="150">
        <f>IF(N244="zákl. přenesená",J244,0)</f>
        <v>0</v>
      </c>
      <c r="BH244" s="150">
        <f>IF(N244="sníž. přenesená",J244,0)</f>
        <v>0</v>
      </c>
      <c r="BI244" s="150">
        <f>IF(N244="nulová",J244,0)</f>
        <v>0</v>
      </c>
      <c r="BJ244" s="17" t="s">
        <v>87</v>
      </c>
      <c r="BK244" s="150">
        <f>ROUND(I244*H244,2)</f>
        <v>0</v>
      </c>
      <c r="BL244" s="17" t="s">
        <v>177</v>
      </c>
      <c r="BM244" s="149" t="s">
        <v>2212</v>
      </c>
    </row>
    <row r="245" spans="2:65" s="12" customFormat="1">
      <c r="B245" s="151"/>
      <c r="D245" s="152" t="s">
        <v>179</v>
      </c>
      <c r="E245" s="153" t="s">
        <v>1</v>
      </c>
      <c r="F245" s="154" t="s">
        <v>2149</v>
      </c>
      <c r="H245" s="153" t="s">
        <v>1</v>
      </c>
      <c r="I245" s="155"/>
      <c r="L245" s="151"/>
      <c r="M245" s="156"/>
      <c r="T245" s="157"/>
      <c r="AT245" s="153" t="s">
        <v>179</v>
      </c>
      <c r="AU245" s="153" t="s">
        <v>89</v>
      </c>
      <c r="AV245" s="12" t="s">
        <v>87</v>
      </c>
      <c r="AW245" s="12" t="s">
        <v>36</v>
      </c>
      <c r="AX245" s="12" t="s">
        <v>80</v>
      </c>
      <c r="AY245" s="153" t="s">
        <v>171</v>
      </c>
    </row>
    <row r="246" spans="2:65" s="12" customFormat="1">
      <c r="B246" s="151"/>
      <c r="D246" s="152" t="s">
        <v>179</v>
      </c>
      <c r="E246" s="153" t="s">
        <v>1</v>
      </c>
      <c r="F246" s="154" t="s">
        <v>1684</v>
      </c>
      <c r="H246" s="153" t="s">
        <v>1</v>
      </c>
      <c r="I246" s="155"/>
      <c r="L246" s="151"/>
      <c r="M246" s="156"/>
      <c r="T246" s="157"/>
      <c r="AT246" s="153" t="s">
        <v>179</v>
      </c>
      <c r="AU246" s="153" t="s">
        <v>89</v>
      </c>
      <c r="AV246" s="12" t="s">
        <v>87</v>
      </c>
      <c r="AW246" s="12" t="s">
        <v>36</v>
      </c>
      <c r="AX246" s="12" t="s">
        <v>80</v>
      </c>
      <c r="AY246" s="153" t="s">
        <v>171</v>
      </c>
    </row>
    <row r="247" spans="2:65" s="13" customFormat="1">
      <c r="B247" s="158"/>
      <c r="D247" s="152" t="s">
        <v>179</v>
      </c>
      <c r="E247" s="159" t="s">
        <v>1</v>
      </c>
      <c r="F247" s="160" t="s">
        <v>2213</v>
      </c>
      <c r="H247" s="161">
        <v>22.805</v>
      </c>
      <c r="I247" s="162"/>
      <c r="L247" s="158"/>
      <c r="M247" s="163"/>
      <c r="T247" s="164"/>
      <c r="AT247" s="159" t="s">
        <v>179</v>
      </c>
      <c r="AU247" s="159" t="s">
        <v>89</v>
      </c>
      <c r="AV247" s="13" t="s">
        <v>89</v>
      </c>
      <c r="AW247" s="13" t="s">
        <v>36</v>
      </c>
      <c r="AX247" s="13" t="s">
        <v>80</v>
      </c>
      <c r="AY247" s="159" t="s">
        <v>171</v>
      </c>
    </row>
    <row r="248" spans="2:65" s="13" customFormat="1">
      <c r="B248" s="158"/>
      <c r="D248" s="152" t="s">
        <v>179</v>
      </c>
      <c r="E248" s="159" t="s">
        <v>1</v>
      </c>
      <c r="F248" s="160" t="s">
        <v>2203</v>
      </c>
      <c r="H248" s="161">
        <v>190.04400000000001</v>
      </c>
      <c r="I248" s="162"/>
      <c r="L248" s="158"/>
      <c r="M248" s="163"/>
      <c r="T248" s="164"/>
      <c r="AT248" s="159" t="s">
        <v>179</v>
      </c>
      <c r="AU248" s="159" t="s">
        <v>89</v>
      </c>
      <c r="AV248" s="13" t="s">
        <v>89</v>
      </c>
      <c r="AW248" s="13" t="s">
        <v>36</v>
      </c>
      <c r="AX248" s="13" t="s">
        <v>80</v>
      </c>
      <c r="AY248" s="159" t="s">
        <v>171</v>
      </c>
    </row>
    <row r="249" spans="2:65" s="14" customFormat="1">
      <c r="B249" s="165"/>
      <c r="D249" s="152" t="s">
        <v>179</v>
      </c>
      <c r="E249" s="166" t="s">
        <v>1</v>
      </c>
      <c r="F249" s="167" t="s">
        <v>183</v>
      </c>
      <c r="H249" s="168">
        <v>212.84899999999999</v>
      </c>
      <c r="I249" s="169"/>
      <c r="L249" s="165"/>
      <c r="M249" s="170"/>
      <c r="T249" s="171"/>
      <c r="AT249" s="166" t="s">
        <v>179</v>
      </c>
      <c r="AU249" s="166" t="s">
        <v>89</v>
      </c>
      <c r="AV249" s="14" t="s">
        <v>177</v>
      </c>
      <c r="AW249" s="14" t="s">
        <v>36</v>
      </c>
      <c r="AX249" s="14" t="s">
        <v>87</v>
      </c>
      <c r="AY249" s="166" t="s">
        <v>171</v>
      </c>
    </row>
    <row r="250" spans="2:65" s="1" customFormat="1" ht="24.15" customHeight="1">
      <c r="B250" s="32"/>
      <c r="C250" s="137" t="s">
        <v>487</v>
      </c>
      <c r="D250" s="137" t="s">
        <v>173</v>
      </c>
      <c r="E250" s="138" t="s">
        <v>1701</v>
      </c>
      <c r="F250" s="139" t="s">
        <v>705</v>
      </c>
      <c r="G250" s="140" t="s">
        <v>280</v>
      </c>
      <c r="H250" s="141">
        <v>472.77100000000002</v>
      </c>
      <c r="I250" s="142"/>
      <c r="J250" s="143">
        <f>ROUND(I250*H250,2)</f>
        <v>0</v>
      </c>
      <c r="K250" s="144"/>
      <c r="L250" s="32"/>
      <c r="M250" s="145" t="s">
        <v>1</v>
      </c>
      <c r="N250" s="146" t="s">
        <v>45</v>
      </c>
      <c r="P250" s="147">
        <f>O250*H250</f>
        <v>0</v>
      </c>
      <c r="Q250" s="147">
        <v>0</v>
      </c>
      <c r="R250" s="147">
        <f>Q250*H250</f>
        <v>0</v>
      </c>
      <c r="S250" s="147">
        <v>0</v>
      </c>
      <c r="T250" s="148">
        <f>S250*H250</f>
        <v>0</v>
      </c>
      <c r="AR250" s="149" t="s">
        <v>177</v>
      </c>
      <c r="AT250" s="149" t="s">
        <v>173</v>
      </c>
      <c r="AU250" s="149" t="s">
        <v>89</v>
      </c>
      <c r="AY250" s="17" t="s">
        <v>171</v>
      </c>
      <c r="BE250" s="150">
        <f>IF(N250="základní",J250,0)</f>
        <v>0</v>
      </c>
      <c r="BF250" s="150">
        <f>IF(N250="snížená",J250,0)</f>
        <v>0</v>
      </c>
      <c r="BG250" s="150">
        <f>IF(N250="zákl. přenesená",J250,0)</f>
        <v>0</v>
      </c>
      <c r="BH250" s="150">
        <f>IF(N250="sníž. přenesená",J250,0)</f>
        <v>0</v>
      </c>
      <c r="BI250" s="150">
        <f>IF(N250="nulová",J250,0)</f>
        <v>0</v>
      </c>
      <c r="BJ250" s="17" t="s">
        <v>87</v>
      </c>
      <c r="BK250" s="150">
        <f>ROUND(I250*H250,2)</f>
        <v>0</v>
      </c>
      <c r="BL250" s="17" t="s">
        <v>177</v>
      </c>
      <c r="BM250" s="149" t="s">
        <v>2214</v>
      </c>
    </row>
    <row r="251" spans="2:65" s="12" customFormat="1">
      <c r="B251" s="151"/>
      <c r="D251" s="152" t="s">
        <v>179</v>
      </c>
      <c r="E251" s="153" t="s">
        <v>1</v>
      </c>
      <c r="F251" s="154" t="s">
        <v>2149</v>
      </c>
      <c r="H251" s="153" t="s">
        <v>1</v>
      </c>
      <c r="I251" s="155"/>
      <c r="L251" s="151"/>
      <c r="M251" s="156"/>
      <c r="T251" s="157"/>
      <c r="AT251" s="153" t="s">
        <v>179</v>
      </c>
      <c r="AU251" s="153" t="s">
        <v>89</v>
      </c>
      <c r="AV251" s="12" t="s">
        <v>87</v>
      </c>
      <c r="AW251" s="12" t="s">
        <v>36</v>
      </c>
      <c r="AX251" s="12" t="s">
        <v>80</v>
      </c>
      <c r="AY251" s="153" t="s">
        <v>171</v>
      </c>
    </row>
    <row r="252" spans="2:65" s="13" customFormat="1">
      <c r="B252" s="158"/>
      <c r="D252" s="152" t="s">
        <v>179</v>
      </c>
      <c r="E252" s="159" t="s">
        <v>1</v>
      </c>
      <c r="F252" s="160" t="s">
        <v>2215</v>
      </c>
      <c r="H252" s="161">
        <v>760.17499999999995</v>
      </c>
      <c r="I252" s="162"/>
      <c r="L252" s="158"/>
      <c r="M252" s="163"/>
      <c r="T252" s="164"/>
      <c r="AT252" s="159" t="s">
        <v>179</v>
      </c>
      <c r="AU252" s="159" t="s">
        <v>89</v>
      </c>
      <c r="AV252" s="13" t="s">
        <v>89</v>
      </c>
      <c r="AW252" s="13" t="s">
        <v>36</v>
      </c>
      <c r="AX252" s="13" t="s">
        <v>80</v>
      </c>
      <c r="AY252" s="159" t="s">
        <v>171</v>
      </c>
    </row>
    <row r="253" spans="2:65" s="13" customFormat="1">
      <c r="B253" s="158"/>
      <c r="D253" s="152" t="s">
        <v>179</v>
      </c>
      <c r="E253" s="159" t="s">
        <v>1</v>
      </c>
      <c r="F253" s="160" t="s">
        <v>2216</v>
      </c>
      <c r="H253" s="161">
        <v>-36.75</v>
      </c>
      <c r="I253" s="162"/>
      <c r="L253" s="158"/>
      <c r="M253" s="163"/>
      <c r="T253" s="164"/>
      <c r="AT253" s="159" t="s">
        <v>179</v>
      </c>
      <c r="AU253" s="159" t="s">
        <v>89</v>
      </c>
      <c r="AV253" s="13" t="s">
        <v>89</v>
      </c>
      <c r="AW253" s="13" t="s">
        <v>36</v>
      </c>
      <c r="AX253" s="13" t="s">
        <v>80</v>
      </c>
      <c r="AY253" s="159" t="s">
        <v>171</v>
      </c>
    </row>
    <row r="254" spans="2:65" s="13" customFormat="1">
      <c r="B254" s="158"/>
      <c r="D254" s="152" t="s">
        <v>179</v>
      </c>
      <c r="E254" s="159" t="s">
        <v>1</v>
      </c>
      <c r="F254" s="160" t="s">
        <v>2217</v>
      </c>
      <c r="H254" s="161">
        <v>-6.891</v>
      </c>
      <c r="I254" s="162"/>
      <c r="L254" s="158"/>
      <c r="M254" s="163"/>
      <c r="T254" s="164"/>
      <c r="AT254" s="159" t="s">
        <v>179</v>
      </c>
      <c r="AU254" s="159" t="s">
        <v>89</v>
      </c>
      <c r="AV254" s="13" t="s">
        <v>89</v>
      </c>
      <c r="AW254" s="13" t="s">
        <v>36</v>
      </c>
      <c r="AX254" s="13" t="s">
        <v>80</v>
      </c>
      <c r="AY254" s="159" t="s">
        <v>171</v>
      </c>
    </row>
    <row r="255" spans="2:65" s="13" customFormat="1">
      <c r="B255" s="158"/>
      <c r="D255" s="152" t="s">
        <v>179</v>
      </c>
      <c r="E255" s="159" t="s">
        <v>1</v>
      </c>
      <c r="F255" s="160" t="s">
        <v>2218</v>
      </c>
      <c r="H255" s="161">
        <v>-18.983000000000001</v>
      </c>
      <c r="I255" s="162"/>
      <c r="L255" s="158"/>
      <c r="M255" s="163"/>
      <c r="T255" s="164"/>
      <c r="AT255" s="159" t="s">
        <v>179</v>
      </c>
      <c r="AU255" s="159" t="s">
        <v>89</v>
      </c>
      <c r="AV255" s="13" t="s">
        <v>89</v>
      </c>
      <c r="AW255" s="13" t="s">
        <v>36</v>
      </c>
      <c r="AX255" s="13" t="s">
        <v>80</v>
      </c>
      <c r="AY255" s="159" t="s">
        <v>171</v>
      </c>
    </row>
    <row r="256" spans="2:65" s="13" customFormat="1">
      <c r="B256" s="158"/>
      <c r="D256" s="152" t="s">
        <v>179</v>
      </c>
      <c r="E256" s="159" t="s">
        <v>1</v>
      </c>
      <c r="F256" s="160" t="s">
        <v>2219</v>
      </c>
      <c r="H256" s="161">
        <v>-168.65299999999999</v>
      </c>
      <c r="I256" s="162"/>
      <c r="L256" s="158"/>
      <c r="M256" s="163"/>
      <c r="T256" s="164"/>
      <c r="AT256" s="159" t="s">
        <v>179</v>
      </c>
      <c r="AU256" s="159" t="s">
        <v>89</v>
      </c>
      <c r="AV256" s="13" t="s">
        <v>89</v>
      </c>
      <c r="AW256" s="13" t="s">
        <v>36</v>
      </c>
      <c r="AX256" s="13" t="s">
        <v>80</v>
      </c>
      <c r="AY256" s="159" t="s">
        <v>171</v>
      </c>
    </row>
    <row r="257" spans="2:65" s="13" customFormat="1">
      <c r="B257" s="158"/>
      <c r="D257" s="152" t="s">
        <v>179</v>
      </c>
      <c r="E257" s="159" t="s">
        <v>1</v>
      </c>
      <c r="F257" s="160" t="s">
        <v>2220</v>
      </c>
      <c r="H257" s="161">
        <v>-41.792000000000002</v>
      </c>
      <c r="I257" s="162"/>
      <c r="L257" s="158"/>
      <c r="M257" s="163"/>
      <c r="T257" s="164"/>
      <c r="AT257" s="159" t="s">
        <v>179</v>
      </c>
      <c r="AU257" s="159" t="s">
        <v>89</v>
      </c>
      <c r="AV257" s="13" t="s">
        <v>89</v>
      </c>
      <c r="AW257" s="13" t="s">
        <v>36</v>
      </c>
      <c r="AX257" s="13" t="s">
        <v>80</v>
      </c>
      <c r="AY257" s="159" t="s">
        <v>171</v>
      </c>
    </row>
    <row r="258" spans="2:65" s="13" customFormat="1">
      <c r="B258" s="158"/>
      <c r="D258" s="152" t="s">
        <v>179</v>
      </c>
      <c r="E258" s="159" t="s">
        <v>1</v>
      </c>
      <c r="F258" s="160" t="s">
        <v>2221</v>
      </c>
      <c r="H258" s="161">
        <v>-5.3760000000000003</v>
      </c>
      <c r="I258" s="162"/>
      <c r="L258" s="158"/>
      <c r="M258" s="163"/>
      <c r="T258" s="164"/>
      <c r="AT258" s="159" t="s">
        <v>179</v>
      </c>
      <c r="AU258" s="159" t="s">
        <v>89</v>
      </c>
      <c r="AV258" s="13" t="s">
        <v>89</v>
      </c>
      <c r="AW258" s="13" t="s">
        <v>36</v>
      </c>
      <c r="AX258" s="13" t="s">
        <v>80</v>
      </c>
      <c r="AY258" s="159" t="s">
        <v>171</v>
      </c>
    </row>
    <row r="259" spans="2:65" s="13" customFormat="1">
      <c r="B259" s="158"/>
      <c r="D259" s="152" t="s">
        <v>179</v>
      </c>
      <c r="E259" s="159" t="s">
        <v>1</v>
      </c>
      <c r="F259" s="160" t="s">
        <v>2222</v>
      </c>
      <c r="H259" s="161">
        <v>-4.9409999999999998</v>
      </c>
      <c r="I259" s="162"/>
      <c r="L259" s="158"/>
      <c r="M259" s="163"/>
      <c r="T259" s="164"/>
      <c r="AT259" s="159" t="s">
        <v>179</v>
      </c>
      <c r="AU259" s="159" t="s">
        <v>89</v>
      </c>
      <c r="AV259" s="13" t="s">
        <v>89</v>
      </c>
      <c r="AW259" s="13" t="s">
        <v>36</v>
      </c>
      <c r="AX259" s="13" t="s">
        <v>80</v>
      </c>
      <c r="AY259" s="159" t="s">
        <v>171</v>
      </c>
    </row>
    <row r="260" spans="2:65" s="13" customFormat="1">
      <c r="B260" s="158"/>
      <c r="D260" s="152" t="s">
        <v>179</v>
      </c>
      <c r="E260" s="159" t="s">
        <v>1</v>
      </c>
      <c r="F260" s="160" t="s">
        <v>2223</v>
      </c>
      <c r="H260" s="161">
        <v>-4.0179999999999998</v>
      </c>
      <c r="I260" s="162"/>
      <c r="L260" s="158"/>
      <c r="M260" s="163"/>
      <c r="T260" s="164"/>
      <c r="AT260" s="159" t="s">
        <v>179</v>
      </c>
      <c r="AU260" s="159" t="s">
        <v>89</v>
      </c>
      <c r="AV260" s="13" t="s">
        <v>89</v>
      </c>
      <c r="AW260" s="13" t="s">
        <v>36</v>
      </c>
      <c r="AX260" s="13" t="s">
        <v>80</v>
      </c>
      <c r="AY260" s="159" t="s">
        <v>171</v>
      </c>
    </row>
    <row r="261" spans="2:65" s="14" customFormat="1">
      <c r="B261" s="165"/>
      <c r="D261" s="152" t="s">
        <v>179</v>
      </c>
      <c r="E261" s="166" t="s">
        <v>1</v>
      </c>
      <c r="F261" s="167" t="s">
        <v>183</v>
      </c>
      <c r="H261" s="168">
        <v>472.77100000000002</v>
      </c>
      <c r="I261" s="169"/>
      <c r="L261" s="165"/>
      <c r="M261" s="170"/>
      <c r="T261" s="171"/>
      <c r="AT261" s="166" t="s">
        <v>179</v>
      </c>
      <c r="AU261" s="166" t="s">
        <v>89</v>
      </c>
      <c r="AV261" s="14" t="s">
        <v>177</v>
      </c>
      <c r="AW261" s="14" t="s">
        <v>36</v>
      </c>
      <c r="AX261" s="14" t="s">
        <v>87</v>
      </c>
      <c r="AY261" s="166" t="s">
        <v>171</v>
      </c>
    </row>
    <row r="262" spans="2:65" s="12" customFormat="1" ht="20.399999999999999">
      <c r="B262" s="151"/>
      <c r="D262" s="152" t="s">
        <v>179</v>
      </c>
      <c r="E262" s="153" t="s">
        <v>1</v>
      </c>
      <c r="F262" s="154" t="s">
        <v>2224</v>
      </c>
      <c r="H262" s="153" t="s">
        <v>1</v>
      </c>
      <c r="I262" s="155"/>
      <c r="L262" s="151"/>
      <c r="M262" s="156"/>
      <c r="T262" s="157"/>
      <c r="AT262" s="153" t="s">
        <v>179</v>
      </c>
      <c r="AU262" s="153" t="s">
        <v>89</v>
      </c>
      <c r="AV262" s="12" t="s">
        <v>87</v>
      </c>
      <c r="AW262" s="12" t="s">
        <v>36</v>
      </c>
      <c r="AX262" s="12" t="s">
        <v>80</v>
      </c>
      <c r="AY262" s="153" t="s">
        <v>171</v>
      </c>
    </row>
    <row r="263" spans="2:65" s="12" customFormat="1" ht="20.399999999999999">
      <c r="B263" s="151"/>
      <c r="D263" s="152" t="s">
        <v>179</v>
      </c>
      <c r="E263" s="153" t="s">
        <v>1</v>
      </c>
      <c r="F263" s="154" t="s">
        <v>2225</v>
      </c>
      <c r="H263" s="153" t="s">
        <v>1</v>
      </c>
      <c r="I263" s="155"/>
      <c r="L263" s="151"/>
      <c r="M263" s="156"/>
      <c r="T263" s="157"/>
      <c r="AT263" s="153" t="s">
        <v>179</v>
      </c>
      <c r="AU263" s="153" t="s">
        <v>89</v>
      </c>
      <c r="AV263" s="12" t="s">
        <v>87</v>
      </c>
      <c r="AW263" s="12" t="s">
        <v>36</v>
      </c>
      <c r="AX263" s="12" t="s">
        <v>80</v>
      </c>
      <c r="AY263" s="153" t="s">
        <v>171</v>
      </c>
    </row>
    <row r="264" spans="2:65" s="1" customFormat="1" ht="16.5" customHeight="1">
      <c r="B264" s="32"/>
      <c r="C264" s="182" t="s">
        <v>519</v>
      </c>
      <c r="D264" s="182" t="s">
        <v>757</v>
      </c>
      <c r="E264" s="183" t="s">
        <v>2226</v>
      </c>
      <c r="F264" s="184" t="s">
        <v>2227</v>
      </c>
      <c r="G264" s="185" t="s">
        <v>689</v>
      </c>
      <c r="H264" s="186">
        <v>623.81299999999999</v>
      </c>
      <c r="I264" s="187"/>
      <c r="J264" s="188">
        <f>ROUND(I264*H264,2)</f>
        <v>0</v>
      </c>
      <c r="K264" s="189"/>
      <c r="L264" s="190"/>
      <c r="M264" s="191" t="s">
        <v>1</v>
      </c>
      <c r="N264" s="192" t="s">
        <v>45</v>
      </c>
      <c r="P264" s="147">
        <f>O264*H264</f>
        <v>0</v>
      </c>
      <c r="Q264" s="147">
        <v>0</v>
      </c>
      <c r="R264" s="147">
        <f>Q264*H264</f>
        <v>0</v>
      </c>
      <c r="S264" s="147">
        <v>0</v>
      </c>
      <c r="T264" s="148">
        <f>S264*H264</f>
        <v>0</v>
      </c>
      <c r="AR264" s="149" t="s">
        <v>225</v>
      </c>
      <c r="AT264" s="149" t="s">
        <v>757</v>
      </c>
      <c r="AU264" s="149" t="s">
        <v>89</v>
      </c>
      <c r="AY264" s="17" t="s">
        <v>171</v>
      </c>
      <c r="BE264" s="150">
        <f>IF(N264="základní",J264,0)</f>
        <v>0</v>
      </c>
      <c r="BF264" s="150">
        <f>IF(N264="snížená",J264,0)</f>
        <v>0</v>
      </c>
      <c r="BG264" s="150">
        <f>IF(N264="zákl. přenesená",J264,0)</f>
        <v>0</v>
      </c>
      <c r="BH264" s="150">
        <f>IF(N264="sníž. přenesená",J264,0)</f>
        <v>0</v>
      </c>
      <c r="BI264" s="150">
        <f>IF(N264="nulová",J264,0)</f>
        <v>0</v>
      </c>
      <c r="BJ264" s="17" t="s">
        <v>87</v>
      </c>
      <c r="BK264" s="150">
        <f>ROUND(I264*H264,2)</f>
        <v>0</v>
      </c>
      <c r="BL264" s="17" t="s">
        <v>177</v>
      </c>
      <c r="BM264" s="149" t="s">
        <v>2228</v>
      </c>
    </row>
    <row r="265" spans="2:65" s="12" customFormat="1">
      <c r="B265" s="151"/>
      <c r="D265" s="152" t="s">
        <v>179</v>
      </c>
      <c r="E265" s="153" t="s">
        <v>1</v>
      </c>
      <c r="F265" s="154" t="s">
        <v>2149</v>
      </c>
      <c r="H265" s="153" t="s">
        <v>1</v>
      </c>
      <c r="I265" s="155"/>
      <c r="L265" s="151"/>
      <c r="M265" s="156"/>
      <c r="T265" s="157"/>
      <c r="AT265" s="153" t="s">
        <v>179</v>
      </c>
      <c r="AU265" s="153" t="s">
        <v>89</v>
      </c>
      <c r="AV265" s="12" t="s">
        <v>87</v>
      </c>
      <c r="AW265" s="12" t="s">
        <v>36</v>
      </c>
      <c r="AX265" s="12" t="s">
        <v>80</v>
      </c>
      <c r="AY265" s="153" t="s">
        <v>171</v>
      </c>
    </row>
    <row r="266" spans="2:65" s="12" customFormat="1">
      <c r="B266" s="151"/>
      <c r="D266" s="152" t="s">
        <v>179</v>
      </c>
      <c r="E266" s="153" t="s">
        <v>1</v>
      </c>
      <c r="F266" s="154" t="s">
        <v>2229</v>
      </c>
      <c r="H266" s="153" t="s">
        <v>1</v>
      </c>
      <c r="I266" s="155"/>
      <c r="L266" s="151"/>
      <c r="M266" s="156"/>
      <c r="T266" s="157"/>
      <c r="AT266" s="153" t="s">
        <v>179</v>
      </c>
      <c r="AU266" s="153" t="s">
        <v>89</v>
      </c>
      <c r="AV266" s="12" t="s">
        <v>87</v>
      </c>
      <c r="AW266" s="12" t="s">
        <v>36</v>
      </c>
      <c r="AX266" s="12" t="s">
        <v>80</v>
      </c>
      <c r="AY266" s="153" t="s">
        <v>171</v>
      </c>
    </row>
    <row r="267" spans="2:65" s="13" customFormat="1">
      <c r="B267" s="158"/>
      <c r="D267" s="152" t="s">
        <v>179</v>
      </c>
      <c r="E267" s="159" t="s">
        <v>1</v>
      </c>
      <c r="F267" s="160" t="s">
        <v>2230</v>
      </c>
      <c r="H267" s="161">
        <v>623.81299999999999</v>
      </c>
      <c r="I267" s="162"/>
      <c r="L267" s="158"/>
      <c r="M267" s="163"/>
      <c r="T267" s="164"/>
      <c r="AT267" s="159" t="s">
        <v>179</v>
      </c>
      <c r="AU267" s="159" t="s">
        <v>89</v>
      </c>
      <c r="AV267" s="13" t="s">
        <v>89</v>
      </c>
      <c r="AW267" s="13" t="s">
        <v>36</v>
      </c>
      <c r="AX267" s="13" t="s">
        <v>87</v>
      </c>
      <c r="AY267" s="159" t="s">
        <v>171</v>
      </c>
    </row>
    <row r="268" spans="2:65" s="1" customFormat="1" ht="37.950000000000003" customHeight="1">
      <c r="B268" s="32"/>
      <c r="C268" s="137" t="s">
        <v>524</v>
      </c>
      <c r="D268" s="137" t="s">
        <v>173</v>
      </c>
      <c r="E268" s="138" t="s">
        <v>2231</v>
      </c>
      <c r="F268" s="139" t="s">
        <v>2232</v>
      </c>
      <c r="G268" s="140" t="s">
        <v>1666</v>
      </c>
      <c r="H268" s="141">
        <v>1</v>
      </c>
      <c r="I268" s="142"/>
      <c r="J268" s="143">
        <f>ROUND(I268*H268,2)</f>
        <v>0</v>
      </c>
      <c r="K268" s="144"/>
      <c r="L268" s="32"/>
      <c r="M268" s="145" t="s">
        <v>1</v>
      </c>
      <c r="N268" s="146" t="s">
        <v>45</v>
      </c>
      <c r="P268" s="147">
        <f>O268*H268</f>
        <v>0</v>
      </c>
      <c r="Q268" s="147">
        <v>4.4000000000000002E-4</v>
      </c>
      <c r="R268" s="147">
        <f>Q268*H268</f>
        <v>4.4000000000000002E-4</v>
      </c>
      <c r="S268" s="147">
        <v>0</v>
      </c>
      <c r="T268" s="148">
        <f>S268*H268</f>
        <v>0</v>
      </c>
      <c r="AR268" s="149" t="s">
        <v>177</v>
      </c>
      <c r="AT268" s="149" t="s">
        <v>173</v>
      </c>
      <c r="AU268" s="149" t="s">
        <v>89</v>
      </c>
      <c r="AY268" s="17" t="s">
        <v>171</v>
      </c>
      <c r="BE268" s="150">
        <f>IF(N268="základní",J268,0)</f>
        <v>0</v>
      </c>
      <c r="BF268" s="150">
        <f>IF(N268="snížená",J268,0)</f>
        <v>0</v>
      </c>
      <c r="BG268" s="150">
        <f>IF(N268="zákl. přenesená",J268,0)</f>
        <v>0</v>
      </c>
      <c r="BH268" s="150">
        <f>IF(N268="sníž. přenesená",J268,0)</f>
        <v>0</v>
      </c>
      <c r="BI268" s="150">
        <f>IF(N268="nulová",J268,0)</f>
        <v>0</v>
      </c>
      <c r="BJ268" s="17" t="s">
        <v>87</v>
      </c>
      <c r="BK268" s="150">
        <f>ROUND(I268*H268,2)</f>
        <v>0</v>
      </c>
      <c r="BL268" s="17" t="s">
        <v>177</v>
      </c>
      <c r="BM268" s="149" t="s">
        <v>2233</v>
      </c>
    </row>
    <row r="269" spans="2:65" s="12" customFormat="1">
      <c r="B269" s="151"/>
      <c r="D269" s="152" t="s">
        <v>179</v>
      </c>
      <c r="E269" s="153" t="s">
        <v>1</v>
      </c>
      <c r="F269" s="154" t="s">
        <v>2149</v>
      </c>
      <c r="H269" s="153" t="s">
        <v>1</v>
      </c>
      <c r="I269" s="155"/>
      <c r="L269" s="151"/>
      <c r="M269" s="156"/>
      <c r="T269" s="157"/>
      <c r="AT269" s="153" t="s">
        <v>179</v>
      </c>
      <c r="AU269" s="153" t="s">
        <v>89</v>
      </c>
      <c r="AV269" s="12" t="s">
        <v>87</v>
      </c>
      <c r="AW269" s="12" t="s">
        <v>36</v>
      </c>
      <c r="AX269" s="12" t="s">
        <v>80</v>
      </c>
      <c r="AY269" s="153" t="s">
        <v>171</v>
      </c>
    </row>
    <row r="270" spans="2:65" s="12" customFormat="1">
      <c r="B270" s="151"/>
      <c r="D270" s="152" t="s">
        <v>179</v>
      </c>
      <c r="E270" s="153" t="s">
        <v>1</v>
      </c>
      <c r="F270" s="154" t="s">
        <v>2234</v>
      </c>
      <c r="H270" s="153" t="s">
        <v>1</v>
      </c>
      <c r="I270" s="155"/>
      <c r="L270" s="151"/>
      <c r="M270" s="156"/>
      <c r="T270" s="157"/>
      <c r="AT270" s="153" t="s">
        <v>179</v>
      </c>
      <c r="AU270" s="153" t="s">
        <v>89</v>
      </c>
      <c r="AV270" s="12" t="s">
        <v>87</v>
      </c>
      <c r="AW270" s="12" t="s">
        <v>36</v>
      </c>
      <c r="AX270" s="12" t="s">
        <v>80</v>
      </c>
      <c r="AY270" s="153" t="s">
        <v>171</v>
      </c>
    </row>
    <row r="271" spans="2:65" s="13" customFormat="1">
      <c r="B271" s="158"/>
      <c r="D271" s="152" t="s">
        <v>179</v>
      </c>
      <c r="E271" s="159" t="s">
        <v>1</v>
      </c>
      <c r="F271" s="160" t="s">
        <v>87</v>
      </c>
      <c r="H271" s="161">
        <v>1</v>
      </c>
      <c r="I271" s="162"/>
      <c r="L271" s="158"/>
      <c r="M271" s="163"/>
      <c r="T271" s="164"/>
      <c r="AT271" s="159" t="s">
        <v>179</v>
      </c>
      <c r="AU271" s="159" t="s">
        <v>89</v>
      </c>
      <c r="AV271" s="13" t="s">
        <v>89</v>
      </c>
      <c r="AW271" s="13" t="s">
        <v>36</v>
      </c>
      <c r="AX271" s="13" t="s">
        <v>87</v>
      </c>
      <c r="AY271" s="159" t="s">
        <v>171</v>
      </c>
    </row>
    <row r="272" spans="2:65" s="11" customFormat="1" ht="22.95" customHeight="1">
      <c r="B272" s="125"/>
      <c r="D272" s="126" t="s">
        <v>79</v>
      </c>
      <c r="E272" s="135" t="s">
        <v>89</v>
      </c>
      <c r="F272" s="135" t="s">
        <v>824</v>
      </c>
      <c r="I272" s="128"/>
      <c r="J272" s="136">
        <f>BK272</f>
        <v>0</v>
      </c>
      <c r="L272" s="125"/>
      <c r="M272" s="130"/>
      <c r="P272" s="131">
        <f>SUM(P273:P297)</f>
        <v>0</v>
      </c>
      <c r="R272" s="131">
        <f>SUM(R273:R297)</f>
        <v>2.0916194999999997</v>
      </c>
      <c r="T272" s="132">
        <f>SUM(T273:T297)</f>
        <v>0</v>
      </c>
      <c r="AR272" s="126" t="s">
        <v>87</v>
      </c>
      <c r="AT272" s="133" t="s">
        <v>79</v>
      </c>
      <c r="AU272" s="133" t="s">
        <v>87</v>
      </c>
      <c r="AY272" s="126" t="s">
        <v>171</v>
      </c>
      <c r="BK272" s="134">
        <f>SUM(BK273:BK297)</f>
        <v>0</v>
      </c>
    </row>
    <row r="273" spans="2:65" s="1" customFormat="1" ht="24.15" customHeight="1">
      <c r="B273" s="32"/>
      <c r="C273" s="137" t="s">
        <v>528</v>
      </c>
      <c r="D273" s="137" t="s">
        <v>173</v>
      </c>
      <c r="E273" s="138" t="s">
        <v>1718</v>
      </c>
      <c r="F273" s="139" t="s">
        <v>1719</v>
      </c>
      <c r="G273" s="140" t="s">
        <v>280</v>
      </c>
      <c r="H273" s="141">
        <v>6.3049999999999997</v>
      </c>
      <c r="I273" s="142"/>
      <c r="J273" s="143">
        <f>ROUND(I273*H273,2)</f>
        <v>0</v>
      </c>
      <c r="K273" s="144"/>
      <c r="L273" s="32"/>
      <c r="M273" s="145" t="s">
        <v>1</v>
      </c>
      <c r="N273" s="146" t="s">
        <v>45</v>
      </c>
      <c r="P273" s="147">
        <f>O273*H273</f>
        <v>0</v>
      </c>
      <c r="Q273" s="147">
        <v>0</v>
      </c>
      <c r="R273" s="147">
        <f>Q273*H273</f>
        <v>0</v>
      </c>
      <c r="S273" s="147">
        <v>0</v>
      </c>
      <c r="T273" s="148">
        <f>S273*H273</f>
        <v>0</v>
      </c>
      <c r="AR273" s="149" t="s">
        <v>177</v>
      </c>
      <c r="AT273" s="149" t="s">
        <v>173</v>
      </c>
      <c r="AU273" s="149" t="s">
        <v>89</v>
      </c>
      <c r="AY273" s="17" t="s">
        <v>171</v>
      </c>
      <c r="BE273" s="150">
        <f>IF(N273="základní",J273,0)</f>
        <v>0</v>
      </c>
      <c r="BF273" s="150">
        <f>IF(N273="snížená",J273,0)</f>
        <v>0</v>
      </c>
      <c r="BG273" s="150">
        <f>IF(N273="zákl. přenesená",J273,0)</f>
        <v>0</v>
      </c>
      <c r="BH273" s="150">
        <f>IF(N273="sníž. přenesená",J273,0)</f>
        <v>0</v>
      </c>
      <c r="BI273" s="150">
        <f>IF(N273="nulová",J273,0)</f>
        <v>0</v>
      </c>
      <c r="BJ273" s="17" t="s">
        <v>87</v>
      </c>
      <c r="BK273" s="150">
        <f>ROUND(I273*H273,2)</f>
        <v>0</v>
      </c>
      <c r="BL273" s="17" t="s">
        <v>177</v>
      </c>
      <c r="BM273" s="149" t="s">
        <v>2235</v>
      </c>
    </row>
    <row r="274" spans="2:65" s="12" customFormat="1">
      <c r="B274" s="151"/>
      <c r="D274" s="152" t="s">
        <v>179</v>
      </c>
      <c r="E274" s="153" t="s">
        <v>1</v>
      </c>
      <c r="F274" s="154" t="s">
        <v>2149</v>
      </c>
      <c r="H274" s="153" t="s">
        <v>1</v>
      </c>
      <c r="I274" s="155"/>
      <c r="L274" s="151"/>
      <c r="M274" s="156"/>
      <c r="T274" s="157"/>
      <c r="AT274" s="153" t="s">
        <v>179</v>
      </c>
      <c r="AU274" s="153" t="s">
        <v>89</v>
      </c>
      <c r="AV274" s="12" t="s">
        <v>87</v>
      </c>
      <c r="AW274" s="12" t="s">
        <v>36</v>
      </c>
      <c r="AX274" s="12" t="s">
        <v>80</v>
      </c>
      <c r="AY274" s="153" t="s">
        <v>171</v>
      </c>
    </row>
    <row r="275" spans="2:65" s="12" customFormat="1">
      <c r="B275" s="151"/>
      <c r="D275" s="152" t="s">
        <v>179</v>
      </c>
      <c r="E275" s="153" t="s">
        <v>1</v>
      </c>
      <c r="F275" s="154" t="s">
        <v>1721</v>
      </c>
      <c r="H275" s="153" t="s">
        <v>1</v>
      </c>
      <c r="I275" s="155"/>
      <c r="L275" s="151"/>
      <c r="M275" s="156"/>
      <c r="T275" s="157"/>
      <c r="AT275" s="153" t="s">
        <v>179</v>
      </c>
      <c r="AU275" s="153" t="s">
        <v>89</v>
      </c>
      <c r="AV275" s="12" t="s">
        <v>87</v>
      </c>
      <c r="AW275" s="12" t="s">
        <v>36</v>
      </c>
      <c r="AX275" s="12" t="s">
        <v>80</v>
      </c>
      <c r="AY275" s="153" t="s">
        <v>171</v>
      </c>
    </row>
    <row r="276" spans="2:65" s="13" customFormat="1">
      <c r="B276" s="158"/>
      <c r="D276" s="152" t="s">
        <v>179</v>
      </c>
      <c r="E276" s="159" t="s">
        <v>1</v>
      </c>
      <c r="F276" s="160" t="s">
        <v>2236</v>
      </c>
      <c r="H276" s="161">
        <v>6.3049999999999997</v>
      </c>
      <c r="I276" s="162"/>
      <c r="L276" s="158"/>
      <c r="M276" s="163"/>
      <c r="T276" s="164"/>
      <c r="AT276" s="159" t="s">
        <v>179</v>
      </c>
      <c r="AU276" s="159" t="s">
        <v>89</v>
      </c>
      <c r="AV276" s="13" t="s">
        <v>89</v>
      </c>
      <c r="AW276" s="13" t="s">
        <v>36</v>
      </c>
      <c r="AX276" s="13" t="s">
        <v>87</v>
      </c>
      <c r="AY276" s="159" t="s">
        <v>171</v>
      </c>
    </row>
    <row r="277" spans="2:65" s="1" customFormat="1" ht="24.15" customHeight="1">
      <c r="B277" s="32"/>
      <c r="C277" s="137" t="s">
        <v>532</v>
      </c>
      <c r="D277" s="137" t="s">
        <v>173</v>
      </c>
      <c r="E277" s="138" t="s">
        <v>1723</v>
      </c>
      <c r="F277" s="139" t="s">
        <v>1724</v>
      </c>
      <c r="G277" s="140" t="s">
        <v>176</v>
      </c>
      <c r="H277" s="141">
        <v>21.27</v>
      </c>
      <c r="I277" s="142"/>
      <c r="J277" s="143">
        <f>ROUND(I277*H277,2)</f>
        <v>0</v>
      </c>
      <c r="K277" s="144"/>
      <c r="L277" s="32"/>
      <c r="M277" s="145" t="s">
        <v>1</v>
      </c>
      <c r="N277" s="146" t="s">
        <v>45</v>
      </c>
      <c r="P277" s="147">
        <f>O277*H277</f>
        <v>0</v>
      </c>
      <c r="Q277" s="147">
        <v>1.7000000000000001E-4</v>
      </c>
      <c r="R277" s="147">
        <f>Q277*H277</f>
        <v>3.6159E-3</v>
      </c>
      <c r="S277" s="147">
        <v>0</v>
      </c>
      <c r="T277" s="148">
        <f>S277*H277</f>
        <v>0</v>
      </c>
      <c r="AR277" s="149" t="s">
        <v>177</v>
      </c>
      <c r="AT277" s="149" t="s">
        <v>173</v>
      </c>
      <c r="AU277" s="149" t="s">
        <v>89</v>
      </c>
      <c r="AY277" s="17" t="s">
        <v>171</v>
      </c>
      <c r="BE277" s="150">
        <f>IF(N277="základní",J277,0)</f>
        <v>0</v>
      </c>
      <c r="BF277" s="150">
        <f>IF(N277="snížená",J277,0)</f>
        <v>0</v>
      </c>
      <c r="BG277" s="150">
        <f>IF(N277="zákl. přenesená",J277,0)</f>
        <v>0</v>
      </c>
      <c r="BH277" s="150">
        <f>IF(N277="sníž. přenesená",J277,0)</f>
        <v>0</v>
      </c>
      <c r="BI277" s="150">
        <f>IF(N277="nulová",J277,0)</f>
        <v>0</v>
      </c>
      <c r="BJ277" s="17" t="s">
        <v>87</v>
      </c>
      <c r="BK277" s="150">
        <f>ROUND(I277*H277,2)</f>
        <v>0</v>
      </c>
      <c r="BL277" s="17" t="s">
        <v>177</v>
      </c>
      <c r="BM277" s="149" t="s">
        <v>2237</v>
      </c>
    </row>
    <row r="278" spans="2:65" s="12" customFormat="1">
      <c r="B278" s="151"/>
      <c r="D278" s="152" t="s">
        <v>179</v>
      </c>
      <c r="E278" s="153" t="s">
        <v>1</v>
      </c>
      <c r="F278" s="154" t="s">
        <v>2149</v>
      </c>
      <c r="H278" s="153" t="s">
        <v>1</v>
      </c>
      <c r="I278" s="155"/>
      <c r="L278" s="151"/>
      <c r="M278" s="156"/>
      <c r="T278" s="157"/>
      <c r="AT278" s="153" t="s">
        <v>179</v>
      </c>
      <c r="AU278" s="153" t="s">
        <v>89</v>
      </c>
      <c r="AV278" s="12" t="s">
        <v>87</v>
      </c>
      <c r="AW278" s="12" t="s">
        <v>36</v>
      </c>
      <c r="AX278" s="12" t="s">
        <v>80</v>
      </c>
      <c r="AY278" s="153" t="s">
        <v>171</v>
      </c>
    </row>
    <row r="279" spans="2:65" s="13" customFormat="1">
      <c r="B279" s="158"/>
      <c r="D279" s="152" t="s">
        <v>179</v>
      </c>
      <c r="E279" s="159" t="s">
        <v>1</v>
      </c>
      <c r="F279" s="160" t="s">
        <v>2238</v>
      </c>
      <c r="H279" s="161">
        <v>21.27</v>
      </c>
      <c r="I279" s="162"/>
      <c r="L279" s="158"/>
      <c r="M279" s="163"/>
      <c r="T279" s="164"/>
      <c r="AT279" s="159" t="s">
        <v>179</v>
      </c>
      <c r="AU279" s="159" t="s">
        <v>89</v>
      </c>
      <c r="AV279" s="13" t="s">
        <v>89</v>
      </c>
      <c r="AW279" s="13" t="s">
        <v>36</v>
      </c>
      <c r="AX279" s="13" t="s">
        <v>87</v>
      </c>
      <c r="AY279" s="159" t="s">
        <v>171</v>
      </c>
    </row>
    <row r="280" spans="2:65" s="1" customFormat="1" ht="24.15" customHeight="1">
      <c r="B280" s="32"/>
      <c r="C280" s="182" t="s">
        <v>536</v>
      </c>
      <c r="D280" s="182" t="s">
        <v>757</v>
      </c>
      <c r="E280" s="183" t="s">
        <v>859</v>
      </c>
      <c r="F280" s="184" t="s">
        <v>860</v>
      </c>
      <c r="G280" s="185" t="s">
        <v>176</v>
      </c>
      <c r="H280" s="186">
        <v>25.193999999999999</v>
      </c>
      <c r="I280" s="187"/>
      <c r="J280" s="188">
        <f>ROUND(I280*H280,2)</f>
        <v>0</v>
      </c>
      <c r="K280" s="189"/>
      <c r="L280" s="190"/>
      <c r="M280" s="191" t="s">
        <v>1</v>
      </c>
      <c r="N280" s="192" t="s">
        <v>45</v>
      </c>
      <c r="P280" s="147">
        <f>O280*H280</f>
        <v>0</v>
      </c>
      <c r="Q280" s="147">
        <v>2.9999999999999997E-4</v>
      </c>
      <c r="R280" s="147">
        <f>Q280*H280</f>
        <v>7.5581999999999993E-3</v>
      </c>
      <c r="S280" s="147">
        <v>0</v>
      </c>
      <c r="T280" s="148">
        <f>S280*H280</f>
        <v>0</v>
      </c>
      <c r="AR280" s="149" t="s">
        <v>225</v>
      </c>
      <c r="AT280" s="149" t="s">
        <v>757</v>
      </c>
      <c r="AU280" s="149" t="s">
        <v>89</v>
      </c>
      <c r="AY280" s="17" t="s">
        <v>171</v>
      </c>
      <c r="BE280" s="150">
        <f>IF(N280="základní",J280,0)</f>
        <v>0</v>
      </c>
      <c r="BF280" s="150">
        <f>IF(N280="snížená",J280,0)</f>
        <v>0</v>
      </c>
      <c r="BG280" s="150">
        <f>IF(N280="zákl. přenesená",J280,0)</f>
        <v>0</v>
      </c>
      <c r="BH280" s="150">
        <f>IF(N280="sníž. přenesená",J280,0)</f>
        <v>0</v>
      </c>
      <c r="BI280" s="150">
        <f>IF(N280="nulová",J280,0)</f>
        <v>0</v>
      </c>
      <c r="BJ280" s="17" t="s">
        <v>87</v>
      </c>
      <c r="BK280" s="150">
        <f>ROUND(I280*H280,2)</f>
        <v>0</v>
      </c>
      <c r="BL280" s="17" t="s">
        <v>177</v>
      </c>
      <c r="BM280" s="149" t="s">
        <v>2239</v>
      </c>
    </row>
    <row r="281" spans="2:65" s="13" customFormat="1">
      <c r="B281" s="158"/>
      <c r="D281" s="152" t="s">
        <v>179</v>
      </c>
      <c r="F281" s="160" t="s">
        <v>2240</v>
      </c>
      <c r="H281" s="161">
        <v>25.193999999999999</v>
      </c>
      <c r="I281" s="162"/>
      <c r="L281" s="158"/>
      <c r="M281" s="163"/>
      <c r="T281" s="164"/>
      <c r="AT281" s="159" t="s">
        <v>179</v>
      </c>
      <c r="AU281" s="159" t="s">
        <v>89</v>
      </c>
      <c r="AV281" s="13" t="s">
        <v>89</v>
      </c>
      <c r="AW281" s="13" t="s">
        <v>4</v>
      </c>
      <c r="AX281" s="13" t="s">
        <v>87</v>
      </c>
      <c r="AY281" s="159" t="s">
        <v>171</v>
      </c>
    </row>
    <row r="282" spans="2:65" s="1" customFormat="1" ht="16.5" customHeight="1">
      <c r="B282" s="32"/>
      <c r="C282" s="137" t="s">
        <v>540</v>
      </c>
      <c r="D282" s="137" t="s">
        <v>173</v>
      </c>
      <c r="E282" s="138" t="s">
        <v>1729</v>
      </c>
      <c r="F282" s="139" t="s">
        <v>1730</v>
      </c>
      <c r="G282" s="140" t="s">
        <v>280</v>
      </c>
      <c r="H282" s="141">
        <v>1.0580000000000001</v>
      </c>
      <c r="I282" s="142"/>
      <c r="J282" s="143">
        <f>ROUND(I282*H282,2)</f>
        <v>0</v>
      </c>
      <c r="K282" s="144"/>
      <c r="L282" s="32"/>
      <c r="M282" s="145" t="s">
        <v>1</v>
      </c>
      <c r="N282" s="146" t="s">
        <v>45</v>
      </c>
      <c r="P282" s="147">
        <f>O282*H282</f>
        <v>0</v>
      </c>
      <c r="Q282" s="147">
        <v>1.92</v>
      </c>
      <c r="R282" s="147">
        <f>Q282*H282</f>
        <v>2.0313599999999998</v>
      </c>
      <c r="S282" s="147">
        <v>0</v>
      </c>
      <c r="T282" s="148">
        <f>S282*H282</f>
        <v>0</v>
      </c>
      <c r="AR282" s="149" t="s">
        <v>177</v>
      </c>
      <c r="AT282" s="149" t="s">
        <v>173</v>
      </c>
      <c r="AU282" s="149" t="s">
        <v>89</v>
      </c>
      <c r="AY282" s="17" t="s">
        <v>171</v>
      </c>
      <c r="BE282" s="150">
        <f>IF(N282="základní",J282,0)</f>
        <v>0</v>
      </c>
      <c r="BF282" s="150">
        <f>IF(N282="snížená",J282,0)</f>
        <v>0</v>
      </c>
      <c r="BG282" s="150">
        <f>IF(N282="zákl. přenesená",J282,0)</f>
        <v>0</v>
      </c>
      <c r="BH282" s="150">
        <f>IF(N282="sníž. přenesená",J282,0)</f>
        <v>0</v>
      </c>
      <c r="BI282" s="150">
        <f>IF(N282="nulová",J282,0)</f>
        <v>0</v>
      </c>
      <c r="BJ282" s="17" t="s">
        <v>87</v>
      </c>
      <c r="BK282" s="150">
        <f>ROUND(I282*H282,2)</f>
        <v>0</v>
      </c>
      <c r="BL282" s="17" t="s">
        <v>177</v>
      </c>
      <c r="BM282" s="149" t="s">
        <v>2241</v>
      </c>
    </row>
    <row r="283" spans="2:65" s="12" customFormat="1">
      <c r="B283" s="151"/>
      <c r="D283" s="152" t="s">
        <v>179</v>
      </c>
      <c r="E283" s="153" t="s">
        <v>1</v>
      </c>
      <c r="F283" s="154" t="s">
        <v>2149</v>
      </c>
      <c r="H283" s="153" t="s">
        <v>1</v>
      </c>
      <c r="I283" s="155"/>
      <c r="L283" s="151"/>
      <c r="M283" s="156"/>
      <c r="T283" s="157"/>
      <c r="AT283" s="153" t="s">
        <v>179</v>
      </c>
      <c r="AU283" s="153" t="s">
        <v>89</v>
      </c>
      <c r="AV283" s="12" t="s">
        <v>87</v>
      </c>
      <c r="AW283" s="12" t="s">
        <v>36</v>
      </c>
      <c r="AX283" s="12" t="s">
        <v>80</v>
      </c>
      <c r="AY283" s="153" t="s">
        <v>171</v>
      </c>
    </row>
    <row r="284" spans="2:65" s="12" customFormat="1">
      <c r="B284" s="151"/>
      <c r="D284" s="152" t="s">
        <v>179</v>
      </c>
      <c r="E284" s="153" t="s">
        <v>1</v>
      </c>
      <c r="F284" s="154" t="s">
        <v>1721</v>
      </c>
      <c r="H284" s="153" t="s">
        <v>1</v>
      </c>
      <c r="I284" s="155"/>
      <c r="L284" s="151"/>
      <c r="M284" s="156"/>
      <c r="T284" s="157"/>
      <c r="AT284" s="153" t="s">
        <v>179</v>
      </c>
      <c r="AU284" s="153" t="s">
        <v>89</v>
      </c>
      <c r="AV284" s="12" t="s">
        <v>87</v>
      </c>
      <c r="AW284" s="12" t="s">
        <v>36</v>
      </c>
      <c r="AX284" s="12" t="s">
        <v>80</v>
      </c>
      <c r="AY284" s="153" t="s">
        <v>171</v>
      </c>
    </row>
    <row r="285" spans="2:65" s="13" customFormat="1">
      <c r="B285" s="158"/>
      <c r="D285" s="152" t="s">
        <v>179</v>
      </c>
      <c r="E285" s="159" t="s">
        <v>1</v>
      </c>
      <c r="F285" s="160" t="s">
        <v>2242</v>
      </c>
      <c r="H285" s="161">
        <v>1.0580000000000001</v>
      </c>
      <c r="I285" s="162"/>
      <c r="L285" s="158"/>
      <c r="M285" s="163"/>
      <c r="T285" s="164"/>
      <c r="AT285" s="159" t="s">
        <v>179</v>
      </c>
      <c r="AU285" s="159" t="s">
        <v>89</v>
      </c>
      <c r="AV285" s="13" t="s">
        <v>89</v>
      </c>
      <c r="AW285" s="13" t="s">
        <v>36</v>
      </c>
      <c r="AX285" s="13" t="s">
        <v>87</v>
      </c>
      <c r="AY285" s="159" t="s">
        <v>171</v>
      </c>
    </row>
    <row r="286" spans="2:65" s="1" customFormat="1" ht="24.15" customHeight="1">
      <c r="B286" s="32"/>
      <c r="C286" s="137" t="s">
        <v>544</v>
      </c>
      <c r="D286" s="137" t="s">
        <v>173</v>
      </c>
      <c r="E286" s="138" t="s">
        <v>1733</v>
      </c>
      <c r="F286" s="139" t="s">
        <v>1734</v>
      </c>
      <c r="G286" s="140" t="s">
        <v>252</v>
      </c>
      <c r="H286" s="141">
        <v>42.314999999999998</v>
      </c>
      <c r="I286" s="142"/>
      <c r="J286" s="143">
        <f>ROUND(I286*H286,2)</f>
        <v>0</v>
      </c>
      <c r="K286" s="144"/>
      <c r="L286" s="32"/>
      <c r="M286" s="145" t="s">
        <v>1</v>
      </c>
      <c r="N286" s="146" t="s">
        <v>45</v>
      </c>
      <c r="P286" s="147">
        <f>O286*H286</f>
        <v>0</v>
      </c>
      <c r="Q286" s="147">
        <v>1.16E-3</v>
      </c>
      <c r="R286" s="147">
        <f>Q286*H286</f>
        <v>4.9085399999999994E-2</v>
      </c>
      <c r="S286" s="147">
        <v>0</v>
      </c>
      <c r="T286" s="148">
        <f>S286*H286</f>
        <v>0</v>
      </c>
      <c r="AR286" s="149" t="s">
        <v>177</v>
      </c>
      <c r="AT286" s="149" t="s">
        <v>173</v>
      </c>
      <c r="AU286" s="149" t="s">
        <v>89</v>
      </c>
      <c r="AY286" s="17" t="s">
        <v>171</v>
      </c>
      <c r="BE286" s="150">
        <f>IF(N286="základní",J286,0)</f>
        <v>0</v>
      </c>
      <c r="BF286" s="150">
        <f>IF(N286="snížená",J286,0)</f>
        <v>0</v>
      </c>
      <c r="BG286" s="150">
        <f>IF(N286="zákl. přenesená",J286,0)</f>
        <v>0</v>
      </c>
      <c r="BH286" s="150">
        <f>IF(N286="sníž. přenesená",J286,0)</f>
        <v>0</v>
      </c>
      <c r="BI286" s="150">
        <f>IF(N286="nulová",J286,0)</f>
        <v>0</v>
      </c>
      <c r="BJ286" s="17" t="s">
        <v>87</v>
      </c>
      <c r="BK286" s="150">
        <f>ROUND(I286*H286,2)</f>
        <v>0</v>
      </c>
      <c r="BL286" s="17" t="s">
        <v>177</v>
      </c>
      <c r="BM286" s="149" t="s">
        <v>2243</v>
      </c>
    </row>
    <row r="287" spans="2:65" s="12" customFormat="1">
      <c r="B287" s="151"/>
      <c r="D287" s="152" t="s">
        <v>179</v>
      </c>
      <c r="E287" s="153" t="s">
        <v>1</v>
      </c>
      <c r="F287" s="154" t="s">
        <v>2149</v>
      </c>
      <c r="H287" s="153" t="s">
        <v>1</v>
      </c>
      <c r="I287" s="155"/>
      <c r="L287" s="151"/>
      <c r="M287" s="156"/>
      <c r="T287" s="157"/>
      <c r="AT287" s="153" t="s">
        <v>179</v>
      </c>
      <c r="AU287" s="153" t="s">
        <v>89</v>
      </c>
      <c r="AV287" s="12" t="s">
        <v>87</v>
      </c>
      <c r="AW287" s="12" t="s">
        <v>36</v>
      </c>
      <c r="AX287" s="12" t="s">
        <v>80</v>
      </c>
      <c r="AY287" s="153" t="s">
        <v>171</v>
      </c>
    </row>
    <row r="288" spans="2:65" s="13" customFormat="1" ht="20.399999999999999">
      <c r="B288" s="158"/>
      <c r="D288" s="152" t="s">
        <v>179</v>
      </c>
      <c r="E288" s="159" t="s">
        <v>1</v>
      </c>
      <c r="F288" s="160" t="s">
        <v>2244</v>
      </c>
      <c r="H288" s="161">
        <v>42.314999999999998</v>
      </c>
      <c r="I288" s="162"/>
      <c r="L288" s="158"/>
      <c r="M288" s="163"/>
      <c r="T288" s="164"/>
      <c r="AT288" s="159" t="s">
        <v>179</v>
      </c>
      <c r="AU288" s="159" t="s">
        <v>89</v>
      </c>
      <c r="AV288" s="13" t="s">
        <v>89</v>
      </c>
      <c r="AW288" s="13" t="s">
        <v>36</v>
      </c>
      <c r="AX288" s="13" t="s">
        <v>87</v>
      </c>
      <c r="AY288" s="159" t="s">
        <v>171</v>
      </c>
    </row>
    <row r="289" spans="2:65" s="1" customFormat="1" ht="21.75" customHeight="1">
      <c r="B289" s="32"/>
      <c r="C289" s="137" t="s">
        <v>548</v>
      </c>
      <c r="D289" s="137" t="s">
        <v>173</v>
      </c>
      <c r="E289" s="138" t="s">
        <v>1737</v>
      </c>
      <c r="F289" s="139" t="s">
        <v>1738</v>
      </c>
      <c r="G289" s="140" t="s">
        <v>280</v>
      </c>
      <c r="H289" s="141">
        <v>36.75</v>
      </c>
      <c r="I289" s="142"/>
      <c r="J289" s="143">
        <f>ROUND(I289*H289,2)</f>
        <v>0</v>
      </c>
      <c r="K289" s="144"/>
      <c r="L289" s="32"/>
      <c r="M289" s="145" t="s">
        <v>1</v>
      </c>
      <c r="N289" s="146" t="s">
        <v>45</v>
      </c>
      <c r="P289" s="147">
        <f>O289*H289</f>
        <v>0</v>
      </c>
      <c r="Q289" s="147">
        <v>0</v>
      </c>
      <c r="R289" s="147">
        <f>Q289*H289</f>
        <v>0</v>
      </c>
      <c r="S289" s="147">
        <v>0</v>
      </c>
      <c r="T289" s="148">
        <f>S289*H289</f>
        <v>0</v>
      </c>
      <c r="AR289" s="149" t="s">
        <v>177</v>
      </c>
      <c r="AT289" s="149" t="s">
        <v>173</v>
      </c>
      <c r="AU289" s="149" t="s">
        <v>89</v>
      </c>
      <c r="AY289" s="17" t="s">
        <v>171</v>
      </c>
      <c r="BE289" s="150">
        <f>IF(N289="základní",J289,0)</f>
        <v>0</v>
      </c>
      <c r="BF289" s="150">
        <f>IF(N289="snížená",J289,0)</f>
        <v>0</v>
      </c>
      <c r="BG289" s="150">
        <f>IF(N289="zákl. přenesená",J289,0)</f>
        <v>0</v>
      </c>
      <c r="BH289" s="150">
        <f>IF(N289="sníž. přenesená",J289,0)</f>
        <v>0</v>
      </c>
      <c r="BI289" s="150">
        <f>IF(N289="nulová",J289,0)</f>
        <v>0</v>
      </c>
      <c r="BJ289" s="17" t="s">
        <v>87</v>
      </c>
      <c r="BK289" s="150">
        <f>ROUND(I289*H289,2)</f>
        <v>0</v>
      </c>
      <c r="BL289" s="17" t="s">
        <v>177</v>
      </c>
      <c r="BM289" s="149" t="s">
        <v>2245</v>
      </c>
    </row>
    <row r="290" spans="2:65" s="12" customFormat="1">
      <c r="B290" s="151"/>
      <c r="D290" s="152" t="s">
        <v>179</v>
      </c>
      <c r="E290" s="153" t="s">
        <v>1</v>
      </c>
      <c r="F290" s="154" t="s">
        <v>2149</v>
      </c>
      <c r="H290" s="153" t="s">
        <v>1</v>
      </c>
      <c r="I290" s="155"/>
      <c r="L290" s="151"/>
      <c r="M290" s="156"/>
      <c r="T290" s="157"/>
      <c r="AT290" s="153" t="s">
        <v>179</v>
      </c>
      <c r="AU290" s="153" t="s">
        <v>89</v>
      </c>
      <c r="AV290" s="12" t="s">
        <v>87</v>
      </c>
      <c r="AW290" s="12" t="s">
        <v>36</v>
      </c>
      <c r="AX290" s="12" t="s">
        <v>80</v>
      </c>
      <c r="AY290" s="153" t="s">
        <v>171</v>
      </c>
    </row>
    <row r="291" spans="2:65" s="12" customFormat="1">
      <c r="B291" s="151"/>
      <c r="D291" s="152" t="s">
        <v>179</v>
      </c>
      <c r="E291" s="153" t="s">
        <v>1</v>
      </c>
      <c r="F291" s="154" t="s">
        <v>2246</v>
      </c>
      <c r="H291" s="153" t="s">
        <v>1</v>
      </c>
      <c r="I291" s="155"/>
      <c r="L291" s="151"/>
      <c r="M291" s="156"/>
      <c r="T291" s="157"/>
      <c r="AT291" s="153" t="s">
        <v>179</v>
      </c>
      <c r="AU291" s="153" t="s">
        <v>89</v>
      </c>
      <c r="AV291" s="12" t="s">
        <v>87</v>
      </c>
      <c r="AW291" s="12" t="s">
        <v>36</v>
      </c>
      <c r="AX291" s="12" t="s">
        <v>80</v>
      </c>
      <c r="AY291" s="153" t="s">
        <v>171</v>
      </c>
    </row>
    <row r="292" spans="2:65" s="13" customFormat="1">
      <c r="B292" s="158"/>
      <c r="D292" s="152" t="s">
        <v>179</v>
      </c>
      <c r="E292" s="159" t="s">
        <v>1</v>
      </c>
      <c r="F292" s="160" t="s">
        <v>2247</v>
      </c>
      <c r="H292" s="161">
        <v>36.75</v>
      </c>
      <c r="I292" s="162"/>
      <c r="L292" s="158"/>
      <c r="M292" s="163"/>
      <c r="T292" s="164"/>
      <c r="AT292" s="159" t="s">
        <v>179</v>
      </c>
      <c r="AU292" s="159" t="s">
        <v>89</v>
      </c>
      <c r="AV292" s="13" t="s">
        <v>89</v>
      </c>
      <c r="AW292" s="13" t="s">
        <v>36</v>
      </c>
      <c r="AX292" s="13" t="s">
        <v>87</v>
      </c>
      <c r="AY292" s="159" t="s">
        <v>171</v>
      </c>
    </row>
    <row r="293" spans="2:65" s="1" customFormat="1" ht="21.75" customHeight="1">
      <c r="B293" s="32"/>
      <c r="C293" s="137" t="s">
        <v>552</v>
      </c>
      <c r="D293" s="137" t="s">
        <v>173</v>
      </c>
      <c r="E293" s="138" t="s">
        <v>1737</v>
      </c>
      <c r="F293" s="139" t="s">
        <v>1738</v>
      </c>
      <c r="G293" s="140" t="s">
        <v>280</v>
      </c>
      <c r="H293" s="141">
        <v>2.25</v>
      </c>
      <c r="I293" s="142"/>
      <c r="J293" s="143">
        <f>ROUND(I293*H293,2)</f>
        <v>0</v>
      </c>
      <c r="K293" s="144"/>
      <c r="L293" s="32"/>
      <c r="M293" s="145" t="s">
        <v>1</v>
      </c>
      <c r="N293" s="146" t="s">
        <v>45</v>
      </c>
      <c r="P293" s="147">
        <f>O293*H293</f>
        <v>0</v>
      </c>
      <c r="Q293" s="147">
        <v>0</v>
      </c>
      <c r="R293" s="147">
        <f>Q293*H293</f>
        <v>0</v>
      </c>
      <c r="S293" s="147">
        <v>0</v>
      </c>
      <c r="T293" s="148">
        <f>S293*H293</f>
        <v>0</v>
      </c>
      <c r="AR293" s="149" t="s">
        <v>177</v>
      </c>
      <c r="AT293" s="149" t="s">
        <v>173</v>
      </c>
      <c r="AU293" s="149" t="s">
        <v>89</v>
      </c>
      <c r="AY293" s="17" t="s">
        <v>171</v>
      </c>
      <c r="BE293" s="150">
        <f>IF(N293="základní",J293,0)</f>
        <v>0</v>
      </c>
      <c r="BF293" s="150">
        <f>IF(N293="snížená",J293,0)</f>
        <v>0</v>
      </c>
      <c r="BG293" s="150">
        <f>IF(N293="zákl. přenesená",J293,0)</f>
        <v>0</v>
      </c>
      <c r="BH293" s="150">
        <f>IF(N293="sníž. přenesená",J293,0)</f>
        <v>0</v>
      </c>
      <c r="BI293" s="150">
        <f>IF(N293="nulová",J293,0)</f>
        <v>0</v>
      </c>
      <c r="BJ293" s="17" t="s">
        <v>87</v>
      </c>
      <c r="BK293" s="150">
        <f>ROUND(I293*H293,2)</f>
        <v>0</v>
      </c>
      <c r="BL293" s="17" t="s">
        <v>177</v>
      </c>
      <c r="BM293" s="149" t="s">
        <v>2248</v>
      </c>
    </row>
    <row r="294" spans="2:65" s="12" customFormat="1">
      <c r="B294" s="151"/>
      <c r="D294" s="152" t="s">
        <v>179</v>
      </c>
      <c r="E294" s="153" t="s">
        <v>1</v>
      </c>
      <c r="F294" s="154" t="s">
        <v>2149</v>
      </c>
      <c r="H294" s="153" t="s">
        <v>1</v>
      </c>
      <c r="I294" s="155"/>
      <c r="L294" s="151"/>
      <c r="M294" s="156"/>
      <c r="T294" s="157"/>
      <c r="AT294" s="153" t="s">
        <v>179</v>
      </c>
      <c r="AU294" s="153" t="s">
        <v>89</v>
      </c>
      <c r="AV294" s="12" t="s">
        <v>87</v>
      </c>
      <c r="AW294" s="12" t="s">
        <v>36</v>
      </c>
      <c r="AX294" s="12" t="s">
        <v>80</v>
      </c>
      <c r="AY294" s="153" t="s">
        <v>171</v>
      </c>
    </row>
    <row r="295" spans="2:65" s="12" customFormat="1">
      <c r="B295" s="151"/>
      <c r="D295" s="152" t="s">
        <v>179</v>
      </c>
      <c r="E295" s="153" t="s">
        <v>1</v>
      </c>
      <c r="F295" s="154" t="s">
        <v>2234</v>
      </c>
      <c r="H295" s="153" t="s">
        <v>1</v>
      </c>
      <c r="I295" s="155"/>
      <c r="L295" s="151"/>
      <c r="M295" s="156"/>
      <c r="T295" s="157"/>
      <c r="AT295" s="153" t="s">
        <v>179</v>
      </c>
      <c r="AU295" s="153" t="s">
        <v>89</v>
      </c>
      <c r="AV295" s="12" t="s">
        <v>87</v>
      </c>
      <c r="AW295" s="12" t="s">
        <v>36</v>
      </c>
      <c r="AX295" s="12" t="s">
        <v>80</v>
      </c>
      <c r="AY295" s="153" t="s">
        <v>171</v>
      </c>
    </row>
    <row r="296" spans="2:65" s="13" customFormat="1">
      <c r="B296" s="158"/>
      <c r="D296" s="152" t="s">
        <v>179</v>
      </c>
      <c r="E296" s="159" t="s">
        <v>1</v>
      </c>
      <c r="F296" s="160" t="s">
        <v>2249</v>
      </c>
      <c r="H296" s="161">
        <v>2.25</v>
      </c>
      <c r="I296" s="162"/>
      <c r="L296" s="158"/>
      <c r="M296" s="163"/>
      <c r="T296" s="164"/>
      <c r="AT296" s="159" t="s">
        <v>179</v>
      </c>
      <c r="AU296" s="159" t="s">
        <v>89</v>
      </c>
      <c r="AV296" s="13" t="s">
        <v>89</v>
      </c>
      <c r="AW296" s="13" t="s">
        <v>36</v>
      </c>
      <c r="AX296" s="13" t="s">
        <v>87</v>
      </c>
      <c r="AY296" s="159" t="s">
        <v>171</v>
      </c>
    </row>
    <row r="297" spans="2:65" s="1" customFormat="1" ht="24.15" customHeight="1">
      <c r="B297" s="32"/>
      <c r="C297" s="137" t="s">
        <v>556</v>
      </c>
      <c r="D297" s="137" t="s">
        <v>173</v>
      </c>
      <c r="E297" s="138" t="s">
        <v>1742</v>
      </c>
      <c r="F297" s="139" t="s">
        <v>1743</v>
      </c>
      <c r="G297" s="140" t="s">
        <v>1666</v>
      </c>
      <c r="H297" s="141">
        <v>1</v>
      </c>
      <c r="I297" s="142"/>
      <c r="J297" s="143">
        <f>ROUND(I297*H297,2)</f>
        <v>0</v>
      </c>
      <c r="K297" s="144"/>
      <c r="L297" s="32"/>
      <c r="M297" s="145" t="s">
        <v>1</v>
      </c>
      <c r="N297" s="146" t="s">
        <v>45</v>
      </c>
      <c r="P297" s="147">
        <f>O297*H297</f>
        <v>0</v>
      </c>
      <c r="Q297" s="147">
        <v>0</v>
      </c>
      <c r="R297" s="147">
        <f>Q297*H297</f>
        <v>0</v>
      </c>
      <c r="S297" s="147">
        <v>0</v>
      </c>
      <c r="T297" s="148">
        <f>S297*H297</f>
        <v>0</v>
      </c>
      <c r="AR297" s="149" t="s">
        <v>177</v>
      </c>
      <c r="AT297" s="149" t="s">
        <v>173</v>
      </c>
      <c r="AU297" s="149" t="s">
        <v>89</v>
      </c>
      <c r="AY297" s="17" t="s">
        <v>171</v>
      </c>
      <c r="BE297" s="150">
        <f>IF(N297="základní",J297,0)</f>
        <v>0</v>
      </c>
      <c r="BF297" s="150">
        <f>IF(N297="snížená",J297,0)</f>
        <v>0</v>
      </c>
      <c r="BG297" s="150">
        <f>IF(N297="zákl. přenesená",J297,0)</f>
        <v>0</v>
      </c>
      <c r="BH297" s="150">
        <f>IF(N297="sníž. přenesená",J297,0)</f>
        <v>0</v>
      </c>
      <c r="BI297" s="150">
        <f>IF(N297="nulová",J297,0)</f>
        <v>0</v>
      </c>
      <c r="BJ297" s="17" t="s">
        <v>87</v>
      </c>
      <c r="BK297" s="150">
        <f>ROUND(I297*H297,2)</f>
        <v>0</v>
      </c>
      <c r="BL297" s="17" t="s">
        <v>177</v>
      </c>
      <c r="BM297" s="149" t="s">
        <v>2250</v>
      </c>
    </row>
    <row r="298" spans="2:65" s="11" customFormat="1" ht="22.95" customHeight="1">
      <c r="B298" s="125"/>
      <c r="D298" s="126" t="s">
        <v>79</v>
      </c>
      <c r="E298" s="135" t="s">
        <v>96</v>
      </c>
      <c r="F298" s="135" t="s">
        <v>1745</v>
      </c>
      <c r="I298" s="128"/>
      <c r="J298" s="136">
        <f>BK298</f>
        <v>0</v>
      </c>
      <c r="L298" s="125"/>
      <c r="M298" s="130"/>
      <c r="P298" s="131">
        <f>SUM(P299:P469)</f>
        <v>0</v>
      </c>
      <c r="R298" s="131">
        <f>SUM(R299:R469)</f>
        <v>18.907615819999997</v>
      </c>
      <c r="T298" s="132">
        <f>SUM(T299:T469)</f>
        <v>0</v>
      </c>
      <c r="AR298" s="126" t="s">
        <v>87</v>
      </c>
      <c r="AT298" s="133" t="s">
        <v>79</v>
      </c>
      <c r="AU298" s="133" t="s">
        <v>87</v>
      </c>
      <c r="AY298" s="126" t="s">
        <v>171</v>
      </c>
      <c r="BK298" s="134">
        <f>SUM(BK299:BK469)</f>
        <v>0</v>
      </c>
    </row>
    <row r="299" spans="2:65" s="1" customFormat="1" ht="24.15" customHeight="1">
      <c r="B299" s="32"/>
      <c r="C299" s="137" t="s">
        <v>560</v>
      </c>
      <c r="D299" s="137" t="s">
        <v>173</v>
      </c>
      <c r="E299" s="138" t="s">
        <v>2251</v>
      </c>
      <c r="F299" s="139" t="s">
        <v>2252</v>
      </c>
      <c r="G299" s="140" t="s">
        <v>176</v>
      </c>
      <c r="H299" s="141">
        <v>9</v>
      </c>
      <c r="I299" s="142"/>
      <c r="J299" s="143">
        <f>ROUND(I299*H299,2)</f>
        <v>0</v>
      </c>
      <c r="K299" s="144"/>
      <c r="L299" s="32"/>
      <c r="M299" s="145" t="s">
        <v>1</v>
      </c>
      <c r="N299" s="146" t="s">
        <v>45</v>
      </c>
      <c r="P299" s="147">
        <f>O299*H299</f>
        <v>0</v>
      </c>
      <c r="Q299" s="147">
        <v>0.43315999999999999</v>
      </c>
      <c r="R299" s="147">
        <f>Q299*H299</f>
        <v>3.8984399999999999</v>
      </c>
      <c r="S299" s="147">
        <v>0</v>
      </c>
      <c r="T299" s="148">
        <f>S299*H299</f>
        <v>0</v>
      </c>
      <c r="AR299" s="149" t="s">
        <v>177</v>
      </c>
      <c r="AT299" s="149" t="s">
        <v>173</v>
      </c>
      <c r="AU299" s="149" t="s">
        <v>89</v>
      </c>
      <c r="AY299" s="17" t="s">
        <v>171</v>
      </c>
      <c r="BE299" s="150">
        <f>IF(N299="základní",J299,0)</f>
        <v>0</v>
      </c>
      <c r="BF299" s="150">
        <f>IF(N299="snížená",J299,0)</f>
        <v>0</v>
      </c>
      <c r="BG299" s="150">
        <f>IF(N299="zákl. přenesená",J299,0)</f>
        <v>0</v>
      </c>
      <c r="BH299" s="150">
        <f>IF(N299="sníž. přenesená",J299,0)</f>
        <v>0</v>
      </c>
      <c r="BI299" s="150">
        <f>IF(N299="nulová",J299,0)</f>
        <v>0</v>
      </c>
      <c r="BJ299" s="17" t="s">
        <v>87</v>
      </c>
      <c r="BK299" s="150">
        <f>ROUND(I299*H299,2)</f>
        <v>0</v>
      </c>
      <c r="BL299" s="17" t="s">
        <v>177</v>
      </c>
      <c r="BM299" s="149" t="s">
        <v>2253</v>
      </c>
    </row>
    <row r="300" spans="2:65" s="12" customFormat="1">
      <c r="B300" s="151"/>
      <c r="D300" s="152" t="s">
        <v>179</v>
      </c>
      <c r="E300" s="153" t="s">
        <v>1</v>
      </c>
      <c r="F300" s="154" t="s">
        <v>2149</v>
      </c>
      <c r="H300" s="153" t="s">
        <v>1</v>
      </c>
      <c r="I300" s="155"/>
      <c r="L300" s="151"/>
      <c r="M300" s="156"/>
      <c r="T300" s="157"/>
      <c r="AT300" s="153" t="s">
        <v>179</v>
      </c>
      <c r="AU300" s="153" t="s">
        <v>89</v>
      </c>
      <c r="AV300" s="12" t="s">
        <v>87</v>
      </c>
      <c r="AW300" s="12" t="s">
        <v>36</v>
      </c>
      <c r="AX300" s="12" t="s">
        <v>80</v>
      </c>
      <c r="AY300" s="153" t="s">
        <v>171</v>
      </c>
    </row>
    <row r="301" spans="2:65" s="12" customFormat="1">
      <c r="B301" s="151"/>
      <c r="D301" s="152" t="s">
        <v>179</v>
      </c>
      <c r="E301" s="153" t="s">
        <v>1</v>
      </c>
      <c r="F301" s="154" t="s">
        <v>2234</v>
      </c>
      <c r="H301" s="153" t="s">
        <v>1</v>
      </c>
      <c r="I301" s="155"/>
      <c r="L301" s="151"/>
      <c r="M301" s="156"/>
      <c r="T301" s="157"/>
      <c r="AT301" s="153" t="s">
        <v>179</v>
      </c>
      <c r="AU301" s="153" t="s">
        <v>89</v>
      </c>
      <c r="AV301" s="12" t="s">
        <v>87</v>
      </c>
      <c r="AW301" s="12" t="s">
        <v>36</v>
      </c>
      <c r="AX301" s="12" t="s">
        <v>80</v>
      </c>
      <c r="AY301" s="153" t="s">
        <v>171</v>
      </c>
    </row>
    <row r="302" spans="2:65" s="13" customFormat="1">
      <c r="B302" s="158"/>
      <c r="D302" s="152" t="s">
        <v>179</v>
      </c>
      <c r="E302" s="159" t="s">
        <v>1</v>
      </c>
      <c r="F302" s="160" t="s">
        <v>229</v>
      </c>
      <c r="H302" s="161">
        <v>9</v>
      </c>
      <c r="I302" s="162"/>
      <c r="L302" s="158"/>
      <c r="M302" s="163"/>
      <c r="T302" s="164"/>
      <c r="AT302" s="159" t="s">
        <v>179</v>
      </c>
      <c r="AU302" s="159" t="s">
        <v>89</v>
      </c>
      <c r="AV302" s="13" t="s">
        <v>89</v>
      </c>
      <c r="AW302" s="13" t="s">
        <v>36</v>
      </c>
      <c r="AX302" s="13" t="s">
        <v>87</v>
      </c>
      <c r="AY302" s="159" t="s">
        <v>171</v>
      </c>
    </row>
    <row r="303" spans="2:65" s="1" customFormat="1" ht="37.950000000000003" customHeight="1">
      <c r="B303" s="32"/>
      <c r="C303" s="137" t="s">
        <v>564</v>
      </c>
      <c r="D303" s="137" t="s">
        <v>173</v>
      </c>
      <c r="E303" s="138" t="s">
        <v>1746</v>
      </c>
      <c r="F303" s="139" t="s">
        <v>1747</v>
      </c>
      <c r="G303" s="140" t="s">
        <v>280</v>
      </c>
      <c r="H303" s="141">
        <v>6.891</v>
      </c>
      <c r="I303" s="142"/>
      <c r="J303" s="143">
        <f>ROUND(I303*H303,2)</f>
        <v>0</v>
      </c>
      <c r="K303" s="144"/>
      <c r="L303" s="32"/>
      <c r="M303" s="145" t="s">
        <v>1</v>
      </c>
      <c r="N303" s="146" t="s">
        <v>45</v>
      </c>
      <c r="P303" s="147">
        <f>O303*H303</f>
        <v>0</v>
      </c>
      <c r="Q303" s="147">
        <v>0</v>
      </c>
      <c r="R303" s="147">
        <f>Q303*H303</f>
        <v>0</v>
      </c>
      <c r="S303" s="147">
        <v>0</v>
      </c>
      <c r="T303" s="148">
        <f>S303*H303</f>
        <v>0</v>
      </c>
      <c r="AR303" s="149" t="s">
        <v>177</v>
      </c>
      <c r="AT303" s="149" t="s">
        <v>173</v>
      </c>
      <c r="AU303" s="149" t="s">
        <v>89</v>
      </c>
      <c r="AY303" s="17" t="s">
        <v>171</v>
      </c>
      <c r="BE303" s="150">
        <f>IF(N303="základní",J303,0)</f>
        <v>0</v>
      </c>
      <c r="BF303" s="150">
        <f>IF(N303="snížená",J303,0)</f>
        <v>0</v>
      </c>
      <c r="BG303" s="150">
        <f>IF(N303="zákl. přenesená",J303,0)</f>
        <v>0</v>
      </c>
      <c r="BH303" s="150">
        <f>IF(N303="sníž. přenesená",J303,0)</f>
        <v>0</v>
      </c>
      <c r="BI303" s="150">
        <f>IF(N303="nulová",J303,0)</f>
        <v>0</v>
      </c>
      <c r="BJ303" s="17" t="s">
        <v>87</v>
      </c>
      <c r="BK303" s="150">
        <f>ROUND(I303*H303,2)</f>
        <v>0</v>
      </c>
      <c r="BL303" s="17" t="s">
        <v>177</v>
      </c>
      <c r="BM303" s="149" t="s">
        <v>2254</v>
      </c>
    </row>
    <row r="304" spans="2:65" s="12" customFormat="1">
      <c r="B304" s="151"/>
      <c r="D304" s="152" t="s">
        <v>179</v>
      </c>
      <c r="E304" s="153" t="s">
        <v>1</v>
      </c>
      <c r="F304" s="154" t="s">
        <v>2149</v>
      </c>
      <c r="H304" s="153" t="s">
        <v>1</v>
      </c>
      <c r="I304" s="155"/>
      <c r="L304" s="151"/>
      <c r="M304" s="156"/>
      <c r="T304" s="157"/>
      <c r="AT304" s="153" t="s">
        <v>179</v>
      </c>
      <c r="AU304" s="153" t="s">
        <v>89</v>
      </c>
      <c r="AV304" s="12" t="s">
        <v>87</v>
      </c>
      <c r="AW304" s="12" t="s">
        <v>36</v>
      </c>
      <c r="AX304" s="12" t="s">
        <v>80</v>
      </c>
      <c r="AY304" s="153" t="s">
        <v>171</v>
      </c>
    </row>
    <row r="305" spans="2:65" s="12" customFormat="1">
      <c r="B305" s="151"/>
      <c r="D305" s="152" t="s">
        <v>179</v>
      </c>
      <c r="E305" s="153" t="s">
        <v>1</v>
      </c>
      <c r="F305" s="154" t="s">
        <v>2255</v>
      </c>
      <c r="H305" s="153" t="s">
        <v>1</v>
      </c>
      <c r="I305" s="155"/>
      <c r="L305" s="151"/>
      <c r="M305" s="156"/>
      <c r="T305" s="157"/>
      <c r="AT305" s="153" t="s">
        <v>179</v>
      </c>
      <c r="AU305" s="153" t="s">
        <v>89</v>
      </c>
      <c r="AV305" s="12" t="s">
        <v>87</v>
      </c>
      <c r="AW305" s="12" t="s">
        <v>36</v>
      </c>
      <c r="AX305" s="12" t="s">
        <v>80</v>
      </c>
      <c r="AY305" s="153" t="s">
        <v>171</v>
      </c>
    </row>
    <row r="306" spans="2:65" s="13" customFormat="1">
      <c r="B306" s="158"/>
      <c r="D306" s="152" t="s">
        <v>179</v>
      </c>
      <c r="E306" s="159" t="s">
        <v>1</v>
      </c>
      <c r="F306" s="160" t="s">
        <v>2256</v>
      </c>
      <c r="H306" s="161">
        <v>6.891</v>
      </c>
      <c r="I306" s="162"/>
      <c r="L306" s="158"/>
      <c r="M306" s="163"/>
      <c r="T306" s="164"/>
      <c r="AT306" s="159" t="s">
        <v>179</v>
      </c>
      <c r="AU306" s="159" t="s">
        <v>89</v>
      </c>
      <c r="AV306" s="13" t="s">
        <v>89</v>
      </c>
      <c r="AW306" s="13" t="s">
        <v>36</v>
      </c>
      <c r="AX306" s="13" t="s">
        <v>80</v>
      </c>
      <c r="AY306" s="159" t="s">
        <v>171</v>
      </c>
    </row>
    <row r="307" spans="2:65" s="14" customFormat="1">
      <c r="B307" s="165"/>
      <c r="D307" s="152" t="s">
        <v>179</v>
      </c>
      <c r="E307" s="166" t="s">
        <v>1</v>
      </c>
      <c r="F307" s="167" t="s">
        <v>183</v>
      </c>
      <c r="H307" s="168">
        <v>6.891</v>
      </c>
      <c r="I307" s="169"/>
      <c r="L307" s="165"/>
      <c r="M307" s="170"/>
      <c r="T307" s="171"/>
      <c r="AT307" s="166" t="s">
        <v>179</v>
      </c>
      <c r="AU307" s="166" t="s">
        <v>89</v>
      </c>
      <c r="AV307" s="14" t="s">
        <v>177</v>
      </c>
      <c r="AW307" s="14" t="s">
        <v>36</v>
      </c>
      <c r="AX307" s="14" t="s">
        <v>87</v>
      </c>
      <c r="AY307" s="166" t="s">
        <v>171</v>
      </c>
    </row>
    <row r="308" spans="2:65" s="1" customFormat="1" ht="33" customHeight="1">
      <c r="B308" s="32"/>
      <c r="C308" s="137" t="s">
        <v>568</v>
      </c>
      <c r="D308" s="137" t="s">
        <v>173</v>
      </c>
      <c r="E308" s="138" t="s">
        <v>1752</v>
      </c>
      <c r="F308" s="139" t="s">
        <v>1753</v>
      </c>
      <c r="G308" s="140" t="s">
        <v>280</v>
      </c>
      <c r="H308" s="141">
        <v>71.72</v>
      </c>
      <c r="I308" s="142"/>
      <c r="J308" s="143">
        <f>ROUND(I308*H308,2)</f>
        <v>0</v>
      </c>
      <c r="K308" s="144"/>
      <c r="L308" s="32"/>
      <c r="M308" s="145" t="s">
        <v>1</v>
      </c>
      <c r="N308" s="146" t="s">
        <v>45</v>
      </c>
      <c r="P308" s="147">
        <f>O308*H308</f>
        <v>0</v>
      </c>
      <c r="Q308" s="147">
        <v>0</v>
      </c>
      <c r="R308" s="147">
        <f>Q308*H308</f>
        <v>0</v>
      </c>
      <c r="S308" s="147">
        <v>0</v>
      </c>
      <c r="T308" s="148">
        <f>S308*H308</f>
        <v>0</v>
      </c>
      <c r="AR308" s="149" t="s">
        <v>177</v>
      </c>
      <c r="AT308" s="149" t="s">
        <v>173</v>
      </c>
      <c r="AU308" s="149" t="s">
        <v>89</v>
      </c>
      <c r="AY308" s="17" t="s">
        <v>171</v>
      </c>
      <c r="BE308" s="150">
        <f>IF(N308="základní",J308,0)</f>
        <v>0</v>
      </c>
      <c r="BF308" s="150">
        <f>IF(N308="snížená",J308,0)</f>
        <v>0</v>
      </c>
      <c r="BG308" s="150">
        <f>IF(N308="zákl. přenesená",J308,0)</f>
        <v>0</v>
      </c>
      <c r="BH308" s="150">
        <f>IF(N308="sníž. přenesená",J308,0)</f>
        <v>0</v>
      </c>
      <c r="BI308" s="150">
        <f>IF(N308="nulová",J308,0)</f>
        <v>0</v>
      </c>
      <c r="BJ308" s="17" t="s">
        <v>87</v>
      </c>
      <c r="BK308" s="150">
        <f>ROUND(I308*H308,2)</f>
        <v>0</v>
      </c>
      <c r="BL308" s="17" t="s">
        <v>177</v>
      </c>
      <c r="BM308" s="149" t="s">
        <v>2257</v>
      </c>
    </row>
    <row r="309" spans="2:65" s="12" customFormat="1">
      <c r="B309" s="151"/>
      <c r="D309" s="152" t="s">
        <v>179</v>
      </c>
      <c r="E309" s="153" t="s">
        <v>1</v>
      </c>
      <c r="F309" s="154" t="s">
        <v>2149</v>
      </c>
      <c r="H309" s="153" t="s">
        <v>1</v>
      </c>
      <c r="I309" s="155"/>
      <c r="L309" s="151"/>
      <c r="M309" s="156"/>
      <c r="T309" s="157"/>
      <c r="AT309" s="153" t="s">
        <v>179</v>
      </c>
      <c r="AU309" s="153" t="s">
        <v>89</v>
      </c>
      <c r="AV309" s="12" t="s">
        <v>87</v>
      </c>
      <c r="AW309" s="12" t="s">
        <v>36</v>
      </c>
      <c r="AX309" s="12" t="s">
        <v>80</v>
      </c>
      <c r="AY309" s="153" t="s">
        <v>171</v>
      </c>
    </row>
    <row r="310" spans="2:65" s="12" customFormat="1">
      <c r="B310" s="151"/>
      <c r="D310" s="152" t="s">
        <v>179</v>
      </c>
      <c r="E310" s="153" t="s">
        <v>1</v>
      </c>
      <c r="F310" s="154" t="s">
        <v>2258</v>
      </c>
      <c r="H310" s="153" t="s">
        <v>1</v>
      </c>
      <c r="I310" s="155"/>
      <c r="L310" s="151"/>
      <c r="M310" s="156"/>
      <c r="T310" s="157"/>
      <c r="AT310" s="153" t="s">
        <v>179</v>
      </c>
      <c r="AU310" s="153" t="s">
        <v>89</v>
      </c>
      <c r="AV310" s="12" t="s">
        <v>87</v>
      </c>
      <c r="AW310" s="12" t="s">
        <v>36</v>
      </c>
      <c r="AX310" s="12" t="s">
        <v>80</v>
      </c>
      <c r="AY310" s="153" t="s">
        <v>171</v>
      </c>
    </row>
    <row r="311" spans="2:65" s="13" customFormat="1">
      <c r="B311" s="158"/>
      <c r="D311" s="152" t="s">
        <v>179</v>
      </c>
      <c r="E311" s="159" t="s">
        <v>1</v>
      </c>
      <c r="F311" s="160" t="s">
        <v>2259</v>
      </c>
      <c r="H311" s="161">
        <v>18.983000000000001</v>
      </c>
      <c r="I311" s="162"/>
      <c r="L311" s="158"/>
      <c r="M311" s="163"/>
      <c r="T311" s="164"/>
      <c r="AT311" s="159" t="s">
        <v>179</v>
      </c>
      <c r="AU311" s="159" t="s">
        <v>89</v>
      </c>
      <c r="AV311" s="13" t="s">
        <v>89</v>
      </c>
      <c r="AW311" s="13" t="s">
        <v>36</v>
      </c>
      <c r="AX311" s="13" t="s">
        <v>80</v>
      </c>
      <c r="AY311" s="159" t="s">
        <v>171</v>
      </c>
    </row>
    <row r="312" spans="2:65" s="15" customFormat="1">
      <c r="B312" s="172"/>
      <c r="D312" s="152" t="s">
        <v>179</v>
      </c>
      <c r="E312" s="173" t="s">
        <v>1</v>
      </c>
      <c r="F312" s="174" t="s">
        <v>224</v>
      </c>
      <c r="H312" s="175">
        <v>18.983000000000001</v>
      </c>
      <c r="I312" s="176"/>
      <c r="L312" s="172"/>
      <c r="M312" s="177"/>
      <c r="T312" s="178"/>
      <c r="AT312" s="173" t="s">
        <v>179</v>
      </c>
      <c r="AU312" s="173" t="s">
        <v>89</v>
      </c>
      <c r="AV312" s="15" t="s">
        <v>96</v>
      </c>
      <c r="AW312" s="15" t="s">
        <v>36</v>
      </c>
      <c r="AX312" s="15" t="s">
        <v>80</v>
      </c>
      <c r="AY312" s="173" t="s">
        <v>171</v>
      </c>
    </row>
    <row r="313" spans="2:65" s="12" customFormat="1">
      <c r="B313" s="151"/>
      <c r="D313" s="152" t="s">
        <v>179</v>
      </c>
      <c r="E313" s="153" t="s">
        <v>1</v>
      </c>
      <c r="F313" s="154" t="s">
        <v>2260</v>
      </c>
      <c r="H313" s="153" t="s">
        <v>1</v>
      </c>
      <c r="I313" s="155"/>
      <c r="L313" s="151"/>
      <c r="M313" s="156"/>
      <c r="T313" s="157"/>
      <c r="AT313" s="153" t="s">
        <v>179</v>
      </c>
      <c r="AU313" s="153" t="s">
        <v>89</v>
      </c>
      <c r="AV313" s="12" t="s">
        <v>87</v>
      </c>
      <c r="AW313" s="12" t="s">
        <v>36</v>
      </c>
      <c r="AX313" s="12" t="s">
        <v>80</v>
      </c>
      <c r="AY313" s="153" t="s">
        <v>171</v>
      </c>
    </row>
    <row r="314" spans="2:65" s="13" customFormat="1" ht="20.399999999999999">
      <c r="B314" s="158"/>
      <c r="D314" s="152" t="s">
        <v>179</v>
      </c>
      <c r="E314" s="159" t="s">
        <v>1</v>
      </c>
      <c r="F314" s="160" t="s">
        <v>2261</v>
      </c>
      <c r="H314" s="161">
        <v>27.233000000000001</v>
      </c>
      <c r="I314" s="162"/>
      <c r="L314" s="158"/>
      <c r="M314" s="163"/>
      <c r="T314" s="164"/>
      <c r="AT314" s="159" t="s">
        <v>179</v>
      </c>
      <c r="AU314" s="159" t="s">
        <v>89</v>
      </c>
      <c r="AV314" s="13" t="s">
        <v>89</v>
      </c>
      <c r="AW314" s="13" t="s">
        <v>36</v>
      </c>
      <c r="AX314" s="13" t="s">
        <v>80</v>
      </c>
      <c r="AY314" s="159" t="s">
        <v>171</v>
      </c>
    </row>
    <row r="315" spans="2:65" s="13" customFormat="1">
      <c r="B315" s="158"/>
      <c r="D315" s="152" t="s">
        <v>179</v>
      </c>
      <c r="E315" s="159" t="s">
        <v>1</v>
      </c>
      <c r="F315" s="160" t="s">
        <v>2262</v>
      </c>
      <c r="H315" s="161">
        <v>1.958</v>
      </c>
      <c r="I315" s="162"/>
      <c r="L315" s="158"/>
      <c r="M315" s="163"/>
      <c r="T315" s="164"/>
      <c r="AT315" s="159" t="s">
        <v>179</v>
      </c>
      <c r="AU315" s="159" t="s">
        <v>89</v>
      </c>
      <c r="AV315" s="13" t="s">
        <v>89</v>
      </c>
      <c r="AW315" s="13" t="s">
        <v>36</v>
      </c>
      <c r="AX315" s="13" t="s">
        <v>80</v>
      </c>
      <c r="AY315" s="159" t="s">
        <v>171</v>
      </c>
    </row>
    <row r="316" spans="2:65" s="13" customFormat="1">
      <c r="B316" s="158"/>
      <c r="D316" s="152" t="s">
        <v>179</v>
      </c>
      <c r="E316" s="159" t="s">
        <v>1</v>
      </c>
      <c r="F316" s="160" t="s">
        <v>2263</v>
      </c>
      <c r="H316" s="161">
        <v>2.835</v>
      </c>
      <c r="I316" s="162"/>
      <c r="L316" s="158"/>
      <c r="M316" s="163"/>
      <c r="T316" s="164"/>
      <c r="AT316" s="159" t="s">
        <v>179</v>
      </c>
      <c r="AU316" s="159" t="s">
        <v>89</v>
      </c>
      <c r="AV316" s="13" t="s">
        <v>89</v>
      </c>
      <c r="AW316" s="13" t="s">
        <v>36</v>
      </c>
      <c r="AX316" s="13" t="s">
        <v>80</v>
      </c>
      <c r="AY316" s="159" t="s">
        <v>171</v>
      </c>
    </row>
    <row r="317" spans="2:65" s="12" customFormat="1">
      <c r="B317" s="151"/>
      <c r="D317" s="152" t="s">
        <v>179</v>
      </c>
      <c r="E317" s="153" t="s">
        <v>1</v>
      </c>
      <c r="F317" s="154" t="s">
        <v>2264</v>
      </c>
      <c r="H317" s="153" t="s">
        <v>1</v>
      </c>
      <c r="I317" s="155"/>
      <c r="L317" s="151"/>
      <c r="M317" s="156"/>
      <c r="T317" s="157"/>
      <c r="AT317" s="153" t="s">
        <v>179</v>
      </c>
      <c r="AU317" s="153" t="s">
        <v>89</v>
      </c>
      <c r="AV317" s="12" t="s">
        <v>87</v>
      </c>
      <c r="AW317" s="12" t="s">
        <v>36</v>
      </c>
      <c r="AX317" s="12" t="s">
        <v>80</v>
      </c>
      <c r="AY317" s="153" t="s">
        <v>171</v>
      </c>
    </row>
    <row r="318" spans="2:65" s="13" customFormat="1">
      <c r="B318" s="158"/>
      <c r="D318" s="152" t="s">
        <v>179</v>
      </c>
      <c r="E318" s="159" t="s">
        <v>1</v>
      </c>
      <c r="F318" s="160" t="s">
        <v>2265</v>
      </c>
      <c r="H318" s="161">
        <v>-0.72</v>
      </c>
      <c r="I318" s="162"/>
      <c r="L318" s="158"/>
      <c r="M318" s="163"/>
      <c r="T318" s="164"/>
      <c r="AT318" s="159" t="s">
        <v>179</v>
      </c>
      <c r="AU318" s="159" t="s">
        <v>89</v>
      </c>
      <c r="AV318" s="13" t="s">
        <v>89</v>
      </c>
      <c r="AW318" s="13" t="s">
        <v>36</v>
      </c>
      <c r="AX318" s="13" t="s">
        <v>80</v>
      </c>
      <c r="AY318" s="159" t="s">
        <v>171</v>
      </c>
    </row>
    <row r="319" spans="2:65" s="13" customFormat="1">
      <c r="B319" s="158"/>
      <c r="D319" s="152" t="s">
        <v>179</v>
      </c>
      <c r="E319" s="159" t="s">
        <v>1</v>
      </c>
      <c r="F319" s="160" t="s">
        <v>2266</v>
      </c>
      <c r="H319" s="161">
        <v>-0.108</v>
      </c>
      <c r="I319" s="162"/>
      <c r="L319" s="158"/>
      <c r="M319" s="163"/>
      <c r="T319" s="164"/>
      <c r="AT319" s="159" t="s">
        <v>179</v>
      </c>
      <c r="AU319" s="159" t="s">
        <v>89</v>
      </c>
      <c r="AV319" s="13" t="s">
        <v>89</v>
      </c>
      <c r="AW319" s="13" t="s">
        <v>36</v>
      </c>
      <c r="AX319" s="13" t="s">
        <v>80</v>
      </c>
      <c r="AY319" s="159" t="s">
        <v>171</v>
      </c>
    </row>
    <row r="320" spans="2:65" s="15" customFormat="1">
      <c r="B320" s="172"/>
      <c r="D320" s="152" t="s">
        <v>179</v>
      </c>
      <c r="E320" s="173" t="s">
        <v>1</v>
      </c>
      <c r="F320" s="174" t="s">
        <v>224</v>
      </c>
      <c r="H320" s="175">
        <v>31.198</v>
      </c>
      <c r="I320" s="176"/>
      <c r="L320" s="172"/>
      <c r="M320" s="177"/>
      <c r="T320" s="178"/>
      <c r="AT320" s="173" t="s">
        <v>179</v>
      </c>
      <c r="AU320" s="173" t="s">
        <v>89</v>
      </c>
      <c r="AV320" s="15" t="s">
        <v>96</v>
      </c>
      <c r="AW320" s="15" t="s">
        <v>36</v>
      </c>
      <c r="AX320" s="15" t="s">
        <v>80</v>
      </c>
      <c r="AY320" s="173" t="s">
        <v>171</v>
      </c>
    </row>
    <row r="321" spans="2:51" s="12" customFormat="1">
      <c r="B321" s="151"/>
      <c r="D321" s="152" t="s">
        <v>179</v>
      </c>
      <c r="E321" s="153" t="s">
        <v>1</v>
      </c>
      <c r="F321" s="154" t="s">
        <v>2267</v>
      </c>
      <c r="H321" s="153" t="s">
        <v>1</v>
      </c>
      <c r="I321" s="155"/>
      <c r="L321" s="151"/>
      <c r="M321" s="156"/>
      <c r="T321" s="157"/>
      <c r="AT321" s="153" t="s">
        <v>179</v>
      </c>
      <c r="AU321" s="153" t="s">
        <v>89</v>
      </c>
      <c r="AV321" s="12" t="s">
        <v>87</v>
      </c>
      <c r="AW321" s="12" t="s">
        <v>36</v>
      </c>
      <c r="AX321" s="12" t="s">
        <v>80</v>
      </c>
      <c r="AY321" s="153" t="s">
        <v>171</v>
      </c>
    </row>
    <row r="322" spans="2:51" s="13" customFormat="1">
      <c r="B322" s="158"/>
      <c r="D322" s="152" t="s">
        <v>179</v>
      </c>
      <c r="E322" s="159" t="s">
        <v>1</v>
      </c>
      <c r="F322" s="160" t="s">
        <v>2268</v>
      </c>
      <c r="H322" s="161">
        <v>9.6050000000000004</v>
      </c>
      <c r="I322" s="162"/>
      <c r="L322" s="158"/>
      <c r="M322" s="163"/>
      <c r="T322" s="164"/>
      <c r="AT322" s="159" t="s">
        <v>179</v>
      </c>
      <c r="AU322" s="159" t="s">
        <v>89</v>
      </c>
      <c r="AV322" s="13" t="s">
        <v>89</v>
      </c>
      <c r="AW322" s="13" t="s">
        <v>36</v>
      </c>
      <c r="AX322" s="13" t="s">
        <v>80</v>
      </c>
      <c r="AY322" s="159" t="s">
        <v>171</v>
      </c>
    </row>
    <row r="323" spans="2:51" s="12" customFormat="1">
      <c r="B323" s="151"/>
      <c r="D323" s="152" t="s">
        <v>179</v>
      </c>
      <c r="E323" s="153" t="s">
        <v>1</v>
      </c>
      <c r="F323" s="154" t="s">
        <v>2269</v>
      </c>
      <c r="H323" s="153" t="s">
        <v>1</v>
      </c>
      <c r="I323" s="155"/>
      <c r="L323" s="151"/>
      <c r="M323" s="156"/>
      <c r="T323" s="157"/>
      <c r="AT323" s="153" t="s">
        <v>179</v>
      </c>
      <c r="AU323" s="153" t="s">
        <v>89</v>
      </c>
      <c r="AV323" s="12" t="s">
        <v>87</v>
      </c>
      <c r="AW323" s="12" t="s">
        <v>36</v>
      </c>
      <c r="AX323" s="12" t="s">
        <v>80</v>
      </c>
      <c r="AY323" s="153" t="s">
        <v>171</v>
      </c>
    </row>
    <row r="324" spans="2:51" s="13" customFormat="1">
      <c r="B324" s="158"/>
      <c r="D324" s="152" t="s">
        <v>179</v>
      </c>
      <c r="E324" s="159" t="s">
        <v>1</v>
      </c>
      <c r="F324" s="160" t="s">
        <v>2270</v>
      </c>
      <c r="H324" s="161">
        <v>-0.33</v>
      </c>
      <c r="I324" s="162"/>
      <c r="L324" s="158"/>
      <c r="M324" s="163"/>
      <c r="T324" s="164"/>
      <c r="AT324" s="159" t="s">
        <v>179</v>
      </c>
      <c r="AU324" s="159" t="s">
        <v>89</v>
      </c>
      <c r="AV324" s="13" t="s">
        <v>89</v>
      </c>
      <c r="AW324" s="13" t="s">
        <v>36</v>
      </c>
      <c r="AX324" s="13" t="s">
        <v>80</v>
      </c>
      <c r="AY324" s="159" t="s">
        <v>171</v>
      </c>
    </row>
    <row r="325" spans="2:51" s="15" customFormat="1">
      <c r="B325" s="172"/>
      <c r="D325" s="152" t="s">
        <v>179</v>
      </c>
      <c r="E325" s="173" t="s">
        <v>1</v>
      </c>
      <c r="F325" s="174" t="s">
        <v>224</v>
      </c>
      <c r="H325" s="175">
        <v>9.2750000000000004</v>
      </c>
      <c r="I325" s="176"/>
      <c r="L325" s="172"/>
      <c r="M325" s="177"/>
      <c r="T325" s="178"/>
      <c r="AT325" s="173" t="s">
        <v>179</v>
      </c>
      <c r="AU325" s="173" t="s">
        <v>89</v>
      </c>
      <c r="AV325" s="15" t="s">
        <v>96</v>
      </c>
      <c r="AW325" s="15" t="s">
        <v>36</v>
      </c>
      <c r="AX325" s="15" t="s">
        <v>80</v>
      </c>
      <c r="AY325" s="173" t="s">
        <v>171</v>
      </c>
    </row>
    <row r="326" spans="2:51" s="12" customFormat="1">
      <c r="B326" s="151"/>
      <c r="D326" s="152" t="s">
        <v>179</v>
      </c>
      <c r="E326" s="153" t="s">
        <v>1</v>
      </c>
      <c r="F326" s="154" t="s">
        <v>2271</v>
      </c>
      <c r="H326" s="153" t="s">
        <v>1</v>
      </c>
      <c r="I326" s="155"/>
      <c r="L326" s="151"/>
      <c r="M326" s="156"/>
      <c r="T326" s="157"/>
      <c r="AT326" s="153" t="s">
        <v>179</v>
      </c>
      <c r="AU326" s="153" t="s">
        <v>89</v>
      </c>
      <c r="AV326" s="12" t="s">
        <v>87</v>
      </c>
      <c r="AW326" s="12" t="s">
        <v>36</v>
      </c>
      <c r="AX326" s="12" t="s">
        <v>80</v>
      </c>
      <c r="AY326" s="153" t="s">
        <v>171</v>
      </c>
    </row>
    <row r="327" spans="2:51" s="13" customFormat="1">
      <c r="B327" s="158"/>
      <c r="D327" s="152" t="s">
        <v>179</v>
      </c>
      <c r="E327" s="159" t="s">
        <v>1</v>
      </c>
      <c r="F327" s="160" t="s">
        <v>2272</v>
      </c>
      <c r="H327" s="161">
        <v>0.441</v>
      </c>
      <c r="I327" s="162"/>
      <c r="L327" s="158"/>
      <c r="M327" s="163"/>
      <c r="T327" s="164"/>
      <c r="AT327" s="159" t="s">
        <v>179</v>
      </c>
      <c r="AU327" s="159" t="s">
        <v>89</v>
      </c>
      <c r="AV327" s="13" t="s">
        <v>89</v>
      </c>
      <c r="AW327" s="13" t="s">
        <v>36</v>
      </c>
      <c r="AX327" s="13" t="s">
        <v>80</v>
      </c>
      <c r="AY327" s="159" t="s">
        <v>171</v>
      </c>
    </row>
    <row r="328" spans="2:51" s="12" customFormat="1">
      <c r="B328" s="151"/>
      <c r="D328" s="152" t="s">
        <v>179</v>
      </c>
      <c r="E328" s="153" t="s">
        <v>1</v>
      </c>
      <c r="F328" s="154" t="s">
        <v>2273</v>
      </c>
      <c r="H328" s="153" t="s">
        <v>1</v>
      </c>
      <c r="I328" s="155"/>
      <c r="L328" s="151"/>
      <c r="M328" s="156"/>
      <c r="T328" s="157"/>
      <c r="AT328" s="153" t="s">
        <v>179</v>
      </c>
      <c r="AU328" s="153" t="s">
        <v>89</v>
      </c>
      <c r="AV328" s="12" t="s">
        <v>87</v>
      </c>
      <c r="AW328" s="12" t="s">
        <v>36</v>
      </c>
      <c r="AX328" s="12" t="s">
        <v>80</v>
      </c>
      <c r="AY328" s="153" t="s">
        <v>171</v>
      </c>
    </row>
    <row r="329" spans="2:51" s="13" customFormat="1">
      <c r="B329" s="158"/>
      <c r="D329" s="152" t="s">
        <v>179</v>
      </c>
      <c r="E329" s="159" t="s">
        <v>1</v>
      </c>
      <c r="F329" s="160" t="s">
        <v>2274</v>
      </c>
      <c r="H329" s="161">
        <v>2.8079999999999998</v>
      </c>
      <c r="I329" s="162"/>
      <c r="L329" s="158"/>
      <c r="M329" s="163"/>
      <c r="T329" s="164"/>
      <c r="AT329" s="159" t="s">
        <v>179</v>
      </c>
      <c r="AU329" s="159" t="s">
        <v>89</v>
      </c>
      <c r="AV329" s="13" t="s">
        <v>89</v>
      </c>
      <c r="AW329" s="13" t="s">
        <v>36</v>
      </c>
      <c r="AX329" s="13" t="s">
        <v>80</v>
      </c>
      <c r="AY329" s="159" t="s">
        <v>171</v>
      </c>
    </row>
    <row r="330" spans="2:51" s="12" customFormat="1">
      <c r="B330" s="151"/>
      <c r="D330" s="152" t="s">
        <v>179</v>
      </c>
      <c r="E330" s="153" t="s">
        <v>1</v>
      </c>
      <c r="F330" s="154" t="s">
        <v>2275</v>
      </c>
      <c r="H330" s="153" t="s">
        <v>1</v>
      </c>
      <c r="I330" s="155"/>
      <c r="L330" s="151"/>
      <c r="M330" s="156"/>
      <c r="T330" s="157"/>
      <c r="AT330" s="153" t="s">
        <v>179</v>
      </c>
      <c r="AU330" s="153" t="s">
        <v>89</v>
      </c>
      <c r="AV330" s="12" t="s">
        <v>87</v>
      </c>
      <c r="AW330" s="12" t="s">
        <v>36</v>
      </c>
      <c r="AX330" s="12" t="s">
        <v>80</v>
      </c>
      <c r="AY330" s="153" t="s">
        <v>171</v>
      </c>
    </row>
    <row r="331" spans="2:51" s="13" customFormat="1">
      <c r="B331" s="158"/>
      <c r="D331" s="152" t="s">
        <v>179</v>
      </c>
      <c r="E331" s="159" t="s">
        <v>1</v>
      </c>
      <c r="F331" s="160" t="s">
        <v>2276</v>
      </c>
      <c r="H331" s="161">
        <v>2.5430000000000001</v>
      </c>
      <c r="I331" s="162"/>
      <c r="L331" s="158"/>
      <c r="M331" s="163"/>
      <c r="T331" s="164"/>
      <c r="AT331" s="159" t="s">
        <v>179</v>
      </c>
      <c r="AU331" s="159" t="s">
        <v>89</v>
      </c>
      <c r="AV331" s="13" t="s">
        <v>89</v>
      </c>
      <c r="AW331" s="13" t="s">
        <v>36</v>
      </c>
      <c r="AX331" s="13" t="s">
        <v>80</v>
      </c>
      <c r="AY331" s="159" t="s">
        <v>171</v>
      </c>
    </row>
    <row r="332" spans="2:51" s="12" customFormat="1">
      <c r="B332" s="151"/>
      <c r="D332" s="152" t="s">
        <v>179</v>
      </c>
      <c r="E332" s="153" t="s">
        <v>1</v>
      </c>
      <c r="F332" s="154" t="s">
        <v>2277</v>
      </c>
      <c r="H332" s="153" t="s">
        <v>1</v>
      </c>
      <c r="I332" s="155"/>
      <c r="L332" s="151"/>
      <c r="M332" s="156"/>
      <c r="T332" s="157"/>
      <c r="AT332" s="153" t="s">
        <v>179</v>
      </c>
      <c r="AU332" s="153" t="s">
        <v>89</v>
      </c>
      <c r="AV332" s="12" t="s">
        <v>87</v>
      </c>
      <c r="AW332" s="12" t="s">
        <v>36</v>
      </c>
      <c r="AX332" s="12" t="s">
        <v>80</v>
      </c>
      <c r="AY332" s="153" t="s">
        <v>171</v>
      </c>
    </row>
    <row r="333" spans="2:51" s="13" customFormat="1">
      <c r="B333" s="158"/>
      <c r="D333" s="152" t="s">
        <v>179</v>
      </c>
      <c r="E333" s="159" t="s">
        <v>1</v>
      </c>
      <c r="F333" s="160" t="s">
        <v>2278</v>
      </c>
      <c r="H333" s="161">
        <v>1.2549999999999999</v>
      </c>
      <c r="I333" s="162"/>
      <c r="L333" s="158"/>
      <c r="M333" s="163"/>
      <c r="T333" s="164"/>
      <c r="AT333" s="159" t="s">
        <v>179</v>
      </c>
      <c r="AU333" s="159" t="s">
        <v>89</v>
      </c>
      <c r="AV333" s="13" t="s">
        <v>89</v>
      </c>
      <c r="AW333" s="13" t="s">
        <v>36</v>
      </c>
      <c r="AX333" s="13" t="s">
        <v>80</v>
      </c>
      <c r="AY333" s="159" t="s">
        <v>171</v>
      </c>
    </row>
    <row r="334" spans="2:51" s="15" customFormat="1">
      <c r="B334" s="172"/>
      <c r="D334" s="152" t="s">
        <v>179</v>
      </c>
      <c r="E334" s="173" t="s">
        <v>1</v>
      </c>
      <c r="F334" s="174" t="s">
        <v>224</v>
      </c>
      <c r="H334" s="175">
        <v>7.0469999999999997</v>
      </c>
      <c r="I334" s="176"/>
      <c r="L334" s="172"/>
      <c r="M334" s="177"/>
      <c r="T334" s="178"/>
      <c r="AT334" s="173" t="s">
        <v>179</v>
      </c>
      <c r="AU334" s="173" t="s">
        <v>89</v>
      </c>
      <c r="AV334" s="15" t="s">
        <v>96</v>
      </c>
      <c r="AW334" s="15" t="s">
        <v>36</v>
      </c>
      <c r="AX334" s="15" t="s">
        <v>80</v>
      </c>
      <c r="AY334" s="173" t="s">
        <v>171</v>
      </c>
    </row>
    <row r="335" spans="2:51" s="12" customFormat="1">
      <c r="B335" s="151"/>
      <c r="D335" s="152" t="s">
        <v>179</v>
      </c>
      <c r="E335" s="153" t="s">
        <v>1</v>
      </c>
      <c r="F335" s="154" t="s">
        <v>2279</v>
      </c>
      <c r="H335" s="153" t="s">
        <v>1</v>
      </c>
      <c r="I335" s="155"/>
      <c r="L335" s="151"/>
      <c r="M335" s="156"/>
      <c r="T335" s="157"/>
      <c r="AT335" s="153" t="s">
        <v>179</v>
      </c>
      <c r="AU335" s="153" t="s">
        <v>89</v>
      </c>
      <c r="AV335" s="12" t="s">
        <v>87</v>
      </c>
      <c r="AW335" s="12" t="s">
        <v>36</v>
      </c>
      <c r="AX335" s="12" t="s">
        <v>80</v>
      </c>
      <c r="AY335" s="153" t="s">
        <v>171</v>
      </c>
    </row>
    <row r="336" spans="2:51" s="13" customFormat="1">
      <c r="B336" s="158"/>
      <c r="D336" s="152" t="s">
        <v>179</v>
      </c>
      <c r="E336" s="159" t="s">
        <v>1</v>
      </c>
      <c r="F336" s="160" t="s">
        <v>2280</v>
      </c>
      <c r="H336" s="161">
        <v>2.3759999999999999</v>
      </c>
      <c r="I336" s="162"/>
      <c r="L336" s="158"/>
      <c r="M336" s="163"/>
      <c r="T336" s="164"/>
      <c r="AT336" s="159" t="s">
        <v>179</v>
      </c>
      <c r="AU336" s="159" t="s">
        <v>89</v>
      </c>
      <c r="AV336" s="13" t="s">
        <v>89</v>
      </c>
      <c r="AW336" s="13" t="s">
        <v>36</v>
      </c>
      <c r="AX336" s="13" t="s">
        <v>80</v>
      </c>
      <c r="AY336" s="159" t="s">
        <v>171</v>
      </c>
    </row>
    <row r="337" spans="2:65" s="12" customFormat="1">
      <c r="B337" s="151"/>
      <c r="D337" s="152" t="s">
        <v>179</v>
      </c>
      <c r="E337" s="153" t="s">
        <v>1</v>
      </c>
      <c r="F337" s="154" t="s">
        <v>2281</v>
      </c>
      <c r="H337" s="153" t="s">
        <v>1</v>
      </c>
      <c r="I337" s="155"/>
      <c r="L337" s="151"/>
      <c r="M337" s="156"/>
      <c r="T337" s="157"/>
      <c r="AT337" s="153" t="s">
        <v>179</v>
      </c>
      <c r="AU337" s="153" t="s">
        <v>89</v>
      </c>
      <c r="AV337" s="12" t="s">
        <v>87</v>
      </c>
      <c r="AW337" s="12" t="s">
        <v>36</v>
      </c>
      <c r="AX337" s="12" t="s">
        <v>80</v>
      </c>
      <c r="AY337" s="153" t="s">
        <v>171</v>
      </c>
    </row>
    <row r="338" spans="2:65" s="13" customFormat="1">
      <c r="B338" s="158"/>
      <c r="D338" s="152" t="s">
        <v>179</v>
      </c>
      <c r="E338" s="159" t="s">
        <v>1</v>
      </c>
      <c r="F338" s="160" t="s">
        <v>2282</v>
      </c>
      <c r="H338" s="161">
        <v>0.60599999999999998</v>
      </c>
      <c r="I338" s="162"/>
      <c r="L338" s="158"/>
      <c r="M338" s="163"/>
      <c r="T338" s="164"/>
      <c r="AT338" s="159" t="s">
        <v>179</v>
      </c>
      <c r="AU338" s="159" t="s">
        <v>89</v>
      </c>
      <c r="AV338" s="13" t="s">
        <v>89</v>
      </c>
      <c r="AW338" s="13" t="s">
        <v>36</v>
      </c>
      <c r="AX338" s="13" t="s">
        <v>80</v>
      </c>
      <c r="AY338" s="159" t="s">
        <v>171</v>
      </c>
    </row>
    <row r="339" spans="2:65" s="12" customFormat="1">
      <c r="B339" s="151"/>
      <c r="D339" s="152" t="s">
        <v>179</v>
      </c>
      <c r="E339" s="153" t="s">
        <v>1</v>
      </c>
      <c r="F339" s="154" t="s">
        <v>2283</v>
      </c>
      <c r="H339" s="153" t="s">
        <v>1</v>
      </c>
      <c r="I339" s="155"/>
      <c r="L339" s="151"/>
      <c r="M339" s="156"/>
      <c r="T339" s="157"/>
      <c r="AT339" s="153" t="s">
        <v>179</v>
      </c>
      <c r="AU339" s="153" t="s">
        <v>89</v>
      </c>
      <c r="AV339" s="12" t="s">
        <v>87</v>
      </c>
      <c r="AW339" s="12" t="s">
        <v>36</v>
      </c>
      <c r="AX339" s="12" t="s">
        <v>80</v>
      </c>
      <c r="AY339" s="153" t="s">
        <v>171</v>
      </c>
    </row>
    <row r="340" spans="2:65" s="13" customFormat="1">
      <c r="B340" s="158"/>
      <c r="D340" s="152" t="s">
        <v>179</v>
      </c>
      <c r="E340" s="159" t="s">
        <v>1</v>
      </c>
      <c r="F340" s="160" t="s">
        <v>2282</v>
      </c>
      <c r="H340" s="161">
        <v>0.60599999999999998</v>
      </c>
      <c r="I340" s="162"/>
      <c r="L340" s="158"/>
      <c r="M340" s="163"/>
      <c r="T340" s="164"/>
      <c r="AT340" s="159" t="s">
        <v>179</v>
      </c>
      <c r="AU340" s="159" t="s">
        <v>89</v>
      </c>
      <c r="AV340" s="13" t="s">
        <v>89</v>
      </c>
      <c r="AW340" s="13" t="s">
        <v>36</v>
      </c>
      <c r="AX340" s="13" t="s">
        <v>80</v>
      </c>
      <c r="AY340" s="159" t="s">
        <v>171</v>
      </c>
    </row>
    <row r="341" spans="2:65" s="12" customFormat="1">
      <c r="B341" s="151"/>
      <c r="D341" s="152" t="s">
        <v>179</v>
      </c>
      <c r="E341" s="153" t="s">
        <v>1</v>
      </c>
      <c r="F341" s="154" t="s">
        <v>2284</v>
      </c>
      <c r="H341" s="153" t="s">
        <v>1</v>
      </c>
      <c r="I341" s="155"/>
      <c r="L341" s="151"/>
      <c r="M341" s="156"/>
      <c r="T341" s="157"/>
      <c r="AT341" s="153" t="s">
        <v>179</v>
      </c>
      <c r="AU341" s="153" t="s">
        <v>89</v>
      </c>
      <c r="AV341" s="12" t="s">
        <v>87</v>
      </c>
      <c r="AW341" s="12" t="s">
        <v>36</v>
      </c>
      <c r="AX341" s="12" t="s">
        <v>80</v>
      </c>
      <c r="AY341" s="153" t="s">
        <v>171</v>
      </c>
    </row>
    <row r="342" spans="2:65" s="13" customFormat="1">
      <c r="B342" s="158"/>
      <c r="D342" s="152" t="s">
        <v>179</v>
      </c>
      <c r="E342" s="159" t="s">
        <v>1</v>
      </c>
      <c r="F342" s="160" t="s">
        <v>2285</v>
      </c>
      <c r="H342" s="161">
        <v>0.96299999999999997</v>
      </c>
      <c r="I342" s="162"/>
      <c r="L342" s="158"/>
      <c r="M342" s="163"/>
      <c r="T342" s="164"/>
      <c r="AT342" s="159" t="s">
        <v>179</v>
      </c>
      <c r="AU342" s="159" t="s">
        <v>89</v>
      </c>
      <c r="AV342" s="13" t="s">
        <v>89</v>
      </c>
      <c r="AW342" s="13" t="s">
        <v>36</v>
      </c>
      <c r="AX342" s="13" t="s">
        <v>80</v>
      </c>
      <c r="AY342" s="159" t="s">
        <v>171</v>
      </c>
    </row>
    <row r="343" spans="2:65" s="15" customFormat="1">
      <c r="B343" s="172"/>
      <c r="D343" s="152" t="s">
        <v>179</v>
      </c>
      <c r="E343" s="173" t="s">
        <v>1</v>
      </c>
      <c r="F343" s="174" t="s">
        <v>224</v>
      </c>
      <c r="H343" s="175">
        <v>4.5510000000000002</v>
      </c>
      <c r="I343" s="176"/>
      <c r="L343" s="172"/>
      <c r="M343" s="177"/>
      <c r="T343" s="178"/>
      <c r="AT343" s="173" t="s">
        <v>179</v>
      </c>
      <c r="AU343" s="173" t="s">
        <v>89</v>
      </c>
      <c r="AV343" s="15" t="s">
        <v>96</v>
      </c>
      <c r="AW343" s="15" t="s">
        <v>36</v>
      </c>
      <c r="AX343" s="15" t="s">
        <v>80</v>
      </c>
      <c r="AY343" s="173" t="s">
        <v>171</v>
      </c>
    </row>
    <row r="344" spans="2:65" s="12" customFormat="1">
      <c r="B344" s="151"/>
      <c r="D344" s="152" t="s">
        <v>179</v>
      </c>
      <c r="E344" s="153" t="s">
        <v>1</v>
      </c>
      <c r="F344" s="154" t="s">
        <v>2286</v>
      </c>
      <c r="H344" s="153" t="s">
        <v>1</v>
      </c>
      <c r="I344" s="155"/>
      <c r="L344" s="151"/>
      <c r="M344" s="156"/>
      <c r="T344" s="157"/>
      <c r="AT344" s="153" t="s">
        <v>179</v>
      </c>
      <c r="AU344" s="153" t="s">
        <v>89</v>
      </c>
      <c r="AV344" s="12" t="s">
        <v>87</v>
      </c>
      <c r="AW344" s="12" t="s">
        <v>36</v>
      </c>
      <c r="AX344" s="12" t="s">
        <v>80</v>
      </c>
      <c r="AY344" s="153" t="s">
        <v>171</v>
      </c>
    </row>
    <row r="345" spans="2:65" s="13" customFormat="1">
      <c r="B345" s="158"/>
      <c r="D345" s="152" t="s">
        <v>179</v>
      </c>
      <c r="E345" s="159" t="s">
        <v>1</v>
      </c>
      <c r="F345" s="160" t="s">
        <v>2287</v>
      </c>
      <c r="H345" s="161">
        <v>0.371</v>
      </c>
      <c r="I345" s="162"/>
      <c r="L345" s="158"/>
      <c r="M345" s="163"/>
      <c r="T345" s="164"/>
      <c r="AT345" s="159" t="s">
        <v>179</v>
      </c>
      <c r="AU345" s="159" t="s">
        <v>89</v>
      </c>
      <c r="AV345" s="13" t="s">
        <v>89</v>
      </c>
      <c r="AW345" s="13" t="s">
        <v>36</v>
      </c>
      <c r="AX345" s="13" t="s">
        <v>80</v>
      </c>
      <c r="AY345" s="159" t="s">
        <v>171</v>
      </c>
    </row>
    <row r="346" spans="2:65" s="12" customFormat="1">
      <c r="B346" s="151"/>
      <c r="D346" s="152" t="s">
        <v>179</v>
      </c>
      <c r="E346" s="153" t="s">
        <v>1</v>
      </c>
      <c r="F346" s="154" t="s">
        <v>2288</v>
      </c>
      <c r="H346" s="153" t="s">
        <v>1</v>
      </c>
      <c r="I346" s="155"/>
      <c r="L346" s="151"/>
      <c r="M346" s="156"/>
      <c r="T346" s="157"/>
      <c r="AT346" s="153" t="s">
        <v>179</v>
      </c>
      <c r="AU346" s="153" t="s">
        <v>89</v>
      </c>
      <c r="AV346" s="12" t="s">
        <v>87</v>
      </c>
      <c r="AW346" s="12" t="s">
        <v>36</v>
      </c>
      <c r="AX346" s="12" t="s">
        <v>80</v>
      </c>
      <c r="AY346" s="153" t="s">
        <v>171</v>
      </c>
    </row>
    <row r="347" spans="2:65" s="13" customFormat="1">
      <c r="B347" s="158"/>
      <c r="D347" s="152" t="s">
        <v>179</v>
      </c>
      <c r="E347" s="159" t="s">
        <v>1</v>
      </c>
      <c r="F347" s="160" t="s">
        <v>2289</v>
      </c>
      <c r="H347" s="161">
        <v>0.29499999999999998</v>
      </c>
      <c r="I347" s="162"/>
      <c r="L347" s="158"/>
      <c r="M347" s="163"/>
      <c r="T347" s="164"/>
      <c r="AT347" s="159" t="s">
        <v>179</v>
      </c>
      <c r="AU347" s="159" t="s">
        <v>89</v>
      </c>
      <c r="AV347" s="13" t="s">
        <v>89</v>
      </c>
      <c r="AW347" s="13" t="s">
        <v>36</v>
      </c>
      <c r="AX347" s="13" t="s">
        <v>80</v>
      </c>
      <c r="AY347" s="159" t="s">
        <v>171</v>
      </c>
    </row>
    <row r="348" spans="2:65" s="15" customFormat="1">
      <c r="B348" s="172"/>
      <c r="D348" s="152" t="s">
        <v>179</v>
      </c>
      <c r="E348" s="173" t="s">
        <v>1</v>
      </c>
      <c r="F348" s="174" t="s">
        <v>224</v>
      </c>
      <c r="H348" s="175">
        <v>0.66600000000000004</v>
      </c>
      <c r="I348" s="176"/>
      <c r="L348" s="172"/>
      <c r="M348" s="177"/>
      <c r="T348" s="178"/>
      <c r="AT348" s="173" t="s">
        <v>179</v>
      </c>
      <c r="AU348" s="173" t="s">
        <v>89</v>
      </c>
      <c r="AV348" s="15" t="s">
        <v>96</v>
      </c>
      <c r="AW348" s="15" t="s">
        <v>36</v>
      </c>
      <c r="AX348" s="15" t="s">
        <v>80</v>
      </c>
      <c r="AY348" s="173" t="s">
        <v>171</v>
      </c>
    </row>
    <row r="349" spans="2:65" s="14" customFormat="1">
      <c r="B349" s="165"/>
      <c r="D349" s="152" t="s">
        <v>179</v>
      </c>
      <c r="E349" s="166" t="s">
        <v>1</v>
      </c>
      <c r="F349" s="167" t="s">
        <v>183</v>
      </c>
      <c r="H349" s="168">
        <v>71.72</v>
      </c>
      <c r="I349" s="169"/>
      <c r="L349" s="165"/>
      <c r="M349" s="170"/>
      <c r="T349" s="171"/>
      <c r="AT349" s="166" t="s">
        <v>179</v>
      </c>
      <c r="AU349" s="166" t="s">
        <v>89</v>
      </c>
      <c r="AV349" s="14" t="s">
        <v>177</v>
      </c>
      <c r="AW349" s="14" t="s">
        <v>36</v>
      </c>
      <c r="AX349" s="14" t="s">
        <v>87</v>
      </c>
      <c r="AY349" s="166" t="s">
        <v>171</v>
      </c>
    </row>
    <row r="350" spans="2:65" s="1" customFormat="1" ht="33" customHeight="1">
      <c r="B350" s="32"/>
      <c r="C350" s="137" t="s">
        <v>576</v>
      </c>
      <c r="D350" s="137" t="s">
        <v>173</v>
      </c>
      <c r="E350" s="138" t="s">
        <v>2290</v>
      </c>
      <c r="F350" s="139" t="s">
        <v>2291</v>
      </c>
      <c r="G350" s="140" t="s">
        <v>280</v>
      </c>
      <c r="H350" s="141">
        <v>26.667000000000002</v>
      </c>
      <c r="I350" s="142"/>
      <c r="J350" s="143">
        <f>ROUND(I350*H350,2)</f>
        <v>0</v>
      </c>
      <c r="K350" s="144"/>
      <c r="L350" s="32"/>
      <c r="M350" s="145" t="s">
        <v>1</v>
      </c>
      <c r="N350" s="146" t="s">
        <v>45</v>
      </c>
      <c r="P350" s="147">
        <f>O350*H350</f>
        <v>0</v>
      </c>
      <c r="Q350" s="147">
        <v>0</v>
      </c>
      <c r="R350" s="147">
        <f>Q350*H350</f>
        <v>0</v>
      </c>
      <c r="S350" s="147">
        <v>0</v>
      </c>
      <c r="T350" s="148">
        <f>S350*H350</f>
        <v>0</v>
      </c>
      <c r="AR350" s="149" t="s">
        <v>177</v>
      </c>
      <c r="AT350" s="149" t="s">
        <v>173</v>
      </c>
      <c r="AU350" s="149" t="s">
        <v>89</v>
      </c>
      <c r="AY350" s="17" t="s">
        <v>171</v>
      </c>
      <c r="BE350" s="150">
        <f>IF(N350="základní",J350,0)</f>
        <v>0</v>
      </c>
      <c r="BF350" s="150">
        <f>IF(N350="snížená",J350,0)</f>
        <v>0</v>
      </c>
      <c r="BG350" s="150">
        <f>IF(N350="zákl. přenesená",J350,0)</f>
        <v>0</v>
      </c>
      <c r="BH350" s="150">
        <f>IF(N350="sníž. přenesená",J350,0)</f>
        <v>0</v>
      </c>
      <c r="BI350" s="150">
        <f>IF(N350="nulová",J350,0)</f>
        <v>0</v>
      </c>
      <c r="BJ350" s="17" t="s">
        <v>87</v>
      </c>
      <c r="BK350" s="150">
        <f>ROUND(I350*H350,2)</f>
        <v>0</v>
      </c>
      <c r="BL350" s="17" t="s">
        <v>177</v>
      </c>
      <c r="BM350" s="149" t="s">
        <v>2292</v>
      </c>
    </row>
    <row r="351" spans="2:65" s="12" customFormat="1">
      <c r="B351" s="151"/>
      <c r="D351" s="152" t="s">
        <v>179</v>
      </c>
      <c r="E351" s="153" t="s">
        <v>1</v>
      </c>
      <c r="F351" s="154" t="s">
        <v>2149</v>
      </c>
      <c r="H351" s="153" t="s">
        <v>1</v>
      </c>
      <c r="I351" s="155"/>
      <c r="L351" s="151"/>
      <c r="M351" s="156"/>
      <c r="T351" s="157"/>
      <c r="AT351" s="153" t="s">
        <v>179</v>
      </c>
      <c r="AU351" s="153" t="s">
        <v>89</v>
      </c>
      <c r="AV351" s="12" t="s">
        <v>87</v>
      </c>
      <c r="AW351" s="12" t="s">
        <v>36</v>
      </c>
      <c r="AX351" s="12" t="s">
        <v>80</v>
      </c>
      <c r="AY351" s="153" t="s">
        <v>171</v>
      </c>
    </row>
    <row r="352" spans="2:65" s="12" customFormat="1">
      <c r="B352" s="151"/>
      <c r="D352" s="152" t="s">
        <v>179</v>
      </c>
      <c r="E352" s="153" t="s">
        <v>1</v>
      </c>
      <c r="F352" s="154" t="s">
        <v>2293</v>
      </c>
      <c r="H352" s="153" t="s">
        <v>1</v>
      </c>
      <c r="I352" s="155"/>
      <c r="L352" s="151"/>
      <c r="M352" s="156"/>
      <c r="T352" s="157"/>
      <c r="AT352" s="153" t="s">
        <v>179</v>
      </c>
      <c r="AU352" s="153" t="s">
        <v>89</v>
      </c>
      <c r="AV352" s="12" t="s">
        <v>87</v>
      </c>
      <c r="AW352" s="12" t="s">
        <v>36</v>
      </c>
      <c r="AX352" s="12" t="s">
        <v>80</v>
      </c>
      <c r="AY352" s="153" t="s">
        <v>171</v>
      </c>
    </row>
    <row r="353" spans="2:65" s="13" customFormat="1">
      <c r="B353" s="158"/>
      <c r="D353" s="152" t="s">
        <v>179</v>
      </c>
      <c r="E353" s="159" t="s">
        <v>1</v>
      </c>
      <c r="F353" s="160" t="s">
        <v>2294</v>
      </c>
      <c r="H353" s="161">
        <v>22.408000000000001</v>
      </c>
      <c r="I353" s="162"/>
      <c r="L353" s="158"/>
      <c r="M353" s="163"/>
      <c r="T353" s="164"/>
      <c r="AT353" s="159" t="s">
        <v>179</v>
      </c>
      <c r="AU353" s="159" t="s">
        <v>89</v>
      </c>
      <c r="AV353" s="13" t="s">
        <v>89</v>
      </c>
      <c r="AW353" s="13" t="s">
        <v>36</v>
      </c>
      <c r="AX353" s="13" t="s">
        <v>80</v>
      </c>
      <c r="AY353" s="159" t="s">
        <v>171</v>
      </c>
    </row>
    <row r="354" spans="2:65" s="13" customFormat="1">
      <c r="B354" s="158"/>
      <c r="D354" s="152" t="s">
        <v>179</v>
      </c>
      <c r="E354" s="159" t="s">
        <v>1</v>
      </c>
      <c r="F354" s="160" t="s">
        <v>2295</v>
      </c>
      <c r="H354" s="161">
        <v>-1.89</v>
      </c>
      <c r="I354" s="162"/>
      <c r="L354" s="158"/>
      <c r="M354" s="163"/>
      <c r="T354" s="164"/>
      <c r="AT354" s="159" t="s">
        <v>179</v>
      </c>
      <c r="AU354" s="159" t="s">
        <v>89</v>
      </c>
      <c r="AV354" s="13" t="s">
        <v>89</v>
      </c>
      <c r="AW354" s="13" t="s">
        <v>36</v>
      </c>
      <c r="AX354" s="13" t="s">
        <v>80</v>
      </c>
      <c r="AY354" s="159" t="s">
        <v>171</v>
      </c>
    </row>
    <row r="355" spans="2:65" s="13" customFormat="1">
      <c r="B355" s="158"/>
      <c r="D355" s="152" t="s">
        <v>179</v>
      </c>
      <c r="E355" s="159" t="s">
        <v>1</v>
      </c>
      <c r="F355" s="160" t="s">
        <v>2296</v>
      </c>
      <c r="H355" s="161">
        <v>-0.4</v>
      </c>
      <c r="I355" s="162"/>
      <c r="L355" s="158"/>
      <c r="M355" s="163"/>
      <c r="T355" s="164"/>
      <c r="AT355" s="159" t="s">
        <v>179</v>
      </c>
      <c r="AU355" s="159" t="s">
        <v>89</v>
      </c>
      <c r="AV355" s="13" t="s">
        <v>89</v>
      </c>
      <c r="AW355" s="13" t="s">
        <v>36</v>
      </c>
      <c r="AX355" s="13" t="s">
        <v>80</v>
      </c>
      <c r="AY355" s="159" t="s">
        <v>171</v>
      </c>
    </row>
    <row r="356" spans="2:65" s="13" customFormat="1">
      <c r="B356" s="158"/>
      <c r="D356" s="152" t="s">
        <v>179</v>
      </c>
      <c r="E356" s="159" t="s">
        <v>1</v>
      </c>
      <c r="F356" s="160" t="s">
        <v>2297</v>
      </c>
      <c r="H356" s="161">
        <v>-0.4</v>
      </c>
      <c r="I356" s="162"/>
      <c r="L356" s="158"/>
      <c r="M356" s="163"/>
      <c r="T356" s="164"/>
      <c r="AT356" s="159" t="s">
        <v>179</v>
      </c>
      <c r="AU356" s="159" t="s">
        <v>89</v>
      </c>
      <c r="AV356" s="13" t="s">
        <v>89</v>
      </c>
      <c r="AW356" s="13" t="s">
        <v>36</v>
      </c>
      <c r="AX356" s="13" t="s">
        <v>80</v>
      </c>
      <c r="AY356" s="159" t="s">
        <v>171</v>
      </c>
    </row>
    <row r="357" spans="2:65" s="13" customFormat="1">
      <c r="B357" s="158"/>
      <c r="D357" s="152" t="s">
        <v>179</v>
      </c>
      <c r="E357" s="159" t="s">
        <v>1</v>
      </c>
      <c r="F357" s="160" t="s">
        <v>2298</v>
      </c>
      <c r="H357" s="161">
        <v>-0.8</v>
      </c>
      <c r="I357" s="162"/>
      <c r="L357" s="158"/>
      <c r="M357" s="163"/>
      <c r="T357" s="164"/>
      <c r="AT357" s="159" t="s">
        <v>179</v>
      </c>
      <c r="AU357" s="159" t="s">
        <v>89</v>
      </c>
      <c r="AV357" s="13" t="s">
        <v>89</v>
      </c>
      <c r="AW357" s="13" t="s">
        <v>36</v>
      </c>
      <c r="AX357" s="13" t="s">
        <v>80</v>
      </c>
      <c r="AY357" s="159" t="s">
        <v>171</v>
      </c>
    </row>
    <row r="358" spans="2:65" s="15" customFormat="1">
      <c r="B358" s="172"/>
      <c r="D358" s="152" t="s">
        <v>179</v>
      </c>
      <c r="E358" s="173" t="s">
        <v>1</v>
      </c>
      <c r="F358" s="174" t="s">
        <v>224</v>
      </c>
      <c r="H358" s="175">
        <v>18.917999999999999</v>
      </c>
      <c r="I358" s="176"/>
      <c r="L358" s="172"/>
      <c r="M358" s="177"/>
      <c r="T358" s="178"/>
      <c r="AT358" s="173" t="s">
        <v>179</v>
      </c>
      <c r="AU358" s="173" t="s">
        <v>89</v>
      </c>
      <c r="AV358" s="15" t="s">
        <v>96</v>
      </c>
      <c r="AW358" s="15" t="s">
        <v>36</v>
      </c>
      <c r="AX358" s="15" t="s">
        <v>80</v>
      </c>
      <c r="AY358" s="173" t="s">
        <v>171</v>
      </c>
    </row>
    <row r="359" spans="2:65" s="12" customFormat="1">
      <c r="B359" s="151"/>
      <c r="D359" s="152" t="s">
        <v>179</v>
      </c>
      <c r="E359" s="153" t="s">
        <v>1</v>
      </c>
      <c r="F359" s="154" t="s">
        <v>2299</v>
      </c>
      <c r="H359" s="153" t="s">
        <v>1</v>
      </c>
      <c r="I359" s="155"/>
      <c r="L359" s="151"/>
      <c r="M359" s="156"/>
      <c r="T359" s="157"/>
      <c r="AT359" s="153" t="s">
        <v>179</v>
      </c>
      <c r="AU359" s="153" t="s">
        <v>89</v>
      </c>
      <c r="AV359" s="12" t="s">
        <v>87</v>
      </c>
      <c r="AW359" s="12" t="s">
        <v>36</v>
      </c>
      <c r="AX359" s="12" t="s">
        <v>80</v>
      </c>
      <c r="AY359" s="153" t="s">
        <v>171</v>
      </c>
    </row>
    <row r="360" spans="2:65" s="13" customFormat="1">
      <c r="B360" s="158"/>
      <c r="D360" s="152" t="s">
        <v>179</v>
      </c>
      <c r="E360" s="159" t="s">
        <v>1</v>
      </c>
      <c r="F360" s="160" t="s">
        <v>2300</v>
      </c>
      <c r="H360" s="161">
        <v>6.6820000000000004</v>
      </c>
      <c r="I360" s="162"/>
      <c r="L360" s="158"/>
      <c r="M360" s="163"/>
      <c r="T360" s="164"/>
      <c r="AT360" s="159" t="s">
        <v>179</v>
      </c>
      <c r="AU360" s="159" t="s">
        <v>89</v>
      </c>
      <c r="AV360" s="13" t="s">
        <v>89</v>
      </c>
      <c r="AW360" s="13" t="s">
        <v>36</v>
      </c>
      <c r="AX360" s="13" t="s">
        <v>80</v>
      </c>
      <c r="AY360" s="159" t="s">
        <v>171</v>
      </c>
    </row>
    <row r="361" spans="2:65" s="13" customFormat="1">
      <c r="B361" s="158"/>
      <c r="D361" s="152" t="s">
        <v>179</v>
      </c>
      <c r="E361" s="159" t="s">
        <v>1</v>
      </c>
      <c r="F361" s="160" t="s">
        <v>2301</v>
      </c>
      <c r="H361" s="161">
        <v>0.81200000000000006</v>
      </c>
      <c r="I361" s="162"/>
      <c r="L361" s="158"/>
      <c r="M361" s="163"/>
      <c r="T361" s="164"/>
      <c r="AT361" s="159" t="s">
        <v>179</v>
      </c>
      <c r="AU361" s="159" t="s">
        <v>89</v>
      </c>
      <c r="AV361" s="13" t="s">
        <v>89</v>
      </c>
      <c r="AW361" s="13" t="s">
        <v>36</v>
      </c>
      <c r="AX361" s="13" t="s">
        <v>80</v>
      </c>
      <c r="AY361" s="159" t="s">
        <v>171</v>
      </c>
    </row>
    <row r="362" spans="2:65" s="15" customFormat="1">
      <c r="B362" s="172"/>
      <c r="D362" s="152" t="s">
        <v>179</v>
      </c>
      <c r="E362" s="173" t="s">
        <v>1</v>
      </c>
      <c r="F362" s="174" t="s">
        <v>224</v>
      </c>
      <c r="H362" s="175">
        <v>7.4939999999999998</v>
      </c>
      <c r="I362" s="176"/>
      <c r="L362" s="172"/>
      <c r="M362" s="177"/>
      <c r="T362" s="178"/>
      <c r="AT362" s="173" t="s">
        <v>179</v>
      </c>
      <c r="AU362" s="173" t="s">
        <v>89</v>
      </c>
      <c r="AV362" s="15" t="s">
        <v>96</v>
      </c>
      <c r="AW362" s="15" t="s">
        <v>36</v>
      </c>
      <c r="AX362" s="15" t="s">
        <v>80</v>
      </c>
      <c r="AY362" s="173" t="s">
        <v>171</v>
      </c>
    </row>
    <row r="363" spans="2:65" s="12" customFormat="1">
      <c r="B363" s="151"/>
      <c r="D363" s="152" t="s">
        <v>179</v>
      </c>
      <c r="E363" s="153" t="s">
        <v>1</v>
      </c>
      <c r="F363" s="154" t="s">
        <v>2302</v>
      </c>
      <c r="H363" s="153" t="s">
        <v>1</v>
      </c>
      <c r="I363" s="155"/>
      <c r="L363" s="151"/>
      <c r="M363" s="156"/>
      <c r="T363" s="157"/>
      <c r="AT363" s="153" t="s">
        <v>179</v>
      </c>
      <c r="AU363" s="153" t="s">
        <v>89</v>
      </c>
      <c r="AV363" s="12" t="s">
        <v>87</v>
      </c>
      <c r="AW363" s="12" t="s">
        <v>36</v>
      </c>
      <c r="AX363" s="12" t="s">
        <v>80</v>
      </c>
      <c r="AY363" s="153" t="s">
        <v>171</v>
      </c>
    </row>
    <row r="364" spans="2:65" s="13" customFormat="1">
      <c r="B364" s="158"/>
      <c r="D364" s="152" t="s">
        <v>179</v>
      </c>
      <c r="E364" s="159" t="s">
        <v>1</v>
      </c>
      <c r="F364" s="160" t="s">
        <v>2303</v>
      </c>
      <c r="H364" s="161">
        <v>0.255</v>
      </c>
      <c r="I364" s="162"/>
      <c r="L364" s="158"/>
      <c r="M364" s="163"/>
      <c r="T364" s="164"/>
      <c r="AT364" s="159" t="s">
        <v>179</v>
      </c>
      <c r="AU364" s="159" t="s">
        <v>89</v>
      </c>
      <c r="AV364" s="13" t="s">
        <v>89</v>
      </c>
      <c r="AW364" s="13" t="s">
        <v>36</v>
      </c>
      <c r="AX364" s="13" t="s">
        <v>80</v>
      </c>
      <c r="AY364" s="159" t="s">
        <v>171</v>
      </c>
    </row>
    <row r="365" spans="2:65" s="14" customFormat="1">
      <c r="B365" s="165"/>
      <c r="D365" s="152" t="s">
        <v>179</v>
      </c>
      <c r="E365" s="166" t="s">
        <v>1</v>
      </c>
      <c r="F365" s="167" t="s">
        <v>183</v>
      </c>
      <c r="H365" s="168">
        <v>26.667000000000002</v>
      </c>
      <c r="I365" s="169"/>
      <c r="L365" s="165"/>
      <c r="M365" s="170"/>
      <c r="T365" s="171"/>
      <c r="AT365" s="166" t="s">
        <v>179</v>
      </c>
      <c r="AU365" s="166" t="s">
        <v>89</v>
      </c>
      <c r="AV365" s="14" t="s">
        <v>177</v>
      </c>
      <c r="AW365" s="14" t="s">
        <v>36</v>
      </c>
      <c r="AX365" s="14" t="s">
        <v>87</v>
      </c>
      <c r="AY365" s="166" t="s">
        <v>171</v>
      </c>
    </row>
    <row r="366" spans="2:65" s="1" customFormat="1" ht="33" customHeight="1">
      <c r="B366" s="32"/>
      <c r="C366" s="137" t="s">
        <v>583</v>
      </c>
      <c r="D366" s="137" t="s">
        <v>173</v>
      </c>
      <c r="E366" s="138" t="s">
        <v>1778</v>
      </c>
      <c r="F366" s="139" t="s">
        <v>1779</v>
      </c>
      <c r="G366" s="140" t="s">
        <v>176</v>
      </c>
      <c r="H366" s="141">
        <v>461.91699999999997</v>
      </c>
      <c r="I366" s="142"/>
      <c r="J366" s="143">
        <f>ROUND(I366*H366,2)</f>
        <v>0</v>
      </c>
      <c r="K366" s="144"/>
      <c r="L366" s="32"/>
      <c r="M366" s="145" t="s">
        <v>1</v>
      </c>
      <c r="N366" s="146" t="s">
        <v>45</v>
      </c>
      <c r="P366" s="147">
        <f>O366*H366</f>
        <v>0</v>
      </c>
      <c r="Q366" s="147">
        <v>1.6199999999999999E-3</v>
      </c>
      <c r="R366" s="147">
        <f>Q366*H366</f>
        <v>0.74830553999999994</v>
      </c>
      <c r="S366" s="147">
        <v>0</v>
      </c>
      <c r="T366" s="148">
        <f>S366*H366</f>
        <v>0</v>
      </c>
      <c r="AR366" s="149" t="s">
        <v>177</v>
      </c>
      <c r="AT366" s="149" t="s">
        <v>173</v>
      </c>
      <c r="AU366" s="149" t="s">
        <v>89</v>
      </c>
      <c r="AY366" s="17" t="s">
        <v>171</v>
      </c>
      <c r="BE366" s="150">
        <f>IF(N366="základní",J366,0)</f>
        <v>0</v>
      </c>
      <c r="BF366" s="150">
        <f>IF(N366="snížená",J366,0)</f>
        <v>0</v>
      </c>
      <c r="BG366" s="150">
        <f>IF(N366="zákl. přenesená",J366,0)</f>
        <v>0</v>
      </c>
      <c r="BH366" s="150">
        <f>IF(N366="sníž. přenesená",J366,0)</f>
        <v>0</v>
      </c>
      <c r="BI366" s="150">
        <f>IF(N366="nulová",J366,0)</f>
        <v>0</v>
      </c>
      <c r="BJ366" s="17" t="s">
        <v>87</v>
      </c>
      <c r="BK366" s="150">
        <f>ROUND(I366*H366,2)</f>
        <v>0</v>
      </c>
      <c r="BL366" s="17" t="s">
        <v>177</v>
      </c>
      <c r="BM366" s="149" t="s">
        <v>2304</v>
      </c>
    </row>
    <row r="367" spans="2:65" s="12" customFormat="1">
      <c r="B367" s="151"/>
      <c r="D367" s="152" t="s">
        <v>179</v>
      </c>
      <c r="E367" s="153" t="s">
        <v>1</v>
      </c>
      <c r="F367" s="154" t="s">
        <v>2149</v>
      </c>
      <c r="H367" s="153" t="s">
        <v>1</v>
      </c>
      <c r="I367" s="155"/>
      <c r="L367" s="151"/>
      <c r="M367" s="156"/>
      <c r="T367" s="157"/>
      <c r="AT367" s="153" t="s">
        <v>179</v>
      </c>
      <c r="AU367" s="153" t="s">
        <v>89</v>
      </c>
      <c r="AV367" s="12" t="s">
        <v>87</v>
      </c>
      <c r="AW367" s="12" t="s">
        <v>36</v>
      </c>
      <c r="AX367" s="12" t="s">
        <v>80</v>
      </c>
      <c r="AY367" s="153" t="s">
        <v>171</v>
      </c>
    </row>
    <row r="368" spans="2:65" s="12" customFormat="1">
      <c r="B368" s="151"/>
      <c r="D368" s="152" t="s">
        <v>179</v>
      </c>
      <c r="E368" s="153" t="s">
        <v>1</v>
      </c>
      <c r="F368" s="154" t="s">
        <v>1749</v>
      </c>
      <c r="H368" s="153" t="s">
        <v>1</v>
      </c>
      <c r="I368" s="155"/>
      <c r="L368" s="151"/>
      <c r="M368" s="156"/>
      <c r="T368" s="157"/>
      <c r="AT368" s="153" t="s">
        <v>179</v>
      </c>
      <c r="AU368" s="153" t="s">
        <v>89</v>
      </c>
      <c r="AV368" s="12" t="s">
        <v>87</v>
      </c>
      <c r="AW368" s="12" t="s">
        <v>36</v>
      </c>
      <c r="AX368" s="12" t="s">
        <v>80</v>
      </c>
      <c r="AY368" s="153" t="s">
        <v>171</v>
      </c>
    </row>
    <row r="369" spans="2:51" s="13" customFormat="1" ht="20.399999999999999">
      <c r="B369" s="158"/>
      <c r="D369" s="152" t="s">
        <v>179</v>
      </c>
      <c r="E369" s="159" t="s">
        <v>1</v>
      </c>
      <c r="F369" s="160" t="s">
        <v>2305</v>
      </c>
      <c r="H369" s="161">
        <v>3.8239999999999998</v>
      </c>
      <c r="I369" s="162"/>
      <c r="L369" s="158"/>
      <c r="M369" s="163"/>
      <c r="T369" s="164"/>
      <c r="AT369" s="159" t="s">
        <v>179</v>
      </c>
      <c r="AU369" s="159" t="s">
        <v>89</v>
      </c>
      <c r="AV369" s="13" t="s">
        <v>89</v>
      </c>
      <c r="AW369" s="13" t="s">
        <v>36</v>
      </c>
      <c r="AX369" s="13" t="s">
        <v>80</v>
      </c>
      <c r="AY369" s="159" t="s">
        <v>171</v>
      </c>
    </row>
    <row r="370" spans="2:51" s="15" customFormat="1">
      <c r="B370" s="172"/>
      <c r="D370" s="152" t="s">
        <v>179</v>
      </c>
      <c r="E370" s="173" t="s">
        <v>1</v>
      </c>
      <c r="F370" s="174" t="s">
        <v>224</v>
      </c>
      <c r="H370" s="175">
        <v>3.8239999999999998</v>
      </c>
      <c r="I370" s="176"/>
      <c r="L370" s="172"/>
      <c r="M370" s="177"/>
      <c r="T370" s="178"/>
      <c r="AT370" s="173" t="s">
        <v>179</v>
      </c>
      <c r="AU370" s="173" t="s">
        <v>89</v>
      </c>
      <c r="AV370" s="15" t="s">
        <v>96</v>
      </c>
      <c r="AW370" s="15" t="s">
        <v>36</v>
      </c>
      <c r="AX370" s="15" t="s">
        <v>80</v>
      </c>
      <c r="AY370" s="173" t="s">
        <v>171</v>
      </c>
    </row>
    <row r="371" spans="2:51" s="12" customFormat="1">
      <c r="B371" s="151"/>
      <c r="D371" s="152" t="s">
        <v>179</v>
      </c>
      <c r="E371" s="153" t="s">
        <v>1</v>
      </c>
      <c r="F371" s="154" t="s">
        <v>1755</v>
      </c>
      <c r="H371" s="153" t="s">
        <v>1</v>
      </c>
      <c r="I371" s="155"/>
      <c r="L371" s="151"/>
      <c r="M371" s="156"/>
      <c r="T371" s="157"/>
      <c r="AT371" s="153" t="s">
        <v>179</v>
      </c>
      <c r="AU371" s="153" t="s">
        <v>89</v>
      </c>
      <c r="AV371" s="12" t="s">
        <v>87</v>
      </c>
      <c r="AW371" s="12" t="s">
        <v>36</v>
      </c>
      <c r="AX371" s="12" t="s">
        <v>80</v>
      </c>
      <c r="AY371" s="153" t="s">
        <v>171</v>
      </c>
    </row>
    <row r="372" spans="2:51" s="13" customFormat="1">
      <c r="B372" s="158"/>
      <c r="D372" s="152" t="s">
        <v>179</v>
      </c>
      <c r="E372" s="159" t="s">
        <v>1</v>
      </c>
      <c r="F372" s="160" t="s">
        <v>2306</v>
      </c>
      <c r="H372" s="161">
        <v>11.111000000000001</v>
      </c>
      <c r="I372" s="162"/>
      <c r="L372" s="158"/>
      <c r="M372" s="163"/>
      <c r="T372" s="164"/>
      <c r="AT372" s="159" t="s">
        <v>179</v>
      </c>
      <c r="AU372" s="159" t="s">
        <v>89</v>
      </c>
      <c r="AV372" s="13" t="s">
        <v>89</v>
      </c>
      <c r="AW372" s="13" t="s">
        <v>36</v>
      </c>
      <c r="AX372" s="13" t="s">
        <v>80</v>
      </c>
      <c r="AY372" s="159" t="s">
        <v>171</v>
      </c>
    </row>
    <row r="373" spans="2:51" s="12" customFormat="1">
      <c r="B373" s="151"/>
      <c r="D373" s="152" t="s">
        <v>179</v>
      </c>
      <c r="E373" s="153" t="s">
        <v>1</v>
      </c>
      <c r="F373" s="154" t="s">
        <v>2307</v>
      </c>
      <c r="H373" s="153" t="s">
        <v>1</v>
      </c>
      <c r="I373" s="155"/>
      <c r="L373" s="151"/>
      <c r="M373" s="156"/>
      <c r="T373" s="157"/>
      <c r="AT373" s="153" t="s">
        <v>179</v>
      </c>
      <c r="AU373" s="153" t="s">
        <v>89</v>
      </c>
      <c r="AV373" s="12" t="s">
        <v>87</v>
      </c>
      <c r="AW373" s="12" t="s">
        <v>36</v>
      </c>
      <c r="AX373" s="12" t="s">
        <v>80</v>
      </c>
      <c r="AY373" s="153" t="s">
        <v>171</v>
      </c>
    </row>
    <row r="374" spans="2:51" s="13" customFormat="1">
      <c r="B374" s="158"/>
      <c r="D374" s="152" t="s">
        <v>179</v>
      </c>
      <c r="E374" s="159" t="s">
        <v>1</v>
      </c>
      <c r="F374" s="160" t="s">
        <v>2308</v>
      </c>
      <c r="H374" s="161">
        <v>14.178000000000001</v>
      </c>
      <c r="I374" s="162"/>
      <c r="L374" s="158"/>
      <c r="M374" s="163"/>
      <c r="T374" s="164"/>
      <c r="AT374" s="159" t="s">
        <v>179</v>
      </c>
      <c r="AU374" s="159" t="s">
        <v>89</v>
      </c>
      <c r="AV374" s="13" t="s">
        <v>89</v>
      </c>
      <c r="AW374" s="13" t="s">
        <v>36</v>
      </c>
      <c r="AX374" s="13" t="s">
        <v>80</v>
      </c>
      <c r="AY374" s="159" t="s">
        <v>171</v>
      </c>
    </row>
    <row r="375" spans="2:51" s="12" customFormat="1">
      <c r="B375" s="151"/>
      <c r="D375" s="152" t="s">
        <v>179</v>
      </c>
      <c r="E375" s="153" t="s">
        <v>1</v>
      </c>
      <c r="F375" s="154" t="s">
        <v>2309</v>
      </c>
      <c r="H375" s="153" t="s">
        <v>1</v>
      </c>
      <c r="I375" s="155"/>
      <c r="L375" s="151"/>
      <c r="M375" s="156"/>
      <c r="T375" s="157"/>
      <c r="AT375" s="153" t="s">
        <v>179</v>
      </c>
      <c r="AU375" s="153" t="s">
        <v>89</v>
      </c>
      <c r="AV375" s="12" t="s">
        <v>87</v>
      </c>
      <c r="AW375" s="12" t="s">
        <v>36</v>
      </c>
      <c r="AX375" s="12" t="s">
        <v>80</v>
      </c>
      <c r="AY375" s="153" t="s">
        <v>171</v>
      </c>
    </row>
    <row r="376" spans="2:51" s="13" customFormat="1">
      <c r="B376" s="158"/>
      <c r="D376" s="152" t="s">
        <v>179</v>
      </c>
      <c r="E376" s="159" t="s">
        <v>1</v>
      </c>
      <c r="F376" s="160" t="s">
        <v>2310</v>
      </c>
      <c r="H376" s="161">
        <v>3.66</v>
      </c>
      <c r="I376" s="162"/>
      <c r="L376" s="158"/>
      <c r="M376" s="163"/>
      <c r="T376" s="164"/>
      <c r="AT376" s="159" t="s">
        <v>179</v>
      </c>
      <c r="AU376" s="159" t="s">
        <v>89</v>
      </c>
      <c r="AV376" s="13" t="s">
        <v>89</v>
      </c>
      <c r="AW376" s="13" t="s">
        <v>36</v>
      </c>
      <c r="AX376" s="13" t="s">
        <v>80</v>
      </c>
      <c r="AY376" s="159" t="s">
        <v>171</v>
      </c>
    </row>
    <row r="377" spans="2:51" s="13" customFormat="1">
      <c r="B377" s="158"/>
      <c r="D377" s="152" t="s">
        <v>179</v>
      </c>
      <c r="E377" s="159" t="s">
        <v>1</v>
      </c>
      <c r="F377" s="160" t="s">
        <v>2311</v>
      </c>
      <c r="H377" s="161">
        <v>6.4</v>
      </c>
      <c r="I377" s="162"/>
      <c r="L377" s="158"/>
      <c r="M377" s="163"/>
      <c r="T377" s="164"/>
      <c r="AT377" s="159" t="s">
        <v>179</v>
      </c>
      <c r="AU377" s="159" t="s">
        <v>89</v>
      </c>
      <c r="AV377" s="13" t="s">
        <v>89</v>
      </c>
      <c r="AW377" s="13" t="s">
        <v>36</v>
      </c>
      <c r="AX377" s="13" t="s">
        <v>80</v>
      </c>
      <c r="AY377" s="159" t="s">
        <v>171</v>
      </c>
    </row>
    <row r="378" spans="2:51" s="12" customFormat="1">
      <c r="B378" s="151"/>
      <c r="D378" s="152" t="s">
        <v>179</v>
      </c>
      <c r="E378" s="153" t="s">
        <v>1</v>
      </c>
      <c r="F378" s="154" t="s">
        <v>1803</v>
      </c>
      <c r="H378" s="153" t="s">
        <v>1</v>
      </c>
      <c r="I378" s="155"/>
      <c r="L378" s="151"/>
      <c r="M378" s="156"/>
      <c r="T378" s="157"/>
      <c r="AT378" s="153" t="s">
        <v>179</v>
      </c>
      <c r="AU378" s="153" t="s">
        <v>89</v>
      </c>
      <c r="AV378" s="12" t="s">
        <v>87</v>
      </c>
      <c r="AW378" s="12" t="s">
        <v>36</v>
      </c>
      <c r="AX378" s="12" t="s">
        <v>80</v>
      </c>
      <c r="AY378" s="153" t="s">
        <v>171</v>
      </c>
    </row>
    <row r="379" spans="2:51" s="13" customFormat="1">
      <c r="B379" s="158"/>
      <c r="D379" s="152" t="s">
        <v>179</v>
      </c>
      <c r="E379" s="159" t="s">
        <v>1</v>
      </c>
      <c r="F379" s="160" t="s">
        <v>2312</v>
      </c>
      <c r="H379" s="161">
        <v>33.268000000000001</v>
      </c>
      <c r="I379" s="162"/>
      <c r="L379" s="158"/>
      <c r="M379" s="163"/>
      <c r="T379" s="164"/>
      <c r="AT379" s="159" t="s">
        <v>179</v>
      </c>
      <c r="AU379" s="159" t="s">
        <v>89</v>
      </c>
      <c r="AV379" s="13" t="s">
        <v>89</v>
      </c>
      <c r="AW379" s="13" t="s">
        <v>36</v>
      </c>
      <c r="AX379" s="13" t="s">
        <v>80</v>
      </c>
      <c r="AY379" s="159" t="s">
        <v>171</v>
      </c>
    </row>
    <row r="380" spans="2:51" s="13" customFormat="1">
      <c r="B380" s="158"/>
      <c r="D380" s="152" t="s">
        <v>179</v>
      </c>
      <c r="E380" s="159" t="s">
        <v>1</v>
      </c>
      <c r="F380" s="160" t="s">
        <v>2313</v>
      </c>
      <c r="H380" s="161">
        <v>3</v>
      </c>
      <c r="I380" s="162"/>
      <c r="L380" s="158"/>
      <c r="M380" s="163"/>
      <c r="T380" s="164"/>
      <c r="AT380" s="159" t="s">
        <v>179</v>
      </c>
      <c r="AU380" s="159" t="s">
        <v>89</v>
      </c>
      <c r="AV380" s="13" t="s">
        <v>89</v>
      </c>
      <c r="AW380" s="13" t="s">
        <v>36</v>
      </c>
      <c r="AX380" s="13" t="s">
        <v>80</v>
      </c>
      <c r="AY380" s="159" t="s">
        <v>171</v>
      </c>
    </row>
    <row r="381" spans="2:51" s="15" customFormat="1">
      <c r="B381" s="172"/>
      <c r="D381" s="152" t="s">
        <v>179</v>
      </c>
      <c r="E381" s="173" t="s">
        <v>1</v>
      </c>
      <c r="F381" s="174" t="s">
        <v>224</v>
      </c>
      <c r="H381" s="175">
        <v>71.617000000000004</v>
      </c>
      <c r="I381" s="176"/>
      <c r="L381" s="172"/>
      <c r="M381" s="177"/>
      <c r="T381" s="178"/>
      <c r="AT381" s="173" t="s">
        <v>179</v>
      </c>
      <c r="AU381" s="173" t="s">
        <v>89</v>
      </c>
      <c r="AV381" s="15" t="s">
        <v>96</v>
      </c>
      <c r="AW381" s="15" t="s">
        <v>36</v>
      </c>
      <c r="AX381" s="15" t="s">
        <v>80</v>
      </c>
      <c r="AY381" s="173" t="s">
        <v>171</v>
      </c>
    </row>
    <row r="382" spans="2:51" s="12" customFormat="1">
      <c r="B382" s="151"/>
      <c r="D382" s="152" t="s">
        <v>179</v>
      </c>
      <c r="E382" s="153" t="s">
        <v>1</v>
      </c>
      <c r="F382" s="154" t="s">
        <v>2260</v>
      </c>
      <c r="H382" s="153" t="s">
        <v>1</v>
      </c>
      <c r="I382" s="155"/>
      <c r="L382" s="151"/>
      <c r="M382" s="156"/>
      <c r="T382" s="157"/>
      <c r="AT382" s="153" t="s">
        <v>179</v>
      </c>
      <c r="AU382" s="153" t="s">
        <v>89</v>
      </c>
      <c r="AV382" s="12" t="s">
        <v>87</v>
      </c>
      <c r="AW382" s="12" t="s">
        <v>36</v>
      </c>
      <c r="AX382" s="12" t="s">
        <v>80</v>
      </c>
      <c r="AY382" s="153" t="s">
        <v>171</v>
      </c>
    </row>
    <row r="383" spans="2:51" s="12" customFormat="1">
      <c r="B383" s="151"/>
      <c r="D383" s="152" t="s">
        <v>179</v>
      </c>
      <c r="E383" s="153" t="s">
        <v>1</v>
      </c>
      <c r="F383" s="154" t="s">
        <v>1784</v>
      </c>
      <c r="H383" s="153" t="s">
        <v>1</v>
      </c>
      <c r="I383" s="155"/>
      <c r="L383" s="151"/>
      <c r="M383" s="156"/>
      <c r="T383" s="157"/>
      <c r="AT383" s="153" t="s">
        <v>179</v>
      </c>
      <c r="AU383" s="153" t="s">
        <v>89</v>
      </c>
      <c r="AV383" s="12" t="s">
        <v>87</v>
      </c>
      <c r="AW383" s="12" t="s">
        <v>36</v>
      </c>
      <c r="AX383" s="12" t="s">
        <v>80</v>
      </c>
      <c r="AY383" s="153" t="s">
        <v>171</v>
      </c>
    </row>
    <row r="384" spans="2:51" s="13" customFormat="1">
      <c r="B384" s="158"/>
      <c r="D384" s="152" t="s">
        <v>179</v>
      </c>
      <c r="E384" s="159" t="s">
        <v>1</v>
      </c>
      <c r="F384" s="160" t="s">
        <v>2314</v>
      </c>
      <c r="H384" s="161">
        <v>49.902999999999999</v>
      </c>
      <c r="I384" s="162"/>
      <c r="L384" s="158"/>
      <c r="M384" s="163"/>
      <c r="T384" s="164"/>
      <c r="AT384" s="159" t="s">
        <v>179</v>
      </c>
      <c r="AU384" s="159" t="s">
        <v>89</v>
      </c>
      <c r="AV384" s="13" t="s">
        <v>89</v>
      </c>
      <c r="AW384" s="13" t="s">
        <v>36</v>
      </c>
      <c r="AX384" s="13" t="s">
        <v>80</v>
      </c>
      <c r="AY384" s="159" t="s">
        <v>171</v>
      </c>
    </row>
    <row r="385" spans="2:51" s="13" customFormat="1">
      <c r="B385" s="158"/>
      <c r="D385" s="152" t="s">
        <v>179</v>
      </c>
      <c r="E385" s="159" t="s">
        <v>1</v>
      </c>
      <c r="F385" s="160" t="s">
        <v>2315</v>
      </c>
      <c r="H385" s="161">
        <v>9.4499999999999993</v>
      </c>
      <c r="I385" s="162"/>
      <c r="L385" s="158"/>
      <c r="M385" s="163"/>
      <c r="T385" s="164"/>
      <c r="AT385" s="159" t="s">
        <v>179</v>
      </c>
      <c r="AU385" s="159" t="s">
        <v>89</v>
      </c>
      <c r="AV385" s="13" t="s">
        <v>89</v>
      </c>
      <c r="AW385" s="13" t="s">
        <v>36</v>
      </c>
      <c r="AX385" s="13" t="s">
        <v>80</v>
      </c>
      <c r="AY385" s="159" t="s">
        <v>171</v>
      </c>
    </row>
    <row r="386" spans="2:51" s="13" customFormat="1">
      <c r="B386" s="158"/>
      <c r="D386" s="152" t="s">
        <v>179</v>
      </c>
      <c r="E386" s="159" t="s">
        <v>1</v>
      </c>
      <c r="F386" s="160" t="s">
        <v>2316</v>
      </c>
      <c r="H386" s="161">
        <v>22.882000000000001</v>
      </c>
      <c r="I386" s="162"/>
      <c r="L386" s="158"/>
      <c r="M386" s="163"/>
      <c r="T386" s="164"/>
      <c r="AT386" s="159" t="s">
        <v>179</v>
      </c>
      <c r="AU386" s="159" t="s">
        <v>89</v>
      </c>
      <c r="AV386" s="13" t="s">
        <v>89</v>
      </c>
      <c r="AW386" s="13" t="s">
        <v>36</v>
      </c>
      <c r="AX386" s="13" t="s">
        <v>80</v>
      </c>
      <c r="AY386" s="159" t="s">
        <v>171</v>
      </c>
    </row>
    <row r="387" spans="2:51" s="13" customFormat="1">
      <c r="B387" s="158"/>
      <c r="D387" s="152" t="s">
        <v>179</v>
      </c>
      <c r="E387" s="159" t="s">
        <v>1</v>
      </c>
      <c r="F387" s="160" t="s">
        <v>2315</v>
      </c>
      <c r="H387" s="161">
        <v>9.4499999999999993</v>
      </c>
      <c r="I387" s="162"/>
      <c r="L387" s="158"/>
      <c r="M387" s="163"/>
      <c r="T387" s="164"/>
      <c r="AT387" s="159" t="s">
        <v>179</v>
      </c>
      <c r="AU387" s="159" t="s">
        <v>89</v>
      </c>
      <c r="AV387" s="13" t="s">
        <v>89</v>
      </c>
      <c r="AW387" s="13" t="s">
        <v>36</v>
      </c>
      <c r="AX387" s="13" t="s">
        <v>80</v>
      </c>
      <c r="AY387" s="159" t="s">
        <v>171</v>
      </c>
    </row>
    <row r="388" spans="2:51" s="13" customFormat="1">
      <c r="B388" s="158"/>
      <c r="D388" s="152" t="s">
        <v>179</v>
      </c>
      <c r="E388" s="159" t="s">
        <v>1</v>
      </c>
      <c r="F388" s="160" t="s">
        <v>2317</v>
      </c>
      <c r="H388" s="161">
        <v>23.49</v>
      </c>
      <c r="I388" s="162"/>
      <c r="L388" s="158"/>
      <c r="M388" s="163"/>
      <c r="T388" s="164"/>
      <c r="AT388" s="159" t="s">
        <v>179</v>
      </c>
      <c r="AU388" s="159" t="s">
        <v>89</v>
      </c>
      <c r="AV388" s="13" t="s">
        <v>89</v>
      </c>
      <c r="AW388" s="13" t="s">
        <v>36</v>
      </c>
      <c r="AX388" s="13" t="s">
        <v>80</v>
      </c>
      <c r="AY388" s="159" t="s">
        <v>171</v>
      </c>
    </row>
    <row r="389" spans="2:51" s="12" customFormat="1">
      <c r="B389" s="151"/>
      <c r="D389" s="152" t="s">
        <v>179</v>
      </c>
      <c r="E389" s="153" t="s">
        <v>1</v>
      </c>
      <c r="F389" s="154" t="s">
        <v>1788</v>
      </c>
      <c r="H389" s="153" t="s">
        <v>1</v>
      </c>
      <c r="I389" s="155"/>
      <c r="L389" s="151"/>
      <c r="M389" s="156"/>
      <c r="T389" s="157"/>
      <c r="AT389" s="153" t="s">
        <v>179</v>
      </c>
      <c r="AU389" s="153" t="s">
        <v>89</v>
      </c>
      <c r="AV389" s="12" t="s">
        <v>87</v>
      </c>
      <c r="AW389" s="12" t="s">
        <v>36</v>
      </c>
      <c r="AX389" s="12" t="s">
        <v>80</v>
      </c>
      <c r="AY389" s="153" t="s">
        <v>171</v>
      </c>
    </row>
    <row r="390" spans="2:51" s="13" customFormat="1">
      <c r="B390" s="158"/>
      <c r="D390" s="152" t="s">
        <v>179</v>
      </c>
      <c r="E390" s="159" t="s">
        <v>1</v>
      </c>
      <c r="F390" s="160" t="s">
        <v>2318</v>
      </c>
      <c r="H390" s="161">
        <v>92.510999999999996</v>
      </c>
      <c r="I390" s="162"/>
      <c r="L390" s="158"/>
      <c r="M390" s="163"/>
      <c r="T390" s="164"/>
      <c r="AT390" s="159" t="s">
        <v>179</v>
      </c>
      <c r="AU390" s="159" t="s">
        <v>89</v>
      </c>
      <c r="AV390" s="13" t="s">
        <v>89</v>
      </c>
      <c r="AW390" s="13" t="s">
        <v>36</v>
      </c>
      <c r="AX390" s="13" t="s">
        <v>80</v>
      </c>
      <c r="AY390" s="159" t="s">
        <v>171</v>
      </c>
    </row>
    <row r="391" spans="2:51" s="12" customFormat="1">
      <c r="B391" s="151"/>
      <c r="D391" s="152" t="s">
        <v>179</v>
      </c>
      <c r="E391" s="153" t="s">
        <v>1</v>
      </c>
      <c r="F391" s="154" t="s">
        <v>2319</v>
      </c>
      <c r="H391" s="153" t="s">
        <v>1</v>
      </c>
      <c r="I391" s="155"/>
      <c r="L391" s="151"/>
      <c r="M391" s="156"/>
      <c r="T391" s="157"/>
      <c r="AT391" s="153" t="s">
        <v>179</v>
      </c>
      <c r="AU391" s="153" t="s">
        <v>89</v>
      </c>
      <c r="AV391" s="12" t="s">
        <v>87</v>
      </c>
      <c r="AW391" s="12" t="s">
        <v>36</v>
      </c>
      <c r="AX391" s="12" t="s">
        <v>80</v>
      </c>
      <c r="AY391" s="153" t="s">
        <v>171</v>
      </c>
    </row>
    <row r="392" spans="2:51" s="13" customFormat="1">
      <c r="B392" s="158"/>
      <c r="D392" s="152" t="s">
        <v>179</v>
      </c>
      <c r="E392" s="159" t="s">
        <v>1</v>
      </c>
      <c r="F392" s="160" t="s">
        <v>2320</v>
      </c>
      <c r="H392" s="161">
        <v>1.86</v>
      </c>
      <c r="I392" s="162"/>
      <c r="L392" s="158"/>
      <c r="M392" s="163"/>
      <c r="T392" s="164"/>
      <c r="AT392" s="159" t="s">
        <v>179</v>
      </c>
      <c r="AU392" s="159" t="s">
        <v>89</v>
      </c>
      <c r="AV392" s="13" t="s">
        <v>89</v>
      </c>
      <c r="AW392" s="13" t="s">
        <v>36</v>
      </c>
      <c r="AX392" s="13" t="s">
        <v>80</v>
      </c>
      <c r="AY392" s="159" t="s">
        <v>171</v>
      </c>
    </row>
    <row r="393" spans="2:51" s="13" customFormat="1">
      <c r="B393" s="158"/>
      <c r="D393" s="152" t="s">
        <v>179</v>
      </c>
      <c r="E393" s="159" t="s">
        <v>1</v>
      </c>
      <c r="F393" s="160" t="s">
        <v>2321</v>
      </c>
      <c r="H393" s="161">
        <v>0.72</v>
      </c>
      <c r="I393" s="162"/>
      <c r="L393" s="158"/>
      <c r="M393" s="163"/>
      <c r="T393" s="164"/>
      <c r="AT393" s="159" t="s">
        <v>179</v>
      </c>
      <c r="AU393" s="159" t="s">
        <v>89</v>
      </c>
      <c r="AV393" s="13" t="s">
        <v>89</v>
      </c>
      <c r="AW393" s="13" t="s">
        <v>36</v>
      </c>
      <c r="AX393" s="13" t="s">
        <v>80</v>
      </c>
      <c r="AY393" s="159" t="s">
        <v>171</v>
      </c>
    </row>
    <row r="394" spans="2:51" s="13" customFormat="1">
      <c r="B394" s="158"/>
      <c r="D394" s="152" t="s">
        <v>179</v>
      </c>
      <c r="E394" s="159" t="s">
        <v>1</v>
      </c>
      <c r="F394" s="160" t="s">
        <v>2322</v>
      </c>
      <c r="H394" s="161">
        <v>0.6</v>
      </c>
      <c r="I394" s="162"/>
      <c r="L394" s="158"/>
      <c r="M394" s="163"/>
      <c r="T394" s="164"/>
      <c r="AT394" s="159" t="s">
        <v>179</v>
      </c>
      <c r="AU394" s="159" t="s">
        <v>89</v>
      </c>
      <c r="AV394" s="13" t="s">
        <v>89</v>
      </c>
      <c r="AW394" s="13" t="s">
        <v>36</v>
      </c>
      <c r="AX394" s="13" t="s">
        <v>80</v>
      </c>
      <c r="AY394" s="159" t="s">
        <v>171</v>
      </c>
    </row>
    <row r="395" spans="2:51" s="13" customFormat="1">
      <c r="B395" s="158"/>
      <c r="D395" s="152" t="s">
        <v>179</v>
      </c>
      <c r="E395" s="159" t="s">
        <v>1</v>
      </c>
      <c r="F395" s="160" t="s">
        <v>2323</v>
      </c>
      <c r="H395" s="161">
        <v>0.6</v>
      </c>
      <c r="I395" s="162"/>
      <c r="L395" s="158"/>
      <c r="M395" s="163"/>
      <c r="T395" s="164"/>
      <c r="AT395" s="159" t="s">
        <v>179</v>
      </c>
      <c r="AU395" s="159" t="s">
        <v>89</v>
      </c>
      <c r="AV395" s="13" t="s">
        <v>89</v>
      </c>
      <c r="AW395" s="13" t="s">
        <v>36</v>
      </c>
      <c r="AX395" s="13" t="s">
        <v>80</v>
      </c>
      <c r="AY395" s="159" t="s">
        <v>171</v>
      </c>
    </row>
    <row r="396" spans="2:51" s="15" customFormat="1">
      <c r="B396" s="172"/>
      <c r="D396" s="152" t="s">
        <v>179</v>
      </c>
      <c r="E396" s="173" t="s">
        <v>1</v>
      </c>
      <c r="F396" s="174" t="s">
        <v>224</v>
      </c>
      <c r="H396" s="175">
        <v>211.46600000000001</v>
      </c>
      <c r="I396" s="176"/>
      <c r="L396" s="172"/>
      <c r="M396" s="177"/>
      <c r="T396" s="178"/>
      <c r="AT396" s="173" t="s">
        <v>179</v>
      </c>
      <c r="AU396" s="173" t="s">
        <v>89</v>
      </c>
      <c r="AV396" s="15" t="s">
        <v>96</v>
      </c>
      <c r="AW396" s="15" t="s">
        <v>36</v>
      </c>
      <c r="AX396" s="15" t="s">
        <v>80</v>
      </c>
      <c r="AY396" s="173" t="s">
        <v>171</v>
      </c>
    </row>
    <row r="397" spans="2:51" s="12" customFormat="1">
      <c r="B397" s="151"/>
      <c r="D397" s="152" t="s">
        <v>179</v>
      </c>
      <c r="E397" s="153" t="s">
        <v>1</v>
      </c>
      <c r="F397" s="154" t="s">
        <v>2324</v>
      </c>
      <c r="H397" s="153" t="s">
        <v>1</v>
      </c>
      <c r="I397" s="155"/>
      <c r="L397" s="151"/>
      <c r="M397" s="156"/>
      <c r="T397" s="157"/>
      <c r="AT397" s="153" t="s">
        <v>179</v>
      </c>
      <c r="AU397" s="153" t="s">
        <v>89</v>
      </c>
      <c r="AV397" s="12" t="s">
        <v>87</v>
      </c>
      <c r="AW397" s="12" t="s">
        <v>36</v>
      </c>
      <c r="AX397" s="12" t="s">
        <v>80</v>
      </c>
      <c r="AY397" s="153" t="s">
        <v>171</v>
      </c>
    </row>
    <row r="398" spans="2:51" s="13" customFormat="1">
      <c r="B398" s="158"/>
      <c r="D398" s="152" t="s">
        <v>179</v>
      </c>
      <c r="E398" s="159" t="s">
        <v>1</v>
      </c>
      <c r="F398" s="160" t="s">
        <v>2325</v>
      </c>
      <c r="H398" s="161">
        <v>55.216000000000001</v>
      </c>
      <c r="I398" s="162"/>
      <c r="L398" s="158"/>
      <c r="M398" s="163"/>
      <c r="T398" s="164"/>
      <c r="AT398" s="159" t="s">
        <v>179</v>
      </c>
      <c r="AU398" s="159" t="s">
        <v>89</v>
      </c>
      <c r="AV398" s="13" t="s">
        <v>89</v>
      </c>
      <c r="AW398" s="13" t="s">
        <v>36</v>
      </c>
      <c r="AX398" s="13" t="s">
        <v>80</v>
      </c>
      <c r="AY398" s="159" t="s">
        <v>171</v>
      </c>
    </row>
    <row r="399" spans="2:51" s="12" customFormat="1">
      <c r="B399" s="151"/>
      <c r="D399" s="152" t="s">
        <v>179</v>
      </c>
      <c r="E399" s="153" t="s">
        <v>1</v>
      </c>
      <c r="F399" s="154" t="s">
        <v>2326</v>
      </c>
      <c r="H399" s="153" t="s">
        <v>1</v>
      </c>
      <c r="I399" s="155"/>
      <c r="L399" s="151"/>
      <c r="M399" s="156"/>
      <c r="T399" s="157"/>
      <c r="AT399" s="153" t="s">
        <v>179</v>
      </c>
      <c r="AU399" s="153" t="s">
        <v>89</v>
      </c>
      <c r="AV399" s="12" t="s">
        <v>87</v>
      </c>
      <c r="AW399" s="12" t="s">
        <v>36</v>
      </c>
      <c r="AX399" s="12" t="s">
        <v>80</v>
      </c>
      <c r="AY399" s="153" t="s">
        <v>171</v>
      </c>
    </row>
    <row r="400" spans="2:51" s="13" customFormat="1">
      <c r="B400" s="158"/>
      <c r="D400" s="152" t="s">
        <v>179</v>
      </c>
      <c r="E400" s="159" t="s">
        <v>1</v>
      </c>
      <c r="F400" s="160" t="s">
        <v>2327</v>
      </c>
      <c r="H400" s="161">
        <v>43.152000000000001</v>
      </c>
      <c r="I400" s="162"/>
      <c r="L400" s="158"/>
      <c r="M400" s="163"/>
      <c r="T400" s="164"/>
      <c r="AT400" s="159" t="s">
        <v>179</v>
      </c>
      <c r="AU400" s="159" t="s">
        <v>89</v>
      </c>
      <c r="AV400" s="13" t="s">
        <v>89</v>
      </c>
      <c r="AW400" s="13" t="s">
        <v>36</v>
      </c>
      <c r="AX400" s="13" t="s">
        <v>80</v>
      </c>
      <c r="AY400" s="159" t="s">
        <v>171</v>
      </c>
    </row>
    <row r="401" spans="2:51" s="12" customFormat="1">
      <c r="B401" s="151"/>
      <c r="D401" s="152" t="s">
        <v>179</v>
      </c>
      <c r="E401" s="153" t="s">
        <v>1</v>
      </c>
      <c r="F401" s="154" t="s">
        <v>2328</v>
      </c>
      <c r="H401" s="153" t="s">
        <v>1</v>
      </c>
      <c r="I401" s="155"/>
      <c r="L401" s="151"/>
      <c r="M401" s="156"/>
      <c r="T401" s="157"/>
      <c r="AT401" s="153" t="s">
        <v>179</v>
      </c>
      <c r="AU401" s="153" t="s">
        <v>89</v>
      </c>
      <c r="AV401" s="12" t="s">
        <v>87</v>
      </c>
      <c r="AW401" s="12" t="s">
        <v>36</v>
      </c>
      <c r="AX401" s="12" t="s">
        <v>80</v>
      </c>
      <c r="AY401" s="153" t="s">
        <v>171</v>
      </c>
    </row>
    <row r="402" spans="2:51" s="13" customFormat="1">
      <c r="B402" s="158"/>
      <c r="D402" s="152" t="s">
        <v>179</v>
      </c>
      <c r="E402" s="159" t="s">
        <v>1</v>
      </c>
      <c r="F402" s="160" t="s">
        <v>2329</v>
      </c>
      <c r="H402" s="161">
        <v>1.26</v>
      </c>
      <c r="I402" s="162"/>
      <c r="L402" s="158"/>
      <c r="M402" s="163"/>
      <c r="T402" s="164"/>
      <c r="AT402" s="159" t="s">
        <v>179</v>
      </c>
      <c r="AU402" s="159" t="s">
        <v>89</v>
      </c>
      <c r="AV402" s="13" t="s">
        <v>89</v>
      </c>
      <c r="AW402" s="13" t="s">
        <v>36</v>
      </c>
      <c r="AX402" s="13" t="s">
        <v>80</v>
      </c>
      <c r="AY402" s="159" t="s">
        <v>171</v>
      </c>
    </row>
    <row r="403" spans="2:51" s="13" customFormat="1">
      <c r="B403" s="158"/>
      <c r="D403" s="152" t="s">
        <v>179</v>
      </c>
      <c r="E403" s="159" t="s">
        <v>1</v>
      </c>
      <c r="F403" s="160" t="s">
        <v>2330</v>
      </c>
      <c r="H403" s="161">
        <v>0.22500000000000001</v>
      </c>
      <c r="I403" s="162"/>
      <c r="L403" s="158"/>
      <c r="M403" s="163"/>
      <c r="T403" s="164"/>
      <c r="AT403" s="159" t="s">
        <v>179</v>
      </c>
      <c r="AU403" s="159" t="s">
        <v>89</v>
      </c>
      <c r="AV403" s="13" t="s">
        <v>89</v>
      </c>
      <c r="AW403" s="13" t="s">
        <v>36</v>
      </c>
      <c r="AX403" s="13" t="s">
        <v>80</v>
      </c>
      <c r="AY403" s="159" t="s">
        <v>171</v>
      </c>
    </row>
    <row r="404" spans="2:51" s="15" customFormat="1">
      <c r="B404" s="172"/>
      <c r="D404" s="152" t="s">
        <v>179</v>
      </c>
      <c r="E404" s="173" t="s">
        <v>1</v>
      </c>
      <c r="F404" s="174" t="s">
        <v>224</v>
      </c>
      <c r="H404" s="175">
        <v>99.852999999999994</v>
      </c>
      <c r="I404" s="176"/>
      <c r="L404" s="172"/>
      <c r="M404" s="177"/>
      <c r="T404" s="178"/>
      <c r="AT404" s="173" t="s">
        <v>179</v>
      </c>
      <c r="AU404" s="173" t="s">
        <v>89</v>
      </c>
      <c r="AV404" s="15" t="s">
        <v>96</v>
      </c>
      <c r="AW404" s="15" t="s">
        <v>36</v>
      </c>
      <c r="AX404" s="15" t="s">
        <v>80</v>
      </c>
      <c r="AY404" s="173" t="s">
        <v>171</v>
      </c>
    </row>
    <row r="405" spans="2:51" s="12" customFormat="1">
      <c r="B405" s="151"/>
      <c r="D405" s="152" t="s">
        <v>179</v>
      </c>
      <c r="E405" s="153" t="s">
        <v>1</v>
      </c>
      <c r="F405" s="154" t="s">
        <v>2271</v>
      </c>
      <c r="H405" s="153" t="s">
        <v>1</v>
      </c>
      <c r="I405" s="155"/>
      <c r="L405" s="151"/>
      <c r="M405" s="156"/>
      <c r="T405" s="157"/>
      <c r="AT405" s="153" t="s">
        <v>179</v>
      </c>
      <c r="AU405" s="153" t="s">
        <v>89</v>
      </c>
      <c r="AV405" s="12" t="s">
        <v>87</v>
      </c>
      <c r="AW405" s="12" t="s">
        <v>36</v>
      </c>
      <c r="AX405" s="12" t="s">
        <v>80</v>
      </c>
      <c r="AY405" s="153" t="s">
        <v>171</v>
      </c>
    </row>
    <row r="406" spans="2:51" s="13" customFormat="1">
      <c r="B406" s="158"/>
      <c r="D406" s="152" t="s">
        <v>179</v>
      </c>
      <c r="E406" s="159" t="s">
        <v>1</v>
      </c>
      <c r="F406" s="160" t="s">
        <v>2331</v>
      </c>
      <c r="H406" s="161">
        <v>1.89</v>
      </c>
      <c r="I406" s="162"/>
      <c r="L406" s="158"/>
      <c r="M406" s="163"/>
      <c r="T406" s="164"/>
      <c r="AT406" s="159" t="s">
        <v>179</v>
      </c>
      <c r="AU406" s="159" t="s">
        <v>89</v>
      </c>
      <c r="AV406" s="13" t="s">
        <v>89</v>
      </c>
      <c r="AW406" s="13" t="s">
        <v>36</v>
      </c>
      <c r="AX406" s="13" t="s">
        <v>80</v>
      </c>
      <c r="AY406" s="159" t="s">
        <v>171</v>
      </c>
    </row>
    <row r="407" spans="2:51" s="13" customFormat="1">
      <c r="B407" s="158"/>
      <c r="D407" s="152" t="s">
        <v>179</v>
      </c>
      <c r="E407" s="159" t="s">
        <v>1</v>
      </c>
      <c r="F407" s="160" t="s">
        <v>2332</v>
      </c>
      <c r="H407" s="161">
        <v>1.05</v>
      </c>
      <c r="I407" s="162"/>
      <c r="L407" s="158"/>
      <c r="M407" s="163"/>
      <c r="T407" s="164"/>
      <c r="AT407" s="159" t="s">
        <v>179</v>
      </c>
      <c r="AU407" s="159" t="s">
        <v>89</v>
      </c>
      <c r="AV407" s="13" t="s">
        <v>89</v>
      </c>
      <c r="AW407" s="13" t="s">
        <v>36</v>
      </c>
      <c r="AX407" s="13" t="s">
        <v>80</v>
      </c>
      <c r="AY407" s="159" t="s">
        <v>171</v>
      </c>
    </row>
    <row r="408" spans="2:51" s="12" customFormat="1">
      <c r="B408" s="151"/>
      <c r="D408" s="152" t="s">
        <v>179</v>
      </c>
      <c r="E408" s="153" t="s">
        <v>1</v>
      </c>
      <c r="F408" s="154" t="s">
        <v>2273</v>
      </c>
      <c r="H408" s="153" t="s">
        <v>1</v>
      </c>
      <c r="I408" s="155"/>
      <c r="L408" s="151"/>
      <c r="M408" s="156"/>
      <c r="T408" s="157"/>
      <c r="AT408" s="153" t="s">
        <v>179</v>
      </c>
      <c r="AU408" s="153" t="s">
        <v>89</v>
      </c>
      <c r="AV408" s="12" t="s">
        <v>87</v>
      </c>
      <c r="AW408" s="12" t="s">
        <v>36</v>
      </c>
      <c r="AX408" s="12" t="s">
        <v>80</v>
      </c>
      <c r="AY408" s="153" t="s">
        <v>171</v>
      </c>
    </row>
    <row r="409" spans="2:51" s="13" customFormat="1">
      <c r="B409" s="158"/>
      <c r="D409" s="152" t="s">
        <v>179</v>
      </c>
      <c r="E409" s="159" t="s">
        <v>1</v>
      </c>
      <c r="F409" s="160" t="s">
        <v>2333</v>
      </c>
      <c r="H409" s="161">
        <v>11.52</v>
      </c>
      <c r="I409" s="162"/>
      <c r="L409" s="158"/>
      <c r="M409" s="163"/>
      <c r="T409" s="164"/>
      <c r="AT409" s="159" t="s">
        <v>179</v>
      </c>
      <c r="AU409" s="159" t="s">
        <v>89</v>
      </c>
      <c r="AV409" s="13" t="s">
        <v>89</v>
      </c>
      <c r="AW409" s="13" t="s">
        <v>36</v>
      </c>
      <c r="AX409" s="13" t="s">
        <v>80</v>
      </c>
      <c r="AY409" s="159" t="s">
        <v>171</v>
      </c>
    </row>
    <row r="410" spans="2:51" s="13" customFormat="1">
      <c r="B410" s="158"/>
      <c r="D410" s="152" t="s">
        <v>179</v>
      </c>
      <c r="E410" s="159" t="s">
        <v>1</v>
      </c>
      <c r="F410" s="160" t="s">
        <v>2334</v>
      </c>
      <c r="H410" s="161">
        <v>7.2</v>
      </c>
      <c r="I410" s="162"/>
      <c r="L410" s="158"/>
      <c r="M410" s="163"/>
      <c r="T410" s="164"/>
      <c r="AT410" s="159" t="s">
        <v>179</v>
      </c>
      <c r="AU410" s="159" t="s">
        <v>89</v>
      </c>
      <c r="AV410" s="13" t="s">
        <v>89</v>
      </c>
      <c r="AW410" s="13" t="s">
        <v>36</v>
      </c>
      <c r="AX410" s="13" t="s">
        <v>80</v>
      </c>
      <c r="AY410" s="159" t="s">
        <v>171</v>
      </c>
    </row>
    <row r="411" spans="2:51" s="12" customFormat="1">
      <c r="B411" s="151"/>
      <c r="D411" s="152" t="s">
        <v>179</v>
      </c>
      <c r="E411" s="153" t="s">
        <v>1</v>
      </c>
      <c r="F411" s="154" t="s">
        <v>2275</v>
      </c>
      <c r="H411" s="153" t="s">
        <v>1</v>
      </c>
      <c r="I411" s="155"/>
      <c r="L411" s="151"/>
      <c r="M411" s="156"/>
      <c r="T411" s="157"/>
      <c r="AT411" s="153" t="s">
        <v>179</v>
      </c>
      <c r="AU411" s="153" t="s">
        <v>89</v>
      </c>
      <c r="AV411" s="12" t="s">
        <v>87</v>
      </c>
      <c r="AW411" s="12" t="s">
        <v>36</v>
      </c>
      <c r="AX411" s="12" t="s">
        <v>80</v>
      </c>
      <c r="AY411" s="153" t="s">
        <v>171</v>
      </c>
    </row>
    <row r="412" spans="2:51" s="13" customFormat="1">
      <c r="B412" s="158"/>
      <c r="D412" s="152" t="s">
        <v>179</v>
      </c>
      <c r="E412" s="159" t="s">
        <v>1</v>
      </c>
      <c r="F412" s="160" t="s">
        <v>2335</v>
      </c>
      <c r="H412" s="161">
        <v>10.432</v>
      </c>
      <c r="I412" s="162"/>
      <c r="L412" s="158"/>
      <c r="M412" s="163"/>
      <c r="T412" s="164"/>
      <c r="AT412" s="159" t="s">
        <v>179</v>
      </c>
      <c r="AU412" s="159" t="s">
        <v>89</v>
      </c>
      <c r="AV412" s="13" t="s">
        <v>89</v>
      </c>
      <c r="AW412" s="13" t="s">
        <v>36</v>
      </c>
      <c r="AX412" s="13" t="s">
        <v>80</v>
      </c>
      <c r="AY412" s="159" t="s">
        <v>171</v>
      </c>
    </row>
    <row r="413" spans="2:51" s="13" customFormat="1">
      <c r="B413" s="158"/>
      <c r="D413" s="152" t="s">
        <v>179</v>
      </c>
      <c r="E413" s="159" t="s">
        <v>1</v>
      </c>
      <c r="F413" s="160" t="s">
        <v>2336</v>
      </c>
      <c r="H413" s="161">
        <v>6.52</v>
      </c>
      <c r="I413" s="162"/>
      <c r="L413" s="158"/>
      <c r="M413" s="163"/>
      <c r="T413" s="164"/>
      <c r="AT413" s="159" t="s">
        <v>179</v>
      </c>
      <c r="AU413" s="159" t="s">
        <v>89</v>
      </c>
      <c r="AV413" s="13" t="s">
        <v>89</v>
      </c>
      <c r="AW413" s="13" t="s">
        <v>36</v>
      </c>
      <c r="AX413" s="13" t="s">
        <v>80</v>
      </c>
      <c r="AY413" s="159" t="s">
        <v>171</v>
      </c>
    </row>
    <row r="414" spans="2:51" s="12" customFormat="1">
      <c r="B414" s="151"/>
      <c r="D414" s="152" t="s">
        <v>179</v>
      </c>
      <c r="E414" s="153" t="s">
        <v>1</v>
      </c>
      <c r="F414" s="154" t="s">
        <v>2277</v>
      </c>
      <c r="H414" s="153" t="s">
        <v>1</v>
      </c>
      <c r="I414" s="155"/>
      <c r="L414" s="151"/>
      <c r="M414" s="156"/>
      <c r="T414" s="157"/>
      <c r="AT414" s="153" t="s">
        <v>179</v>
      </c>
      <c r="AU414" s="153" t="s">
        <v>89</v>
      </c>
      <c r="AV414" s="12" t="s">
        <v>87</v>
      </c>
      <c r="AW414" s="12" t="s">
        <v>36</v>
      </c>
      <c r="AX414" s="12" t="s">
        <v>80</v>
      </c>
      <c r="AY414" s="153" t="s">
        <v>171</v>
      </c>
    </row>
    <row r="415" spans="2:51" s="13" customFormat="1">
      <c r="B415" s="158"/>
      <c r="D415" s="152" t="s">
        <v>179</v>
      </c>
      <c r="E415" s="159" t="s">
        <v>1</v>
      </c>
      <c r="F415" s="160" t="s">
        <v>2337</v>
      </c>
      <c r="H415" s="161">
        <v>4.7939999999999996</v>
      </c>
      <c r="I415" s="162"/>
      <c r="L415" s="158"/>
      <c r="M415" s="163"/>
      <c r="T415" s="164"/>
      <c r="AT415" s="159" t="s">
        <v>179</v>
      </c>
      <c r="AU415" s="159" t="s">
        <v>89</v>
      </c>
      <c r="AV415" s="13" t="s">
        <v>89</v>
      </c>
      <c r="AW415" s="13" t="s">
        <v>36</v>
      </c>
      <c r="AX415" s="13" t="s">
        <v>80</v>
      </c>
      <c r="AY415" s="159" t="s">
        <v>171</v>
      </c>
    </row>
    <row r="416" spans="2:51" s="13" customFormat="1">
      <c r="B416" s="158"/>
      <c r="D416" s="152" t="s">
        <v>179</v>
      </c>
      <c r="E416" s="159" t="s">
        <v>1</v>
      </c>
      <c r="F416" s="160" t="s">
        <v>2338</v>
      </c>
      <c r="H416" s="161">
        <v>4.08</v>
      </c>
      <c r="I416" s="162"/>
      <c r="L416" s="158"/>
      <c r="M416" s="163"/>
      <c r="T416" s="164"/>
      <c r="AT416" s="159" t="s">
        <v>179</v>
      </c>
      <c r="AU416" s="159" t="s">
        <v>89</v>
      </c>
      <c r="AV416" s="13" t="s">
        <v>89</v>
      </c>
      <c r="AW416" s="13" t="s">
        <v>36</v>
      </c>
      <c r="AX416" s="13" t="s">
        <v>80</v>
      </c>
      <c r="AY416" s="159" t="s">
        <v>171</v>
      </c>
    </row>
    <row r="417" spans="2:51" s="15" customFormat="1">
      <c r="B417" s="172"/>
      <c r="D417" s="152" t="s">
        <v>179</v>
      </c>
      <c r="E417" s="173" t="s">
        <v>1</v>
      </c>
      <c r="F417" s="174" t="s">
        <v>224</v>
      </c>
      <c r="H417" s="175">
        <v>47.485999999999997</v>
      </c>
      <c r="I417" s="176"/>
      <c r="L417" s="172"/>
      <c r="M417" s="177"/>
      <c r="T417" s="178"/>
      <c r="AT417" s="173" t="s">
        <v>179</v>
      </c>
      <c r="AU417" s="173" t="s">
        <v>89</v>
      </c>
      <c r="AV417" s="15" t="s">
        <v>96</v>
      </c>
      <c r="AW417" s="15" t="s">
        <v>36</v>
      </c>
      <c r="AX417" s="15" t="s">
        <v>80</v>
      </c>
      <c r="AY417" s="173" t="s">
        <v>171</v>
      </c>
    </row>
    <row r="418" spans="2:51" s="12" customFormat="1">
      <c r="B418" s="151"/>
      <c r="D418" s="152" t="s">
        <v>179</v>
      </c>
      <c r="E418" s="153" t="s">
        <v>1</v>
      </c>
      <c r="F418" s="154" t="s">
        <v>2279</v>
      </c>
      <c r="H418" s="153" t="s">
        <v>1</v>
      </c>
      <c r="I418" s="155"/>
      <c r="L418" s="151"/>
      <c r="M418" s="156"/>
      <c r="T418" s="157"/>
      <c r="AT418" s="153" t="s">
        <v>179</v>
      </c>
      <c r="AU418" s="153" t="s">
        <v>89</v>
      </c>
      <c r="AV418" s="12" t="s">
        <v>87</v>
      </c>
      <c r="AW418" s="12" t="s">
        <v>36</v>
      </c>
      <c r="AX418" s="12" t="s">
        <v>80</v>
      </c>
      <c r="AY418" s="153" t="s">
        <v>171</v>
      </c>
    </row>
    <row r="419" spans="2:51" s="13" customFormat="1">
      <c r="B419" s="158"/>
      <c r="D419" s="152" t="s">
        <v>179</v>
      </c>
      <c r="E419" s="159" t="s">
        <v>1</v>
      </c>
      <c r="F419" s="160" t="s">
        <v>2339</v>
      </c>
      <c r="H419" s="161">
        <v>3.57</v>
      </c>
      <c r="I419" s="162"/>
      <c r="L419" s="158"/>
      <c r="M419" s="163"/>
      <c r="T419" s="164"/>
      <c r="AT419" s="159" t="s">
        <v>179</v>
      </c>
      <c r="AU419" s="159" t="s">
        <v>89</v>
      </c>
      <c r="AV419" s="13" t="s">
        <v>89</v>
      </c>
      <c r="AW419" s="13" t="s">
        <v>36</v>
      </c>
      <c r="AX419" s="13" t="s">
        <v>80</v>
      </c>
      <c r="AY419" s="159" t="s">
        <v>171</v>
      </c>
    </row>
    <row r="420" spans="2:51" s="13" customFormat="1">
      <c r="B420" s="158"/>
      <c r="D420" s="152" t="s">
        <v>179</v>
      </c>
      <c r="E420" s="159" t="s">
        <v>1</v>
      </c>
      <c r="F420" s="160" t="s">
        <v>2340</v>
      </c>
      <c r="H420" s="161">
        <v>0.9</v>
      </c>
      <c r="I420" s="162"/>
      <c r="L420" s="158"/>
      <c r="M420" s="163"/>
      <c r="T420" s="164"/>
      <c r="AT420" s="159" t="s">
        <v>179</v>
      </c>
      <c r="AU420" s="159" t="s">
        <v>89</v>
      </c>
      <c r="AV420" s="13" t="s">
        <v>89</v>
      </c>
      <c r="AW420" s="13" t="s">
        <v>36</v>
      </c>
      <c r="AX420" s="13" t="s">
        <v>80</v>
      </c>
      <c r="AY420" s="159" t="s">
        <v>171</v>
      </c>
    </row>
    <row r="421" spans="2:51" s="13" customFormat="1">
      <c r="B421" s="158"/>
      <c r="D421" s="152" t="s">
        <v>179</v>
      </c>
      <c r="E421" s="159" t="s">
        <v>1</v>
      </c>
      <c r="F421" s="160" t="s">
        <v>2341</v>
      </c>
      <c r="H421" s="161">
        <v>3.8250000000000002</v>
      </c>
      <c r="I421" s="162"/>
      <c r="L421" s="158"/>
      <c r="M421" s="163"/>
      <c r="T421" s="164"/>
      <c r="AT421" s="159" t="s">
        <v>179</v>
      </c>
      <c r="AU421" s="159" t="s">
        <v>89</v>
      </c>
      <c r="AV421" s="13" t="s">
        <v>89</v>
      </c>
      <c r="AW421" s="13" t="s">
        <v>36</v>
      </c>
      <c r="AX421" s="13" t="s">
        <v>80</v>
      </c>
      <c r="AY421" s="159" t="s">
        <v>171</v>
      </c>
    </row>
    <row r="422" spans="2:51" s="12" customFormat="1">
      <c r="B422" s="151"/>
      <c r="D422" s="152" t="s">
        <v>179</v>
      </c>
      <c r="E422" s="153" t="s">
        <v>1</v>
      </c>
      <c r="F422" s="154" t="s">
        <v>2281</v>
      </c>
      <c r="H422" s="153" t="s">
        <v>1</v>
      </c>
      <c r="I422" s="155"/>
      <c r="L422" s="151"/>
      <c r="M422" s="156"/>
      <c r="T422" s="157"/>
      <c r="AT422" s="153" t="s">
        <v>179</v>
      </c>
      <c r="AU422" s="153" t="s">
        <v>89</v>
      </c>
      <c r="AV422" s="12" t="s">
        <v>87</v>
      </c>
      <c r="AW422" s="12" t="s">
        <v>36</v>
      </c>
      <c r="AX422" s="12" t="s">
        <v>80</v>
      </c>
      <c r="AY422" s="153" t="s">
        <v>171</v>
      </c>
    </row>
    <row r="423" spans="2:51" s="13" customFormat="1">
      <c r="B423" s="158"/>
      <c r="D423" s="152" t="s">
        <v>179</v>
      </c>
      <c r="E423" s="159" t="s">
        <v>1</v>
      </c>
      <c r="F423" s="160" t="s">
        <v>2342</v>
      </c>
      <c r="H423" s="161">
        <v>1.92</v>
      </c>
      <c r="I423" s="162"/>
      <c r="L423" s="158"/>
      <c r="M423" s="163"/>
      <c r="T423" s="164"/>
      <c r="AT423" s="159" t="s">
        <v>179</v>
      </c>
      <c r="AU423" s="159" t="s">
        <v>89</v>
      </c>
      <c r="AV423" s="13" t="s">
        <v>89</v>
      </c>
      <c r="AW423" s="13" t="s">
        <v>36</v>
      </c>
      <c r="AX423" s="13" t="s">
        <v>80</v>
      </c>
      <c r="AY423" s="159" t="s">
        <v>171</v>
      </c>
    </row>
    <row r="424" spans="2:51" s="13" customFormat="1">
      <c r="B424" s="158"/>
      <c r="D424" s="152" t="s">
        <v>179</v>
      </c>
      <c r="E424" s="159" t="s">
        <v>1</v>
      </c>
      <c r="F424" s="160" t="s">
        <v>2340</v>
      </c>
      <c r="H424" s="161">
        <v>0.9</v>
      </c>
      <c r="I424" s="162"/>
      <c r="L424" s="158"/>
      <c r="M424" s="163"/>
      <c r="T424" s="164"/>
      <c r="AT424" s="159" t="s">
        <v>179</v>
      </c>
      <c r="AU424" s="159" t="s">
        <v>89</v>
      </c>
      <c r="AV424" s="13" t="s">
        <v>89</v>
      </c>
      <c r="AW424" s="13" t="s">
        <v>36</v>
      </c>
      <c r="AX424" s="13" t="s">
        <v>80</v>
      </c>
      <c r="AY424" s="159" t="s">
        <v>171</v>
      </c>
    </row>
    <row r="425" spans="2:51" s="13" customFormat="1">
      <c r="B425" s="158"/>
      <c r="D425" s="152" t="s">
        <v>179</v>
      </c>
      <c r="E425" s="159" t="s">
        <v>1</v>
      </c>
      <c r="F425" s="160" t="s">
        <v>2343</v>
      </c>
      <c r="H425" s="161">
        <v>1</v>
      </c>
      <c r="I425" s="162"/>
      <c r="L425" s="158"/>
      <c r="M425" s="163"/>
      <c r="T425" s="164"/>
      <c r="AT425" s="159" t="s">
        <v>179</v>
      </c>
      <c r="AU425" s="159" t="s">
        <v>89</v>
      </c>
      <c r="AV425" s="13" t="s">
        <v>89</v>
      </c>
      <c r="AW425" s="13" t="s">
        <v>36</v>
      </c>
      <c r="AX425" s="13" t="s">
        <v>80</v>
      </c>
      <c r="AY425" s="159" t="s">
        <v>171</v>
      </c>
    </row>
    <row r="426" spans="2:51" s="12" customFormat="1">
      <c r="B426" s="151"/>
      <c r="D426" s="152" t="s">
        <v>179</v>
      </c>
      <c r="E426" s="153" t="s">
        <v>1</v>
      </c>
      <c r="F426" s="154" t="s">
        <v>2283</v>
      </c>
      <c r="H426" s="153" t="s">
        <v>1</v>
      </c>
      <c r="I426" s="155"/>
      <c r="L426" s="151"/>
      <c r="M426" s="156"/>
      <c r="T426" s="157"/>
      <c r="AT426" s="153" t="s">
        <v>179</v>
      </c>
      <c r="AU426" s="153" t="s">
        <v>89</v>
      </c>
      <c r="AV426" s="12" t="s">
        <v>87</v>
      </c>
      <c r="AW426" s="12" t="s">
        <v>36</v>
      </c>
      <c r="AX426" s="12" t="s">
        <v>80</v>
      </c>
      <c r="AY426" s="153" t="s">
        <v>171</v>
      </c>
    </row>
    <row r="427" spans="2:51" s="13" customFormat="1">
      <c r="B427" s="158"/>
      <c r="D427" s="152" t="s">
        <v>179</v>
      </c>
      <c r="E427" s="159" t="s">
        <v>1</v>
      </c>
      <c r="F427" s="160" t="s">
        <v>2342</v>
      </c>
      <c r="H427" s="161">
        <v>1.92</v>
      </c>
      <c r="I427" s="162"/>
      <c r="L427" s="158"/>
      <c r="M427" s="163"/>
      <c r="T427" s="164"/>
      <c r="AT427" s="159" t="s">
        <v>179</v>
      </c>
      <c r="AU427" s="159" t="s">
        <v>89</v>
      </c>
      <c r="AV427" s="13" t="s">
        <v>89</v>
      </c>
      <c r="AW427" s="13" t="s">
        <v>36</v>
      </c>
      <c r="AX427" s="13" t="s">
        <v>80</v>
      </c>
      <c r="AY427" s="159" t="s">
        <v>171</v>
      </c>
    </row>
    <row r="428" spans="2:51" s="13" customFormat="1">
      <c r="B428" s="158"/>
      <c r="D428" s="152" t="s">
        <v>179</v>
      </c>
      <c r="E428" s="159" t="s">
        <v>1</v>
      </c>
      <c r="F428" s="160" t="s">
        <v>2340</v>
      </c>
      <c r="H428" s="161">
        <v>0.9</v>
      </c>
      <c r="I428" s="162"/>
      <c r="L428" s="158"/>
      <c r="M428" s="163"/>
      <c r="T428" s="164"/>
      <c r="AT428" s="159" t="s">
        <v>179</v>
      </c>
      <c r="AU428" s="159" t="s">
        <v>89</v>
      </c>
      <c r="AV428" s="13" t="s">
        <v>89</v>
      </c>
      <c r="AW428" s="13" t="s">
        <v>36</v>
      </c>
      <c r="AX428" s="13" t="s">
        <v>80</v>
      </c>
      <c r="AY428" s="159" t="s">
        <v>171</v>
      </c>
    </row>
    <row r="429" spans="2:51" s="13" customFormat="1">
      <c r="B429" s="158"/>
      <c r="D429" s="152" t="s">
        <v>179</v>
      </c>
      <c r="E429" s="159" t="s">
        <v>1</v>
      </c>
      <c r="F429" s="160" t="s">
        <v>2343</v>
      </c>
      <c r="H429" s="161">
        <v>1</v>
      </c>
      <c r="I429" s="162"/>
      <c r="L429" s="158"/>
      <c r="M429" s="163"/>
      <c r="T429" s="164"/>
      <c r="AT429" s="159" t="s">
        <v>179</v>
      </c>
      <c r="AU429" s="159" t="s">
        <v>89</v>
      </c>
      <c r="AV429" s="13" t="s">
        <v>89</v>
      </c>
      <c r="AW429" s="13" t="s">
        <v>36</v>
      </c>
      <c r="AX429" s="13" t="s">
        <v>80</v>
      </c>
      <c r="AY429" s="159" t="s">
        <v>171</v>
      </c>
    </row>
    <row r="430" spans="2:51" s="12" customFormat="1">
      <c r="B430" s="151"/>
      <c r="D430" s="152" t="s">
        <v>179</v>
      </c>
      <c r="E430" s="153" t="s">
        <v>1</v>
      </c>
      <c r="F430" s="154" t="s">
        <v>2284</v>
      </c>
      <c r="H430" s="153" t="s">
        <v>1</v>
      </c>
      <c r="I430" s="155"/>
      <c r="L430" s="151"/>
      <c r="M430" s="156"/>
      <c r="T430" s="157"/>
      <c r="AT430" s="153" t="s">
        <v>179</v>
      </c>
      <c r="AU430" s="153" t="s">
        <v>89</v>
      </c>
      <c r="AV430" s="12" t="s">
        <v>87</v>
      </c>
      <c r="AW430" s="12" t="s">
        <v>36</v>
      </c>
      <c r="AX430" s="12" t="s">
        <v>80</v>
      </c>
      <c r="AY430" s="153" t="s">
        <v>171</v>
      </c>
    </row>
    <row r="431" spans="2:51" s="13" customFormat="1">
      <c r="B431" s="158"/>
      <c r="D431" s="152" t="s">
        <v>179</v>
      </c>
      <c r="E431" s="159" t="s">
        <v>1</v>
      </c>
      <c r="F431" s="160" t="s">
        <v>2344</v>
      </c>
      <c r="H431" s="161">
        <v>2.82</v>
      </c>
      <c r="I431" s="162"/>
      <c r="L431" s="158"/>
      <c r="M431" s="163"/>
      <c r="T431" s="164"/>
      <c r="AT431" s="159" t="s">
        <v>179</v>
      </c>
      <c r="AU431" s="159" t="s">
        <v>89</v>
      </c>
      <c r="AV431" s="13" t="s">
        <v>89</v>
      </c>
      <c r="AW431" s="13" t="s">
        <v>36</v>
      </c>
      <c r="AX431" s="13" t="s">
        <v>80</v>
      </c>
      <c r="AY431" s="159" t="s">
        <v>171</v>
      </c>
    </row>
    <row r="432" spans="2:51" s="13" customFormat="1">
      <c r="B432" s="158"/>
      <c r="D432" s="152" t="s">
        <v>179</v>
      </c>
      <c r="E432" s="159" t="s">
        <v>1</v>
      </c>
      <c r="F432" s="160" t="s">
        <v>2345</v>
      </c>
      <c r="H432" s="161">
        <v>2.1</v>
      </c>
      <c r="I432" s="162"/>
      <c r="L432" s="158"/>
      <c r="M432" s="163"/>
      <c r="T432" s="164"/>
      <c r="AT432" s="159" t="s">
        <v>179</v>
      </c>
      <c r="AU432" s="159" t="s">
        <v>89</v>
      </c>
      <c r="AV432" s="13" t="s">
        <v>89</v>
      </c>
      <c r="AW432" s="13" t="s">
        <v>36</v>
      </c>
      <c r="AX432" s="13" t="s">
        <v>80</v>
      </c>
      <c r="AY432" s="159" t="s">
        <v>171</v>
      </c>
    </row>
    <row r="433" spans="2:65" s="13" customFormat="1">
      <c r="B433" s="158"/>
      <c r="D433" s="152" t="s">
        <v>179</v>
      </c>
      <c r="E433" s="159" t="s">
        <v>1</v>
      </c>
      <c r="F433" s="160" t="s">
        <v>2343</v>
      </c>
      <c r="H433" s="161">
        <v>1</v>
      </c>
      <c r="I433" s="162"/>
      <c r="L433" s="158"/>
      <c r="M433" s="163"/>
      <c r="T433" s="164"/>
      <c r="AT433" s="159" t="s">
        <v>179</v>
      </c>
      <c r="AU433" s="159" t="s">
        <v>89</v>
      </c>
      <c r="AV433" s="13" t="s">
        <v>89</v>
      </c>
      <c r="AW433" s="13" t="s">
        <v>36</v>
      </c>
      <c r="AX433" s="13" t="s">
        <v>80</v>
      </c>
      <c r="AY433" s="159" t="s">
        <v>171</v>
      </c>
    </row>
    <row r="434" spans="2:65" s="15" customFormat="1">
      <c r="B434" s="172"/>
      <c r="D434" s="152" t="s">
        <v>179</v>
      </c>
      <c r="E434" s="173" t="s">
        <v>1</v>
      </c>
      <c r="F434" s="174" t="s">
        <v>224</v>
      </c>
      <c r="H434" s="175">
        <v>21.855</v>
      </c>
      <c r="I434" s="176"/>
      <c r="L434" s="172"/>
      <c r="M434" s="177"/>
      <c r="T434" s="178"/>
      <c r="AT434" s="173" t="s">
        <v>179</v>
      </c>
      <c r="AU434" s="173" t="s">
        <v>89</v>
      </c>
      <c r="AV434" s="15" t="s">
        <v>96</v>
      </c>
      <c r="AW434" s="15" t="s">
        <v>36</v>
      </c>
      <c r="AX434" s="15" t="s">
        <v>80</v>
      </c>
      <c r="AY434" s="173" t="s">
        <v>171</v>
      </c>
    </row>
    <row r="435" spans="2:65" s="12" customFormat="1">
      <c r="B435" s="151"/>
      <c r="D435" s="152" t="s">
        <v>179</v>
      </c>
      <c r="E435" s="153" t="s">
        <v>1</v>
      </c>
      <c r="F435" s="154" t="s">
        <v>2286</v>
      </c>
      <c r="H435" s="153" t="s">
        <v>1</v>
      </c>
      <c r="I435" s="155"/>
      <c r="L435" s="151"/>
      <c r="M435" s="156"/>
      <c r="T435" s="157"/>
      <c r="AT435" s="153" t="s">
        <v>179</v>
      </c>
      <c r="AU435" s="153" t="s">
        <v>89</v>
      </c>
      <c r="AV435" s="12" t="s">
        <v>87</v>
      </c>
      <c r="AW435" s="12" t="s">
        <v>36</v>
      </c>
      <c r="AX435" s="12" t="s">
        <v>80</v>
      </c>
      <c r="AY435" s="153" t="s">
        <v>171</v>
      </c>
    </row>
    <row r="436" spans="2:65" s="13" customFormat="1">
      <c r="B436" s="158"/>
      <c r="D436" s="152" t="s">
        <v>179</v>
      </c>
      <c r="E436" s="159" t="s">
        <v>1</v>
      </c>
      <c r="F436" s="160" t="s">
        <v>2346</v>
      </c>
      <c r="H436" s="161">
        <v>2.31</v>
      </c>
      <c r="I436" s="162"/>
      <c r="L436" s="158"/>
      <c r="M436" s="163"/>
      <c r="T436" s="164"/>
      <c r="AT436" s="159" t="s">
        <v>179</v>
      </c>
      <c r="AU436" s="159" t="s">
        <v>89</v>
      </c>
      <c r="AV436" s="13" t="s">
        <v>89</v>
      </c>
      <c r="AW436" s="13" t="s">
        <v>36</v>
      </c>
      <c r="AX436" s="13" t="s">
        <v>80</v>
      </c>
      <c r="AY436" s="159" t="s">
        <v>171</v>
      </c>
    </row>
    <row r="437" spans="2:65" s="13" customFormat="1">
      <c r="B437" s="158"/>
      <c r="D437" s="152" t="s">
        <v>179</v>
      </c>
      <c r="E437" s="159" t="s">
        <v>1</v>
      </c>
      <c r="F437" s="160" t="s">
        <v>2347</v>
      </c>
      <c r="H437" s="161">
        <v>0.1</v>
      </c>
      <c r="I437" s="162"/>
      <c r="L437" s="158"/>
      <c r="M437" s="163"/>
      <c r="T437" s="164"/>
      <c r="AT437" s="159" t="s">
        <v>179</v>
      </c>
      <c r="AU437" s="159" t="s">
        <v>89</v>
      </c>
      <c r="AV437" s="13" t="s">
        <v>89</v>
      </c>
      <c r="AW437" s="13" t="s">
        <v>36</v>
      </c>
      <c r="AX437" s="13" t="s">
        <v>80</v>
      </c>
      <c r="AY437" s="159" t="s">
        <v>171</v>
      </c>
    </row>
    <row r="438" spans="2:65" s="13" customFormat="1">
      <c r="B438" s="158"/>
      <c r="D438" s="152" t="s">
        <v>179</v>
      </c>
      <c r="E438" s="159" t="s">
        <v>1</v>
      </c>
      <c r="F438" s="160" t="s">
        <v>2348</v>
      </c>
      <c r="H438" s="161">
        <v>0.3</v>
      </c>
      <c r="I438" s="162"/>
      <c r="L438" s="158"/>
      <c r="M438" s="163"/>
      <c r="T438" s="164"/>
      <c r="AT438" s="159" t="s">
        <v>179</v>
      </c>
      <c r="AU438" s="159" t="s">
        <v>89</v>
      </c>
      <c r="AV438" s="13" t="s">
        <v>89</v>
      </c>
      <c r="AW438" s="13" t="s">
        <v>36</v>
      </c>
      <c r="AX438" s="13" t="s">
        <v>80</v>
      </c>
      <c r="AY438" s="159" t="s">
        <v>171</v>
      </c>
    </row>
    <row r="439" spans="2:65" s="12" customFormat="1">
      <c r="B439" s="151"/>
      <c r="D439" s="152" t="s">
        <v>179</v>
      </c>
      <c r="E439" s="153" t="s">
        <v>1</v>
      </c>
      <c r="F439" s="154" t="s">
        <v>2288</v>
      </c>
      <c r="H439" s="153" t="s">
        <v>1</v>
      </c>
      <c r="I439" s="155"/>
      <c r="L439" s="151"/>
      <c r="M439" s="156"/>
      <c r="T439" s="157"/>
      <c r="AT439" s="153" t="s">
        <v>179</v>
      </c>
      <c r="AU439" s="153" t="s">
        <v>89</v>
      </c>
      <c r="AV439" s="12" t="s">
        <v>87</v>
      </c>
      <c r="AW439" s="12" t="s">
        <v>36</v>
      </c>
      <c r="AX439" s="12" t="s">
        <v>80</v>
      </c>
      <c r="AY439" s="153" t="s">
        <v>171</v>
      </c>
    </row>
    <row r="440" spans="2:65" s="13" customFormat="1">
      <c r="B440" s="158"/>
      <c r="D440" s="152" t="s">
        <v>179</v>
      </c>
      <c r="E440" s="159" t="s">
        <v>1</v>
      </c>
      <c r="F440" s="160" t="s">
        <v>2349</v>
      </c>
      <c r="H440" s="161">
        <v>2.3780000000000001</v>
      </c>
      <c r="I440" s="162"/>
      <c r="L440" s="158"/>
      <c r="M440" s="163"/>
      <c r="T440" s="164"/>
      <c r="AT440" s="159" t="s">
        <v>179</v>
      </c>
      <c r="AU440" s="159" t="s">
        <v>89</v>
      </c>
      <c r="AV440" s="13" t="s">
        <v>89</v>
      </c>
      <c r="AW440" s="13" t="s">
        <v>36</v>
      </c>
      <c r="AX440" s="13" t="s">
        <v>80</v>
      </c>
      <c r="AY440" s="159" t="s">
        <v>171</v>
      </c>
    </row>
    <row r="441" spans="2:65" s="13" customFormat="1">
      <c r="B441" s="158"/>
      <c r="D441" s="152" t="s">
        <v>179</v>
      </c>
      <c r="E441" s="159" t="s">
        <v>1</v>
      </c>
      <c r="F441" s="160" t="s">
        <v>2350</v>
      </c>
      <c r="H441" s="161">
        <v>0.152</v>
      </c>
      <c r="I441" s="162"/>
      <c r="L441" s="158"/>
      <c r="M441" s="163"/>
      <c r="T441" s="164"/>
      <c r="AT441" s="159" t="s">
        <v>179</v>
      </c>
      <c r="AU441" s="159" t="s">
        <v>89</v>
      </c>
      <c r="AV441" s="13" t="s">
        <v>89</v>
      </c>
      <c r="AW441" s="13" t="s">
        <v>36</v>
      </c>
      <c r="AX441" s="13" t="s">
        <v>80</v>
      </c>
      <c r="AY441" s="159" t="s">
        <v>171</v>
      </c>
    </row>
    <row r="442" spans="2:65" s="13" customFormat="1">
      <c r="B442" s="158"/>
      <c r="D442" s="152" t="s">
        <v>179</v>
      </c>
      <c r="E442" s="159" t="s">
        <v>1</v>
      </c>
      <c r="F442" s="160" t="s">
        <v>2351</v>
      </c>
      <c r="H442" s="161">
        <v>0.57599999999999996</v>
      </c>
      <c r="I442" s="162"/>
      <c r="L442" s="158"/>
      <c r="M442" s="163"/>
      <c r="T442" s="164"/>
      <c r="AT442" s="159" t="s">
        <v>179</v>
      </c>
      <c r="AU442" s="159" t="s">
        <v>89</v>
      </c>
      <c r="AV442" s="13" t="s">
        <v>89</v>
      </c>
      <c r="AW442" s="13" t="s">
        <v>36</v>
      </c>
      <c r="AX442" s="13" t="s">
        <v>80</v>
      </c>
      <c r="AY442" s="159" t="s">
        <v>171</v>
      </c>
    </row>
    <row r="443" spans="2:65" s="15" customFormat="1">
      <c r="B443" s="172"/>
      <c r="D443" s="152" t="s">
        <v>179</v>
      </c>
      <c r="E443" s="173" t="s">
        <v>1</v>
      </c>
      <c r="F443" s="174" t="s">
        <v>224</v>
      </c>
      <c r="H443" s="175">
        <v>5.8159999999999998</v>
      </c>
      <c r="I443" s="176"/>
      <c r="L443" s="172"/>
      <c r="M443" s="177"/>
      <c r="T443" s="178"/>
      <c r="AT443" s="173" t="s">
        <v>179</v>
      </c>
      <c r="AU443" s="173" t="s">
        <v>89</v>
      </c>
      <c r="AV443" s="15" t="s">
        <v>96</v>
      </c>
      <c r="AW443" s="15" t="s">
        <v>36</v>
      </c>
      <c r="AX443" s="15" t="s">
        <v>80</v>
      </c>
      <c r="AY443" s="173" t="s">
        <v>171</v>
      </c>
    </row>
    <row r="444" spans="2:65" s="14" customFormat="1">
      <c r="B444" s="165"/>
      <c r="D444" s="152" t="s">
        <v>179</v>
      </c>
      <c r="E444" s="166" t="s">
        <v>1</v>
      </c>
      <c r="F444" s="167" t="s">
        <v>183</v>
      </c>
      <c r="H444" s="168">
        <v>461.91699999999997</v>
      </c>
      <c r="I444" s="169"/>
      <c r="L444" s="165"/>
      <c r="M444" s="170"/>
      <c r="T444" s="171"/>
      <c r="AT444" s="166" t="s">
        <v>179</v>
      </c>
      <c r="AU444" s="166" t="s">
        <v>89</v>
      </c>
      <c r="AV444" s="14" t="s">
        <v>177</v>
      </c>
      <c r="AW444" s="14" t="s">
        <v>36</v>
      </c>
      <c r="AX444" s="14" t="s">
        <v>87</v>
      </c>
      <c r="AY444" s="166" t="s">
        <v>171</v>
      </c>
    </row>
    <row r="445" spans="2:65" s="1" customFormat="1" ht="33" customHeight="1">
      <c r="B445" s="32"/>
      <c r="C445" s="137" t="s">
        <v>589</v>
      </c>
      <c r="D445" s="137" t="s">
        <v>173</v>
      </c>
      <c r="E445" s="138" t="s">
        <v>1817</v>
      </c>
      <c r="F445" s="139" t="s">
        <v>1818</v>
      </c>
      <c r="G445" s="140" t="s">
        <v>176</v>
      </c>
      <c r="H445" s="141">
        <v>461.91699999999997</v>
      </c>
      <c r="I445" s="142"/>
      <c r="J445" s="143">
        <f>ROUND(I445*H445,2)</f>
        <v>0</v>
      </c>
      <c r="K445" s="144"/>
      <c r="L445" s="32"/>
      <c r="M445" s="145" t="s">
        <v>1</v>
      </c>
      <c r="N445" s="146" t="s">
        <v>45</v>
      </c>
      <c r="P445" s="147">
        <f>O445*H445</f>
        <v>0</v>
      </c>
      <c r="Q445" s="147">
        <v>0</v>
      </c>
      <c r="R445" s="147">
        <f>Q445*H445</f>
        <v>0</v>
      </c>
      <c r="S445" s="147">
        <v>0</v>
      </c>
      <c r="T445" s="148">
        <f>S445*H445</f>
        <v>0</v>
      </c>
      <c r="AR445" s="149" t="s">
        <v>177</v>
      </c>
      <c r="AT445" s="149" t="s">
        <v>173</v>
      </c>
      <c r="AU445" s="149" t="s">
        <v>89</v>
      </c>
      <c r="AY445" s="17" t="s">
        <v>171</v>
      </c>
      <c r="BE445" s="150">
        <f>IF(N445="základní",J445,0)</f>
        <v>0</v>
      </c>
      <c r="BF445" s="150">
        <f>IF(N445="snížená",J445,0)</f>
        <v>0</v>
      </c>
      <c r="BG445" s="150">
        <f>IF(N445="zákl. přenesená",J445,0)</f>
        <v>0</v>
      </c>
      <c r="BH445" s="150">
        <f>IF(N445="sníž. přenesená",J445,0)</f>
        <v>0</v>
      </c>
      <c r="BI445" s="150">
        <f>IF(N445="nulová",J445,0)</f>
        <v>0</v>
      </c>
      <c r="BJ445" s="17" t="s">
        <v>87</v>
      </c>
      <c r="BK445" s="150">
        <f>ROUND(I445*H445,2)</f>
        <v>0</v>
      </c>
      <c r="BL445" s="17" t="s">
        <v>177</v>
      </c>
      <c r="BM445" s="149" t="s">
        <v>2352</v>
      </c>
    </row>
    <row r="446" spans="2:65" s="1" customFormat="1" ht="33" customHeight="1">
      <c r="B446" s="32"/>
      <c r="C446" s="137" t="s">
        <v>598</v>
      </c>
      <c r="D446" s="137" t="s">
        <v>173</v>
      </c>
      <c r="E446" s="138" t="s">
        <v>2353</v>
      </c>
      <c r="F446" s="139" t="s">
        <v>2354</v>
      </c>
      <c r="G446" s="140" t="s">
        <v>176</v>
      </c>
      <c r="H446" s="141">
        <v>1.4139999999999999</v>
      </c>
      <c r="I446" s="142"/>
      <c r="J446" s="143">
        <f>ROUND(I446*H446,2)</f>
        <v>0</v>
      </c>
      <c r="K446" s="144"/>
      <c r="L446" s="32"/>
      <c r="M446" s="145" t="s">
        <v>1</v>
      </c>
      <c r="N446" s="146" t="s">
        <v>45</v>
      </c>
      <c r="P446" s="147">
        <f>O446*H446</f>
        <v>0</v>
      </c>
      <c r="Q446" s="147">
        <v>5.5500000000000002E-3</v>
      </c>
      <c r="R446" s="147">
        <f>Q446*H446</f>
        <v>7.8476999999999991E-3</v>
      </c>
      <c r="S446" s="147">
        <v>0</v>
      </c>
      <c r="T446" s="148">
        <f>S446*H446</f>
        <v>0</v>
      </c>
      <c r="AR446" s="149" t="s">
        <v>177</v>
      </c>
      <c r="AT446" s="149" t="s">
        <v>173</v>
      </c>
      <c r="AU446" s="149" t="s">
        <v>89</v>
      </c>
      <c r="AY446" s="17" t="s">
        <v>171</v>
      </c>
      <c r="BE446" s="150">
        <f>IF(N446="základní",J446,0)</f>
        <v>0</v>
      </c>
      <c r="BF446" s="150">
        <f>IF(N446="snížená",J446,0)</f>
        <v>0</v>
      </c>
      <c r="BG446" s="150">
        <f>IF(N446="zákl. přenesená",J446,0)</f>
        <v>0</v>
      </c>
      <c r="BH446" s="150">
        <f>IF(N446="sníž. přenesená",J446,0)</f>
        <v>0</v>
      </c>
      <c r="BI446" s="150">
        <f>IF(N446="nulová",J446,0)</f>
        <v>0</v>
      </c>
      <c r="BJ446" s="17" t="s">
        <v>87</v>
      </c>
      <c r="BK446" s="150">
        <f>ROUND(I446*H446,2)</f>
        <v>0</v>
      </c>
      <c r="BL446" s="17" t="s">
        <v>177</v>
      </c>
      <c r="BM446" s="149" t="s">
        <v>2355</v>
      </c>
    </row>
    <row r="447" spans="2:65" s="12" customFormat="1">
      <c r="B447" s="151"/>
      <c r="D447" s="152" t="s">
        <v>179</v>
      </c>
      <c r="E447" s="153" t="s">
        <v>1</v>
      </c>
      <c r="F447" s="154" t="s">
        <v>2149</v>
      </c>
      <c r="H447" s="153" t="s">
        <v>1</v>
      </c>
      <c r="I447" s="155"/>
      <c r="L447" s="151"/>
      <c r="M447" s="156"/>
      <c r="T447" s="157"/>
      <c r="AT447" s="153" t="s">
        <v>179</v>
      </c>
      <c r="AU447" s="153" t="s">
        <v>89</v>
      </c>
      <c r="AV447" s="12" t="s">
        <v>87</v>
      </c>
      <c r="AW447" s="12" t="s">
        <v>36</v>
      </c>
      <c r="AX447" s="12" t="s">
        <v>80</v>
      </c>
      <c r="AY447" s="153" t="s">
        <v>171</v>
      </c>
    </row>
    <row r="448" spans="2:65" s="12" customFormat="1">
      <c r="B448" s="151"/>
      <c r="D448" s="152" t="s">
        <v>179</v>
      </c>
      <c r="E448" s="153" t="s">
        <v>1</v>
      </c>
      <c r="F448" s="154" t="s">
        <v>2356</v>
      </c>
      <c r="H448" s="153" t="s">
        <v>1</v>
      </c>
      <c r="I448" s="155"/>
      <c r="L448" s="151"/>
      <c r="M448" s="156"/>
      <c r="T448" s="157"/>
      <c r="AT448" s="153" t="s">
        <v>179</v>
      </c>
      <c r="AU448" s="153" t="s">
        <v>89</v>
      </c>
      <c r="AV448" s="12" t="s">
        <v>87</v>
      </c>
      <c r="AW448" s="12" t="s">
        <v>36</v>
      </c>
      <c r="AX448" s="12" t="s">
        <v>80</v>
      </c>
      <c r="AY448" s="153" t="s">
        <v>171</v>
      </c>
    </row>
    <row r="449" spans="2:65" s="13" customFormat="1">
      <c r="B449" s="158"/>
      <c r="D449" s="152" t="s">
        <v>179</v>
      </c>
      <c r="E449" s="159" t="s">
        <v>1</v>
      </c>
      <c r="F449" s="160" t="s">
        <v>2357</v>
      </c>
      <c r="H449" s="161">
        <v>1.4139999999999999</v>
      </c>
      <c r="I449" s="162"/>
      <c r="L449" s="158"/>
      <c r="M449" s="163"/>
      <c r="T449" s="164"/>
      <c r="AT449" s="159" t="s">
        <v>179</v>
      </c>
      <c r="AU449" s="159" t="s">
        <v>89</v>
      </c>
      <c r="AV449" s="13" t="s">
        <v>89</v>
      </c>
      <c r="AW449" s="13" t="s">
        <v>36</v>
      </c>
      <c r="AX449" s="13" t="s">
        <v>87</v>
      </c>
      <c r="AY449" s="159" t="s">
        <v>171</v>
      </c>
    </row>
    <row r="450" spans="2:65" s="1" customFormat="1" ht="33" customHeight="1">
      <c r="B450" s="32"/>
      <c r="C450" s="137" t="s">
        <v>602</v>
      </c>
      <c r="D450" s="137" t="s">
        <v>173</v>
      </c>
      <c r="E450" s="138" t="s">
        <v>2358</v>
      </c>
      <c r="F450" s="139" t="s">
        <v>2359</v>
      </c>
      <c r="G450" s="140" t="s">
        <v>176</v>
      </c>
      <c r="H450" s="141">
        <v>1.4139999999999999</v>
      </c>
      <c r="I450" s="142"/>
      <c r="J450" s="143">
        <f>ROUND(I450*H450,2)</f>
        <v>0</v>
      </c>
      <c r="K450" s="144"/>
      <c r="L450" s="32"/>
      <c r="M450" s="145" t="s">
        <v>1</v>
      </c>
      <c r="N450" s="146" t="s">
        <v>45</v>
      </c>
      <c r="P450" s="147">
        <f>O450*H450</f>
        <v>0</v>
      </c>
      <c r="Q450" s="147">
        <v>0</v>
      </c>
      <c r="R450" s="147">
        <f>Q450*H450</f>
        <v>0</v>
      </c>
      <c r="S450" s="147">
        <v>0</v>
      </c>
      <c r="T450" s="148">
        <f>S450*H450</f>
        <v>0</v>
      </c>
      <c r="AR450" s="149" t="s">
        <v>177</v>
      </c>
      <c r="AT450" s="149" t="s">
        <v>173</v>
      </c>
      <c r="AU450" s="149" t="s">
        <v>89</v>
      </c>
      <c r="AY450" s="17" t="s">
        <v>171</v>
      </c>
      <c r="BE450" s="150">
        <f>IF(N450="základní",J450,0)</f>
        <v>0</v>
      </c>
      <c r="BF450" s="150">
        <f>IF(N450="snížená",J450,0)</f>
        <v>0</v>
      </c>
      <c r="BG450" s="150">
        <f>IF(N450="zákl. přenesená",J450,0)</f>
        <v>0</v>
      </c>
      <c r="BH450" s="150">
        <f>IF(N450="sníž. přenesená",J450,0)</f>
        <v>0</v>
      </c>
      <c r="BI450" s="150">
        <f>IF(N450="nulová",J450,0)</f>
        <v>0</v>
      </c>
      <c r="BJ450" s="17" t="s">
        <v>87</v>
      </c>
      <c r="BK450" s="150">
        <f>ROUND(I450*H450,2)</f>
        <v>0</v>
      </c>
      <c r="BL450" s="17" t="s">
        <v>177</v>
      </c>
      <c r="BM450" s="149" t="s">
        <v>2360</v>
      </c>
    </row>
    <row r="451" spans="2:65" s="1" customFormat="1" ht="24.15" customHeight="1">
      <c r="B451" s="32"/>
      <c r="C451" s="137" t="s">
        <v>606</v>
      </c>
      <c r="D451" s="137" t="s">
        <v>173</v>
      </c>
      <c r="E451" s="138" t="s">
        <v>1820</v>
      </c>
      <c r="F451" s="139" t="s">
        <v>1821</v>
      </c>
      <c r="G451" s="140" t="s">
        <v>689</v>
      </c>
      <c r="H451" s="141">
        <v>12.79</v>
      </c>
      <c r="I451" s="142"/>
      <c r="J451" s="143">
        <f>ROUND(I451*H451,2)</f>
        <v>0</v>
      </c>
      <c r="K451" s="144"/>
      <c r="L451" s="32"/>
      <c r="M451" s="145" t="s">
        <v>1</v>
      </c>
      <c r="N451" s="146" t="s">
        <v>45</v>
      </c>
      <c r="P451" s="147">
        <f>O451*H451</f>
        <v>0</v>
      </c>
      <c r="Q451" s="147">
        <v>1.10907</v>
      </c>
      <c r="R451" s="147">
        <f>Q451*H451</f>
        <v>14.185005299999998</v>
      </c>
      <c r="S451" s="147">
        <v>0</v>
      </c>
      <c r="T451" s="148">
        <f>S451*H451</f>
        <v>0</v>
      </c>
      <c r="AR451" s="149" t="s">
        <v>177</v>
      </c>
      <c r="AT451" s="149" t="s">
        <v>173</v>
      </c>
      <c r="AU451" s="149" t="s">
        <v>89</v>
      </c>
      <c r="AY451" s="17" t="s">
        <v>171</v>
      </c>
      <c r="BE451" s="150">
        <f>IF(N451="základní",J451,0)</f>
        <v>0</v>
      </c>
      <c r="BF451" s="150">
        <f>IF(N451="snížená",J451,0)</f>
        <v>0</v>
      </c>
      <c r="BG451" s="150">
        <f>IF(N451="zákl. přenesená",J451,0)</f>
        <v>0</v>
      </c>
      <c r="BH451" s="150">
        <f>IF(N451="sníž. přenesená",J451,0)</f>
        <v>0</v>
      </c>
      <c r="BI451" s="150">
        <f>IF(N451="nulová",J451,0)</f>
        <v>0</v>
      </c>
      <c r="BJ451" s="17" t="s">
        <v>87</v>
      </c>
      <c r="BK451" s="150">
        <f>ROUND(I451*H451,2)</f>
        <v>0</v>
      </c>
      <c r="BL451" s="17" t="s">
        <v>177</v>
      </c>
      <c r="BM451" s="149" t="s">
        <v>2361</v>
      </c>
    </row>
    <row r="452" spans="2:65" s="12" customFormat="1">
      <c r="B452" s="151"/>
      <c r="D452" s="152" t="s">
        <v>179</v>
      </c>
      <c r="E452" s="153" t="s">
        <v>1</v>
      </c>
      <c r="F452" s="154" t="s">
        <v>2149</v>
      </c>
      <c r="H452" s="153" t="s">
        <v>1</v>
      </c>
      <c r="I452" s="155"/>
      <c r="L452" s="151"/>
      <c r="M452" s="156"/>
      <c r="T452" s="157"/>
      <c r="AT452" s="153" t="s">
        <v>179</v>
      </c>
      <c r="AU452" s="153" t="s">
        <v>89</v>
      </c>
      <c r="AV452" s="12" t="s">
        <v>87</v>
      </c>
      <c r="AW452" s="12" t="s">
        <v>36</v>
      </c>
      <c r="AX452" s="12" t="s">
        <v>80</v>
      </c>
      <c r="AY452" s="153" t="s">
        <v>171</v>
      </c>
    </row>
    <row r="453" spans="2:65" s="12" customFormat="1">
      <c r="B453" s="151"/>
      <c r="D453" s="152" t="s">
        <v>179</v>
      </c>
      <c r="E453" s="153" t="s">
        <v>1</v>
      </c>
      <c r="F453" s="154" t="s">
        <v>1823</v>
      </c>
      <c r="H453" s="153" t="s">
        <v>1</v>
      </c>
      <c r="I453" s="155"/>
      <c r="L453" s="151"/>
      <c r="M453" s="156"/>
      <c r="T453" s="157"/>
      <c r="AT453" s="153" t="s">
        <v>179</v>
      </c>
      <c r="AU453" s="153" t="s">
        <v>89</v>
      </c>
      <c r="AV453" s="12" t="s">
        <v>87</v>
      </c>
      <c r="AW453" s="12" t="s">
        <v>36</v>
      </c>
      <c r="AX453" s="12" t="s">
        <v>80</v>
      </c>
      <c r="AY453" s="153" t="s">
        <v>171</v>
      </c>
    </row>
    <row r="454" spans="2:65" s="13" customFormat="1">
      <c r="B454" s="158"/>
      <c r="D454" s="152" t="s">
        <v>179</v>
      </c>
      <c r="E454" s="159" t="s">
        <v>1</v>
      </c>
      <c r="F454" s="160" t="s">
        <v>2362</v>
      </c>
      <c r="H454" s="161">
        <v>12.79</v>
      </c>
      <c r="I454" s="162"/>
      <c r="L454" s="158"/>
      <c r="M454" s="163"/>
      <c r="T454" s="164"/>
      <c r="AT454" s="159" t="s">
        <v>179</v>
      </c>
      <c r="AU454" s="159" t="s">
        <v>89</v>
      </c>
      <c r="AV454" s="13" t="s">
        <v>89</v>
      </c>
      <c r="AW454" s="13" t="s">
        <v>36</v>
      </c>
      <c r="AX454" s="13" t="s">
        <v>87</v>
      </c>
      <c r="AY454" s="159" t="s">
        <v>171</v>
      </c>
    </row>
    <row r="455" spans="2:65" s="1" customFormat="1" ht="33" customHeight="1">
      <c r="B455" s="32"/>
      <c r="C455" s="137" t="s">
        <v>610</v>
      </c>
      <c r="D455" s="137" t="s">
        <v>173</v>
      </c>
      <c r="E455" s="138" t="s">
        <v>1825</v>
      </c>
      <c r="F455" s="139" t="s">
        <v>1826</v>
      </c>
      <c r="G455" s="140" t="s">
        <v>689</v>
      </c>
      <c r="H455" s="141">
        <v>6.4000000000000001E-2</v>
      </c>
      <c r="I455" s="142"/>
      <c r="J455" s="143">
        <f>ROUND(I455*H455,2)</f>
        <v>0</v>
      </c>
      <c r="K455" s="144"/>
      <c r="L455" s="32"/>
      <c r="M455" s="145" t="s">
        <v>1</v>
      </c>
      <c r="N455" s="146" t="s">
        <v>45</v>
      </c>
      <c r="P455" s="147">
        <f>O455*H455</f>
        <v>0</v>
      </c>
      <c r="Q455" s="147">
        <v>1.06277</v>
      </c>
      <c r="R455" s="147">
        <f>Q455*H455</f>
        <v>6.8017279999999999E-2</v>
      </c>
      <c r="S455" s="147">
        <v>0</v>
      </c>
      <c r="T455" s="148">
        <f>S455*H455</f>
        <v>0</v>
      </c>
      <c r="AR455" s="149" t="s">
        <v>177</v>
      </c>
      <c r="AT455" s="149" t="s">
        <v>173</v>
      </c>
      <c r="AU455" s="149" t="s">
        <v>89</v>
      </c>
      <c r="AY455" s="17" t="s">
        <v>171</v>
      </c>
      <c r="BE455" s="150">
        <f>IF(N455="základní",J455,0)</f>
        <v>0</v>
      </c>
      <c r="BF455" s="150">
        <f>IF(N455="snížená",J455,0)</f>
        <v>0</v>
      </c>
      <c r="BG455" s="150">
        <f>IF(N455="zákl. přenesená",J455,0)</f>
        <v>0</v>
      </c>
      <c r="BH455" s="150">
        <f>IF(N455="sníž. přenesená",J455,0)</f>
        <v>0</v>
      </c>
      <c r="BI455" s="150">
        <f>IF(N455="nulová",J455,0)</f>
        <v>0</v>
      </c>
      <c r="BJ455" s="17" t="s">
        <v>87</v>
      </c>
      <c r="BK455" s="150">
        <f>ROUND(I455*H455,2)</f>
        <v>0</v>
      </c>
      <c r="BL455" s="17" t="s">
        <v>177</v>
      </c>
      <c r="BM455" s="149" t="s">
        <v>2363</v>
      </c>
    </row>
    <row r="456" spans="2:65" s="12" customFormat="1">
      <c r="B456" s="151"/>
      <c r="D456" s="152" t="s">
        <v>179</v>
      </c>
      <c r="E456" s="153" t="s">
        <v>1</v>
      </c>
      <c r="F456" s="154" t="s">
        <v>2149</v>
      </c>
      <c r="H456" s="153" t="s">
        <v>1</v>
      </c>
      <c r="I456" s="155"/>
      <c r="L456" s="151"/>
      <c r="M456" s="156"/>
      <c r="T456" s="157"/>
      <c r="AT456" s="153" t="s">
        <v>179</v>
      </c>
      <c r="AU456" s="153" t="s">
        <v>89</v>
      </c>
      <c r="AV456" s="12" t="s">
        <v>87</v>
      </c>
      <c r="AW456" s="12" t="s">
        <v>36</v>
      </c>
      <c r="AX456" s="12" t="s">
        <v>80</v>
      </c>
      <c r="AY456" s="153" t="s">
        <v>171</v>
      </c>
    </row>
    <row r="457" spans="2:65" s="12" customFormat="1">
      <c r="B457" s="151"/>
      <c r="D457" s="152" t="s">
        <v>179</v>
      </c>
      <c r="E457" s="153" t="s">
        <v>1</v>
      </c>
      <c r="F457" s="154" t="s">
        <v>1852</v>
      </c>
      <c r="H457" s="153" t="s">
        <v>1</v>
      </c>
      <c r="I457" s="155"/>
      <c r="L457" s="151"/>
      <c r="M457" s="156"/>
      <c r="T457" s="157"/>
      <c r="AT457" s="153" t="s">
        <v>179</v>
      </c>
      <c r="AU457" s="153" t="s">
        <v>89</v>
      </c>
      <c r="AV457" s="12" t="s">
        <v>87</v>
      </c>
      <c r="AW457" s="12" t="s">
        <v>36</v>
      </c>
      <c r="AX457" s="12" t="s">
        <v>80</v>
      </c>
      <c r="AY457" s="153" t="s">
        <v>171</v>
      </c>
    </row>
    <row r="458" spans="2:65" s="12" customFormat="1">
      <c r="B458" s="151"/>
      <c r="D458" s="152" t="s">
        <v>179</v>
      </c>
      <c r="E458" s="153" t="s">
        <v>1</v>
      </c>
      <c r="F458" s="154" t="s">
        <v>2364</v>
      </c>
      <c r="H458" s="153" t="s">
        <v>1</v>
      </c>
      <c r="I458" s="155"/>
      <c r="L458" s="151"/>
      <c r="M458" s="156"/>
      <c r="T458" s="157"/>
      <c r="AT458" s="153" t="s">
        <v>179</v>
      </c>
      <c r="AU458" s="153" t="s">
        <v>89</v>
      </c>
      <c r="AV458" s="12" t="s">
        <v>87</v>
      </c>
      <c r="AW458" s="12" t="s">
        <v>36</v>
      </c>
      <c r="AX458" s="12" t="s">
        <v>80</v>
      </c>
      <c r="AY458" s="153" t="s">
        <v>171</v>
      </c>
    </row>
    <row r="459" spans="2:65" s="12" customFormat="1">
      <c r="B459" s="151"/>
      <c r="D459" s="152" t="s">
        <v>179</v>
      </c>
      <c r="E459" s="153" t="s">
        <v>1</v>
      </c>
      <c r="F459" s="154" t="s">
        <v>1828</v>
      </c>
      <c r="H459" s="153" t="s">
        <v>1</v>
      </c>
      <c r="I459" s="155"/>
      <c r="L459" s="151"/>
      <c r="M459" s="156"/>
      <c r="T459" s="157"/>
      <c r="AT459" s="153" t="s">
        <v>179</v>
      </c>
      <c r="AU459" s="153" t="s">
        <v>89</v>
      </c>
      <c r="AV459" s="12" t="s">
        <v>87</v>
      </c>
      <c r="AW459" s="12" t="s">
        <v>36</v>
      </c>
      <c r="AX459" s="12" t="s">
        <v>80</v>
      </c>
      <c r="AY459" s="153" t="s">
        <v>171</v>
      </c>
    </row>
    <row r="460" spans="2:65" s="13" customFormat="1">
      <c r="B460" s="158"/>
      <c r="D460" s="152" t="s">
        <v>179</v>
      </c>
      <c r="E460" s="159" t="s">
        <v>1</v>
      </c>
      <c r="F460" s="160" t="s">
        <v>2365</v>
      </c>
      <c r="H460" s="161">
        <v>8.5500000000000007</v>
      </c>
      <c r="I460" s="162"/>
      <c r="L460" s="158"/>
      <c r="M460" s="163"/>
      <c r="T460" s="164"/>
      <c r="AT460" s="159" t="s">
        <v>179</v>
      </c>
      <c r="AU460" s="159" t="s">
        <v>89</v>
      </c>
      <c r="AV460" s="13" t="s">
        <v>89</v>
      </c>
      <c r="AW460" s="13" t="s">
        <v>36</v>
      </c>
      <c r="AX460" s="13" t="s">
        <v>80</v>
      </c>
      <c r="AY460" s="159" t="s">
        <v>171</v>
      </c>
    </row>
    <row r="461" spans="2:65" s="12" customFormat="1" ht="20.399999999999999">
      <c r="B461" s="151"/>
      <c r="D461" s="152" t="s">
        <v>179</v>
      </c>
      <c r="E461" s="153" t="s">
        <v>1</v>
      </c>
      <c r="F461" s="154" t="s">
        <v>2366</v>
      </c>
      <c r="H461" s="153" t="s">
        <v>1</v>
      </c>
      <c r="I461" s="155"/>
      <c r="L461" s="151"/>
      <c r="M461" s="156"/>
      <c r="T461" s="157"/>
      <c r="AT461" s="153" t="s">
        <v>179</v>
      </c>
      <c r="AU461" s="153" t="s">
        <v>89</v>
      </c>
      <c r="AV461" s="12" t="s">
        <v>87</v>
      </c>
      <c r="AW461" s="12" t="s">
        <v>36</v>
      </c>
      <c r="AX461" s="12" t="s">
        <v>80</v>
      </c>
      <c r="AY461" s="153" t="s">
        <v>171</v>
      </c>
    </row>
    <row r="462" spans="2:65" s="12" customFormat="1">
      <c r="B462" s="151"/>
      <c r="D462" s="152" t="s">
        <v>179</v>
      </c>
      <c r="E462" s="153" t="s">
        <v>1</v>
      </c>
      <c r="F462" s="154" t="s">
        <v>1828</v>
      </c>
      <c r="H462" s="153" t="s">
        <v>1</v>
      </c>
      <c r="I462" s="155"/>
      <c r="L462" s="151"/>
      <c r="M462" s="156"/>
      <c r="T462" s="157"/>
      <c r="AT462" s="153" t="s">
        <v>179</v>
      </c>
      <c r="AU462" s="153" t="s">
        <v>89</v>
      </c>
      <c r="AV462" s="12" t="s">
        <v>87</v>
      </c>
      <c r="AW462" s="12" t="s">
        <v>36</v>
      </c>
      <c r="AX462" s="12" t="s">
        <v>80</v>
      </c>
      <c r="AY462" s="153" t="s">
        <v>171</v>
      </c>
    </row>
    <row r="463" spans="2:65" s="13" customFormat="1">
      <c r="B463" s="158"/>
      <c r="D463" s="152" t="s">
        <v>179</v>
      </c>
      <c r="E463" s="159" t="s">
        <v>1</v>
      </c>
      <c r="F463" s="160" t="s">
        <v>2367</v>
      </c>
      <c r="H463" s="161">
        <v>21.593</v>
      </c>
      <c r="I463" s="162"/>
      <c r="L463" s="158"/>
      <c r="M463" s="163"/>
      <c r="T463" s="164"/>
      <c r="AT463" s="159" t="s">
        <v>179</v>
      </c>
      <c r="AU463" s="159" t="s">
        <v>89</v>
      </c>
      <c r="AV463" s="13" t="s">
        <v>89</v>
      </c>
      <c r="AW463" s="13" t="s">
        <v>36</v>
      </c>
      <c r="AX463" s="13" t="s">
        <v>80</v>
      </c>
      <c r="AY463" s="159" t="s">
        <v>171</v>
      </c>
    </row>
    <row r="464" spans="2:65" s="13" customFormat="1">
      <c r="B464" s="158"/>
      <c r="D464" s="152" t="s">
        <v>179</v>
      </c>
      <c r="E464" s="159" t="s">
        <v>1</v>
      </c>
      <c r="F464" s="160" t="s">
        <v>2368</v>
      </c>
      <c r="H464" s="161">
        <v>5</v>
      </c>
      <c r="I464" s="162"/>
      <c r="L464" s="158"/>
      <c r="M464" s="163"/>
      <c r="T464" s="164"/>
      <c r="AT464" s="159" t="s">
        <v>179</v>
      </c>
      <c r="AU464" s="159" t="s">
        <v>89</v>
      </c>
      <c r="AV464" s="13" t="s">
        <v>89</v>
      </c>
      <c r="AW464" s="13" t="s">
        <v>36</v>
      </c>
      <c r="AX464" s="13" t="s">
        <v>80</v>
      </c>
      <c r="AY464" s="159" t="s">
        <v>171</v>
      </c>
    </row>
    <row r="465" spans="2:65" s="12" customFormat="1">
      <c r="B465" s="151"/>
      <c r="D465" s="152" t="s">
        <v>179</v>
      </c>
      <c r="E465" s="153" t="s">
        <v>1</v>
      </c>
      <c r="F465" s="154" t="s">
        <v>2369</v>
      </c>
      <c r="H465" s="153" t="s">
        <v>1</v>
      </c>
      <c r="I465" s="155"/>
      <c r="L465" s="151"/>
      <c r="M465" s="156"/>
      <c r="T465" s="157"/>
      <c r="AT465" s="153" t="s">
        <v>179</v>
      </c>
      <c r="AU465" s="153" t="s">
        <v>89</v>
      </c>
      <c r="AV465" s="12" t="s">
        <v>87</v>
      </c>
      <c r="AW465" s="12" t="s">
        <v>36</v>
      </c>
      <c r="AX465" s="12" t="s">
        <v>80</v>
      </c>
      <c r="AY465" s="153" t="s">
        <v>171</v>
      </c>
    </row>
    <row r="466" spans="2:65" s="12" customFormat="1">
      <c r="B466" s="151"/>
      <c r="D466" s="152" t="s">
        <v>179</v>
      </c>
      <c r="E466" s="153" t="s">
        <v>1</v>
      </c>
      <c r="F466" s="154" t="s">
        <v>1828</v>
      </c>
      <c r="H466" s="153" t="s">
        <v>1</v>
      </c>
      <c r="I466" s="155"/>
      <c r="L466" s="151"/>
      <c r="M466" s="156"/>
      <c r="T466" s="157"/>
      <c r="AT466" s="153" t="s">
        <v>179</v>
      </c>
      <c r="AU466" s="153" t="s">
        <v>89</v>
      </c>
      <c r="AV466" s="12" t="s">
        <v>87</v>
      </c>
      <c r="AW466" s="12" t="s">
        <v>36</v>
      </c>
      <c r="AX466" s="12" t="s">
        <v>80</v>
      </c>
      <c r="AY466" s="153" t="s">
        <v>171</v>
      </c>
    </row>
    <row r="467" spans="2:65" s="13" customFormat="1">
      <c r="B467" s="158"/>
      <c r="D467" s="152" t="s">
        <v>179</v>
      </c>
      <c r="E467" s="159" t="s">
        <v>1</v>
      </c>
      <c r="F467" s="160" t="s">
        <v>2370</v>
      </c>
      <c r="H467" s="161">
        <v>12.266</v>
      </c>
      <c r="I467" s="162"/>
      <c r="L467" s="158"/>
      <c r="M467" s="163"/>
      <c r="T467" s="164"/>
      <c r="AT467" s="159" t="s">
        <v>179</v>
      </c>
      <c r="AU467" s="159" t="s">
        <v>89</v>
      </c>
      <c r="AV467" s="13" t="s">
        <v>89</v>
      </c>
      <c r="AW467" s="13" t="s">
        <v>36</v>
      </c>
      <c r="AX467" s="13" t="s">
        <v>80</v>
      </c>
      <c r="AY467" s="159" t="s">
        <v>171</v>
      </c>
    </row>
    <row r="468" spans="2:65" s="14" customFormat="1">
      <c r="B468" s="165"/>
      <c r="D468" s="152" t="s">
        <v>179</v>
      </c>
      <c r="E468" s="166" t="s">
        <v>1</v>
      </c>
      <c r="F468" s="167" t="s">
        <v>183</v>
      </c>
      <c r="H468" s="168">
        <v>47.408999999999999</v>
      </c>
      <c r="I468" s="169"/>
      <c r="L468" s="165"/>
      <c r="M468" s="170"/>
      <c r="T468" s="171"/>
      <c r="AT468" s="166" t="s">
        <v>179</v>
      </c>
      <c r="AU468" s="166" t="s">
        <v>89</v>
      </c>
      <c r="AV468" s="14" t="s">
        <v>177</v>
      </c>
      <c r="AW468" s="14" t="s">
        <v>36</v>
      </c>
      <c r="AX468" s="14" t="s">
        <v>80</v>
      </c>
      <c r="AY468" s="166" t="s">
        <v>171</v>
      </c>
    </row>
    <row r="469" spans="2:65" s="13" customFormat="1">
      <c r="B469" s="158"/>
      <c r="D469" s="152" t="s">
        <v>179</v>
      </c>
      <c r="E469" s="159" t="s">
        <v>1</v>
      </c>
      <c r="F469" s="160" t="s">
        <v>2371</v>
      </c>
      <c r="H469" s="161">
        <v>6.4000000000000001E-2</v>
      </c>
      <c r="I469" s="162"/>
      <c r="L469" s="158"/>
      <c r="M469" s="163"/>
      <c r="T469" s="164"/>
      <c r="AT469" s="159" t="s">
        <v>179</v>
      </c>
      <c r="AU469" s="159" t="s">
        <v>89</v>
      </c>
      <c r="AV469" s="13" t="s">
        <v>89</v>
      </c>
      <c r="AW469" s="13" t="s">
        <v>36</v>
      </c>
      <c r="AX469" s="13" t="s">
        <v>87</v>
      </c>
      <c r="AY469" s="159" t="s">
        <v>171</v>
      </c>
    </row>
    <row r="470" spans="2:65" s="11" customFormat="1" ht="22.95" customHeight="1">
      <c r="B470" s="125"/>
      <c r="D470" s="126" t="s">
        <v>79</v>
      </c>
      <c r="E470" s="135" t="s">
        <v>177</v>
      </c>
      <c r="F470" s="135" t="s">
        <v>874</v>
      </c>
      <c r="I470" s="128"/>
      <c r="J470" s="136">
        <f>BK470</f>
        <v>0</v>
      </c>
      <c r="L470" s="125"/>
      <c r="M470" s="130"/>
      <c r="P470" s="131">
        <f>SUM(P471:P490)</f>
        <v>0</v>
      </c>
      <c r="R470" s="131">
        <f>SUM(R471:R490)</f>
        <v>4.6093000000000002E-2</v>
      </c>
      <c r="T470" s="132">
        <f>SUM(T471:T490)</f>
        <v>0</v>
      </c>
      <c r="AR470" s="126" t="s">
        <v>87</v>
      </c>
      <c r="AT470" s="133" t="s">
        <v>79</v>
      </c>
      <c r="AU470" s="133" t="s">
        <v>87</v>
      </c>
      <c r="AY470" s="126" t="s">
        <v>171</v>
      </c>
      <c r="BK470" s="134">
        <f>SUM(BK471:BK490)</f>
        <v>0</v>
      </c>
    </row>
    <row r="471" spans="2:65" s="1" customFormat="1" ht="24.15" customHeight="1">
      <c r="B471" s="32"/>
      <c r="C471" s="137" t="s">
        <v>614</v>
      </c>
      <c r="D471" s="137" t="s">
        <v>173</v>
      </c>
      <c r="E471" s="138" t="s">
        <v>1833</v>
      </c>
      <c r="F471" s="139" t="s">
        <v>1834</v>
      </c>
      <c r="G471" s="140" t="s">
        <v>176</v>
      </c>
      <c r="H471" s="141">
        <v>46.093000000000004</v>
      </c>
      <c r="I471" s="142"/>
      <c r="J471" s="143">
        <f>ROUND(I471*H471,2)</f>
        <v>0</v>
      </c>
      <c r="K471" s="144"/>
      <c r="L471" s="32"/>
      <c r="M471" s="145" t="s">
        <v>1</v>
      </c>
      <c r="N471" s="146" t="s">
        <v>45</v>
      </c>
      <c r="P471" s="147">
        <f>O471*H471</f>
        <v>0</v>
      </c>
      <c r="Q471" s="147">
        <v>1E-3</v>
      </c>
      <c r="R471" s="147">
        <f>Q471*H471</f>
        <v>4.6093000000000002E-2</v>
      </c>
      <c r="S471" s="147">
        <v>0</v>
      </c>
      <c r="T471" s="148">
        <f>S471*H471</f>
        <v>0</v>
      </c>
      <c r="AR471" s="149" t="s">
        <v>177</v>
      </c>
      <c r="AT471" s="149" t="s">
        <v>173</v>
      </c>
      <c r="AU471" s="149" t="s">
        <v>89</v>
      </c>
      <c r="AY471" s="17" t="s">
        <v>171</v>
      </c>
      <c r="BE471" s="150">
        <f>IF(N471="základní",J471,0)</f>
        <v>0</v>
      </c>
      <c r="BF471" s="150">
        <f>IF(N471="snížená",J471,0)</f>
        <v>0</v>
      </c>
      <c r="BG471" s="150">
        <f>IF(N471="zákl. přenesená",J471,0)</f>
        <v>0</v>
      </c>
      <c r="BH471" s="150">
        <f>IF(N471="sníž. přenesená",J471,0)</f>
        <v>0</v>
      </c>
      <c r="BI471" s="150">
        <f>IF(N471="nulová",J471,0)</f>
        <v>0</v>
      </c>
      <c r="BJ471" s="17" t="s">
        <v>87</v>
      </c>
      <c r="BK471" s="150">
        <f>ROUND(I471*H471,2)</f>
        <v>0</v>
      </c>
      <c r="BL471" s="17" t="s">
        <v>177</v>
      </c>
      <c r="BM471" s="149" t="s">
        <v>2372</v>
      </c>
    </row>
    <row r="472" spans="2:65" s="12" customFormat="1">
      <c r="B472" s="151"/>
      <c r="D472" s="152" t="s">
        <v>179</v>
      </c>
      <c r="E472" s="153" t="s">
        <v>1</v>
      </c>
      <c r="F472" s="154" t="s">
        <v>2149</v>
      </c>
      <c r="H472" s="153" t="s">
        <v>1</v>
      </c>
      <c r="I472" s="155"/>
      <c r="L472" s="151"/>
      <c r="M472" s="156"/>
      <c r="T472" s="157"/>
      <c r="AT472" s="153" t="s">
        <v>179</v>
      </c>
      <c r="AU472" s="153" t="s">
        <v>89</v>
      </c>
      <c r="AV472" s="12" t="s">
        <v>87</v>
      </c>
      <c r="AW472" s="12" t="s">
        <v>36</v>
      </c>
      <c r="AX472" s="12" t="s">
        <v>80</v>
      </c>
      <c r="AY472" s="153" t="s">
        <v>171</v>
      </c>
    </row>
    <row r="473" spans="2:65" s="12" customFormat="1">
      <c r="B473" s="151"/>
      <c r="D473" s="152" t="s">
        <v>179</v>
      </c>
      <c r="E473" s="153" t="s">
        <v>1</v>
      </c>
      <c r="F473" s="154" t="s">
        <v>2373</v>
      </c>
      <c r="H473" s="153" t="s">
        <v>1</v>
      </c>
      <c r="I473" s="155"/>
      <c r="L473" s="151"/>
      <c r="M473" s="156"/>
      <c r="T473" s="157"/>
      <c r="AT473" s="153" t="s">
        <v>179</v>
      </c>
      <c r="AU473" s="153" t="s">
        <v>89</v>
      </c>
      <c r="AV473" s="12" t="s">
        <v>87</v>
      </c>
      <c r="AW473" s="12" t="s">
        <v>36</v>
      </c>
      <c r="AX473" s="12" t="s">
        <v>80</v>
      </c>
      <c r="AY473" s="153" t="s">
        <v>171</v>
      </c>
    </row>
    <row r="474" spans="2:65" s="12" customFormat="1">
      <c r="B474" s="151"/>
      <c r="D474" s="152" t="s">
        <v>179</v>
      </c>
      <c r="E474" s="153" t="s">
        <v>1</v>
      </c>
      <c r="F474" s="154" t="s">
        <v>1803</v>
      </c>
      <c r="H474" s="153" t="s">
        <v>1</v>
      </c>
      <c r="I474" s="155"/>
      <c r="L474" s="151"/>
      <c r="M474" s="156"/>
      <c r="T474" s="157"/>
      <c r="AT474" s="153" t="s">
        <v>179</v>
      </c>
      <c r="AU474" s="153" t="s">
        <v>89</v>
      </c>
      <c r="AV474" s="12" t="s">
        <v>87</v>
      </c>
      <c r="AW474" s="12" t="s">
        <v>36</v>
      </c>
      <c r="AX474" s="12" t="s">
        <v>80</v>
      </c>
      <c r="AY474" s="153" t="s">
        <v>171</v>
      </c>
    </row>
    <row r="475" spans="2:65" s="13" customFormat="1">
      <c r="B475" s="158"/>
      <c r="D475" s="152" t="s">
        <v>179</v>
      </c>
      <c r="E475" s="159" t="s">
        <v>1</v>
      </c>
      <c r="F475" s="160" t="s">
        <v>2312</v>
      </c>
      <c r="H475" s="161">
        <v>33.268000000000001</v>
      </c>
      <c r="I475" s="162"/>
      <c r="L475" s="158"/>
      <c r="M475" s="163"/>
      <c r="T475" s="164"/>
      <c r="AT475" s="159" t="s">
        <v>179</v>
      </c>
      <c r="AU475" s="159" t="s">
        <v>89</v>
      </c>
      <c r="AV475" s="13" t="s">
        <v>89</v>
      </c>
      <c r="AW475" s="13" t="s">
        <v>36</v>
      </c>
      <c r="AX475" s="13" t="s">
        <v>80</v>
      </c>
      <c r="AY475" s="159" t="s">
        <v>171</v>
      </c>
    </row>
    <row r="476" spans="2:65" s="13" customFormat="1">
      <c r="B476" s="158"/>
      <c r="D476" s="152" t="s">
        <v>179</v>
      </c>
      <c r="E476" s="159" t="s">
        <v>1</v>
      </c>
      <c r="F476" s="160" t="s">
        <v>2313</v>
      </c>
      <c r="H476" s="161">
        <v>3</v>
      </c>
      <c r="I476" s="162"/>
      <c r="L476" s="158"/>
      <c r="M476" s="163"/>
      <c r="T476" s="164"/>
      <c r="AT476" s="159" t="s">
        <v>179</v>
      </c>
      <c r="AU476" s="159" t="s">
        <v>89</v>
      </c>
      <c r="AV476" s="13" t="s">
        <v>89</v>
      </c>
      <c r="AW476" s="13" t="s">
        <v>36</v>
      </c>
      <c r="AX476" s="13" t="s">
        <v>80</v>
      </c>
      <c r="AY476" s="159" t="s">
        <v>171</v>
      </c>
    </row>
    <row r="477" spans="2:65" s="15" customFormat="1">
      <c r="B477" s="172"/>
      <c r="D477" s="152" t="s">
        <v>179</v>
      </c>
      <c r="E477" s="173" t="s">
        <v>1</v>
      </c>
      <c r="F477" s="174" t="s">
        <v>224</v>
      </c>
      <c r="H477" s="175">
        <v>36.268000000000001</v>
      </c>
      <c r="I477" s="176"/>
      <c r="L477" s="172"/>
      <c r="M477" s="177"/>
      <c r="T477" s="178"/>
      <c r="AT477" s="173" t="s">
        <v>179</v>
      </c>
      <c r="AU477" s="173" t="s">
        <v>89</v>
      </c>
      <c r="AV477" s="15" t="s">
        <v>96</v>
      </c>
      <c r="AW477" s="15" t="s">
        <v>36</v>
      </c>
      <c r="AX477" s="15" t="s">
        <v>80</v>
      </c>
      <c r="AY477" s="173" t="s">
        <v>171</v>
      </c>
    </row>
    <row r="478" spans="2:65" s="12" customFormat="1">
      <c r="B478" s="151"/>
      <c r="D478" s="152" t="s">
        <v>179</v>
      </c>
      <c r="E478" s="153" t="s">
        <v>1</v>
      </c>
      <c r="F478" s="154" t="s">
        <v>1836</v>
      </c>
      <c r="H478" s="153" t="s">
        <v>1</v>
      </c>
      <c r="I478" s="155"/>
      <c r="L478" s="151"/>
      <c r="M478" s="156"/>
      <c r="T478" s="157"/>
      <c r="AT478" s="153" t="s">
        <v>179</v>
      </c>
      <c r="AU478" s="153" t="s">
        <v>89</v>
      </c>
      <c r="AV478" s="12" t="s">
        <v>87</v>
      </c>
      <c r="AW478" s="12" t="s">
        <v>36</v>
      </c>
      <c r="AX478" s="12" t="s">
        <v>80</v>
      </c>
      <c r="AY478" s="153" t="s">
        <v>171</v>
      </c>
    </row>
    <row r="479" spans="2:65" s="12" customFormat="1">
      <c r="B479" s="151"/>
      <c r="D479" s="152" t="s">
        <v>179</v>
      </c>
      <c r="E479" s="153" t="s">
        <v>1</v>
      </c>
      <c r="F479" s="154" t="s">
        <v>1803</v>
      </c>
      <c r="H479" s="153" t="s">
        <v>1</v>
      </c>
      <c r="I479" s="155"/>
      <c r="L479" s="151"/>
      <c r="M479" s="156"/>
      <c r="T479" s="157"/>
      <c r="AT479" s="153" t="s">
        <v>179</v>
      </c>
      <c r="AU479" s="153" t="s">
        <v>89</v>
      </c>
      <c r="AV479" s="12" t="s">
        <v>87</v>
      </c>
      <c r="AW479" s="12" t="s">
        <v>36</v>
      </c>
      <c r="AX479" s="12" t="s">
        <v>80</v>
      </c>
      <c r="AY479" s="153" t="s">
        <v>171</v>
      </c>
    </row>
    <row r="480" spans="2:65" s="13" customFormat="1">
      <c r="B480" s="158"/>
      <c r="D480" s="152" t="s">
        <v>179</v>
      </c>
      <c r="E480" s="159" t="s">
        <v>1</v>
      </c>
      <c r="F480" s="160" t="s">
        <v>1816</v>
      </c>
      <c r="H480" s="161">
        <v>3</v>
      </c>
      <c r="I480" s="162"/>
      <c r="L480" s="158"/>
      <c r="M480" s="163"/>
      <c r="T480" s="164"/>
      <c r="AT480" s="159" t="s">
        <v>179</v>
      </c>
      <c r="AU480" s="159" t="s">
        <v>89</v>
      </c>
      <c r="AV480" s="13" t="s">
        <v>89</v>
      </c>
      <c r="AW480" s="13" t="s">
        <v>36</v>
      </c>
      <c r="AX480" s="13" t="s">
        <v>80</v>
      </c>
      <c r="AY480" s="159" t="s">
        <v>171</v>
      </c>
    </row>
    <row r="481" spans="2:65" s="12" customFormat="1">
      <c r="B481" s="151"/>
      <c r="D481" s="152" t="s">
        <v>179</v>
      </c>
      <c r="E481" s="153" t="s">
        <v>1</v>
      </c>
      <c r="F481" s="154" t="s">
        <v>2279</v>
      </c>
      <c r="H481" s="153" t="s">
        <v>1</v>
      </c>
      <c r="I481" s="155"/>
      <c r="L481" s="151"/>
      <c r="M481" s="156"/>
      <c r="T481" s="157"/>
      <c r="AT481" s="153" t="s">
        <v>179</v>
      </c>
      <c r="AU481" s="153" t="s">
        <v>89</v>
      </c>
      <c r="AV481" s="12" t="s">
        <v>87</v>
      </c>
      <c r="AW481" s="12" t="s">
        <v>36</v>
      </c>
      <c r="AX481" s="12" t="s">
        <v>80</v>
      </c>
      <c r="AY481" s="153" t="s">
        <v>171</v>
      </c>
    </row>
    <row r="482" spans="2:65" s="13" customFormat="1">
      <c r="B482" s="158"/>
      <c r="D482" s="152" t="s">
        <v>179</v>
      </c>
      <c r="E482" s="159" t="s">
        <v>1</v>
      </c>
      <c r="F482" s="160" t="s">
        <v>2374</v>
      </c>
      <c r="H482" s="161">
        <v>3.8250000000000002</v>
      </c>
      <c r="I482" s="162"/>
      <c r="L482" s="158"/>
      <c r="M482" s="163"/>
      <c r="T482" s="164"/>
      <c r="AT482" s="159" t="s">
        <v>179</v>
      </c>
      <c r="AU482" s="159" t="s">
        <v>89</v>
      </c>
      <c r="AV482" s="13" t="s">
        <v>89</v>
      </c>
      <c r="AW482" s="13" t="s">
        <v>36</v>
      </c>
      <c r="AX482" s="13" t="s">
        <v>80</v>
      </c>
      <c r="AY482" s="159" t="s">
        <v>171</v>
      </c>
    </row>
    <row r="483" spans="2:65" s="12" customFormat="1">
      <c r="B483" s="151"/>
      <c r="D483" s="152" t="s">
        <v>179</v>
      </c>
      <c r="E483" s="153" t="s">
        <v>1</v>
      </c>
      <c r="F483" s="154" t="s">
        <v>2281</v>
      </c>
      <c r="H483" s="153" t="s">
        <v>1</v>
      </c>
      <c r="I483" s="155"/>
      <c r="L483" s="151"/>
      <c r="M483" s="156"/>
      <c r="T483" s="157"/>
      <c r="AT483" s="153" t="s">
        <v>179</v>
      </c>
      <c r="AU483" s="153" t="s">
        <v>89</v>
      </c>
      <c r="AV483" s="12" t="s">
        <v>87</v>
      </c>
      <c r="AW483" s="12" t="s">
        <v>36</v>
      </c>
      <c r="AX483" s="12" t="s">
        <v>80</v>
      </c>
      <c r="AY483" s="153" t="s">
        <v>171</v>
      </c>
    </row>
    <row r="484" spans="2:65" s="13" customFormat="1">
      <c r="B484" s="158"/>
      <c r="D484" s="152" t="s">
        <v>179</v>
      </c>
      <c r="E484" s="159" t="s">
        <v>1</v>
      </c>
      <c r="F484" s="160" t="s">
        <v>2375</v>
      </c>
      <c r="H484" s="161">
        <v>1</v>
      </c>
      <c r="I484" s="162"/>
      <c r="L484" s="158"/>
      <c r="M484" s="163"/>
      <c r="T484" s="164"/>
      <c r="AT484" s="159" t="s">
        <v>179</v>
      </c>
      <c r="AU484" s="159" t="s">
        <v>89</v>
      </c>
      <c r="AV484" s="13" t="s">
        <v>89</v>
      </c>
      <c r="AW484" s="13" t="s">
        <v>36</v>
      </c>
      <c r="AX484" s="13" t="s">
        <v>80</v>
      </c>
      <c r="AY484" s="159" t="s">
        <v>171</v>
      </c>
    </row>
    <row r="485" spans="2:65" s="12" customFormat="1">
      <c r="B485" s="151"/>
      <c r="D485" s="152" t="s">
        <v>179</v>
      </c>
      <c r="E485" s="153" t="s">
        <v>1</v>
      </c>
      <c r="F485" s="154" t="s">
        <v>2283</v>
      </c>
      <c r="H485" s="153" t="s">
        <v>1</v>
      </c>
      <c r="I485" s="155"/>
      <c r="L485" s="151"/>
      <c r="M485" s="156"/>
      <c r="T485" s="157"/>
      <c r="AT485" s="153" t="s">
        <v>179</v>
      </c>
      <c r="AU485" s="153" t="s">
        <v>89</v>
      </c>
      <c r="AV485" s="12" t="s">
        <v>87</v>
      </c>
      <c r="AW485" s="12" t="s">
        <v>36</v>
      </c>
      <c r="AX485" s="12" t="s">
        <v>80</v>
      </c>
      <c r="AY485" s="153" t="s">
        <v>171</v>
      </c>
    </row>
    <row r="486" spans="2:65" s="13" customFormat="1">
      <c r="B486" s="158"/>
      <c r="D486" s="152" t="s">
        <v>179</v>
      </c>
      <c r="E486" s="159" t="s">
        <v>1</v>
      </c>
      <c r="F486" s="160" t="s">
        <v>2375</v>
      </c>
      <c r="H486" s="161">
        <v>1</v>
      </c>
      <c r="I486" s="162"/>
      <c r="L486" s="158"/>
      <c r="M486" s="163"/>
      <c r="T486" s="164"/>
      <c r="AT486" s="159" t="s">
        <v>179</v>
      </c>
      <c r="AU486" s="159" t="s">
        <v>89</v>
      </c>
      <c r="AV486" s="13" t="s">
        <v>89</v>
      </c>
      <c r="AW486" s="13" t="s">
        <v>36</v>
      </c>
      <c r="AX486" s="13" t="s">
        <v>80</v>
      </c>
      <c r="AY486" s="159" t="s">
        <v>171</v>
      </c>
    </row>
    <row r="487" spans="2:65" s="12" customFormat="1">
      <c r="B487" s="151"/>
      <c r="D487" s="152" t="s">
        <v>179</v>
      </c>
      <c r="E487" s="153" t="s">
        <v>1</v>
      </c>
      <c r="F487" s="154" t="s">
        <v>2284</v>
      </c>
      <c r="H487" s="153" t="s">
        <v>1</v>
      </c>
      <c r="I487" s="155"/>
      <c r="L487" s="151"/>
      <c r="M487" s="156"/>
      <c r="T487" s="157"/>
      <c r="AT487" s="153" t="s">
        <v>179</v>
      </c>
      <c r="AU487" s="153" t="s">
        <v>89</v>
      </c>
      <c r="AV487" s="12" t="s">
        <v>87</v>
      </c>
      <c r="AW487" s="12" t="s">
        <v>36</v>
      </c>
      <c r="AX487" s="12" t="s">
        <v>80</v>
      </c>
      <c r="AY487" s="153" t="s">
        <v>171</v>
      </c>
    </row>
    <row r="488" spans="2:65" s="13" customFormat="1">
      <c r="B488" s="158"/>
      <c r="D488" s="152" t="s">
        <v>179</v>
      </c>
      <c r="E488" s="159" t="s">
        <v>1</v>
      </c>
      <c r="F488" s="160" t="s">
        <v>2375</v>
      </c>
      <c r="H488" s="161">
        <v>1</v>
      </c>
      <c r="I488" s="162"/>
      <c r="L488" s="158"/>
      <c r="M488" s="163"/>
      <c r="T488" s="164"/>
      <c r="AT488" s="159" t="s">
        <v>179</v>
      </c>
      <c r="AU488" s="159" t="s">
        <v>89</v>
      </c>
      <c r="AV488" s="13" t="s">
        <v>89</v>
      </c>
      <c r="AW488" s="13" t="s">
        <v>36</v>
      </c>
      <c r="AX488" s="13" t="s">
        <v>80</v>
      </c>
      <c r="AY488" s="159" t="s">
        <v>171</v>
      </c>
    </row>
    <row r="489" spans="2:65" s="14" customFormat="1">
      <c r="B489" s="165"/>
      <c r="D489" s="152" t="s">
        <v>179</v>
      </c>
      <c r="E489" s="166" t="s">
        <v>1</v>
      </c>
      <c r="F489" s="167" t="s">
        <v>183</v>
      </c>
      <c r="H489" s="168">
        <v>46.093000000000004</v>
      </c>
      <c r="I489" s="169"/>
      <c r="L489" s="165"/>
      <c r="M489" s="170"/>
      <c r="T489" s="171"/>
      <c r="AT489" s="166" t="s">
        <v>179</v>
      </c>
      <c r="AU489" s="166" t="s">
        <v>89</v>
      </c>
      <c r="AV489" s="14" t="s">
        <v>177</v>
      </c>
      <c r="AW489" s="14" t="s">
        <v>36</v>
      </c>
      <c r="AX489" s="14" t="s">
        <v>87</v>
      </c>
      <c r="AY489" s="166" t="s">
        <v>171</v>
      </c>
    </row>
    <row r="490" spans="2:65" s="1" customFormat="1" ht="24.15" customHeight="1">
      <c r="B490" s="32"/>
      <c r="C490" s="137" t="s">
        <v>618</v>
      </c>
      <c r="D490" s="137" t="s">
        <v>173</v>
      </c>
      <c r="E490" s="138" t="s">
        <v>1837</v>
      </c>
      <c r="F490" s="139" t="s">
        <v>1838</v>
      </c>
      <c r="G490" s="140" t="s">
        <v>176</v>
      </c>
      <c r="H490" s="141">
        <v>46.093000000000004</v>
      </c>
      <c r="I490" s="142"/>
      <c r="J490" s="143">
        <f>ROUND(I490*H490,2)</f>
        <v>0</v>
      </c>
      <c r="K490" s="144"/>
      <c r="L490" s="32"/>
      <c r="M490" s="145" t="s">
        <v>1</v>
      </c>
      <c r="N490" s="146" t="s">
        <v>45</v>
      </c>
      <c r="P490" s="147">
        <f>O490*H490</f>
        <v>0</v>
      </c>
      <c r="Q490" s="147">
        <v>0</v>
      </c>
      <c r="R490" s="147">
        <f>Q490*H490</f>
        <v>0</v>
      </c>
      <c r="S490" s="147">
        <v>0</v>
      </c>
      <c r="T490" s="148">
        <f>S490*H490</f>
        <v>0</v>
      </c>
      <c r="AR490" s="149" t="s">
        <v>177</v>
      </c>
      <c r="AT490" s="149" t="s">
        <v>173</v>
      </c>
      <c r="AU490" s="149" t="s">
        <v>89</v>
      </c>
      <c r="AY490" s="17" t="s">
        <v>171</v>
      </c>
      <c r="BE490" s="150">
        <f>IF(N490="základní",J490,0)</f>
        <v>0</v>
      </c>
      <c r="BF490" s="150">
        <f>IF(N490="snížená",J490,0)</f>
        <v>0</v>
      </c>
      <c r="BG490" s="150">
        <f>IF(N490="zákl. přenesená",J490,0)</f>
        <v>0</v>
      </c>
      <c r="BH490" s="150">
        <f>IF(N490="sníž. přenesená",J490,0)</f>
        <v>0</v>
      </c>
      <c r="BI490" s="150">
        <f>IF(N490="nulová",J490,0)</f>
        <v>0</v>
      </c>
      <c r="BJ490" s="17" t="s">
        <v>87</v>
      </c>
      <c r="BK490" s="150">
        <f>ROUND(I490*H490,2)</f>
        <v>0</v>
      </c>
      <c r="BL490" s="17" t="s">
        <v>177</v>
      </c>
      <c r="BM490" s="149" t="s">
        <v>2376</v>
      </c>
    </row>
    <row r="491" spans="2:65" s="11" customFormat="1" ht="22.95" customHeight="1">
      <c r="B491" s="125"/>
      <c r="D491" s="126" t="s">
        <v>79</v>
      </c>
      <c r="E491" s="135" t="s">
        <v>210</v>
      </c>
      <c r="F491" s="135" t="s">
        <v>1848</v>
      </c>
      <c r="I491" s="128"/>
      <c r="J491" s="136">
        <f>BK491</f>
        <v>0</v>
      </c>
      <c r="L491" s="125"/>
      <c r="M491" s="130"/>
      <c r="P491" s="131">
        <f>SUM(P492:P517)</f>
        <v>0</v>
      </c>
      <c r="R491" s="131">
        <f>SUM(R492:R517)</f>
        <v>10.870018479999999</v>
      </c>
      <c r="T491" s="132">
        <f>SUM(T492:T517)</f>
        <v>0</v>
      </c>
      <c r="AR491" s="126" t="s">
        <v>87</v>
      </c>
      <c r="AT491" s="133" t="s">
        <v>79</v>
      </c>
      <c r="AU491" s="133" t="s">
        <v>87</v>
      </c>
      <c r="AY491" s="126" t="s">
        <v>171</v>
      </c>
      <c r="BK491" s="134">
        <f>SUM(BK492:BK517)</f>
        <v>0</v>
      </c>
    </row>
    <row r="492" spans="2:65" s="1" customFormat="1" ht="33" customHeight="1">
      <c r="B492" s="32"/>
      <c r="C492" s="137" t="s">
        <v>622</v>
      </c>
      <c r="D492" s="137" t="s">
        <v>173</v>
      </c>
      <c r="E492" s="138" t="s">
        <v>2377</v>
      </c>
      <c r="F492" s="139" t="s">
        <v>2378</v>
      </c>
      <c r="G492" s="140" t="s">
        <v>280</v>
      </c>
      <c r="H492" s="141">
        <v>1.875</v>
      </c>
      <c r="I492" s="142"/>
      <c r="J492" s="143">
        <f>ROUND(I492*H492,2)</f>
        <v>0</v>
      </c>
      <c r="K492" s="144"/>
      <c r="L492" s="32"/>
      <c r="M492" s="145" t="s">
        <v>1</v>
      </c>
      <c r="N492" s="146" t="s">
        <v>45</v>
      </c>
      <c r="P492" s="147">
        <f>O492*H492</f>
        <v>0</v>
      </c>
      <c r="Q492" s="147">
        <v>2.3010199999999998</v>
      </c>
      <c r="R492" s="147">
        <f>Q492*H492</f>
        <v>4.3144124999999995</v>
      </c>
      <c r="S492" s="147">
        <v>0</v>
      </c>
      <c r="T492" s="148">
        <f>S492*H492</f>
        <v>0</v>
      </c>
      <c r="AR492" s="149" t="s">
        <v>177</v>
      </c>
      <c r="AT492" s="149" t="s">
        <v>173</v>
      </c>
      <c r="AU492" s="149" t="s">
        <v>89</v>
      </c>
      <c r="AY492" s="17" t="s">
        <v>171</v>
      </c>
      <c r="BE492" s="150">
        <f>IF(N492="základní",J492,0)</f>
        <v>0</v>
      </c>
      <c r="BF492" s="150">
        <f>IF(N492="snížená",J492,0)</f>
        <v>0</v>
      </c>
      <c r="BG492" s="150">
        <f>IF(N492="zákl. přenesená",J492,0)</f>
        <v>0</v>
      </c>
      <c r="BH492" s="150">
        <f>IF(N492="sníž. přenesená",J492,0)</f>
        <v>0</v>
      </c>
      <c r="BI492" s="150">
        <f>IF(N492="nulová",J492,0)</f>
        <v>0</v>
      </c>
      <c r="BJ492" s="17" t="s">
        <v>87</v>
      </c>
      <c r="BK492" s="150">
        <f>ROUND(I492*H492,2)</f>
        <v>0</v>
      </c>
      <c r="BL492" s="17" t="s">
        <v>177</v>
      </c>
      <c r="BM492" s="149" t="s">
        <v>2379</v>
      </c>
    </row>
    <row r="493" spans="2:65" s="12" customFormat="1">
      <c r="B493" s="151"/>
      <c r="D493" s="152" t="s">
        <v>179</v>
      </c>
      <c r="E493" s="153" t="s">
        <v>1</v>
      </c>
      <c r="F493" s="154" t="s">
        <v>2149</v>
      </c>
      <c r="H493" s="153" t="s">
        <v>1</v>
      </c>
      <c r="I493" s="155"/>
      <c r="L493" s="151"/>
      <c r="M493" s="156"/>
      <c r="T493" s="157"/>
      <c r="AT493" s="153" t="s">
        <v>179</v>
      </c>
      <c r="AU493" s="153" t="s">
        <v>89</v>
      </c>
      <c r="AV493" s="12" t="s">
        <v>87</v>
      </c>
      <c r="AW493" s="12" t="s">
        <v>36</v>
      </c>
      <c r="AX493" s="12" t="s">
        <v>80</v>
      </c>
      <c r="AY493" s="153" t="s">
        <v>171</v>
      </c>
    </row>
    <row r="494" spans="2:65" s="12" customFormat="1">
      <c r="B494" s="151"/>
      <c r="D494" s="152" t="s">
        <v>179</v>
      </c>
      <c r="E494" s="153" t="s">
        <v>1</v>
      </c>
      <c r="F494" s="154" t="s">
        <v>1852</v>
      </c>
      <c r="H494" s="153" t="s">
        <v>1</v>
      </c>
      <c r="I494" s="155"/>
      <c r="L494" s="151"/>
      <c r="M494" s="156"/>
      <c r="T494" s="157"/>
      <c r="AT494" s="153" t="s">
        <v>179</v>
      </c>
      <c r="AU494" s="153" t="s">
        <v>89</v>
      </c>
      <c r="AV494" s="12" t="s">
        <v>87</v>
      </c>
      <c r="AW494" s="12" t="s">
        <v>36</v>
      </c>
      <c r="AX494" s="12" t="s">
        <v>80</v>
      </c>
      <c r="AY494" s="153" t="s">
        <v>171</v>
      </c>
    </row>
    <row r="495" spans="2:65" s="12" customFormat="1">
      <c r="B495" s="151"/>
      <c r="D495" s="152" t="s">
        <v>179</v>
      </c>
      <c r="E495" s="153" t="s">
        <v>1</v>
      </c>
      <c r="F495" s="154" t="s">
        <v>2380</v>
      </c>
      <c r="H495" s="153" t="s">
        <v>1</v>
      </c>
      <c r="I495" s="155"/>
      <c r="L495" s="151"/>
      <c r="M495" s="156"/>
      <c r="T495" s="157"/>
      <c r="AT495" s="153" t="s">
        <v>179</v>
      </c>
      <c r="AU495" s="153" t="s">
        <v>89</v>
      </c>
      <c r="AV495" s="12" t="s">
        <v>87</v>
      </c>
      <c r="AW495" s="12" t="s">
        <v>36</v>
      </c>
      <c r="AX495" s="12" t="s">
        <v>80</v>
      </c>
      <c r="AY495" s="153" t="s">
        <v>171</v>
      </c>
    </row>
    <row r="496" spans="2:65" s="13" customFormat="1">
      <c r="B496" s="158"/>
      <c r="D496" s="152" t="s">
        <v>179</v>
      </c>
      <c r="E496" s="159" t="s">
        <v>1</v>
      </c>
      <c r="F496" s="160" t="s">
        <v>2381</v>
      </c>
      <c r="H496" s="161">
        <v>1.875</v>
      </c>
      <c r="I496" s="162"/>
      <c r="L496" s="158"/>
      <c r="M496" s="163"/>
      <c r="T496" s="164"/>
      <c r="AT496" s="159" t="s">
        <v>179</v>
      </c>
      <c r="AU496" s="159" t="s">
        <v>89</v>
      </c>
      <c r="AV496" s="13" t="s">
        <v>89</v>
      </c>
      <c r="AW496" s="13" t="s">
        <v>36</v>
      </c>
      <c r="AX496" s="13" t="s">
        <v>80</v>
      </c>
      <c r="AY496" s="159" t="s">
        <v>171</v>
      </c>
    </row>
    <row r="497" spans="2:65" s="14" customFormat="1">
      <c r="B497" s="165"/>
      <c r="D497" s="152" t="s">
        <v>179</v>
      </c>
      <c r="E497" s="166" t="s">
        <v>1</v>
      </c>
      <c r="F497" s="167" t="s">
        <v>183</v>
      </c>
      <c r="H497" s="168">
        <v>1.875</v>
      </c>
      <c r="I497" s="169"/>
      <c r="L497" s="165"/>
      <c r="M497" s="170"/>
      <c r="T497" s="171"/>
      <c r="AT497" s="166" t="s">
        <v>179</v>
      </c>
      <c r="AU497" s="166" t="s">
        <v>89</v>
      </c>
      <c r="AV497" s="14" t="s">
        <v>177</v>
      </c>
      <c r="AW497" s="14" t="s">
        <v>36</v>
      </c>
      <c r="AX497" s="14" t="s">
        <v>87</v>
      </c>
      <c r="AY497" s="166" t="s">
        <v>171</v>
      </c>
    </row>
    <row r="498" spans="2:65" s="1" customFormat="1" ht="33" customHeight="1">
      <c r="B498" s="32"/>
      <c r="C498" s="137" t="s">
        <v>627</v>
      </c>
      <c r="D498" s="137" t="s">
        <v>173</v>
      </c>
      <c r="E498" s="138" t="s">
        <v>1849</v>
      </c>
      <c r="F498" s="139" t="s">
        <v>1850</v>
      </c>
      <c r="G498" s="140" t="s">
        <v>280</v>
      </c>
      <c r="H498" s="141">
        <v>2.8490000000000002</v>
      </c>
      <c r="I498" s="142"/>
      <c r="J498" s="143">
        <f>ROUND(I498*H498,2)</f>
        <v>0</v>
      </c>
      <c r="K498" s="144"/>
      <c r="L498" s="32"/>
      <c r="M498" s="145" t="s">
        <v>1</v>
      </c>
      <c r="N498" s="146" t="s">
        <v>45</v>
      </c>
      <c r="P498" s="147">
        <f>O498*H498</f>
        <v>0</v>
      </c>
      <c r="Q498" s="147">
        <v>2.3010199999999998</v>
      </c>
      <c r="R498" s="147">
        <f>Q498*H498</f>
        <v>6.5556059800000002</v>
      </c>
      <c r="S498" s="147">
        <v>0</v>
      </c>
      <c r="T498" s="148">
        <f>S498*H498</f>
        <v>0</v>
      </c>
      <c r="AR498" s="149" t="s">
        <v>177</v>
      </c>
      <c r="AT498" s="149" t="s">
        <v>173</v>
      </c>
      <c r="AU498" s="149" t="s">
        <v>89</v>
      </c>
      <c r="AY498" s="17" t="s">
        <v>171</v>
      </c>
      <c r="BE498" s="150">
        <f>IF(N498="základní",J498,0)</f>
        <v>0</v>
      </c>
      <c r="BF498" s="150">
        <f>IF(N498="snížená",J498,0)</f>
        <v>0</v>
      </c>
      <c r="BG498" s="150">
        <f>IF(N498="zákl. přenesená",J498,0)</f>
        <v>0</v>
      </c>
      <c r="BH498" s="150">
        <f>IF(N498="sníž. přenesená",J498,0)</f>
        <v>0</v>
      </c>
      <c r="BI498" s="150">
        <f>IF(N498="nulová",J498,0)</f>
        <v>0</v>
      </c>
      <c r="BJ498" s="17" t="s">
        <v>87</v>
      </c>
      <c r="BK498" s="150">
        <f>ROUND(I498*H498,2)</f>
        <v>0</v>
      </c>
      <c r="BL498" s="17" t="s">
        <v>177</v>
      </c>
      <c r="BM498" s="149" t="s">
        <v>2382</v>
      </c>
    </row>
    <row r="499" spans="2:65" s="12" customFormat="1">
      <c r="B499" s="151"/>
      <c r="D499" s="152" t="s">
        <v>179</v>
      </c>
      <c r="E499" s="153" t="s">
        <v>1</v>
      </c>
      <c r="F499" s="154" t="s">
        <v>2149</v>
      </c>
      <c r="H499" s="153" t="s">
        <v>1</v>
      </c>
      <c r="I499" s="155"/>
      <c r="L499" s="151"/>
      <c r="M499" s="156"/>
      <c r="T499" s="157"/>
      <c r="AT499" s="153" t="s">
        <v>179</v>
      </c>
      <c r="AU499" s="153" t="s">
        <v>89</v>
      </c>
      <c r="AV499" s="12" t="s">
        <v>87</v>
      </c>
      <c r="AW499" s="12" t="s">
        <v>36</v>
      </c>
      <c r="AX499" s="12" t="s">
        <v>80</v>
      </c>
      <c r="AY499" s="153" t="s">
        <v>171</v>
      </c>
    </row>
    <row r="500" spans="2:65" s="12" customFormat="1">
      <c r="B500" s="151"/>
      <c r="D500" s="152" t="s">
        <v>179</v>
      </c>
      <c r="E500" s="153" t="s">
        <v>1</v>
      </c>
      <c r="F500" s="154" t="s">
        <v>1852</v>
      </c>
      <c r="H500" s="153" t="s">
        <v>1</v>
      </c>
      <c r="I500" s="155"/>
      <c r="L500" s="151"/>
      <c r="M500" s="156"/>
      <c r="T500" s="157"/>
      <c r="AT500" s="153" t="s">
        <v>179</v>
      </c>
      <c r="AU500" s="153" t="s">
        <v>89</v>
      </c>
      <c r="AV500" s="12" t="s">
        <v>87</v>
      </c>
      <c r="AW500" s="12" t="s">
        <v>36</v>
      </c>
      <c r="AX500" s="12" t="s">
        <v>80</v>
      </c>
      <c r="AY500" s="153" t="s">
        <v>171</v>
      </c>
    </row>
    <row r="501" spans="2:65" s="12" customFormat="1">
      <c r="B501" s="151"/>
      <c r="D501" s="152" t="s">
        <v>179</v>
      </c>
      <c r="E501" s="153" t="s">
        <v>1</v>
      </c>
      <c r="F501" s="154" t="s">
        <v>2383</v>
      </c>
      <c r="H501" s="153" t="s">
        <v>1</v>
      </c>
      <c r="I501" s="155"/>
      <c r="L501" s="151"/>
      <c r="M501" s="156"/>
      <c r="T501" s="157"/>
      <c r="AT501" s="153" t="s">
        <v>179</v>
      </c>
      <c r="AU501" s="153" t="s">
        <v>89</v>
      </c>
      <c r="AV501" s="12" t="s">
        <v>87</v>
      </c>
      <c r="AW501" s="12" t="s">
        <v>36</v>
      </c>
      <c r="AX501" s="12" t="s">
        <v>80</v>
      </c>
      <c r="AY501" s="153" t="s">
        <v>171</v>
      </c>
    </row>
    <row r="502" spans="2:65" s="13" customFormat="1" ht="20.399999999999999">
      <c r="B502" s="158"/>
      <c r="D502" s="152" t="s">
        <v>179</v>
      </c>
      <c r="E502" s="159" t="s">
        <v>1</v>
      </c>
      <c r="F502" s="160" t="s">
        <v>2384</v>
      </c>
      <c r="H502" s="161">
        <v>2.8490000000000002</v>
      </c>
      <c r="I502" s="162"/>
      <c r="L502" s="158"/>
      <c r="M502" s="163"/>
      <c r="T502" s="164"/>
      <c r="AT502" s="159" t="s">
        <v>179</v>
      </c>
      <c r="AU502" s="159" t="s">
        <v>89</v>
      </c>
      <c r="AV502" s="13" t="s">
        <v>89</v>
      </c>
      <c r="AW502" s="13" t="s">
        <v>36</v>
      </c>
      <c r="AX502" s="13" t="s">
        <v>80</v>
      </c>
      <c r="AY502" s="159" t="s">
        <v>171</v>
      </c>
    </row>
    <row r="503" spans="2:65" s="14" customFormat="1">
      <c r="B503" s="165"/>
      <c r="D503" s="152" t="s">
        <v>179</v>
      </c>
      <c r="E503" s="166" t="s">
        <v>1</v>
      </c>
      <c r="F503" s="167" t="s">
        <v>183</v>
      </c>
      <c r="H503" s="168">
        <v>2.8490000000000002</v>
      </c>
      <c r="I503" s="169"/>
      <c r="L503" s="165"/>
      <c r="M503" s="170"/>
      <c r="T503" s="171"/>
      <c r="AT503" s="166" t="s">
        <v>179</v>
      </c>
      <c r="AU503" s="166" t="s">
        <v>89</v>
      </c>
      <c r="AV503" s="14" t="s">
        <v>177</v>
      </c>
      <c r="AW503" s="14" t="s">
        <v>36</v>
      </c>
      <c r="AX503" s="14" t="s">
        <v>87</v>
      </c>
      <c r="AY503" s="166" t="s">
        <v>171</v>
      </c>
    </row>
    <row r="504" spans="2:65" s="1" customFormat="1" ht="33" customHeight="1">
      <c r="B504" s="32"/>
      <c r="C504" s="137" t="s">
        <v>634</v>
      </c>
      <c r="D504" s="137" t="s">
        <v>173</v>
      </c>
      <c r="E504" s="138" t="s">
        <v>1859</v>
      </c>
      <c r="F504" s="139" t="s">
        <v>1860</v>
      </c>
      <c r="G504" s="140" t="s">
        <v>280</v>
      </c>
      <c r="H504" s="141">
        <v>24.260999999999999</v>
      </c>
      <c r="I504" s="142"/>
      <c r="J504" s="143">
        <f>ROUND(I504*H504,2)</f>
        <v>0</v>
      </c>
      <c r="K504" s="144"/>
      <c r="L504" s="32"/>
      <c r="M504" s="145" t="s">
        <v>1</v>
      </c>
      <c r="N504" s="146" t="s">
        <v>45</v>
      </c>
      <c r="P504" s="147">
        <f>O504*H504</f>
        <v>0</v>
      </c>
      <c r="Q504" s="147">
        <v>0</v>
      </c>
      <c r="R504" s="147">
        <f>Q504*H504</f>
        <v>0</v>
      </c>
      <c r="S504" s="147">
        <v>0</v>
      </c>
      <c r="T504" s="148">
        <f>S504*H504</f>
        <v>0</v>
      </c>
      <c r="AR504" s="149" t="s">
        <v>177</v>
      </c>
      <c r="AT504" s="149" t="s">
        <v>173</v>
      </c>
      <c r="AU504" s="149" t="s">
        <v>89</v>
      </c>
      <c r="AY504" s="17" t="s">
        <v>171</v>
      </c>
      <c r="BE504" s="150">
        <f>IF(N504="základní",J504,0)</f>
        <v>0</v>
      </c>
      <c r="BF504" s="150">
        <f>IF(N504="snížená",J504,0)</f>
        <v>0</v>
      </c>
      <c r="BG504" s="150">
        <f>IF(N504="zákl. přenesená",J504,0)</f>
        <v>0</v>
      </c>
      <c r="BH504" s="150">
        <f>IF(N504="sníž. přenesená",J504,0)</f>
        <v>0</v>
      </c>
      <c r="BI504" s="150">
        <f>IF(N504="nulová",J504,0)</f>
        <v>0</v>
      </c>
      <c r="BJ504" s="17" t="s">
        <v>87</v>
      </c>
      <c r="BK504" s="150">
        <f>ROUND(I504*H504,2)</f>
        <v>0</v>
      </c>
      <c r="BL504" s="17" t="s">
        <v>177</v>
      </c>
      <c r="BM504" s="149" t="s">
        <v>2385</v>
      </c>
    </row>
    <row r="505" spans="2:65" s="12" customFormat="1">
      <c r="B505" s="151"/>
      <c r="D505" s="152" t="s">
        <v>179</v>
      </c>
      <c r="E505" s="153" t="s">
        <v>1</v>
      </c>
      <c r="F505" s="154" t="s">
        <v>2149</v>
      </c>
      <c r="H505" s="153" t="s">
        <v>1</v>
      </c>
      <c r="I505" s="155"/>
      <c r="L505" s="151"/>
      <c r="M505" s="156"/>
      <c r="T505" s="157"/>
      <c r="AT505" s="153" t="s">
        <v>179</v>
      </c>
      <c r="AU505" s="153" t="s">
        <v>89</v>
      </c>
      <c r="AV505" s="12" t="s">
        <v>87</v>
      </c>
      <c r="AW505" s="12" t="s">
        <v>36</v>
      </c>
      <c r="AX505" s="12" t="s">
        <v>80</v>
      </c>
      <c r="AY505" s="153" t="s">
        <v>171</v>
      </c>
    </row>
    <row r="506" spans="2:65" s="12" customFormat="1">
      <c r="B506" s="151"/>
      <c r="D506" s="152" t="s">
        <v>179</v>
      </c>
      <c r="E506" s="153" t="s">
        <v>1</v>
      </c>
      <c r="F506" s="154" t="s">
        <v>1852</v>
      </c>
      <c r="H506" s="153" t="s">
        <v>1</v>
      </c>
      <c r="I506" s="155"/>
      <c r="L506" s="151"/>
      <c r="M506" s="156"/>
      <c r="T506" s="157"/>
      <c r="AT506" s="153" t="s">
        <v>179</v>
      </c>
      <c r="AU506" s="153" t="s">
        <v>89</v>
      </c>
      <c r="AV506" s="12" t="s">
        <v>87</v>
      </c>
      <c r="AW506" s="12" t="s">
        <v>36</v>
      </c>
      <c r="AX506" s="12" t="s">
        <v>80</v>
      </c>
      <c r="AY506" s="153" t="s">
        <v>171</v>
      </c>
    </row>
    <row r="507" spans="2:65" s="12" customFormat="1">
      <c r="B507" s="151"/>
      <c r="D507" s="152" t="s">
        <v>179</v>
      </c>
      <c r="E507" s="153" t="s">
        <v>1</v>
      </c>
      <c r="F507" s="154" t="s">
        <v>2364</v>
      </c>
      <c r="H507" s="153" t="s">
        <v>1</v>
      </c>
      <c r="I507" s="155"/>
      <c r="L507" s="151"/>
      <c r="M507" s="156"/>
      <c r="T507" s="157"/>
      <c r="AT507" s="153" t="s">
        <v>179</v>
      </c>
      <c r="AU507" s="153" t="s">
        <v>89</v>
      </c>
      <c r="AV507" s="12" t="s">
        <v>87</v>
      </c>
      <c r="AW507" s="12" t="s">
        <v>36</v>
      </c>
      <c r="AX507" s="12" t="s">
        <v>80</v>
      </c>
      <c r="AY507" s="153" t="s">
        <v>171</v>
      </c>
    </row>
    <row r="508" spans="2:65" s="12" customFormat="1">
      <c r="B508" s="151"/>
      <c r="D508" s="152" t="s">
        <v>179</v>
      </c>
      <c r="E508" s="153" t="s">
        <v>1</v>
      </c>
      <c r="F508" s="154" t="s">
        <v>1828</v>
      </c>
      <c r="H508" s="153" t="s">
        <v>1</v>
      </c>
      <c r="I508" s="155"/>
      <c r="L508" s="151"/>
      <c r="M508" s="156"/>
      <c r="T508" s="157"/>
      <c r="AT508" s="153" t="s">
        <v>179</v>
      </c>
      <c r="AU508" s="153" t="s">
        <v>89</v>
      </c>
      <c r="AV508" s="12" t="s">
        <v>87</v>
      </c>
      <c r="AW508" s="12" t="s">
        <v>36</v>
      </c>
      <c r="AX508" s="12" t="s">
        <v>80</v>
      </c>
      <c r="AY508" s="153" t="s">
        <v>171</v>
      </c>
    </row>
    <row r="509" spans="2:65" s="13" customFormat="1">
      <c r="B509" s="158"/>
      <c r="D509" s="152" t="s">
        <v>179</v>
      </c>
      <c r="E509" s="159" t="s">
        <v>1</v>
      </c>
      <c r="F509" s="160" t="s">
        <v>2386</v>
      </c>
      <c r="H509" s="161">
        <v>4.0609999999999999</v>
      </c>
      <c r="I509" s="162"/>
      <c r="L509" s="158"/>
      <c r="M509" s="163"/>
      <c r="T509" s="164"/>
      <c r="AT509" s="159" t="s">
        <v>179</v>
      </c>
      <c r="AU509" s="159" t="s">
        <v>89</v>
      </c>
      <c r="AV509" s="13" t="s">
        <v>89</v>
      </c>
      <c r="AW509" s="13" t="s">
        <v>36</v>
      </c>
      <c r="AX509" s="13" t="s">
        <v>80</v>
      </c>
      <c r="AY509" s="159" t="s">
        <v>171</v>
      </c>
    </row>
    <row r="510" spans="2:65" s="12" customFormat="1" ht="20.399999999999999">
      <c r="B510" s="151"/>
      <c r="D510" s="152" t="s">
        <v>179</v>
      </c>
      <c r="E510" s="153" t="s">
        <v>1</v>
      </c>
      <c r="F510" s="154" t="s">
        <v>2366</v>
      </c>
      <c r="H510" s="153" t="s">
        <v>1</v>
      </c>
      <c r="I510" s="155"/>
      <c r="L510" s="151"/>
      <c r="M510" s="156"/>
      <c r="T510" s="157"/>
      <c r="AT510" s="153" t="s">
        <v>179</v>
      </c>
      <c r="AU510" s="153" t="s">
        <v>89</v>
      </c>
      <c r="AV510" s="12" t="s">
        <v>87</v>
      </c>
      <c r="AW510" s="12" t="s">
        <v>36</v>
      </c>
      <c r="AX510" s="12" t="s">
        <v>80</v>
      </c>
      <c r="AY510" s="153" t="s">
        <v>171</v>
      </c>
    </row>
    <row r="511" spans="2:65" s="12" customFormat="1">
      <c r="B511" s="151"/>
      <c r="D511" s="152" t="s">
        <v>179</v>
      </c>
      <c r="E511" s="153" t="s">
        <v>1</v>
      </c>
      <c r="F511" s="154" t="s">
        <v>1828</v>
      </c>
      <c r="H511" s="153" t="s">
        <v>1</v>
      </c>
      <c r="I511" s="155"/>
      <c r="L511" s="151"/>
      <c r="M511" s="156"/>
      <c r="T511" s="157"/>
      <c r="AT511" s="153" t="s">
        <v>179</v>
      </c>
      <c r="AU511" s="153" t="s">
        <v>89</v>
      </c>
      <c r="AV511" s="12" t="s">
        <v>87</v>
      </c>
      <c r="AW511" s="12" t="s">
        <v>36</v>
      </c>
      <c r="AX511" s="12" t="s">
        <v>80</v>
      </c>
      <c r="AY511" s="153" t="s">
        <v>171</v>
      </c>
    </row>
    <row r="512" spans="2:65" s="13" customFormat="1">
      <c r="B512" s="158"/>
      <c r="D512" s="152" t="s">
        <v>179</v>
      </c>
      <c r="E512" s="159" t="s">
        <v>1</v>
      </c>
      <c r="F512" s="160" t="s">
        <v>2387</v>
      </c>
      <c r="H512" s="161">
        <v>15.85</v>
      </c>
      <c r="I512" s="162"/>
      <c r="L512" s="158"/>
      <c r="M512" s="163"/>
      <c r="T512" s="164"/>
      <c r="AT512" s="159" t="s">
        <v>179</v>
      </c>
      <c r="AU512" s="159" t="s">
        <v>89</v>
      </c>
      <c r="AV512" s="13" t="s">
        <v>89</v>
      </c>
      <c r="AW512" s="13" t="s">
        <v>36</v>
      </c>
      <c r="AX512" s="13" t="s">
        <v>80</v>
      </c>
      <c r="AY512" s="159" t="s">
        <v>171</v>
      </c>
    </row>
    <row r="513" spans="2:65" s="13" customFormat="1">
      <c r="B513" s="158"/>
      <c r="D513" s="152" t="s">
        <v>179</v>
      </c>
      <c r="E513" s="159" t="s">
        <v>1</v>
      </c>
      <c r="F513" s="160" t="s">
        <v>2388</v>
      </c>
      <c r="H513" s="161">
        <v>1.645</v>
      </c>
      <c r="I513" s="162"/>
      <c r="L513" s="158"/>
      <c r="M513" s="163"/>
      <c r="T513" s="164"/>
      <c r="AT513" s="159" t="s">
        <v>179</v>
      </c>
      <c r="AU513" s="159" t="s">
        <v>89</v>
      </c>
      <c r="AV513" s="13" t="s">
        <v>89</v>
      </c>
      <c r="AW513" s="13" t="s">
        <v>36</v>
      </c>
      <c r="AX513" s="13" t="s">
        <v>80</v>
      </c>
      <c r="AY513" s="159" t="s">
        <v>171</v>
      </c>
    </row>
    <row r="514" spans="2:65" s="12" customFormat="1">
      <c r="B514" s="151"/>
      <c r="D514" s="152" t="s">
        <v>179</v>
      </c>
      <c r="E514" s="153" t="s">
        <v>1</v>
      </c>
      <c r="F514" s="154" t="s">
        <v>2369</v>
      </c>
      <c r="H514" s="153" t="s">
        <v>1</v>
      </c>
      <c r="I514" s="155"/>
      <c r="L514" s="151"/>
      <c r="M514" s="156"/>
      <c r="T514" s="157"/>
      <c r="AT514" s="153" t="s">
        <v>179</v>
      </c>
      <c r="AU514" s="153" t="s">
        <v>89</v>
      </c>
      <c r="AV514" s="12" t="s">
        <v>87</v>
      </c>
      <c r="AW514" s="12" t="s">
        <v>36</v>
      </c>
      <c r="AX514" s="12" t="s">
        <v>80</v>
      </c>
      <c r="AY514" s="153" t="s">
        <v>171</v>
      </c>
    </row>
    <row r="515" spans="2:65" s="12" customFormat="1">
      <c r="B515" s="151"/>
      <c r="D515" s="152" t="s">
        <v>179</v>
      </c>
      <c r="E515" s="153" t="s">
        <v>1</v>
      </c>
      <c r="F515" s="154" t="s">
        <v>1828</v>
      </c>
      <c r="H515" s="153" t="s">
        <v>1</v>
      </c>
      <c r="I515" s="155"/>
      <c r="L515" s="151"/>
      <c r="M515" s="156"/>
      <c r="T515" s="157"/>
      <c r="AT515" s="153" t="s">
        <v>179</v>
      </c>
      <c r="AU515" s="153" t="s">
        <v>89</v>
      </c>
      <c r="AV515" s="12" t="s">
        <v>87</v>
      </c>
      <c r="AW515" s="12" t="s">
        <v>36</v>
      </c>
      <c r="AX515" s="12" t="s">
        <v>80</v>
      </c>
      <c r="AY515" s="153" t="s">
        <v>171</v>
      </c>
    </row>
    <row r="516" spans="2:65" s="13" customFormat="1">
      <c r="B516" s="158"/>
      <c r="D516" s="152" t="s">
        <v>179</v>
      </c>
      <c r="E516" s="159" t="s">
        <v>1</v>
      </c>
      <c r="F516" s="160" t="s">
        <v>2389</v>
      </c>
      <c r="H516" s="161">
        <v>2.7050000000000001</v>
      </c>
      <c r="I516" s="162"/>
      <c r="L516" s="158"/>
      <c r="M516" s="163"/>
      <c r="T516" s="164"/>
      <c r="AT516" s="159" t="s">
        <v>179</v>
      </c>
      <c r="AU516" s="159" t="s">
        <v>89</v>
      </c>
      <c r="AV516" s="13" t="s">
        <v>89</v>
      </c>
      <c r="AW516" s="13" t="s">
        <v>36</v>
      </c>
      <c r="AX516" s="13" t="s">
        <v>80</v>
      </c>
      <c r="AY516" s="159" t="s">
        <v>171</v>
      </c>
    </row>
    <row r="517" spans="2:65" s="14" customFormat="1">
      <c r="B517" s="165"/>
      <c r="D517" s="152" t="s">
        <v>179</v>
      </c>
      <c r="E517" s="166" t="s">
        <v>1</v>
      </c>
      <c r="F517" s="167" t="s">
        <v>183</v>
      </c>
      <c r="H517" s="168">
        <v>24.260999999999999</v>
      </c>
      <c r="I517" s="169"/>
      <c r="L517" s="165"/>
      <c r="M517" s="170"/>
      <c r="T517" s="171"/>
      <c r="AT517" s="166" t="s">
        <v>179</v>
      </c>
      <c r="AU517" s="166" t="s">
        <v>89</v>
      </c>
      <c r="AV517" s="14" t="s">
        <v>177</v>
      </c>
      <c r="AW517" s="14" t="s">
        <v>36</v>
      </c>
      <c r="AX517" s="14" t="s">
        <v>87</v>
      </c>
      <c r="AY517" s="166" t="s">
        <v>171</v>
      </c>
    </row>
    <row r="518" spans="2:65" s="11" customFormat="1" ht="22.95" customHeight="1">
      <c r="B518" s="125"/>
      <c r="D518" s="126" t="s">
        <v>79</v>
      </c>
      <c r="E518" s="135" t="s">
        <v>225</v>
      </c>
      <c r="F518" s="135" t="s">
        <v>1865</v>
      </c>
      <c r="I518" s="128"/>
      <c r="J518" s="136">
        <f>BK518</f>
        <v>0</v>
      </c>
      <c r="L518" s="125"/>
      <c r="M518" s="130"/>
      <c r="P518" s="131">
        <f>SUM(P519:P558)</f>
        <v>0</v>
      </c>
      <c r="R518" s="131">
        <f>SUM(R519:R558)</f>
        <v>30.036437521079996</v>
      </c>
      <c r="T518" s="132">
        <f>SUM(T519:T558)</f>
        <v>0</v>
      </c>
      <c r="AR518" s="126" t="s">
        <v>87</v>
      </c>
      <c r="AT518" s="133" t="s">
        <v>79</v>
      </c>
      <c r="AU518" s="133" t="s">
        <v>87</v>
      </c>
      <c r="AY518" s="126" t="s">
        <v>171</v>
      </c>
      <c r="BK518" s="134">
        <f>SUM(BK519:BK558)</f>
        <v>0</v>
      </c>
    </row>
    <row r="519" spans="2:65" s="1" customFormat="1" ht="33" customHeight="1">
      <c r="B519" s="32"/>
      <c r="C519" s="137" t="s">
        <v>639</v>
      </c>
      <c r="D519" s="137" t="s">
        <v>173</v>
      </c>
      <c r="E519" s="138" t="s">
        <v>2390</v>
      </c>
      <c r="F519" s="139" t="s">
        <v>1867</v>
      </c>
      <c r="G519" s="140" t="s">
        <v>1666</v>
      </c>
      <c r="H519" s="141">
        <v>1</v>
      </c>
      <c r="I519" s="142"/>
      <c r="J519" s="143">
        <f>ROUND(I519*H519,2)</f>
        <v>0</v>
      </c>
      <c r="K519" s="144"/>
      <c r="L519" s="32"/>
      <c r="M519" s="145" t="s">
        <v>1</v>
      </c>
      <c r="N519" s="146" t="s">
        <v>45</v>
      </c>
      <c r="P519" s="147">
        <f>O519*H519</f>
        <v>0</v>
      </c>
      <c r="Q519" s="147">
        <v>0</v>
      </c>
      <c r="R519" s="147">
        <f>Q519*H519</f>
        <v>0</v>
      </c>
      <c r="S519" s="147">
        <v>0</v>
      </c>
      <c r="T519" s="148">
        <f>S519*H519</f>
        <v>0</v>
      </c>
      <c r="AR519" s="149" t="s">
        <v>177</v>
      </c>
      <c r="AT519" s="149" t="s">
        <v>173</v>
      </c>
      <c r="AU519" s="149" t="s">
        <v>89</v>
      </c>
      <c r="AY519" s="17" t="s">
        <v>171</v>
      </c>
      <c r="BE519" s="150">
        <f>IF(N519="základní",J519,0)</f>
        <v>0</v>
      </c>
      <c r="BF519" s="150">
        <f>IF(N519="snížená",J519,0)</f>
        <v>0</v>
      </c>
      <c r="BG519" s="150">
        <f>IF(N519="zákl. přenesená",J519,0)</f>
        <v>0</v>
      </c>
      <c r="BH519" s="150">
        <f>IF(N519="sníž. přenesená",J519,0)</f>
        <v>0</v>
      </c>
      <c r="BI519" s="150">
        <f>IF(N519="nulová",J519,0)</f>
        <v>0</v>
      </c>
      <c r="BJ519" s="17" t="s">
        <v>87</v>
      </c>
      <c r="BK519" s="150">
        <f>ROUND(I519*H519,2)</f>
        <v>0</v>
      </c>
      <c r="BL519" s="17" t="s">
        <v>177</v>
      </c>
      <c r="BM519" s="149" t="s">
        <v>2391</v>
      </c>
    </row>
    <row r="520" spans="2:65" s="12" customFormat="1">
      <c r="B520" s="151"/>
      <c r="D520" s="152" t="s">
        <v>179</v>
      </c>
      <c r="E520" s="153" t="s">
        <v>1</v>
      </c>
      <c r="F520" s="154" t="s">
        <v>2149</v>
      </c>
      <c r="H520" s="153" t="s">
        <v>1</v>
      </c>
      <c r="I520" s="155"/>
      <c r="L520" s="151"/>
      <c r="M520" s="156"/>
      <c r="T520" s="157"/>
      <c r="AT520" s="153" t="s">
        <v>179</v>
      </c>
      <c r="AU520" s="153" t="s">
        <v>89</v>
      </c>
      <c r="AV520" s="12" t="s">
        <v>87</v>
      </c>
      <c r="AW520" s="12" t="s">
        <v>36</v>
      </c>
      <c r="AX520" s="12" t="s">
        <v>80</v>
      </c>
      <c r="AY520" s="153" t="s">
        <v>171</v>
      </c>
    </row>
    <row r="521" spans="2:65" s="12" customFormat="1">
      <c r="B521" s="151"/>
      <c r="D521" s="152" t="s">
        <v>179</v>
      </c>
      <c r="E521" s="153" t="s">
        <v>1</v>
      </c>
      <c r="F521" s="154" t="s">
        <v>2392</v>
      </c>
      <c r="H521" s="153" t="s">
        <v>1</v>
      </c>
      <c r="I521" s="155"/>
      <c r="L521" s="151"/>
      <c r="M521" s="156"/>
      <c r="T521" s="157"/>
      <c r="AT521" s="153" t="s">
        <v>179</v>
      </c>
      <c r="AU521" s="153" t="s">
        <v>89</v>
      </c>
      <c r="AV521" s="12" t="s">
        <v>87</v>
      </c>
      <c r="AW521" s="12" t="s">
        <v>36</v>
      </c>
      <c r="AX521" s="12" t="s">
        <v>80</v>
      </c>
      <c r="AY521" s="153" t="s">
        <v>171</v>
      </c>
    </row>
    <row r="522" spans="2:65" s="12" customFormat="1" ht="20.399999999999999">
      <c r="B522" s="151"/>
      <c r="D522" s="152" t="s">
        <v>179</v>
      </c>
      <c r="E522" s="153" t="s">
        <v>1</v>
      </c>
      <c r="F522" s="154" t="s">
        <v>2393</v>
      </c>
      <c r="H522" s="153" t="s">
        <v>1</v>
      </c>
      <c r="I522" s="155"/>
      <c r="L522" s="151"/>
      <c r="M522" s="156"/>
      <c r="T522" s="157"/>
      <c r="AT522" s="153" t="s">
        <v>179</v>
      </c>
      <c r="AU522" s="153" t="s">
        <v>89</v>
      </c>
      <c r="AV522" s="12" t="s">
        <v>87</v>
      </c>
      <c r="AW522" s="12" t="s">
        <v>36</v>
      </c>
      <c r="AX522" s="12" t="s">
        <v>80</v>
      </c>
      <c r="AY522" s="153" t="s">
        <v>171</v>
      </c>
    </row>
    <row r="523" spans="2:65" s="12" customFormat="1" ht="20.399999999999999">
      <c r="B523" s="151"/>
      <c r="D523" s="152" t="s">
        <v>179</v>
      </c>
      <c r="E523" s="153" t="s">
        <v>1</v>
      </c>
      <c r="F523" s="154" t="s">
        <v>2394</v>
      </c>
      <c r="H523" s="153" t="s">
        <v>1</v>
      </c>
      <c r="I523" s="155"/>
      <c r="L523" s="151"/>
      <c r="M523" s="156"/>
      <c r="T523" s="157"/>
      <c r="AT523" s="153" t="s">
        <v>179</v>
      </c>
      <c r="AU523" s="153" t="s">
        <v>89</v>
      </c>
      <c r="AV523" s="12" t="s">
        <v>87</v>
      </c>
      <c r="AW523" s="12" t="s">
        <v>36</v>
      </c>
      <c r="AX523" s="12" t="s">
        <v>80</v>
      </c>
      <c r="AY523" s="153" t="s">
        <v>171</v>
      </c>
    </row>
    <row r="524" spans="2:65" s="13" customFormat="1">
      <c r="B524" s="158"/>
      <c r="D524" s="152" t="s">
        <v>179</v>
      </c>
      <c r="E524" s="159" t="s">
        <v>1</v>
      </c>
      <c r="F524" s="160" t="s">
        <v>87</v>
      </c>
      <c r="H524" s="161">
        <v>1</v>
      </c>
      <c r="I524" s="162"/>
      <c r="L524" s="158"/>
      <c r="M524" s="163"/>
      <c r="T524" s="164"/>
      <c r="AT524" s="159" t="s">
        <v>179</v>
      </c>
      <c r="AU524" s="159" t="s">
        <v>89</v>
      </c>
      <c r="AV524" s="13" t="s">
        <v>89</v>
      </c>
      <c r="AW524" s="13" t="s">
        <v>36</v>
      </c>
      <c r="AX524" s="13" t="s">
        <v>87</v>
      </c>
      <c r="AY524" s="159" t="s">
        <v>171</v>
      </c>
    </row>
    <row r="525" spans="2:65" s="1" customFormat="1" ht="16.5" customHeight="1">
      <c r="B525" s="32"/>
      <c r="C525" s="137" t="s">
        <v>645</v>
      </c>
      <c r="D525" s="137" t="s">
        <v>173</v>
      </c>
      <c r="E525" s="138" t="s">
        <v>2395</v>
      </c>
      <c r="F525" s="139" t="s">
        <v>2396</v>
      </c>
      <c r="G525" s="140" t="s">
        <v>280</v>
      </c>
      <c r="H525" s="141">
        <v>8.7140000000000004</v>
      </c>
      <c r="I525" s="142"/>
      <c r="J525" s="143">
        <f>ROUND(I525*H525,2)</f>
        <v>0</v>
      </c>
      <c r="K525" s="144"/>
      <c r="L525" s="32"/>
      <c r="M525" s="145" t="s">
        <v>1</v>
      </c>
      <c r="N525" s="146" t="s">
        <v>45</v>
      </c>
      <c r="P525" s="147">
        <f>O525*H525</f>
        <v>0</v>
      </c>
      <c r="Q525" s="147">
        <v>2.70150902</v>
      </c>
      <c r="R525" s="147">
        <f>Q525*H525</f>
        <v>23.540949600280001</v>
      </c>
      <c r="S525" s="147">
        <v>0</v>
      </c>
      <c r="T525" s="148">
        <f>S525*H525</f>
        <v>0</v>
      </c>
      <c r="AR525" s="149" t="s">
        <v>177</v>
      </c>
      <c r="AT525" s="149" t="s">
        <v>173</v>
      </c>
      <c r="AU525" s="149" t="s">
        <v>89</v>
      </c>
      <c r="AY525" s="17" t="s">
        <v>171</v>
      </c>
      <c r="BE525" s="150">
        <f>IF(N525="základní",J525,0)</f>
        <v>0</v>
      </c>
      <c r="BF525" s="150">
        <f>IF(N525="snížená",J525,0)</f>
        <v>0</v>
      </c>
      <c r="BG525" s="150">
        <f>IF(N525="zákl. přenesená",J525,0)</f>
        <v>0</v>
      </c>
      <c r="BH525" s="150">
        <f>IF(N525="sníž. přenesená",J525,0)</f>
        <v>0</v>
      </c>
      <c r="BI525" s="150">
        <f>IF(N525="nulová",J525,0)</f>
        <v>0</v>
      </c>
      <c r="BJ525" s="17" t="s">
        <v>87</v>
      </c>
      <c r="BK525" s="150">
        <f>ROUND(I525*H525,2)</f>
        <v>0</v>
      </c>
      <c r="BL525" s="17" t="s">
        <v>177</v>
      </c>
      <c r="BM525" s="149" t="s">
        <v>2397</v>
      </c>
    </row>
    <row r="526" spans="2:65" s="12" customFormat="1">
      <c r="B526" s="151"/>
      <c r="D526" s="152" t="s">
        <v>179</v>
      </c>
      <c r="E526" s="153" t="s">
        <v>1</v>
      </c>
      <c r="F526" s="154" t="s">
        <v>2149</v>
      </c>
      <c r="H526" s="153" t="s">
        <v>1</v>
      </c>
      <c r="I526" s="155"/>
      <c r="L526" s="151"/>
      <c r="M526" s="156"/>
      <c r="T526" s="157"/>
      <c r="AT526" s="153" t="s">
        <v>179</v>
      </c>
      <c r="AU526" s="153" t="s">
        <v>89</v>
      </c>
      <c r="AV526" s="12" t="s">
        <v>87</v>
      </c>
      <c r="AW526" s="12" t="s">
        <v>36</v>
      </c>
      <c r="AX526" s="12" t="s">
        <v>80</v>
      </c>
      <c r="AY526" s="153" t="s">
        <v>171</v>
      </c>
    </row>
    <row r="527" spans="2:65" s="12" customFormat="1">
      <c r="B527" s="151"/>
      <c r="D527" s="152" t="s">
        <v>179</v>
      </c>
      <c r="E527" s="153" t="s">
        <v>1</v>
      </c>
      <c r="F527" s="154" t="s">
        <v>2398</v>
      </c>
      <c r="H527" s="153" t="s">
        <v>1</v>
      </c>
      <c r="I527" s="155"/>
      <c r="L527" s="151"/>
      <c r="M527" s="156"/>
      <c r="T527" s="157"/>
      <c r="AT527" s="153" t="s">
        <v>179</v>
      </c>
      <c r="AU527" s="153" t="s">
        <v>89</v>
      </c>
      <c r="AV527" s="12" t="s">
        <v>87</v>
      </c>
      <c r="AW527" s="12" t="s">
        <v>36</v>
      </c>
      <c r="AX527" s="12" t="s">
        <v>80</v>
      </c>
      <c r="AY527" s="153" t="s">
        <v>171</v>
      </c>
    </row>
    <row r="528" spans="2:65" s="13" customFormat="1">
      <c r="B528" s="158"/>
      <c r="D528" s="152" t="s">
        <v>179</v>
      </c>
      <c r="E528" s="159" t="s">
        <v>1</v>
      </c>
      <c r="F528" s="160" t="s">
        <v>2399</v>
      </c>
      <c r="H528" s="161">
        <v>3.0470000000000002</v>
      </c>
      <c r="I528" s="162"/>
      <c r="L528" s="158"/>
      <c r="M528" s="163"/>
      <c r="T528" s="164"/>
      <c r="AT528" s="159" t="s">
        <v>179</v>
      </c>
      <c r="AU528" s="159" t="s">
        <v>89</v>
      </c>
      <c r="AV528" s="13" t="s">
        <v>89</v>
      </c>
      <c r="AW528" s="13" t="s">
        <v>36</v>
      </c>
      <c r="AX528" s="13" t="s">
        <v>80</v>
      </c>
      <c r="AY528" s="159" t="s">
        <v>171</v>
      </c>
    </row>
    <row r="529" spans="2:65" s="13" customFormat="1">
      <c r="B529" s="158"/>
      <c r="D529" s="152" t="s">
        <v>179</v>
      </c>
      <c r="E529" s="159" t="s">
        <v>1</v>
      </c>
      <c r="F529" s="160" t="s">
        <v>2400</v>
      </c>
      <c r="H529" s="161">
        <v>1.2609999999999999</v>
      </c>
      <c r="I529" s="162"/>
      <c r="L529" s="158"/>
      <c r="M529" s="163"/>
      <c r="T529" s="164"/>
      <c r="AT529" s="159" t="s">
        <v>179</v>
      </c>
      <c r="AU529" s="159" t="s">
        <v>89</v>
      </c>
      <c r="AV529" s="13" t="s">
        <v>89</v>
      </c>
      <c r="AW529" s="13" t="s">
        <v>36</v>
      </c>
      <c r="AX529" s="13" t="s">
        <v>80</v>
      </c>
      <c r="AY529" s="159" t="s">
        <v>171</v>
      </c>
    </row>
    <row r="530" spans="2:65" s="13" customFormat="1">
      <c r="B530" s="158"/>
      <c r="D530" s="152" t="s">
        <v>179</v>
      </c>
      <c r="E530" s="159" t="s">
        <v>1</v>
      </c>
      <c r="F530" s="160" t="s">
        <v>2401</v>
      </c>
      <c r="H530" s="161">
        <v>3.03</v>
      </c>
      <c r="I530" s="162"/>
      <c r="L530" s="158"/>
      <c r="M530" s="163"/>
      <c r="T530" s="164"/>
      <c r="AT530" s="159" t="s">
        <v>179</v>
      </c>
      <c r="AU530" s="159" t="s">
        <v>89</v>
      </c>
      <c r="AV530" s="13" t="s">
        <v>89</v>
      </c>
      <c r="AW530" s="13" t="s">
        <v>36</v>
      </c>
      <c r="AX530" s="13" t="s">
        <v>80</v>
      </c>
      <c r="AY530" s="159" t="s">
        <v>171</v>
      </c>
    </row>
    <row r="531" spans="2:65" s="13" customFormat="1">
      <c r="B531" s="158"/>
      <c r="D531" s="152" t="s">
        <v>179</v>
      </c>
      <c r="E531" s="159" t="s">
        <v>1</v>
      </c>
      <c r="F531" s="160" t="s">
        <v>2402</v>
      </c>
      <c r="H531" s="161">
        <v>0.312</v>
      </c>
      <c r="I531" s="162"/>
      <c r="L531" s="158"/>
      <c r="M531" s="163"/>
      <c r="T531" s="164"/>
      <c r="AT531" s="159" t="s">
        <v>179</v>
      </c>
      <c r="AU531" s="159" t="s">
        <v>89</v>
      </c>
      <c r="AV531" s="13" t="s">
        <v>89</v>
      </c>
      <c r="AW531" s="13" t="s">
        <v>36</v>
      </c>
      <c r="AX531" s="13" t="s">
        <v>80</v>
      </c>
      <c r="AY531" s="159" t="s">
        <v>171</v>
      </c>
    </row>
    <row r="532" spans="2:65" s="13" customFormat="1">
      <c r="B532" s="158"/>
      <c r="D532" s="152" t="s">
        <v>179</v>
      </c>
      <c r="E532" s="159" t="s">
        <v>1</v>
      </c>
      <c r="F532" s="160" t="s">
        <v>2403</v>
      </c>
      <c r="H532" s="161">
        <v>0.79900000000000004</v>
      </c>
      <c r="I532" s="162"/>
      <c r="L532" s="158"/>
      <c r="M532" s="163"/>
      <c r="T532" s="164"/>
      <c r="AT532" s="159" t="s">
        <v>179</v>
      </c>
      <c r="AU532" s="159" t="s">
        <v>89</v>
      </c>
      <c r="AV532" s="13" t="s">
        <v>89</v>
      </c>
      <c r="AW532" s="13" t="s">
        <v>36</v>
      </c>
      <c r="AX532" s="13" t="s">
        <v>80</v>
      </c>
      <c r="AY532" s="159" t="s">
        <v>171</v>
      </c>
    </row>
    <row r="533" spans="2:65" s="13" customFormat="1">
      <c r="B533" s="158"/>
      <c r="D533" s="152" t="s">
        <v>179</v>
      </c>
      <c r="E533" s="159" t="s">
        <v>1</v>
      </c>
      <c r="F533" s="160" t="s">
        <v>2404</v>
      </c>
      <c r="H533" s="161">
        <v>0.26500000000000001</v>
      </c>
      <c r="I533" s="162"/>
      <c r="L533" s="158"/>
      <c r="M533" s="163"/>
      <c r="T533" s="164"/>
      <c r="AT533" s="159" t="s">
        <v>179</v>
      </c>
      <c r="AU533" s="159" t="s">
        <v>89</v>
      </c>
      <c r="AV533" s="13" t="s">
        <v>89</v>
      </c>
      <c r="AW533" s="13" t="s">
        <v>36</v>
      </c>
      <c r="AX533" s="13" t="s">
        <v>80</v>
      </c>
      <c r="AY533" s="159" t="s">
        <v>171</v>
      </c>
    </row>
    <row r="534" spans="2:65" s="14" customFormat="1">
      <c r="B534" s="165"/>
      <c r="D534" s="152" t="s">
        <v>179</v>
      </c>
      <c r="E534" s="166" t="s">
        <v>1</v>
      </c>
      <c r="F534" s="167" t="s">
        <v>183</v>
      </c>
      <c r="H534" s="168">
        <v>8.7140000000000004</v>
      </c>
      <c r="I534" s="169"/>
      <c r="L534" s="165"/>
      <c r="M534" s="170"/>
      <c r="T534" s="171"/>
      <c r="AT534" s="166" t="s">
        <v>179</v>
      </c>
      <c r="AU534" s="166" t="s">
        <v>89</v>
      </c>
      <c r="AV534" s="14" t="s">
        <v>177</v>
      </c>
      <c r="AW534" s="14" t="s">
        <v>36</v>
      </c>
      <c r="AX534" s="14" t="s">
        <v>87</v>
      </c>
      <c r="AY534" s="166" t="s">
        <v>171</v>
      </c>
    </row>
    <row r="535" spans="2:65" s="1" customFormat="1" ht="16.5" customHeight="1">
      <c r="B535" s="32"/>
      <c r="C535" s="137" t="s">
        <v>650</v>
      </c>
      <c r="D535" s="137" t="s">
        <v>173</v>
      </c>
      <c r="E535" s="138" t="s">
        <v>2405</v>
      </c>
      <c r="F535" s="139" t="s">
        <v>2406</v>
      </c>
      <c r="G535" s="140" t="s">
        <v>280</v>
      </c>
      <c r="H535" s="141">
        <v>0.78800000000000003</v>
      </c>
      <c r="I535" s="142"/>
      <c r="J535" s="143">
        <f>ROUND(I535*H535,2)</f>
        <v>0</v>
      </c>
      <c r="K535" s="144"/>
      <c r="L535" s="32"/>
      <c r="M535" s="145" t="s">
        <v>1</v>
      </c>
      <c r="N535" s="146" t="s">
        <v>45</v>
      </c>
      <c r="P535" s="147">
        <f>O535*H535</f>
        <v>0</v>
      </c>
      <c r="Q535" s="147">
        <v>2.6319319999999999</v>
      </c>
      <c r="R535" s="147">
        <f>Q535*H535</f>
        <v>2.0739624160000001</v>
      </c>
      <c r="S535" s="147">
        <v>0</v>
      </c>
      <c r="T535" s="148">
        <f>S535*H535</f>
        <v>0</v>
      </c>
      <c r="AR535" s="149" t="s">
        <v>177</v>
      </c>
      <c r="AT535" s="149" t="s">
        <v>173</v>
      </c>
      <c r="AU535" s="149" t="s">
        <v>89</v>
      </c>
      <c r="AY535" s="17" t="s">
        <v>171</v>
      </c>
      <c r="BE535" s="150">
        <f>IF(N535="základní",J535,0)</f>
        <v>0</v>
      </c>
      <c r="BF535" s="150">
        <f>IF(N535="snížená",J535,0)</f>
        <v>0</v>
      </c>
      <c r="BG535" s="150">
        <f>IF(N535="zákl. přenesená",J535,0)</f>
        <v>0</v>
      </c>
      <c r="BH535" s="150">
        <f>IF(N535="sníž. přenesená",J535,0)</f>
        <v>0</v>
      </c>
      <c r="BI535" s="150">
        <f>IF(N535="nulová",J535,0)</f>
        <v>0</v>
      </c>
      <c r="BJ535" s="17" t="s">
        <v>87</v>
      </c>
      <c r="BK535" s="150">
        <f>ROUND(I535*H535,2)</f>
        <v>0</v>
      </c>
      <c r="BL535" s="17" t="s">
        <v>177</v>
      </c>
      <c r="BM535" s="149" t="s">
        <v>2407</v>
      </c>
    </row>
    <row r="536" spans="2:65" s="12" customFormat="1">
      <c r="B536" s="151"/>
      <c r="D536" s="152" t="s">
        <v>179</v>
      </c>
      <c r="E536" s="153" t="s">
        <v>1</v>
      </c>
      <c r="F536" s="154" t="s">
        <v>2149</v>
      </c>
      <c r="H536" s="153" t="s">
        <v>1</v>
      </c>
      <c r="I536" s="155"/>
      <c r="L536" s="151"/>
      <c r="M536" s="156"/>
      <c r="T536" s="157"/>
      <c r="AT536" s="153" t="s">
        <v>179</v>
      </c>
      <c r="AU536" s="153" t="s">
        <v>89</v>
      </c>
      <c r="AV536" s="12" t="s">
        <v>87</v>
      </c>
      <c r="AW536" s="12" t="s">
        <v>36</v>
      </c>
      <c r="AX536" s="12" t="s">
        <v>80</v>
      </c>
      <c r="AY536" s="153" t="s">
        <v>171</v>
      </c>
    </row>
    <row r="537" spans="2:65" s="12" customFormat="1">
      <c r="B537" s="151"/>
      <c r="D537" s="152" t="s">
        <v>179</v>
      </c>
      <c r="E537" s="153" t="s">
        <v>1</v>
      </c>
      <c r="F537" s="154" t="s">
        <v>2408</v>
      </c>
      <c r="H537" s="153" t="s">
        <v>1</v>
      </c>
      <c r="I537" s="155"/>
      <c r="L537" s="151"/>
      <c r="M537" s="156"/>
      <c r="T537" s="157"/>
      <c r="AT537" s="153" t="s">
        <v>179</v>
      </c>
      <c r="AU537" s="153" t="s">
        <v>89</v>
      </c>
      <c r="AV537" s="12" t="s">
        <v>87</v>
      </c>
      <c r="AW537" s="12" t="s">
        <v>36</v>
      </c>
      <c r="AX537" s="12" t="s">
        <v>80</v>
      </c>
      <c r="AY537" s="153" t="s">
        <v>171</v>
      </c>
    </row>
    <row r="538" spans="2:65" s="13" customFormat="1">
      <c r="B538" s="158"/>
      <c r="D538" s="152" t="s">
        <v>179</v>
      </c>
      <c r="E538" s="159" t="s">
        <v>1</v>
      </c>
      <c r="F538" s="160" t="s">
        <v>2409</v>
      </c>
      <c r="H538" s="161">
        <v>0.78800000000000003</v>
      </c>
      <c r="I538" s="162"/>
      <c r="L538" s="158"/>
      <c r="M538" s="163"/>
      <c r="T538" s="164"/>
      <c r="AT538" s="159" t="s">
        <v>179</v>
      </c>
      <c r="AU538" s="159" t="s">
        <v>89</v>
      </c>
      <c r="AV538" s="13" t="s">
        <v>89</v>
      </c>
      <c r="AW538" s="13" t="s">
        <v>36</v>
      </c>
      <c r="AX538" s="13" t="s">
        <v>87</v>
      </c>
      <c r="AY538" s="159" t="s">
        <v>171</v>
      </c>
    </row>
    <row r="539" spans="2:65" s="1" customFormat="1" ht="21.75" customHeight="1">
      <c r="B539" s="32"/>
      <c r="C539" s="137" t="s">
        <v>657</v>
      </c>
      <c r="D539" s="137" t="s">
        <v>173</v>
      </c>
      <c r="E539" s="138" t="s">
        <v>2410</v>
      </c>
      <c r="F539" s="139" t="s">
        <v>2411</v>
      </c>
      <c r="G539" s="140" t="s">
        <v>280</v>
      </c>
      <c r="H539" s="141">
        <v>0.79700000000000004</v>
      </c>
      <c r="I539" s="142"/>
      <c r="J539" s="143">
        <f>ROUND(I539*H539,2)</f>
        <v>0</v>
      </c>
      <c r="K539" s="144"/>
      <c r="L539" s="32"/>
      <c r="M539" s="145" t="s">
        <v>1</v>
      </c>
      <c r="N539" s="146" t="s">
        <v>45</v>
      </c>
      <c r="P539" s="147">
        <f>O539*H539</f>
        <v>0</v>
      </c>
      <c r="Q539" s="147">
        <v>3.2263000000000002</v>
      </c>
      <c r="R539" s="147">
        <f>Q539*H539</f>
        <v>2.5713611000000003</v>
      </c>
      <c r="S539" s="147">
        <v>0</v>
      </c>
      <c r="T539" s="148">
        <f>S539*H539</f>
        <v>0</v>
      </c>
      <c r="AR539" s="149" t="s">
        <v>177</v>
      </c>
      <c r="AT539" s="149" t="s">
        <v>173</v>
      </c>
      <c r="AU539" s="149" t="s">
        <v>89</v>
      </c>
      <c r="AY539" s="17" t="s">
        <v>171</v>
      </c>
      <c r="BE539" s="150">
        <f>IF(N539="základní",J539,0)</f>
        <v>0</v>
      </c>
      <c r="BF539" s="150">
        <f>IF(N539="snížená",J539,0)</f>
        <v>0</v>
      </c>
      <c r="BG539" s="150">
        <f>IF(N539="zákl. přenesená",J539,0)</f>
        <v>0</v>
      </c>
      <c r="BH539" s="150">
        <f>IF(N539="sníž. přenesená",J539,0)</f>
        <v>0</v>
      </c>
      <c r="BI539" s="150">
        <f>IF(N539="nulová",J539,0)</f>
        <v>0</v>
      </c>
      <c r="BJ539" s="17" t="s">
        <v>87</v>
      </c>
      <c r="BK539" s="150">
        <f>ROUND(I539*H539,2)</f>
        <v>0</v>
      </c>
      <c r="BL539" s="17" t="s">
        <v>177</v>
      </c>
      <c r="BM539" s="149" t="s">
        <v>2412</v>
      </c>
    </row>
    <row r="540" spans="2:65" s="12" customFormat="1">
      <c r="B540" s="151"/>
      <c r="D540" s="152" t="s">
        <v>179</v>
      </c>
      <c r="E540" s="153" t="s">
        <v>1</v>
      </c>
      <c r="F540" s="154" t="s">
        <v>2149</v>
      </c>
      <c r="H540" s="153" t="s">
        <v>1</v>
      </c>
      <c r="I540" s="155"/>
      <c r="L540" s="151"/>
      <c r="M540" s="156"/>
      <c r="T540" s="157"/>
      <c r="AT540" s="153" t="s">
        <v>179</v>
      </c>
      <c r="AU540" s="153" t="s">
        <v>89</v>
      </c>
      <c r="AV540" s="12" t="s">
        <v>87</v>
      </c>
      <c r="AW540" s="12" t="s">
        <v>36</v>
      </c>
      <c r="AX540" s="12" t="s">
        <v>80</v>
      </c>
      <c r="AY540" s="153" t="s">
        <v>171</v>
      </c>
    </row>
    <row r="541" spans="2:65" s="12" customFormat="1">
      <c r="B541" s="151"/>
      <c r="D541" s="152" t="s">
        <v>179</v>
      </c>
      <c r="E541" s="153" t="s">
        <v>1</v>
      </c>
      <c r="F541" s="154" t="s">
        <v>1852</v>
      </c>
      <c r="H541" s="153" t="s">
        <v>1</v>
      </c>
      <c r="I541" s="155"/>
      <c r="L541" s="151"/>
      <c r="M541" s="156"/>
      <c r="T541" s="157"/>
      <c r="AT541" s="153" t="s">
        <v>179</v>
      </c>
      <c r="AU541" s="153" t="s">
        <v>89</v>
      </c>
      <c r="AV541" s="12" t="s">
        <v>87</v>
      </c>
      <c r="AW541" s="12" t="s">
        <v>36</v>
      </c>
      <c r="AX541" s="12" t="s">
        <v>80</v>
      </c>
      <c r="AY541" s="153" t="s">
        <v>171</v>
      </c>
    </row>
    <row r="542" spans="2:65" s="12" customFormat="1">
      <c r="B542" s="151"/>
      <c r="D542" s="152" t="s">
        <v>179</v>
      </c>
      <c r="E542" s="153" t="s">
        <v>1</v>
      </c>
      <c r="F542" s="154" t="s">
        <v>2369</v>
      </c>
      <c r="H542" s="153" t="s">
        <v>1</v>
      </c>
      <c r="I542" s="155"/>
      <c r="L542" s="151"/>
      <c r="M542" s="156"/>
      <c r="T542" s="157"/>
      <c r="AT542" s="153" t="s">
        <v>179</v>
      </c>
      <c r="AU542" s="153" t="s">
        <v>89</v>
      </c>
      <c r="AV542" s="12" t="s">
        <v>87</v>
      </c>
      <c r="AW542" s="12" t="s">
        <v>36</v>
      </c>
      <c r="AX542" s="12" t="s">
        <v>80</v>
      </c>
      <c r="AY542" s="153" t="s">
        <v>171</v>
      </c>
    </row>
    <row r="543" spans="2:65" s="13" customFormat="1">
      <c r="B543" s="158"/>
      <c r="D543" s="152" t="s">
        <v>179</v>
      </c>
      <c r="E543" s="159" t="s">
        <v>1</v>
      </c>
      <c r="F543" s="160" t="s">
        <v>2413</v>
      </c>
      <c r="H543" s="161">
        <v>0.79700000000000004</v>
      </c>
      <c r="I543" s="162"/>
      <c r="L543" s="158"/>
      <c r="M543" s="163"/>
      <c r="T543" s="164"/>
      <c r="AT543" s="159" t="s">
        <v>179</v>
      </c>
      <c r="AU543" s="159" t="s">
        <v>89</v>
      </c>
      <c r="AV543" s="13" t="s">
        <v>89</v>
      </c>
      <c r="AW543" s="13" t="s">
        <v>36</v>
      </c>
      <c r="AX543" s="13" t="s">
        <v>87</v>
      </c>
      <c r="AY543" s="159" t="s">
        <v>171</v>
      </c>
    </row>
    <row r="544" spans="2:65" s="1" customFormat="1" ht="24.15" customHeight="1">
      <c r="B544" s="32"/>
      <c r="C544" s="137" t="s">
        <v>664</v>
      </c>
      <c r="D544" s="137" t="s">
        <v>173</v>
      </c>
      <c r="E544" s="138" t="s">
        <v>2414</v>
      </c>
      <c r="F544" s="139" t="s">
        <v>2415</v>
      </c>
      <c r="G544" s="140" t="s">
        <v>280</v>
      </c>
      <c r="H544" s="141">
        <v>0.55600000000000005</v>
      </c>
      <c r="I544" s="142"/>
      <c r="J544" s="143">
        <f>ROUND(I544*H544,2)</f>
        <v>0</v>
      </c>
      <c r="K544" s="144"/>
      <c r="L544" s="32"/>
      <c r="M544" s="145" t="s">
        <v>1</v>
      </c>
      <c r="N544" s="146" t="s">
        <v>45</v>
      </c>
      <c r="P544" s="147">
        <f>O544*H544</f>
        <v>0</v>
      </c>
      <c r="Q544" s="147">
        <v>3.1014108</v>
      </c>
      <c r="R544" s="147">
        <f>Q544*H544</f>
        <v>1.7243844048000001</v>
      </c>
      <c r="S544" s="147">
        <v>0</v>
      </c>
      <c r="T544" s="148">
        <f>S544*H544</f>
        <v>0</v>
      </c>
      <c r="AR544" s="149" t="s">
        <v>177</v>
      </c>
      <c r="AT544" s="149" t="s">
        <v>173</v>
      </c>
      <c r="AU544" s="149" t="s">
        <v>89</v>
      </c>
      <c r="AY544" s="17" t="s">
        <v>171</v>
      </c>
      <c r="BE544" s="150">
        <f>IF(N544="základní",J544,0)</f>
        <v>0</v>
      </c>
      <c r="BF544" s="150">
        <f>IF(N544="snížená",J544,0)</f>
        <v>0</v>
      </c>
      <c r="BG544" s="150">
        <f>IF(N544="zákl. přenesená",J544,0)</f>
        <v>0</v>
      </c>
      <c r="BH544" s="150">
        <f>IF(N544="sníž. přenesená",J544,0)</f>
        <v>0</v>
      </c>
      <c r="BI544" s="150">
        <f>IF(N544="nulová",J544,0)</f>
        <v>0</v>
      </c>
      <c r="BJ544" s="17" t="s">
        <v>87</v>
      </c>
      <c r="BK544" s="150">
        <f>ROUND(I544*H544,2)</f>
        <v>0</v>
      </c>
      <c r="BL544" s="17" t="s">
        <v>177</v>
      </c>
      <c r="BM544" s="149" t="s">
        <v>2416</v>
      </c>
    </row>
    <row r="545" spans="2:65" s="12" customFormat="1">
      <c r="B545" s="151"/>
      <c r="D545" s="152" t="s">
        <v>179</v>
      </c>
      <c r="E545" s="153" t="s">
        <v>1</v>
      </c>
      <c r="F545" s="154" t="s">
        <v>2149</v>
      </c>
      <c r="H545" s="153" t="s">
        <v>1</v>
      </c>
      <c r="I545" s="155"/>
      <c r="L545" s="151"/>
      <c r="M545" s="156"/>
      <c r="T545" s="157"/>
      <c r="AT545" s="153" t="s">
        <v>179</v>
      </c>
      <c r="AU545" s="153" t="s">
        <v>89</v>
      </c>
      <c r="AV545" s="12" t="s">
        <v>87</v>
      </c>
      <c r="AW545" s="12" t="s">
        <v>36</v>
      </c>
      <c r="AX545" s="12" t="s">
        <v>80</v>
      </c>
      <c r="AY545" s="153" t="s">
        <v>171</v>
      </c>
    </row>
    <row r="546" spans="2:65" s="12" customFormat="1">
      <c r="B546" s="151"/>
      <c r="D546" s="152" t="s">
        <v>179</v>
      </c>
      <c r="E546" s="153" t="s">
        <v>1</v>
      </c>
      <c r="F546" s="154" t="s">
        <v>1852</v>
      </c>
      <c r="H546" s="153" t="s">
        <v>1</v>
      </c>
      <c r="I546" s="155"/>
      <c r="L546" s="151"/>
      <c r="M546" s="156"/>
      <c r="T546" s="157"/>
      <c r="AT546" s="153" t="s">
        <v>179</v>
      </c>
      <c r="AU546" s="153" t="s">
        <v>89</v>
      </c>
      <c r="AV546" s="12" t="s">
        <v>87</v>
      </c>
      <c r="AW546" s="12" t="s">
        <v>36</v>
      </c>
      <c r="AX546" s="12" t="s">
        <v>80</v>
      </c>
      <c r="AY546" s="153" t="s">
        <v>171</v>
      </c>
    </row>
    <row r="547" spans="2:65" s="12" customFormat="1">
      <c r="B547" s="151"/>
      <c r="D547" s="152" t="s">
        <v>179</v>
      </c>
      <c r="E547" s="153" t="s">
        <v>1</v>
      </c>
      <c r="F547" s="154" t="s">
        <v>2364</v>
      </c>
      <c r="H547" s="153" t="s">
        <v>1</v>
      </c>
      <c r="I547" s="155"/>
      <c r="L547" s="151"/>
      <c r="M547" s="156"/>
      <c r="T547" s="157"/>
      <c r="AT547" s="153" t="s">
        <v>179</v>
      </c>
      <c r="AU547" s="153" t="s">
        <v>89</v>
      </c>
      <c r="AV547" s="12" t="s">
        <v>87</v>
      </c>
      <c r="AW547" s="12" t="s">
        <v>36</v>
      </c>
      <c r="AX547" s="12" t="s">
        <v>80</v>
      </c>
      <c r="AY547" s="153" t="s">
        <v>171</v>
      </c>
    </row>
    <row r="548" spans="2:65" s="13" customFormat="1">
      <c r="B548" s="158"/>
      <c r="D548" s="152" t="s">
        <v>179</v>
      </c>
      <c r="E548" s="159" t="s">
        <v>1</v>
      </c>
      <c r="F548" s="160" t="s">
        <v>2417</v>
      </c>
      <c r="H548" s="161">
        <v>0.55600000000000005</v>
      </c>
      <c r="I548" s="162"/>
      <c r="L548" s="158"/>
      <c r="M548" s="163"/>
      <c r="T548" s="164"/>
      <c r="AT548" s="159" t="s">
        <v>179</v>
      </c>
      <c r="AU548" s="159" t="s">
        <v>89</v>
      </c>
      <c r="AV548" s="13" t="s">
        <v>89</v>
      </c>
      <c r="AW548" s="13" t="s">
        <v>36</v>
      </c>
      <c r="AX548" s="13" t="s">
        <v>87</v>
      </c>
      <c r="AY548" s="159" t="s">
        <v>171</v>
      </c>
    </row>
    <row r="549" spans="2:65" s="1" customFormat="1" ht="16.5" customHeight="1">
      <c r="B549" s="32"/>
      <c r="C549" s="137" t="s">
        <v>669</v>
      </c>
      <c r="D549" s="137" t="s">
        <v>173</v>
      </c>
      <c r="E549" s="138" t="s">
        <v>1871</v>
      </c>
      <c r="F549" s="139" t="s">
        <v>1872</v>
      </c>
      <c r="G549" s="140" t="s">
        <v>190</v>
      </c>
      <c r="H549" s="141">
        <v>2</v>
      </c>
      <c r="I549" s="142"/>
      <c r="J549" s="143">
        <f>ROUND(I549*H549,2)</f>
        <v>0</v>
      </c>
      <c r="K549" s="144"/>
      <c r="L549" s="32"/>
      <c r="M549" s="145" t="s">
        <v>1</v>
      </c>
      <c r="N549" s="146" t="s">
        <v>45</v>
      </c>
      <c r="P549" s="147">
        <f>O549*H549</f>
        <v>0</v>
      </c>
      <c r="Q549" s="147">
        <v>0.04</v>
      </c>
      <c r="R549" s="147">
        <f>Q549*H549</f>
        <v>0.08</v>
      </c>
      <c r="S549" s="147">
        <v>0</v>
      </c>
      <c r="T549" s="148">
        <f>S549*H549</f>
        <v>0</v>
      </c>
      <c r="AR549" s="149" t="s">
        <v>177</v>
      </c>
      <c r="AT549" s="149" t="s">
        <v>173</v>
      </c>
      <c r="AU549" s="149" t="s">
        <v>89</v>
      </c>
      <c r="AY549" s="17" t="s">
        <v>171</v>
      </c>
      <c r="BE549" s="150">
        <f>IF(N549="základní",J549,0)</f>
        <v>0</v>
      </c>
      <c r="BF549" s="150">
        <f>IF(N549="snížená",J549,0)</f>
        <v>0</v>
      </c>
      <c r="BG549" s="150">
        <f>IF(N549="zákl. přenesená",J549,0)</f>
        <v>0</v>
      </c>
      <c r="BH549" s="150">
        <f>IF(N549="sníž. přenesená",J549,0)</f>
        <v>0</v>
      </c>
      <c r="BI549" s="150">
        <f>IF(N549="nulová",J549,0)</f>
        <v>0</v>
      </c>
      <c r="BJ549" s="17" t="s">
        <v>87</v>
      </c>
      <c r="BK549" s="150">
        <f>ROUND(I549*H549,2)</f>
        <v>0</v>
      </c>
      <c r="BL549" s="17" t="s">
        <v>177</v>
      </c>
      <c r="BM549" s="149" t="s">
        <v>2418</v>
      </c>
    </row>
    <row r="550" spans="2:65" s="12" customFormat="1">
      <c r="B550" s="151"/>
      <c r="D550" s="152" t="s">
        <v>179</v>
      </c>
      <c r="E550" s="153" t="s">
        <v>1</v>
      </c>
      <c r="F550" s="154" t="s">
        <v>2149</v>
      </c>
      <c r="H550" s="153" t="s">
        <v>1</v>
      </c>
      <c r="I550" s="155"/>
      <c r="L550" s="151"/>
      <c r="M550" s="156"/>
      <c r="T550" s="157"/>
      <c r="AT550" s="153" t="s">
        <v>179</v>
      </c>
      <c r="AU550" s="153" t="s">
        <v>89</v>
      </c>
      <c r="AV550" s="12" t="s">
        <v>87</v>
      </c>
      <c r="AW550" s="12" t="s">
        <v>36</v>
      </c>
      <c r="AX550" s="12" t="s">
        <v>80</v>
      </c>
      <c r="AY550" s="153" t="s">
        <v>171</v>
      </c>
    </row>
    <row r="551" spans="2:65" s="12" customFormat="1">
      <c r="B551" s="151"/>
      <c r="D551" s="152" t="s">
        <v>179</v>
      </c>
      <c r="E551" s="153" t="s">
        <v>1</v>
      </c>
      <c r="F551" s="154" t="s">
        <v>1874</v>
      </c>
      <c r="H551" s="153" t="s">
        <v>1</v>
      </c>
      <c r="I551" s="155"/>
      <c r="L551" s="151"/>
      <c r="M551" s="156"/>
      <c r="T551" s="157"/>
      <c r="AT551" s="153" t="s">
        <v>179</v>
      </c>
      <c r="AU551" s="153" t="s">
        <v>89</v>
      </c>
      <c r="AV551" s="12" t="s">
        <v>87</v>
      </c>
      <c r="AW551" s="12" t="s">
        <v>36</v>
      </c>
      <c r="AX551" s="12" t="s">
        <v>80</v>
      </c>
      <c r="AY551" s="153" t="s">
        <v>171</v>
      </c>
    </row>
    <row r="552" spans="2:65" s="13" customFormat="1">
      <c r="B552" s="158"/>
      <c r="D552" s="152" t="s">
        <v>179</v>
      </c>
      <c r="E552" s="159" t="s">
        <v>1</v>
      </c>
      <c r="F552" s="160" t="s">
        <v>2419</v>
      </c>
      <c r="H552" s="161">
        <v>2</v>
      </c>
      <c r="I552" s="162"/>
      <c r="L552" s="158"/>
      <c r="M552" s="163"/>
      <c r="T552" s="164"/>
      <c r="AT552" s="159" t="s">
        <v>179</v>
      </c>
      <c r="AU552" s="159" t="s">
        <v>89</v>
      </c>
      <c r="AV552" s="13" t="s">
        <v>89</v>
      </c>
      <c r="AW552" s="13" t="s">
        <v>36</v>
      </c>
      <c r="AX552" s="13" t="s">
        <v>87</v>
      </c>
      <c r="AY552" s="159" t="s">
        <v>171</v>
      </c>
    </row>
    <row r="553" spans="2:65" s="1" customFormat="1" ht="24.15" customHeight="1">
      <c r="B553" s="32"/>
      <c r="C553" s="182" t="s">
        <v>674</v>
      </c>
      <c r="D553" s="182" t="s">
        <v>757</v>
      </c>
      <c r="E553" s="183" t="s">
        <v>2420</v>
      </c>
      <c r="F553" s="184" t="s">
        <v>2421</v>
      </c>
      <c r="G553" s="185" t="s">
        <v>190</v>
      </c>
      <c r="H553" s="186">
        <v>2</v>
      </c>
      <c r="I553" s="187"/>
      <c r="J553" s="188">
        <f>ROUND(I553*H553,2)</f>
        <v>0</v>
      </c>
      <c r="K553" s="189"/>
      <c r="L553" s="190"/>
      <c r="M553" s="191" t="s">
        <v>1</v>
      </c>
      <c r="N553" s="192" t="s">
        <v>45</v>
      </c>
      <c r="P553" s="147">
        <f>O553*H553</f>
        <v>0</v>
      </c>
      <c r="Q553" s="147">
        <v>1.3299999999999999E-2</v>
      </c>
      <c r="R553" s="147">
        <f>Q553*H553</f>
        <v>2.6599999999999999E-2</v>
      </c>
      <c r="S553" s="147">
        <v>0</v>
      </c>
      <c r="T553" s="148">
        <f>S553*H553</f>
        <v>0</v>
      </c>
      <c r="AR553" s="149" t="s">
        <v>225</v>
      </c>
      <c r="AT553" s="149" t="s">
        <v>757</v>
      </c>
      <c r="AU553" s="149" t="s">
        <v>89</v>
      </c>
      <c r="AY553" s="17" t="s">
        <v>171</v>
      </c>
      <c r="BE553" s="150">
        <f>IF(N553="základní",J553,0)</f>
        <v>0</v>
      </c>
      <c r="BF553" s="150">
        <f>IF(N553="snížená",J553,0)</f>
        <v>0</v>
      </c>
      <c r="BG553" s="150">
        <f>IF(N553="zákl. přenesená",J553,0)</f>
        <v>0</v>
      </c>
      <c r="BH553" s="150">
        <f>IF(N553="sníž. přenesená",J553,0)</f>
        <v>0</v>
      </c>
      <c r="BI553" s="150">
        <f>IF(N553="nulová",J553,0)</f>
        <v>0</v>
      </c>
      <c r="BJ553" s="17" t="s">
        <v>87</v>
      </c>
      <c r="BK553" s="150">
        <f>ROUND(I553*H553,2)</f>
        <v>0</v>
      </c>
      <c r="BL553" s="17" t="s">
        <v>177</v>
      </c>
      <c r="BM553" s="149" t="s">
        <v>2422</v>
      </c>
    </row>
    <row r="554" spans="2:65" s="1" customFormat="1" ht="24.15" customHeight="1">
      <c r="B554" s="32"/>
      <c r="C554" s="137" t="s">
        <v>681</v>
      </c>
      <c r="D554" s="137" t="s">
        <v>173</v>
      </c>
      <c r="E554" s="138" t="s">
        <v>1879</v>
      </c>
      <c r="F554" s="139" t="s">
        <v>1880</v>
      </c>
      <c r="G554" s="140" t="s">
        <v>190</v>
      </c>
      <c r="H554" s="141">
        <v>14</v>
      </c>
      <c r="I554" s="142"/>
      <c r="J554" s="143">
        <f>ROUND(I554*H554,2)</f>
        <v>0</v>
      </c>
      <c r="K554" s="144"/>
      <c r="L554" s="32"/>
      <c r="M554" s="145" t="s">
        <v>1</v>
      </c>
      <c r="N554" s="146" t="s">
        <v>45</v>
      </c>
      <c r="P554" s="147">
        <f>O554*H554</f>
        <v>0</v>
      </c>
      <c r="Q554" s="147">
        <v>1.3699999999999999E-3</v>
      </c>
      <c r="R554" s="147">
        <f>Q554*H554</f>
        <v>1.9179999999999999E-2</v>
      </c>
      <c r="S554" s="147">
        <v>0</v>
      </c>
      <c r="T554" s="148">
        <f>S554*H554</f>
        <v>0</v>
      </c>
      <c r="AR554" s="149" t="s">
        <v>177</v>
      </c>
      <c r="AT554" s="149" t="s">
        <v>173</v>
      </c>
      <c r="AU554" s="149" t="s">
        <v>89</v>
      </c>
      <c r="AY554" s="17" t="s">
        <v>171</v>
      </c>
      <c r="BE554" s="150">
        <f>IF(N554="základní",J554,0)</f>
        <v>0</v>
      </c>
      <c r="BF554" s="150">
        <f>IF(N554="snížená",J554,0)</f>
        <v>0</v>
      </c>
      <c r="BG554" s="150">
        <f>IF(N554="zákl. přenesená",J554,0)</f>
        <v>0</v>
      </c>
      <c r="BH554" s="150">
        <f>IF(N554="sníž. přenesená",J554,0)</f>
        <v>0</v>
      </c>
      <c r="BI554" s="150">
        <f>IF(N554="nulová",J554,0)</f>
        <v>0</v>
      </c>
      <c r="BJ554" s="17" t="s">
        <v>87</v>
      </c>
      <c r="BK554" s="150">
        <f>ROUND(I554*H554,2)</f>
        <v>0</v>
      </c>
      <c r="BL554" s="17" t="s">
        <v>177</v>
      </c>
      <c r="BM554" s="149" t="s">
        <v>2423</v>
      </c>
    </row>
    <row r="555" spans="2:65" s="12" customFormat="1">
      <c r="B555" s="151"/>
      <c r="D555" s="152" t="s">
        <v>179</v>
      </c>
      <c r="E555" s="153" t="s">
        <v>1</v>
      </c>
      <c r="F555" s="154" t="s">
        <v>2149</v>
      </c>
      <c r="H555" s="153" t="s">
        <v>1</v>
      </c>
      <c r="I555" s="155"/>
      <c r="L555" s="151"/>
      <c r="M555" s="156"/>
      <c r="T555" s="157"/>
      <c r="AT555" s="153" t="s">
        <v>179</v>
      </c>
      <c r="AU555" s="153" t="s">
        <v>89</v>
      </c>
      <c r="AV555" s="12" t="s">
        <v>87</v>
      </c>
      <c r="AW555" s="12" t="s">
        <v>36</v>
      </c>
      <c r="AX555" s="12" t="s">
        <v>80</v>
      </c>
      <c r="AY555" s="153" t="s">
        <v>171</v>
      </c>
    </row>
    <row r="556" spans="2:65" s="12" customFormat="1">
      <c r="B556" s="151"/>
      <c r="D556" s="152" t="s">
        <v>179</v>
      </c>
      <c r="E556" s="153" t="s">
        <v>1</v>
      </c>
      <c r="F556" s="154" t="s">
        <v>1874</v>
      </c>
      <c r="H556" s="153" t="s">
        <v>1</v>
      </c>
      <c r="I556" s="155"/>
      <c r="L556" s="151"/>
      <c r="M556" s="156"/>
      <c r="T556" s="157"/>
      <c r="AT556" s="153" t="s">
        <v>179</v>
      </c>
      <c r="AU556" s="153" t="s">
        <v>89</v>
      </c>
      <c r="AV556" s="12" t="s">
        <v>87</v>
      </c>
      <c r="AW556" s="12" t="s">
        <v>36</v>
      </c>
      <c r="AX556" s="12" t="s">
        <v>80</v>
      </c>
      <c r="AY556" s="153" t="s">
        <v>171</v>
      </c>
    </row>
    <row r="557" spans="2:65" s="13" customFormat="1">
      <c r="B557" s="158"/>
      <c r="D557" s="152" t="s">
        <v>179</v>
      </c>
      <c r="E557" s="159" t="s">
        <v>1</v>
      </c>
      <c r="F557" s="160" t="s">
        <v>2424</v>
      </c>
      <c r="H557" s="161">
        <v>14</v>
      </c>
      <c r="I557" s="162"/>
      <c r="L557" s="158"/>
      <c r="M557" s="163"/>
      <c r="T557" s="164"/>
      <c r="AT557" s="159" t="s">
        <v>179</v>
      </c>
      <c r="AU557" s="159" t="s">
        <v>89</v>
      </c>
      <c r="AV557" s="13" t="s">
        <v>89</v>
      </c>
      <c r="AW557" s="13" t="s">
        <v>36</v>
      </c>
      <c r="AX557" s="13" t="s">
        <v>80</v>
      </c>
      <c r="AY557" s="159" t="s">
        <v>171</v>
      </c>
    </row>
    <row r="558" spans="2:65" s="14" customFormat="1">
      <c r="B558" s="165"/>
      <c r="D558" s="152" t="s">
        <v>179</v>
      </c>
      <c r="E558" s="166" t="s">
        <v>1</v>
      </c>
      <c r="F558" s="167" t="s">
        <v>183</v>
      </c>
      <c r="H558" s="168">
        <v>14</v>
      </c>
      <c r="I558" s="169"/>
      <c r="L558" s="165"/>
      <c r="M558" s="170"/>
      <c r="T558" s="171"/>
      <c r="AT558" s="166" t="s">
        <v>179</v>
      </c>
      <c r="AU558" s="166" t="s">
        <v>89</v>
      </c>
      <c r="AV558" s="14" t="s">
        <v>177</v>
      </c>
      <c r="AW558" s="14" t="s">
        <v>36</v>
      </c>
      <c r="AX558" s="14" t="s">
        <v>87</v>
      </c>
      <c r="AY558" s="166" t="s">
        <v>171</v>
      </c>
    </row>
    <row r="559" spans="2:65" s="11" customFormat="1" ht="22.95" customHeight="1">
      <c r="B559" s="125"/>
      <c r="D559" s="126" t="s">
        <v>79</v>
      </c>
      <c r="E559" s="135" t="s">
        <v>229</v>
      </c>
      <c r="F559" s="135" t="s">
        <v>1468</v>
      </c>
      <c r="I559" s="128"/>
      <c r="J559" s="136">
        <f>BK559</f>
        <v>0</v>
      </c>
      <c r="L559" s="125"/>
      <c r="M559" s="130"/>
      <c r="P559" s="131">
        <f>SUM(P560:P629)</f>
        <v>0</v>
      </c>
      <c r="R559" s="131">
        <f>SUM(R560:R629)</f>
        <v>3.5266927400000001</v>
      </c>
      <c r="T559" s="132">
        <f>SUM(T560:T629)</f>
        <v>0.15100000000000002</v>
      </c>
      <c r="AR559" s="126" t="s">
        <v>87</v>
      </c>
      <c r="AT559" s="133" t="s">
        <v>79</v>
      </c>
      <c r="AU559" s="133" t="s">
        <v>87</v>
      </c>
      <c r="AY559" s="126" t="s">
        <v>171</v>
      </c>
      <c r="BK559" s="134">
        <f>SUM(BK560:BK629)</f>
        <v>0</v>
      </c>
    </row>
    <row r="560" spans="2:65" s="1" customFormat="1" ht="21.75" customHeight="1">
      <c r="B560" s="32"/>
      <c r="C560" s="137" t="s">
        <v>686</v>
      </c>
      <c r="D560" s="137" t="s">
        <v>173</v>
      </c>
      <c r="E560" s="138" t="s">
        <v>1885</v>
      </c>
      <c r="F560" s="139" t="s">
        <v>1886</v>
      </c>
      <c r="G560" s="140" t="s">
        <v>280</v>
      </c>
      <c r="H560" s="141">
        <v>128.06700000000001</v>
      </c>
      <c r="I560" s="142"/>
      <c r="J560" s="143">
        <f>ROUND(I560*H560,2)</f>
        <v>0</v>
      </c>
      <c r="K560" s="144"/>
      <c r="L560" s="32"/>
      <c r="M560" s="145" t="s">
        <v>1</v>
      </c>
      <c r="N560" s="146" t="s">
        <v>45</v>
      </c>
      <c r="P560" s="147">
        <f>O560*H560</f>
        <v>0</v>
      </c>
      <c r="Q560" s="147">
        <v>0</v>
      </c>
      <c r="R560" s="147">
        <f>Q560*H560</f>
        <v>0</v>
      </c>
      <c r="S560" s="147">
        <v>0</v>
      </c>
      <c r="T560" s="148">
        <f>S560*H560</f>
        <v>0</v>
      </c>
      <c r="AR560" s="149" t="s">
        <v>177</v>
      </c>
      <c r="AT560" s="149" t="s">
        <v>173</v>
      </c>
      <c r="AU560" s="149" t="s">
        <v>89</v>
      </c>
      <c r="AY560" s="17" t="s">
        <v>171</v>
      </c>
      <c r="BE560" s="150">
        <f>IF(N560="základní",J560,0)</f>
        <v>0</v>
      </c>
      <c r="BF560" s="150">
        <f>IF(N560="snížená",J560,0)</f>
        <v>0</v>
      </c>
      <c r="BG560" s="150">
        <f>IF(N560="zákl. přenesená",J560,0)</f>
        <v>0</v>
      </c>
      <c r="BH560" s="150">
        <f>IF(N560="sníž. přenesená",J560,0)</f>
        <v>0</v>
      </c>
      <c r="BI560" s="150">
        <f>IF(N560="nulová",J560,0)</f>
        <v>0</v>
      </c>
      <c r="BJ560" s="17" t="s">
        <v>87</v>
      </c>
      <c r="BK560" s="150">
        <f>ROUND(I560*H560,2)</f>
        <v>0</v>
      </c>
      <c r="BL560" s="17" t="s">
        <v>177</v>
      </c>
      <c r="BM560" s="149" t="s">
        <v>2425</v>
      </c>
    </row>
    <row r="561" spans="2:65" s="12" customFormat="1">
      <c r="B561" s="151"/>
      <c r="D561" s="152" t="s">
        <v>179</v>
      </c>
      <c r="E561" s="153" t="s">
        <v>1</v>
      </c>
      <c r="F561" s="154" t="s">
        <v>2149</v>
      </c>
      <c r="H561" s="153" t="s">
        <v>1</v>
      </c>
      <c r="I561" s="155"/>
      <c r="L561" s="151"/>
      <c r="M561" s="156"/>
      <c r="T561" s="157"/>
      <c r="AT561" s="153" t="s">
        <v>179</v>
      </c>
      <c r="AU561" s="153" t="s">
        <v>89</v>
      </c>
      <c r="AV561" s="12" t="s">
        <v>87</v>
      </c>
      <c r="AW561" s="12" t="s">
        <v>36</v>
      </c>
      <c r="AX561" s="12" t="s">
        <v>80</v>
      </c>
      <c r="AY561" s="153" t="s">
        <v>171</v>
      </c>
    </row>
    <row r="562" spans="2:65" s="13" customFormat="1">
      <c r="B562" s="158"/>
      <c r="D562" s="152" t="s">
        <v>179</v>
      </c>
      <c r="E562" s="159" t="s">
        <v>1</v>
      </c>
      <c r="F562" s="160" t="s">
        <v>2426</v>
      </c>
      <c r="H562" s="161">
        <v>92.049000000000007</v>
      </c>
      <c r="I562" s="162"/>
      <c r="L562" s="158"/>
      <c r="M562" s="163"/>
      <c r="T562" s="164"/>
      <c r="AT562" s="159" t="s">
        <v>179</v>
      </c>
      <c r="AU562" s="159" t="s">
        <v>89</v>
      </c>
      <c r="AV562" s="13" t="s">
        <v>89</v>
      </c>
      <c r="AW562" s="13" t="s">
        <v>36</v>
      </c>
      <c r="AX562" s="13" t="s">
        <v>80</v>
      </c>
      <c r="AY562" s="159" t="s">
        <v>171</v>
      </c>
    </row>
    <row r="563" spans="2:65" s="13" customFormat="1">
      <c r="B563" s="158"/>
      <c r="D563" s="152" t="s">
        <v>179</v>
      </c>
      <c r="E563" s="159" t="s">
        <v>1</v>
      </c>
      <c r="F563" s="160" t="s">
        <v>2427</v>
      </c>
      <c r="H563" s="161">
        <v>13.05</v>
      </c>
      <c r="I563" s="162"/>
      <c r="L563" s="158"/>
      <c r="M563" s="163"/>
      <c r="T563" s="164"/>
      <c r="AT563" s="159" t="s">
        <v>179</v>
      </c>
      <c r="AU563" s="159" t="s">
        <v>89</v>
      </c>
      <c r="AV563" s="13" t="s">
        <v>89</v>
      </c>
      <c r="AW563" s="13" t="s">
        <v>36</v>
      </c>
      <c r="AX563" s="13" t="s">
        <v>80</v>
      </c>
      <c r="AY563" s="159" t="s">
        <v>171</v>
      </c>
    </row>
    <row r="564" spans="2:65" s="13" customFormat="1">
      <c r="B564" s="158"/>
      <c r="D564" s="152" t="s">
        <v>179</v>
      </c>
      <c r="E564" s="159" t="s">
        <v>1</v>
      </c>
      <c r="F564" s="160" t="s">
        <v>2428</v>
      </c>
      <c r="H564" s="161">
        <v>22.968</v>
      </c>
      <c r="I564" s="162"/>
      <c r="L564" s="158"/>
      <c r="M564" s="163"/>
      <c r="T564" s="164"/>
      <c r="AT564" s="159" t="s">
        <v>179</v>
      </c>
      <c r="AU564" s="159" t="s">
        <v>89</v>
      </c>
      <c r="AV564" s="13" t="s">
        <v>89</v>
      </c>
      <c r="AW564" s="13" t="s">
        <v>36</v>
      </c>
      <c r="AX564" s="13" t="s">
        <v>80</v>
      </c>
      <c r="AY564" s="159" t="s">
        <v>171</v>
      </c>
    </row>
    <row r="565" spans="2:65" s="14" customFormat="1">
      <c r="B565" s="165"/>
      <c r="D565" s="152" t="s">
        <v>179</v>
      </c>
      <c r="E565" s="166" t="s">
        <v>1</v>
      </c>
      <c r="F565" s="167" t="s">
        <v>183</v>
      </c>
      <c r="H565" s="168">
        <v>128.06700000000001</v>
      </c>
      <c r="I565" s="169"/>
      <c r="L565" s="165"/>
      <c r="M565" s="170"/>
      <c r="T565" s="171"/>
      <c r="AT565" s="166" t="s">
        <v>179</v>
      </c>
      <c r="AU565" s="166" t="s">
        <v>89</v>
      </c>
      <c r="AV565" s="14" t="s">
        <v>177</v>
      </c>
      <c r="AW565" s="14" t="s">
        <v>36</v>
      </c>
      <c r="AX565" s="14" t="s">
        <v>87</v>
      </c>
      <c r="AY565" s="166" t="s">
        <v>171</v>
      </c>
    </row>
    <row r="566" spans="2:65" s="1" customFormat="1" ht="16.5" customHeight="1">
      <c r="B566" s="32"/>
      <c r="C566" s="182" t="s">
        <v>696</v>
      </c>
      <c r="D566" s="182" t="s">
        <v>757</v>
      </c>
      <c r="E566" s="183" t="s">
        <v>1891</v>
      </c>
      <c r="F566" s="184" t="s">
        <v>1892</v>
      </c>
      <c r="G566" s="185" t="s">
        <v>280</v>
      </c>
      <c r="H566" s="186">
        <v>131.90899999999999</v>
      </c>
      <c r="I566" s="187"/>
      <c r="J566" s="188">
        <f>ROUND(I566*H566,2)</f>
        <v>0</v>
      </c>
      <c r="K566" s="189"/>
      <c r="L566" s="190"/>
      <c r="M566" s="191" t="s">
        <v>1</v>
      </c>
      <c r="N566" s="192" t="s">
        <v>45</v>
      </c>
      <c r="P566" s="147">
        <f>O566*H566</f>
        <v>0</v>
      </c>
      <c r="Q566" s="147">
        <v>0</v>
      </c>
      <c r="R566" s="147">
        <f>Q566*H566</f>
        <v>0</v>
      </c>
      <c r="S566" s="147">
        <v>0</v>
      </c>
      <c r="T566" s="148">
        <f>S566*H566</f>
        <v>0</v>
      </c>
      <c r="AR566" s="149" t="s">
        <v>225</v>
      </c>
      <c r="AT566" s="149" t="s">
        <v>757</v>
      </c>
      <c r="AU566" s="149" t="s">
        <v>89</v>
      </c>
      <c r="AY566" s="17" t="s">
        <v>171</v>
      </c>
      <c r="BE566" s="150">
        <f>IF(N566="základní",J566,0)</f>
        <v>0</v>
      </c>
      <c r="BF566" s="150">
        <f>IF(N566="snížená",J566,0)</f>
        <v>0</v>
      </c>
      <c r="BG566" s="150">
        <f>IF(N566="zákl. přenesená",J566,0)</f>
        <v>0</v>
      </c>
      <c r="BH566" s="150">
        <f>IF(N566="sníž. přenesená",J566,0)</f>
        <v>0</v>
      </c>
      <c r="BI566" s="150">
        <f>IF(N566="nulová",J566,0)</f>
        <v>0</v>
      </c>
      <c r="BJ566" s="17" t="s">
        <v>87</v>
      </c>
      <c r="BK566" s="150">
        <f>ROUND(I566*H566,2)</f>
        <v>0</v>
      </c>
      <c r="BL566" s="17" t="s">
        <v>177</v>
      </c>
      <c r="BM566" s="149" t="s">
        <v>2429</v>
      </c>
    </row>
    <row r="567" spans="2:65" s="13" customFormat="1">
      <c r="B567" s="158"/>
      <c r="D567" s="152" t="s">
        <v>179</v>
      </c>
      <c r="F567" s="160" t="s">
        <v>2430</v>
      </c>
      <c r="H567" s="161">
        <v>131.90899999999999</v>
      </c>
      <c r="I567" s="162"/>
      <c r="L567" s="158"/>
      <c r="M567" s="163"/>
      <c r="T567" s="164"/>
      <c r="AT567" s="159" t="s">
        <v>179</v>
      </c>
      <c r="AU567" s="159" t="s">
        <v>89</v>
      </c>
      <c r="AV567" s="13" t="s">
        <v>89</v>
      </c>
      <c r="AW567" s="13" t="s">
        <v>4</v>
      </c>
      <c r="AX567" s="13" t="s">
        <v>87</v>
      </c>
      <c r="AY567" s="159" t="s">
        <v>171</v>
      </c>
    </row>
    <row r="568" spans="2:65" s="1" customFormat="1" ht="33" customHeight="1">
      <c r="B568" s="32"/>
      <c r="C568" s="137" t="s">
        <v>703</v>
      </c>
      <c r="D568" s="137" t="s">
        <v>173</v>
      </c>
      <c r="E568" s="138" t="s">
        <v>1895</v>
      </c>
      <c r="F568" s="139" t="s">
        <v>1896</v>
      </c>
      <c r="G568" s="140" t="s">
        <v>280</v>
      </c>
      <c r="H568" s="141">
        <v>0.159</v>
      </c>
      <c r="I568" s="142"/>
      <c r="J568" s="143">
        <f>ROUND(I568*H568,2)</f>
        <v>0</v>
      </c>
      <c r="K568" s="144"/>
      <c r="L568" s="32"/>
      <c r="M568" s="145" t="s">
        <v>1</v>
      </c>
      <c r="N568" s="146" t="s">
        <v>45</v>
      </c>
      <c r="P568" s="147">
        <f>O568*H568</f>
        <v>0</v>
      </c>
      <c r="Q568" s="147">
        <v>2.62771</v>
      </c>
      <c r="R568" s="147">
        <f>Q568*H568</f>
        <v>0.41780589000000001</v>
      </c>
      <c r="S568" s="147">
        <v>0</v>
      </c>
      <c r="T568" s="148">
        <f>S568*H568</f>
        <v>0</v>
      </c>
      <c r="AR568" s="149" t="s">
        <v>177</v>
      </c>
      <c r="AT568" s="149" t="s">
        <v>173</v>
      </c>
      <c r="AU568" s="149" t="s">
        <v>89</v>
      </c>
      <c r="AY568" s="17" t="s">
        <v>171</v>
      </c>
      <c r="BE568" s="150">
        <f>IF(N568="základní",J568,0)</f>
        <v>0</v>
      </c>
      <c r="BF568" s="150">
        <f>IF(N568="snížená",J568,0)</f>
        <v>0</v>
      </c>
      <c r="BG568" s="150">
        <f>IF(N568="zákl. přenesená",J568,0)</f>
        <v>0</v>
      </c>
      <c r="BH568" s="150">
        <f>IF(N568="sníž. přenesená",J568,0)</f>
        <v>0</v>
      </c>
      <c r="BI568" s="150">
        <f>IF(N568="nulová",J568,0)</f>
        <v>0</v>
      </c>
      <c r="BJ568" s="17" t="s">
        <v>87</v>
      </c>
      <c r="BK568" s="150">
        <f>ROUND(I568*H568,2)</f>
        <v>0</v>
      </c>
      <c r="BL568" s="17" t="s">
        <v>177</v>
      </c>
      <c r="BM568" s="149" t="s">
        <v>2431</v>
      </c>
    </row>
    <row r="569" spans="2:65" s="12" customFormat="1">
      <c r="B569" s="151"/>
      <c r="D569" s="152" t="s">
        <v>179</v>
      </c>
      <c r="E569" s="153" t="s">
        <v>1</v>
      </c>
      <c r="F569" s="154" t="s">
        <v>2149</v>
      </c>
      <c r="H569" s="153" t="s">
        <v>1</v>
      </c>
      <c r="I569" s="155"/>
      <c r="L569" s="151"/>
      <c r="M569" s="156"/>
      <c r="T569" s="157"/>
      <c r="AT569" s="153" t="s">
        <v>179</v>
      </c>
      <c r="AU569" s="153" t="s">
        <v>89</v>
      </c>
      <c r="AV569" s="12" t="s">
        <v>87</v>
      </c>
      <c r="AW569" s="12" t="s">
        <v>36</v>
      </c>
      <c r="AX569" s="12" t="s">
        <v>80</v>
      </c>
      <c r="AY569" s="153" t="s">
        <v>171</v>
      </c>
    </row>
    <row r="570" spans="2:65" s="12" customFormat="1">
      <c r="B570" s="151"/>
      <c r="D570" s="152" t="s">
        <v>179</v>
      </c>
      <c r="E570" s="153" t="s">
        <v>1</v>
      </c>
      <c r="F570" s="154" t="s">
        <v>1898</v>
      </c>
      <c r="H570" s="153" t="s">
        <v>1</v>
      </c>
      <c r="I570" s="155"/>
      <c r="L570" s="151"/>
      <c r="M570" s="156"/>
      <c r="T570" s="157"/>
      <c r="AT570" s="153" t="s">
        <v>179</v>
      </c>
      <c r="AU570" s="153" t="s">
        <v>89</v>
      </c>
      <c r="AV570" s="12" t="s">
        <v>87</v>
      </c>
      <c r="AW570" s="12" t="s">
        <v>36</v>
      </c>
      <c r="AX570" s="12" t="s">
        <v>80</v>
      </c>
      <c r="AY570" s="153" t="s">
        <v>171</v>
      </c>
    </row>
    <row r="571" spans="2:65" s="13" customFormat="1" ht="20.399999999999999">
      <c r="B571" s="158"/>
      <c r="D571" s="152" t="s">
        <v>179</v>
      </c>
      <c r="E571" s="159" t="s">
        <v>1</v>
      </c>
      <c r="F571" s="160" t="s">
        <v>2432</v>
      </c>
      <c r="H571" s="161">
        <v>5.3999999999999999E-2</v>
      </c>
      <c r="I571" s="162"/>
      <c r="L571" s="158"/>
      <c r="M571" s="163"/>
      <c r="T571" s="164"/>
      <c r="AT571" s="159" t="s">
        <v>179</v>
      </c>
      <c r="AU571" s="159" t="s">
        <v>89</v>
      </c>
      <c r="AV571" s="13" t="s">
        <v>89</v>
      </c>
      <c r="AW571" s="13" t="s">
        <v>36</v>
      </c>
      <c r="AX571" s="13" t="s">
        <v>80</v>
      </c>
      <c r="AY571" s="159" t="s">
        <v>171</v>
      </c>
    </row>
    <row r="572" spans="2:65" s="13" customFormat="1" ht="20.399999999999999">
      <c r="B572" s="158"/>
      <c r="D572" s="152" t="s">
        <v>179</v>
      </c>
      <c r="E572" s="159" t="s">
        <v>1</v>
      </c>
      <c r="F572" s="160" t="s">
        <v>2433</v>
      </c>
      <c r="H572" s="161">
        <v>5.3999999999999999E-2</v>
      </c>
      <c r="I572" s="162"/>
      <c r="L572" s="158"/>
      <c r="M572" s="163"/>
      <c r="T572" s="164"/>
      <c r="AT572" s="159" t="s">
        <v>179</v>
      </c>
      <c r="AU572" s="159" t="s">
        <v>89</v>
      </c>
      <c r="AV572" s="13" t="s">
        <v>89</v>
      </c>
      <c r="AW572" s="13" t="s">
        <v>36</v>
      </c>
      <c r="AX572" s="13" t="s">
        <v>80</v>
      </c>
      <c r="AY572" s="159" t="s">
        <v>171</v>
      </c>
    </row>
    <row r="573" spans="2:65" s="13" customFormat="1" ht="20.399999999999999">
      <c r="B573" s="158"/>
      <c r="D573" s="152" t="s">
        <v>179</v>
      </c>
      <c r="E573" s="159" t="s">
        <v>1</v>
      </c>
      <c r="F573" s="160" t="s">
        <v>2434</v>
      </c>
      <c r="H573" s="161">
        <v>1.6E-2</v>
      </c>
      <c r="I573" s="162"/>
      <c r="L573" s="158"/>
      <c r="M573" s="163"/>
      <c r="T573" s="164"/>
      <c r="AT573" s="159" t="s">
        <v>179</v>
      </c>
      <c r="AU573" s="159" t="s">
        <v>89</v>
      </c>
      <c r="AV573" s="13" t="s">
        <v>89</v>
      </c>
      <c r="AW573" s="13" t="s">
        <v>36</v>
      </c>
      <c r="AX573" s="13" t="s">
        <v>80</v>
      </c>
      <c r="AY573" s="159" t="s">
        <v>171</v>
      </c>
    </row>
    <row r="574" spans="2:65" s="13" customFormat="1" ht="20.399999999999999">
      <c r="B574" s="158"/>
      <c r="D574" s="152" t="s">
        <v>179</v>
      </c>
      <c r="E574" s="159" t="s">
        <v>1</v>
      </c>
      <c r="F574" s="160" t="s">
        <v>2435</v>
      </c>
      <c r="H574" s="161">
        <v>1.6E-2</v>
      </c>
      <c r="I574" s="162"/>
      <c r="L574" s="158"/>
      <c r="M574" s="163"/>
      <c r="T574" s="164"/>
      <c r="AT574" s="159" t="s">
        <v>179</v>
      </c>
      <c r="AU574" s="159" t="s">
        <v>89</v>
      </c>
      <c r="AV574" s="13" t="s">
        <v>89</v>
      </c>
      <c r="AW574" s="13" t="s">
        <v>36</v>
      </c>
      <c r="AX574" s="13" t="s">
        <v>80</v>
      </c>
      <c r="AY574" s="159" t="s">
        <v>171</v>
      </c>
    </row>
    <row r="575" spans="2:65" s="13" customFormat="1" ht="20.399999999999999">
      <c r="B575" s="158"/>
      <c r="D575" s="152" t="s">
        <v>179</v>
      </c>
      <c r="E575" s="159" t="s">
        <v>1</v>
      </c>
      <c r="F575" s="160" t="s">
        <v>2436</v>
      </c>
      <c r="H575" s="161">
        <v>1.9E-2</v>
      </c>
      <c r="I575" s="162"/>
      <c r="L575" s="158"/>
      <c r="M575" s="163"/>
      <c r="T575" s="164"/>
      <c r="AT575" s="159" t="s">
        <v>179</v>
      </c>
      <c r="AU575" s="159" t="s">
        <v>89</v>
      </c>
      <c r="AV575" s="13" t="s">
        <v>89</v>
      </c>
      <c r="AW575" s="13" t="s">
        <v>36</v>
      </c>
      <c r="AX575" s="13" t="s">
        <v>80</v>
      </c>
      <c r="AY575" s="159" t="s">
        <v>171</v>
      </c>
    </row>
    <row r="576" spans="2:65" s="14" customFormat="1">
      <c r="B576" s="165"/>
      <c r="D576" s="152" t="s">
        <v>179</v>
      </c>
      <c r="E576" s="166" t="s">
        <v>1</v>
      </c>
      <c r="F576" s="167" t="s">
        <v>183</v>
      </c>
      <c r="H576" s="168">
        <v>0.159</v>
      </c>
      <c r="I576" s="169"/>
      <c r="L576" s="165"/>
      <c r="M576" s="170"/>
      <c r="T576" s="171"/>
      <c r="AT576" s="166" t="s">
        <v>179</v>
      </c>
      <c r="AU576" s="166" t="s">
        <v>89</v>
      </c>
      <c r="AV576" s="14" t="s">
        <v>177</v>
      </c>
      <c r="AW576" s="14" t="s">
        <v>36</v>
      </c>
      <c r="AX576" s="14" t="s">
        <v>87</v>
      </c>
      <c r="AY576" s="166" t="s">
        <v>171</v>
      </c>
    </row>
    <row r="577" spans="2:65" s="1" customFormat="1" ht="16.5" customHeight="1">
      <c r="B577" s="32"/>
      <c r="C577" s="182" t="s">
        <v>756</v>
      </c>
      <c r="D577" s="182" t="s">
        <v>757</v>
      </c>
      <c r="E577" s="183" t="s">
        <v>1902</v>
      </c>
      <c r="F577" s="184" t="s">
        <v>1903</v>
      </c>
      <c r="G577" s="185" t="s">
        <v>813</v>
      </c>
      <c r="H577" s="186">
        <v>9.8119999999999994</v>
      </c>
      <c r="I577" s="187"/>
      <c r="J577" s="188">
        <f>ROUND(I577*H577,2)</f>
        <v>0</v>
      </c>
      <c r="K577" s="189"/>
      <c r="L577" s="190"/>
      <c r="M577" s="191" t="s">
        <v>1</v>
      </c>
      <c r="N577" s="192" t="s">
        <v>45</v>
      </c>
      <c r="P577" s="147">
        <f>O577*H577</f>
        <v>0</v>
      </c>
      <c r="Q577" s="147">
        <v>1E-3</v>
      </c>
      <c r="R577" s="147">
        <f>Q577*H577</f>
        <v>9.8119999999999995E-3</v>
      </c>
      <c r="S577" s="147">
        <v>0</v>
      </c>
      <c r="T577" s="148">
        <f>S577*H577</f>
        <v>0</v>
      </c>
      <c r="AR577" s="149" t="s">
        <v>225</v>
      </c>
      <c r="AT577" s="149" t="s">
        <v>757</v>
      </c>
      <c r="AU577" s="149" t="s">
        <v>89</v>
      </c>
      <c r="AY577" s="17" t="s">
        <v>171</v>
      </c>
      <c r="BE577" s="150">
        <f>IF(N577="základní",J577,0)</f>
        <v>0</v>
      </c>
      <c r="BF577" s="150">
        <f>IF(N577="snížená",J577,0)</f>
        <v>0</v>
      </c>
      <c r="BG577" s="150">
        <f>IF(N577="zákl. přenesená",J577,0)</f>
        <v>0</v>
      </c>
      <c r="BH577" s="150">
        <f>IF(N577="sníž. přenesená",J577,0)</f>
        <v>0</v>
      </c>
      <c r="BI577" s="150">
        <f>IF(N577="nulová",J577,0)</f>
        <v>0</v>
      </c>
      <c r="BJ577" s="17" t="s">
        <v>87</v>
      </c>
      <c r="BK577" s="150">
        <f>ROUND(I577*H577,2)</f>
        <v>0</v>
      </c>
      <c r="BL577" s="17" t="s">
        <v>177</v>
      </c>
      <c r="BM577" s="149" t="s">
        <v>2437</v>
      </c>
    </row>
    <row r="578" spans="2:65" s="12" customFormat="1">
      <c r="B578" s="151"/>
      <c r="D578" s="152" t="s">
        <v>179</v>
      </c>
      <c r="E578" s="153" t="s">
        <v>1</v>
      </c>
      <c r="F578" s="154" t="s">
        <v>2149</v>
      </c>
      <c r="H578" s="153" t="s">
        <v>1</v>
      </c>
      <c r="I578" s="155"/>
      <c r="L578" s="151"/>
      <c r="M578" s="156"/>
      <c r="T578" s="157"/>
      <c r="AT578" s="153" t="s">
        <v>179</v>
      </c>
      <c r="AU578" s="153" t="s">
        <v>89</v>
      </c>
      <c r="AV578" s="12" t="s">
        <v>87</v>
      </c>
      <c r="AW578" s="12" t="s">
        <v>36</v>
      </c>
      <c r="AX578" s="12" t="s">
        <v>80</v>
      </c>
      <c r="AY578" s="153" t="s">
        <v>171</v>
      </c>
    </row>
    <row r="579" spans="2:65" s="12" customFormat="1">
      <c r="B579" s="151"/>
      <c r="D579" s="152" t="s">
        <v>179</v>
      </c>
      <c r="E579" s="153" t="s">
        <v>1</v>
      </c>
      <c r="F579" s="154" t="s">
        <v>1898</v>
      </c>
      <c r="H579" s="153" t="s">
        <v>1</v>
      </c>
      <c r="I579" s="155"/>
      <c r="L579" s="151"/>
      <c r="M579" s="156"/>
      <c r="T579" s="157"/>
      <c r="AT579" s="153" t="s">
        <v>179</v>
      </c>
      <c r="AU579" s="153" t="s">
        <v>89</v>
      </c>
      <c r="AV579" s="12" t="s">
        <v>87</v>
      </c>
      <c r="AW579" s="12" t="s">
        <v>36</v>
      </c>
      <c r="AX579" s="12" t="s">
        <v>80</v>
      </c>
      <c r="AY579" s="153" t="s">
        <v>171</v>
      </c>
    </row>
    <row r="580" spans="2:65" s="13" customFormat="1">
      <c r="B580" s="158"/>
      <c r="D580" s="152" t="s">
        <v>179</v>
      </c>
      <c r="E580" s="159" t="s">
        <v>1</v>
      </c>
      <c r="F580" s="160" t="s">
        <v>2438</v>
      </c>
      <c r="H580" s="161">
        <v>2.9420000000000002</v>
      </c>
      <c r="I580" s="162"/>
      <c r="L580" s="158"/>
      <c r="M580" s="163"/>
      <c r="T580" s="164"/>
      <c r="AT580" s="159" t="s">
        <v>179</v>
      </c>
      <c r="AU580" s="159" t="s">
        <v>89</v>
      </c>
      <c r="AV580" s="13" t="s">
        <v>89</v>
      </c>
      <c r="AW580" s="13" t="s">
        <v>36</v>
      </c>
      <c r="AX580" s="13" t="s">
        <v>80</v>
      </c>
      <c r="AY580" s="159" t="s">
        <v>171</v>
      </c>
    </row>
    <row r="581" spans="2:65" s="13" customFormat="1">
      <c r="B581" s="158"/>
      <c r="D581" s="152" t="s">
        <v>179</v>
      </c>
      <c r="E581" s="159" t="s">
        <v>1</v>
      </c>
      <c r="F581" s="160" t="s">
        <v>2439</v>
      </c>
      <c r="H581" s="161">
        <v>2.9420000000000002</v>
      </c>
      <c r="I581" s="162"/>
      <c r="L581" s="158"/>
      <c r="M581" s="163"/>
      <c r="T581" s="164"/>
      <c r="AT581" s="159" t="s">
        <v>179</v>
      </c>
      <c r="AU581" s="159" t="s">
        <v>89</v>
      </c>
      <c r="AV581" s="13" t="s">
        <v>89</v>
      </c>
      <c r="AW581" s="13" t="s">
        <v>36</v>
      </c>
      <c r="AX581" s="13" t="s">
        <v>80</v>
      </c>
      <c r="AY581" s="159" t="s">
        <v>171</v>
      </c>
    </row>
    <row r="582" spans="2:65" s="13" customFormat="1">
      <c r="B582" s="158"/>
      <c r="D582" s="152" t="s">
        <v>179</v>
      </c>
      <c r="E582" s="159" t="s">
        <v>1</v>
      </c>
      <c r="F582" s="160" t="s">
        <v>2440</v>
      </c>
      <c r="H582" s="161">
        <v>1.1000000000000001</v>
      </c>
      <c r="I582" s="162"/>
      <c r="L582" s="158"/>
      <c r="M582" s="163"/>
      <c r="T582" s="164"/>
      <c r="AT582" s="159" t="s">
        <v>179</v>
      </c>
      <c r="AU582" s="159" t="s">
        <v>89</v>
      </c>
      <c r="AV582" s="13" t="s">
        <v>89</v>
      </c>
      <c r="AW582" s="13" t="s">
        <v>36</v>
      </c>
      <c r="AX582" s="13" t="s">
        <v>80</v>
      </c>
      <c r="AY582" s="159" t="s">
        <v>171</v>
      </c>
    </row>
    <row r="583" spans="2:65" s="13" customFormat="1">
      <c r="B583" s="158"/>
      <c r="D583" s="152" t="s">
        <v>179</v>
      </c>
      <c r="E583" s="159" t="s">
        <v>1</v>
      </c>
      <c r="F583" s="160" t="s">
        <v>2441</v>
      </c>
      <c r="H583" s="161">
        <v>1.1000000000000001</v>
      </c>
      <c r="I583" s="162"/>
      <c r="L583" s="158"/>
      <c r="M583" s="163"/>
      <c r="T583" s="164"/>
      <c r="AT583" s="159" t="s">
        <v>179</v>
      </c>
      <c r="AU583" s="159" t="s">
        <v>89</v>
      </c>
      <c r="AV583" s="13" t="s">
        <v>89</v>
      </c>
      <c r="AW583" s="13" t="s">
        <v>36</v>
      </c>
      <c r="AX583" s="13" t="s">
        <v>80</v>
      </c>
      <c r="AY583" s="159" t="s">
        <v>171</v>
      </c>
    </row>
    <row r="584" spans="2:65" s="13" customFormat="1">
      <c r="B584" s="158"/>
      <c r="D584" s="152" t="s">
        <v>179</v>
      </c>
      <c r="E584" s="159" t="s">
        <v>1</v>
      </c>
      <c r="F584" s="160" t="s">
        <v>2442</v>
      </c>
      <c r="H584" s="161">
        <v>1.728</v>
      </c>
      <c r="I584" s="162"/>
      <c r="L584" s="158"/>
      <c r="M584" s="163"/>
      <c r="T584" s="164"/>
      <c r="AT584" s="159" t="s">
        <v>179</v>
      </c>
      <c r="AU584" s="159" t="s">
        <v>89</v>
      </c>
      <c r="AV584" s="13" t="s">
        <v>89</v>
      </c>
      <c r="AW584" s="13" t="s">
        <v>36</v>
      </c>
      <c r="AX584" s="13" t="s">
        <v>80</v>
      </c>
      <c r="AY584" s="159" t="s">
        <v>171</v>
      </c>
    </row>
    <row r="585" spans="2:65" s="14" customFormat="1">
      <c r="B585" s="165"/>
      <c r="D585" s="152" t="s">
        <v>179</v>
      </c>
      <c r="E585" s="166" t="s">
        <v>1</v>
      </c>
      <c r="F585" s="167" t="s">
        <v>183</v>
      </c>
      <c r="H585" s="168">
        <v>9.8119999999999994</v>
      </c>
      <c r="I585" s="169"/>
      <c r="L585" s="165"/>
      <c r="M585" s="170"/>
      <c r="T585" s="171"/>
      <c r="AT585" s="166" t="s">
        <v>179</v>
      </c>
      <c r="AU585" s="166" t="s">
        <v>89</v>
      </c>
      <c r="AV585" s="14" t="s">
        <v>177</v>
      </c>
      <c r="AW585" s="14" t="s">
        <v>36</v>
      </c>
      <c r="AX585" s="14" t="s">
        <v>87</v>
      </c>
      <c r="AY585" s="166" t="s">
        <v>171</v>
      </c>
    </row>
    <row r="586" spans="2:65" s="1" customFormat="1" ht="37.950000000000003" customHeight="1">
      <c r="B586" s="32"/>
      <c r="C586" s="137" t="s">
        <v>762</v>
      </c>
      <c r="D586" s="137" t="s">
        <v>173</v>
      </c>
      <c r="E586" s="138" t="s">
        <v>1908</v>
      </c>
      <c r="F586" s="139" t="s">
        <v>1909</v>
      </c>
      <c r="G586" s="140" t="s">
        <v>280</v>
      </c>
      <c r="H586" s="141">
        <v>0.71299999999999997</v>
      </c>
      <c r="I586" s="142"/>
      <c r="J586" s="143">
        <f>ROUND(I586*H586,2)</f>
        <v>0</v>
      </c>
      <c r="K586" s="144"/>
      <c r="L586" s="32"/>
      <c r="M586" s="145" t="s">
        <v>1</v>
      </c>
      <c r="N586" s="146" t="s">
        <v>45</v>
      </c>
      <c r="P586" s="147">
        <f>O586*H586</f>
        <v>0</v>
      </c>
      <c r="Q586" s="147">
        <v>2.5966499999999999</v>
      </c>
      <c r="R586" s="147">
        <f>Q586*H586</f>
        <v>1.8514114499999998</v>
      </c>
      <c r="S586" s="147">
        <v>0</v>
      </c>
      <c r="T586" s="148">
        <f>S586*H586</f>
        <v>0</v>
      </c>
      <c r="AR586" s="149" t="s">
        <v>177</v>
      </c>
      <c r="AT586" s="149" t="s">
        <v>173</v>
      </c>
      <c r="AU586" s="149" t="s">
        <v>89</v>
      </c>
      <c r="AY586" s="17" t="s">
        <v>171</v>
      </c>
      <c r="BE586" s="150">
        <f>IF(N586="základní",J586,0)</f>
        <v>0</v>
      </c>
      <c r="BF586" s="150">
        <f>IF(N586="snížená",J586,0)</f>
        <v>0</v>
      </c>
      <c r="BG586" s="150">
        <f>IF(N586="zákl. přenesená",J586,0)</f>
        <v>0</v>
      </c>
      <c r="BH586" s="150">
        <f>IF(N586="sníž. přenesená",J586,0)</f>
        <v>0</v>
      </c>
      <c r="BI586" s="150">
        <f>IF(N586="nulová",J586,0)</f>
        <v>0</v>
      </c>
      <c r="BJ586" s="17" t="s">
        <v>87</v>
      </c>
      <c r="BK586" s="150">
        <f>ROUND(I586*H586,2)</f>
        <v>0</v>
      </c>
      <c r="BL586" s="17" t="s">
        <v>177</v>
      </c>
      <c r="BM586" s="149" t="s">
        <v>2443</v>
      </c>
    </row>
    <row r="587" spans="2:65" s="12" customFormat="1">
      <c r="B587" s="151"/>
      <c r="D587" s="152" t="s">
        <v>179</v>
      </c>
      <c r="E587" s="153" t="s">
        <v>1</v>
      </c>
      <c r="F587" s="154" t="s">
        <v>2149</v>
      </c>
      <c r="H587" s="153" t="s">
        <v>1</v>
      </c>
      <c r="I587" s="155"/>
      <c r="L587" s="151"/>
      <c r="M587" s="156"/>
      <c r="T587" s="157"/>
      <c r="AT587" s="153" t="s">
        <v>179</v>
      </c>
      <c r="AU587" s="153" t="s">
        <v>89</v>
      </c>
      <c r="AV587" s="12" t="s">
        <v>87</v>
      </c>
      <c r="AW587" s="12" t="s">
        <v>36</v>
      </c>
      <c r="AX587" s="12" t="s">
        <v>80</v>
      </c>
      <c r="AY587" s="153" t="s">
        <v>171</v>
      </c>
    </row>
    <row r="588" spans="2:65" s="12" customFormat="1">
      <c r="B588" s="151"/>
      <c r="D588" s="152" t="s">
        <v>179</v>
      </c>
      <c r="E588" s="153" t="s">
        <v>1</v>
      </c>
      <c r="F588" s="154" t="s">
        <v>1898</v>
      </c>
      <c r="H588" s="153" t="s">
        <v>1</v>
      </c>
      <c r="I588" s="155"/>
      <c r="L588" s="151"/>
      <c r="M588" s="156"/>
      <c r="T588" s="157"/>
      <c r="AT588" s="153" t="s">
        <v>179</v>
      </c>
      <c r="AU588" s="153" t="s">
        <v>89</v>
      </c>
      <c r="AV588" s="12" t="s">
        <v>87</v>
      </c>
      <c r="AW588" s="12" t="s">
        <v>36</v>
      </c>
      <c r="AX588" s="12" t="s">
        <v>80</v>
      </c>
      <c r="AY588" s="153" t="s">
        <v>171</v>
      </c>
    </row>
    <row r="589" spans="2:65" s="13" customFormat="1" ht="20.399999999999999">
      <c r="B589" s="158"/>
      <c r="D589" s="152" t="s">
        <v>179</v>
      </c>
      <c r="E589" s="159" t="s">
        <v>1</v>
      </c>
      <c r="F589" s="160" t="s">
        <v>2444</v>
      </c>
      <c r="H589" s="161">
        <v>0.245</v>
      </c>
      <c r="I589" s="162"/>
      <c r="L589" s="158"/>
      <c r="M589" s="163"/>
      <c r="T589" s="164"/>
      <c r="AT589" s="159" t="s">
        <v>179</v>
      </c>
      <c r="AU589" s="159" t="s">
        <v>89</v>
      </c>
      <c r="AV589" s="13" t="s">
        <v>89</v>
      </c>
      <c r="AW589" s="13" t="s">
        <v>36</v>
      </c>
      <c r="AX589" s="13" t="s">
        <v>80</v>
      </c>
      <c r="AY589" s="159" t="s">
        <v>171</v>
      </c>
    </row>
    <row r="590" spans="2:65" s="13" customFormat="1" ht="20.399999999999999">
      <c r="B590" s="158"/>
      <c r="D590" s="152" t="s">
        <v>179</v>
      </c>
      <c r="E590" s="159" t="s">
        <v>1</v>
      </c>
      <c r="F590" s="160" t="s">
        <v>2445</v>
      </c>
      <c r="H590" s="161">
        <v>0.38100000000000001</v>
      </c>
      <c r="I590" s="162"/>
      <c r="L590" s="158"/>
      <c r="M590" s="163"/>
      <c r="T590" s="164"/>
      <c r="AT590" s="159" t="s">
        <v>179</v>
      </c>
      <c r="AU590" s="159" t="s">
        <v>89</v>
      </c>
      <c r="AV590" s="13" t="s">
        <v>89</v>
      </c>
      <c r="AW590" s="13" t="s">
        <v>36</v>
      </c>
      <c r="AX590" s="13" t="s">
        <v>80</v>
      </c>
      <c r="AY590" s="159" t="s">
        <v>171</v>
      </c>
    </row>
    <row r="591" spans="2:65" s="13" customFormat="1" ht="20.399999999999999">
      <c r="B591" s="158"/>
      <c r="D591" s="152" t="s">
        <v>179</v>
      </c>
      <c r="E591" s="159" t="s">
        <v>1</v>
      </c>
      <c r="F591" s="160" t="s">
        <v>2446</v>
      </c>
      <c r="H591" s="161">
        <v>8.6999999999999994E-2</v>
      </c>
      <c r="I591" s="162"/>
      <c r="L591" s="158"/>
      <c r="M591" s="163"/>
      <c r="T591" s="164"/>
      <c r="AT591" s="159" t="s">
        <v>179</v>
      </c>
      <c r="AU591" s="159" t="s">
        <v>89</v>
      </c>
      <c r="AV591" s="13" t="s">
        <v>89</v>
      </c>
      <c r="AW591" s="13" t="s">
        <v>36</v>
      </c>
      <c r="AX591" s="13" t="s">
        <v>80</v>
      </c>
      <c r="AY591" s="159" t="s">
        <v>171</v>
      </c>
    </row>
    <row r="592" spans="2:65" s="14" customFormat="1">
      <c r="B592" s="165"/>
      <c r="D592" s="152" t="s">
        <v>179</v>
      </c>
      <c r="E592" s="166" t="s">
        <v>1</v>
      </c>
      <c r="F592" s="167" t="s">
        <v>183</v>
      </c>
      <c r="H592" s="168">
        <v>0.71299999999999997</v>
      </c>
      <c r="I592" s="169"/>
      <c r="L592" s="165"/>
      <c r="M592" s="170"/>
      <c r="T592" s="171"/>
      <c r="AT592" s="166" t="s">
        <v>179</v>
      </c>
      <c r="AU592" s="166" t="s">
        <v>89</v>
      </c>
      <c r="AV592" s="14" t="s">
        <v>177</v>
      </c>
      <c r="AW592" s="14" t="s">
        <v>36</v>
      </c>
      <c r="AX592" s="14" t="s">
        <v>87</v>
      </c>
      <c r="AY592" s="166" t="s">
        <v>171</v>
      </c>
    </row>
    <row r="593" spans="2:65" s="1" customFormat="1" ht="16.5" customHeight="1">
      <c r="B593" s="32"/>
      <c r="C593" s="182" t="s">
        <v>793</v>
      </c>
      <c r="D593" s="182" t="s">
        <v>757</v>
      </c>
      <c r="E593" s="183" t="s">
        <v>1902</v>
      </c>
      <c r="F593" s="184" t="s">
        <v>1903</v>
      </c>
      <c r="G593" s="185" t="s">
        <v>813</v>
      </c>
      <c r="H593" s="186">
        <v>17.513000000000002</v>
      </c>
      <c r="I593" s="187"/>
      <c r="J593" s="188">
        <f>ROUND(I593*H593,2)</f>
        <v>0</v>
      </c>
      <c r="K593" s="189"/>
      <c r="L593" s="190"/>
      <c r="M593" s="191" t="s">
        <v>1</v>
      </c>
      <c r="N593" s="192" t="s">
        <v>45</v>
      </c>
      <c r="P593" s="147">
        <f>O593*H593</f>
        <v>0</v>
      </c>
      <c r="Q593" s="147">
        <v>1E-3</v>
      </c>
      <c r="R593" s="147">
        <f>Q593*H593</f>
        <v>1.7513000000000001E-2</v>
      </c>
      <c r="S593" s="147">
        <v>0</v>
      </c>
      <c r="T593" s="148">
        <f>S593*H593</f>
        <v>0</v>
      </c>
      <c r="AR593" s="149" t="s">
        <v>225</v>
      </c>
      <c r="AT593" s="149" t="s">
        <v>757</v>
      </c>
      <c r="AU593" s="149" t="s">
        <v>89</v>
      </c>
      <c r="AY593" s="17" t="s">
        <v>171</v>
      </c>
      <c r="BE593" s="150">
        <f>IF(N593="základní",J593,0)</f>
        <v>0</v>
      </c>
      <c r="BF593" s="150">
        <f>IF(N593="snížená",J593,0)</f>
        <v>0</v>
      </c>
      <c r="BG593" s="150">
        <f>IF(N593="zákl. přenesená",J593,0)</f>
        <v>0</v>
      </c>
      <c r="BH593" s="150">
        <f>IF(N593="sníž. přenesená",J593,0)</f>
        <v>0</v>
      </c>
      <c r="BI593" s="150">
        <f>IF(N593="nulová",J593,0)</f>
        <v>0</v>
      </c>
      <c r="BJ593" s="17" t="s">
        <v>87</v>
      </c>
      <c r="BK593" s="150">
        <f>ROUND(I593*H593,2)</f>
        <v>0</v>
      </c>
      <c r="BL593" s="17" t="s">
        <v>177</v>
      </c>
      <c r="BM593" s="149" t="s">
        <v>2447</v>
      </c>
    </row>
    <row r="594" spans="2:65" s="12" customFormat="1">
      <c r="B594" s="151"/>
      <c r="D594" s="152" t="s">
        <v>179</v>
      </c>
      <c r="E594" s="153" t="s">
        <v>1</v>
      </c>
      <c r="F594" s="154" t="s">
        <v>2149</v>
      </c>
      <c r="H594" s="153" t="s">
        <v>1</v>
      </c>
      <c r="I594" s="155"/>
      <c r="L594" s="151"/>
      <c r="M594" s="156"/>
      <c r="T594" s="157"/>
      <c r="AT594" s="153" t="s">
        <v>179</v>
      </c>
      <c r="AU594" s="153" t="s">
        <v>89</v>
      </c>
      <c r="AV594" s="12" t="s">
        <v>87</v>
      </c>
      <c r="AW594" s="12" t="s">
        <v>36</v>
      </c>
      <c r="AX594" s="12" t="s">
        <v>80</v>
      </c>
      <c r="AY594" s="153" t="s">
        <v>171</v>
      </c>
    </row>
    <row r="595" spans="2:65" s="12" customFormat="1">
      <c r="B595" s="151"/>
      <c r="D595" s="152" t="s">
        <v>179</v>
      </c>
      <c r="E595" s="153" t="s">
        <v>1</v>
      </c>
      <c r="F595" s="154" t="s">
        <v>1898</v>
      </c>
      <c r="H595" s="153" t="s">
        <v>1</v>
      </c>
      <c r="I595" s="155"/>
      <c r="L595" s="151"/>
      <c r="M595" s="156"/>
      <c r="T595" s="157"/>
      <c r="AT595" s="153" t="s">
        <v>179</v>
      </c>
      <c r="AU595" s="153" t="s">
        <v>89</v>
      </c>
      <c r="AV595" s="12" t="s">
        <v>87</v>
      </c>
      <c r="AW595" s="12" t="s">
        <v>36</v>
      </c>
      <c r="AX595" s="12" t="s">
        <v>80</v>
      </c>
      <c r="AY595" s="153" t="s">
        <v>171</v>
      </c>
    </row>
    <row r="596" spans="2:65" s="13" customFormat="1">
      <c r="B596" s="158"/>
      <c r="D596" s="152" t="s">
        <v>179</v>
      </c>
      <c r="E596" s="159" t="s">
        <v>1</v>
      </c>
      <c r="F596" s="160" t="s">
        <v>2448</v>
      </c>
      <c r="H596" s="161">
        <v>6.085</v>
      </c>
      <c r="I596" s="162"/>
      <c r="L596" s="158"/>
      <c r="M596" s="163"/>
      <c r="T596" s="164"/>
      <c r="AT596" s="159" t="s">
        <v>179</v>
      </c>
      <c r="AU596" s="159" t="s">
        <v>89</v>
      </c>
      <c r="AV596" s="13" t="s">
        <v>89</v>
      </c>
      <c r="AW596" s="13" t="s">
        <v>36</v>
      </c>
      <c r="AX596" s="13" t="s">
        <v>80</v>
      </c>
      <c r="AY596" s="159" t="s">
        <v>171</v>
      </c>
    </row>
    <row r="597" spans="2:65" s="13" customFormat="1">
      <c r="B597" s="158"/>
      <c r="D597" s="152" t="s">
        <v>179</v>
      </c>
      <c r="E597" s="159" t="s">
        <v>1</v>
      </c>
      <c r="F597" s="160" t="s">
        <v>2449</v>
      </c>
      <c r="H597" s="161">
        <v>9.9700000000000006</v>
      </c>
      <c r="I597" s="162"/>
      <c r="L597" s="158"/>
      <c r="M597" s="163"/>
      <c r="T597" s="164"/>
      <c r="AT597" s="159" t="s">
        <v>179</v>
      </c>
      <c r="AU597" s="159" t="s">
        <v>89</v>
      </c>
      <c r="AV597" s="13" t="s">
        <v>89</v>
      </c>
      <c r="AW597" s="13" t="s">
        <v>36</v>
      </c>
      <c r="AX597" s="13" t="s">
        <v>80</v>
      </c>
      <c r="AY597" s="159" t="s">
        <v>171</v>
      </c>
    </row>
    <row r="598" spans="2:65" s="13" customFormat="1">
      <c r="B598" s="158"/>
      <c r="D598" s="152" t="s">
        <v>179</v>
      </c>
      <c r="E598" s="159" t="s">
        <v>1</v>
      </c>
      <c r="F598" s="160" t="s">
        <v>2450</v>
      </c>
      <c r="H598" s="161">
        <v>1.458</v>
      </c>
      <c r="I598" s="162"/>
      <c r="L598" s="158"/>
      <c r="M598" s="163"/>
      <c r="T598" s="164"/>
      <c r="AT598" s="159" t="s">
        <v>179</v>
      </c>
      <c r="AU598" s="159" t="s">
        <v>89</v>
      </c>
      <c r="AV598" s="13" t="s">
        <v>89</v>
      </c>
      <c r="AW598" s="13" t="s">
        <v>36</v>
      </c>
      <c r="AX598" s="13" t="s">
        <v>80</v>
      </c>
      <c r="AY598" s="159" t="s">
        <v>171</v>
      </c>
    </row>
    <row r="599" spans="2:65" s="14" customFormat="1">
      <c r="B599" s="165"/>
      <c r="D599" s="152" t="s">
        <v>179</v>
      </c>
      <c r="E599" s="166" t="s">
        <v>1</v>
      </c>
      <c r="F599" s="167" t="s">
        <v>183</v>
      </c>
      <c r="H599" s="168">
        <v>17.513000000000002</v>
      </c>
      <c r="I599" s="169"/>
      <c r="L599" s="165"/>
      <c r="M599" s="170"/>
      <c r="T599" s="171"/>
      <c r="AT599" s="166" t="s">
        <v>179</v>
      </c>
      <c r="AU599" s="166" t="s">
        <v>89</v>
      </c>
      <c r="AV599" s="14" t="s">
        <v>177</v>
      </c>
      <c r="AW599" s="14" t="s">
        <v>36</v>
      </c>
      <c r="AX599" s="14" t="s">
        <v>87</v>
      </c>
      <c r="AY599" s="166" t="s">
        <v>171</v>
      </c>
    </row>
    <row r="600" spans="2:65" s="1" customFormat="1" ht="24.15" customHeight="1">
      <c r="B600" s="32"/>
      <c r="C600" s="137" t="s">
        <v>798</v>
      </c>
      <c r="D600" s="137" t="s">
        <v>173</v>
      </c>
      <c r="E600" s="138" t="s">
        <v>1920</v>
      </c>
      <c r="F600" s="139" t="s">
        <v>1921</v>
      </c>
      <c r="G600" s="140" t="s">
        <v>252</v>
      </c>
      <c r="H600" s="141">
        <v>42.4</v>
      </c>
      <c r="I600" s="142"/>
      <c r="J600" s="143">
        <f>ROUND(I600*H600,2)</f>
        <v>0</v>
      </c>
      <c r="K600" s="144"/>
      <c r="L600" s="32"/>
      <c r="M600" s="145" t="s">
        <v>1</v>
      </c>
      <c r="N600" s="146" t="s">
        <v>45</v>
      </c>
      <c r="P600" s="147">
        <f>O600*H600</f>
        <v>0</v>
      </c>
      <c r="Q600" s="147">
        <v>8.8500000000000002E-3</v>
      </c>
      <c r="R600" s="147">
        <f>Q600*H600</f>
        <v>0.37524000000000002</v>
      </c>
      <c r="S600" s="147">
        <v>0</v>
      </c>
      <c r="T600" s="148">
        <f>S600*H600</f>
        <v>0</v>
      </c>
      <c r="AR600" s="149" t="s">
        <v>177</v>
      </c>
      <c r="AT600" s="149" t="s">
        <v>173</v>
      </c>
      <c r="AU600" s="149" t="s">
        <v>89</v>
      </c>
      <c r="AY600" s="17" t="s">
        <v>171</v>
      </c>
      <c r="BE600" s="150">
        <f>IF(N600="základní",J600,0)</f>
        <v>0</v>
      </c>
      <c r="BF600" s="150">
        <f>IF(N600="snížená",J600,0)</f>
        <v>0</v>
      </c>
      <c r="BG600" s="150">
        <f>IF(N600="zákl. přenesená",J600,0)</f>
        <v>0</v>
      </c>
      <c r="BH600" s="150">
        <f>IF(N600="sníž. přenesená",J600,0)</f>
        <v>0</v>
      </c>
      <c r="BI600" s="150">
        <f>IF(N600="nulová",J600,0)</f>
        <v>0</v>
      </c>
      <c r="BJ600" s="17" t="s">
        <v>87</v>
      </c>
      <c r="BK600" s="150">
        <f>ROUND(I600*H600,2)</f>
        <v>0</v>
      </c>
      <c r="BL600" s="17" t="s">
        <v>177</v>
      </c>
      <c r="BM600" s="149" t="s">
        <v>2451</v>
      </c>
    </row>
    <row r="601" spans="2:65" s="12" customFormat="1">
      <c r="B601" s="151"/>
      <c r="D601" s="152" t="s">
        <v>179</v>
      </c>
      <c r="E601" s="153" t="s">
        <v>1</v>
      </c>
      <c r="F601" s="154" t="s">
        <v>2149</v>
      </c>
      <c r="H601" s="153" t="s">
        <v>1</v>
      </c>
      <c r="I601" s="155"/>
      <c r="L601" s="151"/>
      <c r="M601" s="156"/>
      <c r="T601" s="157"/>
      <c r="AT601" s="153" t="s">
        <v>179</v>
      </c>
      <c r="AU601" s="153" t="s">
        <v>89</v>
      </c>
      <c r="AV601" s="12" t="s">
        <v>87</v>
      </c>
      <c r="AW601" s="12" t="s">
        <v>36</v>
      </c>
      <c r="AX601" s="12" t="s">
        <v>80</v>
      </c>
      <c r="AY601" s="153" t="s">
        <v>171</v>
      </c>
    </row>
    <row r="602" spans="2:65" s="12" customFormat="1">
      <c r="B602" s="151"/>
      <c r="D602" s="152" t="s">
        <v>179</v>
      </c>
      <c r="E602" s="153" t="s">
        <v>1</v>
      </c>
      <c r="F602" s="154" t="s">
        <v>2452</v>
      </c>
      <c r="H602" s="153" t="s">
        <v>1</v>
      </c>
      <c r="I602" s="155"/>
      <c r="L602" s="151"/>
      <c r="M602" s="156"/>
      <c r="T602" s="157"/>
      <c r="AT602" s="153" t="s">
        <v>179</v>
      </c>
      <c r="AU602" s="153" t="s">
        <v>89</v>
      </c>
      <c r="AV602" s="12" t="s">
        <v>87</v>
      </c>
      <c r="AW602" s="12" t="s">
        <v>36</v>
      </c>
      <c r="AX602" s="12" t="s">
        <v>80</v>
      </c>
      <c r="AY602" s="153" t="s">
        <v>171</v>
      </c>
    </row>
    <row r="603" spans="2:65" s="13" customFormat="1">
      <c r="B603" s="158"/>
      <c r="D603" s="152" t="s">
        <v>179</v>
      </c>
      <c r="E603" s="159" t="s">
        <v>1</v>
      </c>
      <c r="F603" s="160" t="s">
        <v>2453</v>
      </c>
      <c r="H603" s="161">
        <v>42.4</v>
      </c>
      <c r="I603" s="162"/>
      <c r="L603" s="158"/>
      <c r="M603" s="163"/>
      <c r="T603" s="164"/>
      <c r="AT603" s="159" t="s">
        <v>179</v>
      </c>
      <c r="AU603" s="159" t="s">
        <v>89</v>
      </c>
      <c r="AV603" s="13" t="s">
        <v>89</v>
      </c>
      <c r="AW603" s="13" t="s">
        <v>36</v>
      </c>
      <c r="AX603" s="13" t="s">
        <v>87</v>
      </c>
      <c r="AY603" s="159" t="s">
        <v>171</v>
      </c>
    </row>
    <row r="604" spans="2:65" s="1" customFormat="1" ht="33" customHeight="1">
      <c r="B604" s="32"/>
      <c r="C604" s="182" t="s">
        <v>802</v>
      </c>
      <c r="D604" s="182" t="s">
        <v>757</v>
      </c>
      <c r="E604" s="183" t="s">
        <v>1925</v>
      </c>
      <c r="F604" s="184" t="s">
        <v>1926</v>
      </c>
      <c r="G604" s="185" t="s">
        <v>252</v>
      </c>
      <c r="H604" s="186">
        <v>44.52</v>
      </c>
      <c r="I604" s="187"/>
      <c r="J604" s="188">
        <f>ROUND(I604*H604,2)</f>
        <v>0</v>
      </c>
      <c r="K604" s="189"/>
      <c r="L604" s="190"/>
      <c r="M604" s="191" t="s">
        <v>1</v>
      </c>
      <c r="N604" s="192" t="s">
        <v>45</v>
      </c>
      <c r="P604" s="147">
        <f>O604*H604</f>
        <v>0</v>
      </c>
      <c r="Q604" s="147">
        <v>1.92E-3</v>
      </c>
      <c r="R604" s="147">
        <f>Q604*H604</f>
        <v>8.547840000000001E-2</v>
      </c>
      <c r="S604" s="147">
        <v>0</v>
      </c>
      <c r="T604" s="148">
        <f>S604*H604</f>
        <v>0</v>
      </c>
      <c r="AR604" s="149" t="s">
        <v>225</v>
      </c>
      <c r="AT604" s="149" t="s">
        <v>757</v>
      </c>
      <c r="AU604" s="149" t="s">
        <v>89</v>
      </c>
      <c r="AY604" s="17" t="s">
        <v>171</v>
      </c>
      <c r="BE604" s="150">
        <f>IF(N604="základní",J604,0)</f>
        <v>0</v>
      </c>
      <c r="BF604" s="150">
        <f>IF(N604="snížená",J604,0)</f>
        <v>0</v>
      </c>
      <c r="BG604" s="150">
        <f>IF(N604="zákl. přenesená",J604,0)</f>
        <v>0</v>
      </c>
      <c r="BH604" s="150">
        <f>IF(N604="sníž. přenesená",J604,0)</f>
        <v>0</v>
      </c>
      <c r="BI604" s="150">
        <f>IF(N604="nulová",J604,0)</f>
        <v>0</v>
      </c>
      <c r="BJ604" s="17" t="s">
        <v>87</v>
      </c>
      <c r="BK604" s="150">
        <f>ROUND(I604*H604,2)</f>
        <v>0</v>
      </c>
      <c r="BL604" s="17" t="s">
        <v>177</v>
      </c>
      <c r="BM604" s="149" t="s">
        <v>2454</v>
      </c>
    </row>
    <row r="605" spans="2:65" s="13" customFormat="1">
      <c r="B605" s="158"/>
      <c r="D605" s="152" t="s">
        <v>179</v>
      </c>
      <c r="F605" s="160" t="s">
        <v>2455</v>
      </c>
      <c r="H605" s="161">
        <v>44.52</v>
      </c>
      <c r="I605" s="162"/>
      <c r="L605" s="158"/>
      <c r="M605" s="163"/>
      <c r="T605" s="164"/>
      <c r="AT605" s="159" t="s">
        <v>179</v>
      </c>
      <c r="AU605" s="159" t="s">
        <v>89</v>
      </c>
      <c r="AV605" s="13" t="s">
        <v>89</v>
      </c>
      <c r="AW605" s="13" t="s">
        <v>4</v>
      </c>
      <c r="AX605" s="13" t="s">
        <v>87</v>
      </c>
      <c r="AY605" s="159" t="s">
        <v>171</v>
      </c>
    </row>
    <row r="606" spans="2:65" s="1" customFormat="1" ht="24.15" customHeight="1">
      <c r="B606" s="32"/>
      <c r="C606" s="137" t="s">
        <v>806</v>
      </c>
      <c r="D606" s="137" t="s">
        <v>173</v>
      </c>
      <c r="E606" s="138" t="s">
        <v>1946</v>
      </c>
      <c r="F606" s="139" t="s">
        <v>1947</v>
      </c>
      <c r="G606" s="140" t="s">
        <v>190</v>
      </c>
      <c r="H606" s="141">
        <v>5</v>
      </c>
      <c r="I606" s="142"/>
      <c r="J606" s="143">
        <f>ROUND(I606*H606,2)</f>
        <v>0</v>
      </c>
      <c r="K606" s="144"/>
      <c r="L606" s="32"/>
      <c r="M606" s="145" t="s">
        <v>1</v>
      </c>
      <c r="N606" s="146" t="s">
        <v>45</v>
      </c>
      <c r="P606" s="147">
        <f>O606*H606</f>
        <v>0</v>
      </c>
      <c r="Q606" s="147">
        <v>6.8799999999999998E-3</v>
      </c>
      <c r="R606" s="147">
        <f>Q606*H606</f>
        <v>3.44E-2</v>
      </c>
      <c r="S606" s="147">
        <v>0</v>
      </c>
      <c r="T606" s="148">
        <f>S606*H606</f>
        <v>0</v>
      </c>
      <c r="AR606" s="149" t="s">
        <v>177</v>
      </c>
      <c r="AT606" s="149" t="s">
        <v>173</v>
      </c>
      <c r="AU606" s="149" t="s">
        <v>89</v>
      </c>
      <c r="AY606" s="17" t="s">
        <v>171</v>
      </c>
      <c r="BE606" s="150">
        <f>IF(N606="základní",J606,0)</f>
        <v>0</v>
      </c>
      <c r="BF606" s="150">
        <f>IF(N606="snížená",J606,0)</f>
        <v>0</v>
      </c>
      <c r="BG606" s="150">
        <f>IF(N606="zákl. přenesená",J606,0)</f>
        <v>0</v>
      </c>
      <c r="BH606" s="150">
        <f>IF(N606="sníž. přenesená",J606,0)</f>
        <v>0</v>
      </c>
      <c r="BI606" s="150">
        <f>IF(N606="nulová",J606,0)</f>
        <v>0</v>
      </c>
      <c r="BJ606" s="17" t="s">
        <v>87</v>
      </c>
      <c r="BK606" s="150">
        <f>ROUND(I606*H606,2)</f>
        <v>0</v>
      </c>
      <c r="BL606" s="17" t="s">
        <v>177</v>
      </c>
      <c r="BM606" s="149" t="s">
        <v>2456</v>
      </c>
    </row>
    <row r="607" spans="2:65" s="12" customFormat="1">
      <c r="B607" s="151"/>
      <c r="D607" s="152" t="s">
        <v>179</v>
      </c>
      <c r="E607" s="153" t="s">
        <v>1</v>
      </c>
      <c r="F607" s="154" t="s">
        <v>2149</v>
      </c>
      <c r="H607" s="153" t="s">
        <v>1</v>
      </c>
      <c r="I607" s="155"/>
      <c r="L607" s="151"/>
      <c r="M607" s="156"/>
      <c r="T607" s="157"/>
      <c r="AT607" s="153" t="s">
        <v>179</v>
      </c>
      <c r="AU607" s="153" t="s">
        <v>89</v>
      </c>
      <c r="AV607" s="12" t="s">
        <v>87</v>
      </c>
      <c r="AW607" s="12" t="s">
        <v>36</v>
      </c>
      <c r="AX607" s="12" t="s">
        <v>80</v>
      </c>
      <c r="AY607" s="153" t="s">
        <v>171</v>
      </c>
    </row>
    <row r="608" spans="2:65" s="12" customFormat="1">
      <c r="B608" s="151"/>
      <c r="D608" s="152" t="s">
        <v>179</v>
      </c>
      <c r="E608" s="153" t="s">
        <v>1</v>
      </c>
      <c r="F608" s="154" t="s">
        <v>1874</v>
      </c>
      <c r="H608" s="153" t="s">
        <v>1</v>
      </c>
      <c r="I608" s="155"/>
      <c r="L608" s="151"/>
      <c r="M608" s="156"/>
      <c r="T608" s="157"/>
      <c r="AT608" s="153" t="s">
        <v>179</v>
      </c>
      <c r="AU608" s="153" t="s">
        <v>89</v>
      </c>
      <c r="AV608" s="12" t="s">
        <v>87</v>
      </c>
      <c r="AW608" s="12" t="s">
        <v>36</v>
      </c>
      <c r="AX608" s="12" t="s">
        <v>80</v>
      </c>
      <c r="AY608" s="153" t="s">
        <v>171</v>
      </c>
    </row>
    <row r="609" spans="2:65" s="13" customFormat="1">
      <c r="B609" s="158"/>
      <c r="D609" s="152" t="s">
        <v>179</v>
      </c>
      <c r="E609" s="159" t="s">
        <v>1</v>
      </c>
      <c r="F609" s="160" t="s">
        <v>2457</v>
      </c>
      <c r="H609" s="161">
        <v>3</v>
      </c>
      <c r="I609" s="162"/>
      <c r="L609" s="158"/>
      <c r="M609" s="163"/>
      <c r="T609" s="164"/>
      <c r="AT609" s="159" t="s">
        <v>179</v>
      </c>
      <c r="AU609" s="159" t="s">
        <v>89</v>
      </c>
      <c r="AV609" s="13" t="s">
        <v>89</v>
      </c>
      <c r="AW609" s="13" t="s">
        <v>36</v>
      </c>
      <c r="AX609" s="13" t="s">
        <v>80</v>
      </c>
      <c r="AY609" s="159" t="s">
        <v>171</v>
      </c>
    </row>
    <row r="610" spans="2:65" s="13" customFormat="1">
      <c r="B610" s="158"/>
      <c r="D610" s="152" t="s">
        <v>179</v>
      </c>
      <c r="E610" s="159" t="s">
        <v>1</v>
      </c>
      <c r="F610" s="160" t="s">
        <v>1942</v>
      </c>
      <c r="H610" s="161">
        <v>1</v>
      </c>
      <c r="I610" s="162"/>
      <c r="L610" s="158"/>
      <c r="M610" s="163"/>
      <c r="T610" s="164"/>
      <c r="AT610" s="159" t="s">
        <v>179</v>
      </c>
      <c r="AU610" s="159" t="s">
        <v>89</v>
      </c>
      <c r="AV610" s="13" t="s">
        <v>89</v>
      </c>
      <c r="AW610" s="13" t="s">
        <v>36</v>
      </c>
      <c r="AX610" s="13" t="s">
        <v>80</v>
      </c>
      <c r="AY610" s="159" t="s">
        <v>171</v>
      </c>
    </row>
    <row r="611" spans="2:65" s="13" customFormat="1">
      <c r="B611" s="158"/>
      <c r="D611" s="152" t="s">
        <v>179</v>
      </c>
      <c r="E611" s="159" t="s">
        <v>1</v>
      </c>
      <c r="F611" s="160" t="s">
        <v>2458</v>
      </c>
      <c r="H611" s="161">
        <v>1</v>
      </c>
      <c r="I611" s="162"/>
      <c r="L611" s="158"/>
      <c r="M611" s="163"/>
      <c r="T611" s="164"/>
      <c r="AT611" s="159" t="s">
        <v>179</v>
      </c>
      <c r="AU611" s="159" t="s">
        <v>89</v>
      </c>
      <c r="AV611" s="13" t="s">
        <v>89</v>
      </c>
      <c r="AW611" s="13" t="s">
        <v>36</v>
      </c>
      <c r="AX611" s="13" t="s">
        <v>80</v>
      </c>
      <c r="AY611" s="159" t="s">
        <v>171</v>
      </c>
    </row>
    <row r="612" spans="2:65" s="14" customFormat="1">
      <c r="B612" s="165"/>
      <c r="D612" s="152" t="s">
        <v>179</v>
      </c>
      <c r="E612" s="166" t="s">
        <v>1</v>
      </c>
      <c r="F612" s="167" t="s">
        <v>183</v>
      </c>
      <c r="H612" s="168">
        <v>5</v>
      </c>
      <c r="I612" s="169"/>
      <c r="L612" s="165"/>
      <c r="M612" s="170"/>
      <c r="T612" s="171"/>
      <c r="AT612" s="166" t="s">
        <v>179</v>
      </c>
      <c r="AU612" s="166" t="s">
        <v>89</v>
      </c>
      <c r="AV612" s="14" t="s">
        <v>177</v>
      </c>
      <c r="AW612" s="14" t="s">
        <v>36</v>
      </c>
      <c r="AX612" s="14" t="s">
        <v>87</v>
      </c>
      <c r="AY612" s="166" t="s">
        <v>171</v>
      </c>
    </row>
    <row r="613" spans="2:65" s="1" customFormat="1" ht="24.15" customHeight="1">
      <c r="B613" s="32"/>
      <c r="C613" s="182" t="s">
        <v>810</v>
      </c>
      <c r="D613" s="182" t="s">
        <v>757</v>
      </c>
      <c r="E613" s="183" t="s">
        <v>1950</v>
      </c>
      <c r="F613" s="184" t="s">
        <v>1951</v>
      </c>
      <c r="G613" s="185" t="s">
        <v>1666</v>
      </c>
      <c r="H613" s="186">
        <v>3</v>
      </c>
      <c r="I613" s="187"/>
      <c r="J613" s="188">
        <f>ROUND(I613*H613,2)</f>
        <v>0</v>
      </c>
      <c r="K613" s="189"/>
      <c r="L613" s="190"/>
      <c r="M613" s="191" t="s">
        <v>1</v>
      </c>
      <c r="N613" s="192" t="s">
        <v>45</v>
      </c>
      <c r="P613" s="147">
        <f>O613*H613</f>
        <v>0</v>
      </c>
      <c r="Q613" s="147">
        <v>0.128</v>
      </c>
      <c r="R613" s="147">
        <f>Q613*H613</f>
        <v>0.38400000000000001</v>
      </c>
      <c r="S613" s="147">
        <v>0</v>
      </c>
      <c r="T613" s="148">
        <f>S613*H613</f>
        <v>0</v>
      </c>
      <c r="AR613" s="149" t="s">
        <v>225</v>
      </c>
      <c r="AT613" s="149" t="s">
        <v>757</v>
      </c>
      <c r="AU613" s="149" t="s">
        <v>89</v>
      </c>
      <c r="AY613" s="17" t="s">
        <v>171</v>
      </c>
      <c r="BE613" s="150">
        <f>IF(N613="základní",J613,0)</f>
        <v>0</v>
      </c>
      <c r="BF613" s="150">
        <f>IF(N613="snížená",J613,0)</f>
        <v>0</v>
      </c>
      <c r="BG613" s="150">
        <f>IF(N613="zákl. přenesená",J613,0)</f>
        <v>0</v>
      </c>
      <c r="BH613" s="150">
        <f>IF(N613="sníž. přenesená",J613,0)</f>
        <v>0</v>
      </c>
      <c r="BI613" s="150">
        <f>IF(N613="nulová",J613,0)</f>
        <v>0</v>
      </c>
      <c r="BJ613" s="17" t="s">
        <v>87</v>
      </c>
      <c r="BK613" s="150">
        <f>ROUND(I613*H613,2)</f>
        <v>0</v>
      </c>
      <c r="BL613" s="17" t="s">
        <v>177</v>
      </c>
      <c r="BM613" s="149" t="s">
        <v>2459</v>
      </c>
    </row>
    <row r="614" spans="2:65" s="1" customFormat="1" ht="33" customHeight="1">
      <c r="B614" s="32"/>
      <c r="C614" s="182" t="s">
        <v>816</v>
      </c>
      <c r="D614" s="182" t="s">
        <v>757</v>
      </c>
      <c r="E614" s="183" t="s">
        <v>1943</v>
      </c>
      <c r="F614" s="184" t="s">
        <v>2460</v>
      </c>
      <c r="G614" s="185" t="s">
        <v>1666</v>
      </c>
      <c r="H614" s="186">
        <v>1</v>
      </c>
      <c r="I614" s="187"/>
      <c r="J614" s="188">
        <f>ROUND(I614*H614,2)</f>
        <v>0</v>
      </c>
      <c r="K614" s="189"/>
      <c r="L614" s="190"/>
      <c r="M614" s="191" t="s">
        <v>1</v>
      </c>
      <c r="N614" s="192" t="s">
        <v>45</v>
      </c>
      <c r="P614" s="147">
        <f>O614*H614</f>
        <v>0</v>
      </c>
      <c r="Q614" s="147">
        <v>0.105</v>
      </c>
      <c r="R614" s="147">
        <f>Q614*H614</f>
        <v>0.105</v>
      </c>
      <c r="S614" s="147">
        <v>0</v>
      </c>
      <c r="T614" s="148">
        <f>S614*H614</f>
        <v>0</v>
      </c>
      <c r="AR614" s="149" t="s">
        <v>225</v>
      </c>
      <c r="AT614" s="149" t="s">
        <v>757</v>
      </c>
      <c r="AU614" s="149" t="s">
        <v>89</v>
      </c>
      <c r="AY614" s="17" t="s">
        <v>171</v>
      </c>
      <c r="BE614" s="150">
        <f>IF(N614="základní",J614,0)</f>
        <v>0</v>
      </c>
      <c r="BF614" s="150">
        <f>IF(N614="snížená",J614,0)</f>
        <v>0</v>
      </c>
      <c r="BG614" s="150">
        <f>IF(N614="zákl. přenesená",J614,0)</f>
        <v>0</v>
      </c>
      <c r="BH614" s="150">
        <f>IF(N614="sníž. přenesená",J614,0)</f>
        <v>0</v>
      </c>
      <c r="BI614" s="150">
        <f>IF(N614="nulová",J614,0)</f>
        <v>0</v>
      </c>
      <c r="BJ614" s="17" t="s">
        <v>87</v>
      </c>
      <c r="BK614" s="150">
        <f>ROUND(I614*H614,2)</f>
        <v>0</v>
      </c>
      <c r="BL614" s="17" t="s">
        <v>177</v>
      </c>
      <c r="BM614" s="149" t="s">
        <v>2461</v>
      </c>
    </row>
    <row r="615" spans="2:65" s="1" customFormat="1" ht="33" customHeight="1">
      <c r="B615" s="32"/>
      <c r="C615" s="182" t="s">
        <v>820</v>
      </c>
      <c r="D615" s="182" t="s">
        <v>757</v>
      </c>
      <c r="E615" s="183" t="s">
        <v>2462</v>
      </c>
      <c r="F615" s="184" t="s">
        <v>2463</v>
      </c>
      <c r="G615" s="185" t="s">
        <v>1666</v>
      </c>
      <c r="H615" s="186">
        <v>1</v>
      </c>
      <c r="I615" s="187"/>
      <c r="J615" s="188">
        <f>ROUND(I615*H615,2)</f>
        <v>0</v>
      </c>
      <c r="K615" s="189"/>
      <c r="L615" s="190"/>
      <c r="M615" s="191" t="s">
        <v>1</v>
      </c>
      <c r="N615" s="192" t="s">
        <v>45</v>
      </c>
      <c r="P615" s="147">
        <f>O615*H615</f>
        <v>0</v>
      </c>
      <c r="Q615" s="147">
        <v>0.154</v>
      </c>
      <c r="R615" s="147">
        <f>Q615*H615</f>
        <v>0.154</v>
      </c>
      <c r="S615" s="147">
        <v>0</v>
      </c>
      <c r="T615" s="148">
        <f>S615*H615</f>
        <v>0</v>
      </c>
      <c r="AR615" s="149" t="s">
        <v>225</v>
      </c>
      <c r="AT615" s="149" t="s">
        <v>757</v>
      </c>
      <c r="AU615" s="149" t="s">
        <v>89</v>
      </c>
      <c r="AY615" s="17" t="s">
        <v>171</v>
      </c>
      <c r="BE615" s="150">
        <f>IF(N615="základní",J615,0)</f>
        <v>0</v>
      </c>
      <c r="BF615" s="150">
        <f>IF(N615="snížená",J615,0)</f>
        <v>0</v>
      </c>
      <c r="BG615" s="150">
        <f>IF(N615="zákl. přenesená",J615,0)</f>
        <v>0</v>
      </c>
      <c r="BH615" s="150">
        <f>IF(N615="sníž. přenesená",J615,0)</f>
        <v>0</v>
      </c>
      <c r="BI615" s="150">
        <f>IF(N615="nulová",J615,0)</f>
        <v>0</v>
      </c>
      <c r="BJ615" s="17" t="s">
        <v>87</v>
      </c>
      <c r="BK615" s="150">
        <f>ROUND(I615*H615,2)</f>
        <v>0</v>
      </c>
      <c r="BL615" s="17" t="s">
        <v>177</v>
      </c>
      <c r="BM615" s="149" t="s">
        <v>2464</v>
      </c>
    </row>
    <row r="616" spans="2:65" s="1" customFormat="1" ht="24.15" customHeight="1">
      <c r="B616" s="32"/>
      <c r="C616" s="137" t="s">
        <v>825</v>
      </c>
      <c r="D616" s="137" t="s">
        <v>173</v>
      </c>
      <c r="E616" s="138" t="s">
        <v>1953</v>
      </c>
      <c r="F616" s="139" t="s">
        <v>1954</v>
      </c>
      <c r="G616" s="140" t="s">
        <v>252</v>
      </c>
      <c r="H616" s="141">
        <v>64.400000000000006</v>
      </c>
      <c r="I616" s="142"/>
      <c r="J616" s="143">
        <f>ROUND(I616*H616,2)</f>
        <v>0</v>
      </c>
      <c r="K616" s="144"/>
      <c r="L616" s="32"/>
      <c r="M616" s="145" t="s">
        <v>1</v>
      </c>
      <c r="N616" s="146" t="s">
        <v>45</v>
      </c>
      <c r="P616" s="147">
        <f>O616*H616</f>
        <v>0</v>
      </c>
      <c r="Q616" s="147">
        <v>1.3699999999999999E-3</v>
      </c>
      <c r="R616" s="147">
        <f>Q616*H616</f>
        <v>8.8228000000000001E-2</v>
      </c>
      <c r="S616" s="147">
        <v>0</v>
      </c>
      <c r="T616" s="148">
        <f>S616*H616</f>
        <v>0</v>
      </c>
      <c r="AR616" s="149" t="s">
        <v>177</v>
      </c>
      <c r="AT616" s="149" t="s">
        <v>173</v>
      </c>
      <c r="AU616" s="149" t="s">
        <v>89</v>
      </c>
      <c r="AY616" s="17" t="s">
        <v>171</v>
      </c>
      <c r="BE616" s="150">
        <f>IF(N616="základní",J616,0)</f>
        <v>0</v>
      </c>
      <c r="BF616" s="150">
        <f>IF(N616="snížená",J616,0)</f>
        <v>0</v>
      </c>
      <c r="BG616" s="150">
        <f>IF(N616="zákl. přenesená",J616,0)</f>
        <v>0</v>
      </c>
      <c r="BH616" s="150">
        <f>IF(N616="sníž. přenesená",J616,0)</f>
        <v>0</v>
      </c>
      <c r="BI616" s="150">
        <f>IF(N616="nulová",J616,0)</f>
        <v>0</v>
      </c>
      <c r="BJ616" s="17" t="s">
        <v>87</v>
      </c>
      <c r="BK616" s="150">
        <f>ROUND(I616*H616,2)</f>
        <v>0</v>
      </c>
      <c r="BL616" s="17" t="s">
        <v>177</v>
      </c>
      <c r="BM616" s="149" t="s">
        <v>2465</v>
      </c>
    </row>
    <row r="617" spans="2:65" s="12" customFormat="1">
      <c r="B617" s="151"/>
      <c r="D617" s="152" t="s">
        <v>179</v>
      </c>
      <c r="E617" s="153" t="s">
        <v>1</v>
      </c>
      <c r="F617" s="154" t="s">
        <v>2149</v>
      </c>
      <c r="H617" s="153" t="s">
        <v>1</v>
      </c>
      <c r="I617" s="155"/>
      <c r="L617" s="151"/>
      <c r="M617" s="156"/>
      <c r="T617" s="157"/>
      <c r="AT617" s="153" t="s">
        <v>179</v>
      </c>
      <c r="AU617" s="153" t="s">
        <v>89</v>
      </c>
      <c r="AV617" s="12" t="s">
        <v>87</v>
      </c>
      <c r="AW617" s="12" t="s">
        <v>36</v>
      </c>
      <c r="AX617" s="12" t="s">
        <v>80</v>
      </c>
      <c r="AY617" s="153" t="s">
        <v>171</v>
      </c>
    </row>
    <row r="618" spans="2:65" s="12" customFormat="1">
      <c r="B618" s="151"/>
      <c r="D618" s="152" t="s">
        <v>179</v>
      </c>
      <c r="E618" s="153" t="s">
        <v>1</v>
      </c>
      <c r="F618" s="154" t="s">
        <v>2452</v>
      </c>
      <c r="H618" s="153" t="s">
        <v>1</v>
      </c>
      <c r="I618" s="155"/>
      <c r="L618" s="151"/>
      <c r="M618" s="156"/>
      <c r="T618" s="157"/>
      <c r="AT618" s="153" t="s">
        <v>179</v>
      </c>
      <c r="AU618" s="153" t="s">
        <v>89</v>
      </c>
      <c r="AV618" s="12" t="s">
        <v>87</v>
      </c>
      <c r="AW618" s="12" t="s">
        <v>36</v>
      </c>
      <c r="AX618" s="12" t="s">
        <v>80</v>
      </c>
      <c r="AY618" s="153" t="s">
        <v>171</v>
      </c>
    </row>
    <row r="619" spans="2:65" s="13" customFormat="1">
      <c r="B619" s="158"/>
      <c r="D619" s="152" t="s">
        <v>179</v>
      </c>
      <c r="E619" s="159" t="s">
        <v>1</v>
      </c>
      <c r="F619" s="160" t="s">
        <v>2466</v>
      </c>
      <c r="H619" s="161">
        <v>64.400000000000006</v>
      </c>
      <c r="I619" s="162"/>
      <c r="L619" s="158"/>
      <c r="M619" s="163"/>
      <c r="T619" s="164"/>
      <c r="AT619" s="159" t="s">
        <v>179</v>
      </c>
      <c r="AU619" s="159" t="s">
        <v>89</v>
      </c>
      <c r="AV619" s="13" t="s">
        <v>89</v>
      </c>
      <c r="AW619" s="13" t="s">
        <v>36</v>
      </c>
      <c r="AX619" s="13" t="s">
        <v>87</v>
      </c>
      <c r="AY619" s="159" t="s">
        <v>171</v>
      </c>
    </row>
    <row r="620" spans="2:65" s="1" customFormat="1" ht="24.15" customHeight="1">
      <c r="B620" s="32"/>
      <c r="C620" s="137" t="s">
        <v>831</v>
      </c>
      <c r="D620" s="137" t="s">
        <v>173</v>
      </c>
      <c r="E620" s="138" t="s">
        <v>2467</v>
      </c>
      <c r="F620" s="139" t="s">
        <v>2468</v>
      </c>
      <c r="G620" s="140" t="s">
        <v>252</v>
      </c>
      <c r="H620" s="141">
        <v>0.8</v>
      </c>
      <c r="I620" s="142"/>
      <c r="J620" s="143">
        <f>ROUND(I620*H620,2)</f>
        <v>0</v>
      </c>
      <c r="K620" s="144"/>
      <c r="L620" s="32"/>
      <c r="M620" s="145" t="s">
        <v>1</v>
      </c>
      <c r="N620" s="146" t="s">
        <v>45</v>
      </c>
      <c r="P620" s="147">
        <f>O620*H620</f>
        <v>0</v>
      </c>
      <c r="Q620" s="147">
        <v>3.3E-3</v>
      </c>
      <c r="R620" s="147">
        <f>Q620*H620</f>
        <v>2.64E-3</v>
      </c>
      <c r="S620" s="147">
        <v>0.11</v>
      </c>
      <c r="T620" s="148">
        <f>S620*H620</f>
        <v>8.8000000000000009E-2</v>
      </c>
      <c r="AR620" s="149" t="s">
        <v>177</v>
      </c>
      <c r="AT620" s="149" t="s">
        <v>173</v>
      </c>
      <c r="AU620" s="149" t="s">
        <v>89</v>
      </c>
      <c r="AY620" s="17" t="s">
        <v>171</v>
      </c>
      <c r="BE620" s="150">
        <f>IF(N620="základní",J620,0)</f>
        <v>0</v>
      </c>
      <c r="BF620" s="150">
        <f>IF(N620="snížená",J620,0)</f>
        <v>0</v>
      </c>
      <c r="BG620" s="150">
        <f>IF(N620="zákl. přenesená",J620,0)</f>
        <v>0</v>
      </c>
      <c r="BH620" s="150">
        <f>IF(N620="sníž. přenesená",J620,0)</f>
        <v>0</v>
      </c>
      <c r="BI620" s="150">
        <f>IF(N620="nulová",J620,0)</f>
        <v>0</v>
      </c>
      <c r="BJ620" s="17" t="s">
        <v>87</v>
      </c>
      <c r="BK620" s="150">
        <f>ROUND(I620*H620,2)</f>
        <v>0</v>
      </c>
      <c r="BL620" s="17" t="s">
        <v>177</v>
      </c>
      <c r="BM620" s="149" t="s">
        <v>2469</v>
      </c>
    </row>
    <row r="621" spans="2:65" s="12" customFormat="1">
      <c r="B621" s="151"/>
      <c r="D621" s="152" t="s">
        <v>179</v>
      </c>
      <c r="E621" s="153" t="s">
        <v>1</v>
      </c>
      <c r="F621" s="154" t="s">
        <v>2149</v>
      </c>
      <c r="H621" s="153" t="s">
        <v>1</v>
      </c>
      <c r="I621" s="155"/>
      <c r="L621" s="151"/>
      <c r="M621" s="156"/>
      <c r="T621" s="157"/>
      <c r="AT621" s="153" t="s">
        <v>179</v>
      </c>
      <c r="AU621" s="153" t="s">
        <v>89</v>
      </c>
      <c r="AV621" s="12" t="s">
        <v>87</v>
      </c>
      <c r="AW621" s="12" t="s">
        <v>36</v>
      </c>
      <c r="AX621" s="12" t="s">
        <v>80</v>
      </c>
      <c r="AY621" s="153" t="s">
        <v>171</v>
      </c>
    </row>
    <row r="622" spans="2:65" s="12" customFormat="1">
      <c r="B622" s="151"/>
      <c r="D622" s="152" t="s">
        <v>179</v>
      </c>
      <c r="E622" s="153" t="s">
        <v>1</v>
      </c>
      <c r="F622" s="154" t="s">
        <v>1964</v>
      </c>
      <c r="H622" s="153" t="s">
        <v>1</v>
      </c>
      <c r="I622" s="155"/>
      <c r="L622" s="151"/>
      <c r="M622" s="156"/>
      <c r="T622" s="157"/>
      <c r="AT622" s="153" t="s">
        <v>179</v>
      </c>
      <c r="AU622" s="153" t="s">
        <v>89</v>
      </c>
      <c r="AV622" s="12" t="s">
        <v>87</v>
      </c>
      <c r="AW622" s="12" t="s">
        <v>36</v>
      </c>
      <c r="AX622" s="12" t="s">
        <v>80</v>
      </c>
      <c r="AY622" s="153" t="s">
        <v>171</v>
      </c>
    </row>
    <row r="623" spans="2:65" s="13" customFormat="1">
      <c r="B623" s="158"/>
      <c r="D623" s="152" t="s">
        <v>179</v>
      </c>
      <c r="E623" s="159" t="s">
        <v>1</v>
      </c>
      <c r="F623" s="160" t="s">
        <v>2470</v>
      </c>
      <c r="H623" s="161">
        <v>0.4</v>
      </c>
      <c r="I623" s="162"/>
      <c r="L623" s="158"/>
      <c r="M623" s="163"/>
      <c r="T623" s="164"/>
      <c r="AT623" s="159" t="s">
        <v>179</v>
      </c>
      <c r="AU623" s="159" t="s">
        <v>89</v>
      </c>
      <c r="AV623" s="13" t="s">
        <v>89</v>
      </c>
      <c r="AW623" s="13" t="s">
        <v>36</v>
      </c>
      <c r="AX623" s="13" t="s">
        <v>80</v>
      </c>
      <c r="AY623" s="159" t="s">
        <v>171</v>
      </c>
    </row>
    <row r="624" spans="2:65" s="13" customFormat="1">
      <c r="B624" s="158"/>
      <c r="D624" s="152" t="s">
        <v>179</v>
      </c>
      <c r="E624" s="159" t="s">
        <v>1</v>
      </c>
      <c r="F624" s="160" t="s">
        <v>2471</v>
      </c>
      <c r="H624" s="161">
        <v>0.4</v>
      </c>
      <c r="I624" s="162"/>
      <c r="L624" s="158"/>
      <c r="M624" s="163"/>
      <c r="T624" s="164"/>
      <c r="AT624" s="159" t="s">
        <v>179</v>
      </c>
      <c r="AU624" s="159" t="s">
        <v>89</v>
      </c>
      <c r="AV624" s="13" t="s">
        <v>89</v>
      </c>
      <c r="AW624" s="13" t="s">
        <v>36</v>
      </c>
      <c r="AX624" s="13" t="s">
        <v>80</v>
      </c>
      <c r="AY624" s="159" t="s">
        <v>171</v>
      </c>
    </row>
    <row r="625" spans="2:65" s="14" customFormat="1">
      <c r="B625" s="165"/>
      <c r="D625" s="152" t="s">
        <v>179</v>
      </c>
      <c r="E625" s="166" t="s">
        <v>1</v>
      </c>
      <c r="F625" s="167" t="s">
        <v>183</v>
      </c>
      <c r="H625" s="168">
        <v>0.8</v>
      </c>
      <c r="I625" s="169"/>
      <c r="L625" s="165"/>
      <c r="M625" s="170"/>
      <c r="T625" s="171"/>
      <c r="AT625" s="166" t="s">
        <v>179</v>
      </c>
      <c r="AU625" s="166" t="s">
        <v>89</v>
      </c>
      <c r="AV625" s="14" t="s">
        <v>177</v>
      </c>
      <c r="AW625" s="14" t="s">
        <v>36</v>
      </c>
      <c r="AX625" s="14" t="s">
        <v>87</v>
      </c>
      <c r="AY625" s="166" t="s">
        <v>171</v>
      </c>
    </row>
    <row r="626" spans="2:65" s="1" customFormat="1" ht="24.15" customHeight="1">
      <c r="B626" s="32"/>
      <c r="C626" s="137" t="s">
        <v>840</v>
      </c>
      <c r="D626" s="137" t="s">
        <v>173</v>
      </c>
      <c r="E626" s="138" t="s">
        <v>2472</v>
      </c>
      <c r="F626" s="139" t="s">
        <v>2473</v>
      </c>
      <c r="G626" s="140" t="s">
        <v>252</v>
      </c>
      <c r="H626" s="141">
        <v>0.3</v>
      </c>
      <c r="I626" s="142"/>
      <c r="J626" s="143">
        <f>ROUND(I626*H626,2)</f>
        <v>0</v>
      </c>
      <c r="K626" s="144"/>
      <c r="L626" s="32"/>
      <c r="M626" s="145" t="s">
        <v>1</v>
      </c>
      <c r="N626" s="146" t="s">
        <v>45</v>
      </c>
      <c r="P626" s="147">
        <f>O626*H626</f>
        <v>0</v>
      </c>
      <c r="Q626" s="147">
        <v>3.8800000000000002E-3</v>
      </c>
      <c r="R626" s="147">
        <f>Q626*H626</f>
        <v>1.1640000000000001E-3</v>
      </c>
      <c r="S626" s="147">
        <v>0.21</v>
      </c>
      <c r="T626" s="148">
        <f>S626*H626</f>
        <v>6.3E-2</v>
      </c>
      <c r="AR626" s="149" t="s">
        <v>177</v>
      </c>
      <c r="AT626" s="149" t="s">
        <v>173</v>
      </c>
      <c r="AU626" s="149" t="s">
        <v>89</v>
      </c>
      <c r="AY626" s="17" t="s">
        <v>171</v>
      </c>
      <c r="BE626" s="150">
        <f>IF(N626="základní",J626,0)</f>
        <v>0</v>
      </c>
      <c r="BF626" s="150">
        <f>IF(N626="snížená",J626,0)</f>
        <v>0</v>
      </c>
      <c r="BG626" s="150">
        <f>IF(N626="zákl. přenesená",J626,0)</f>
        <v>0</v>
      </c>
      <c r="BH626" s="150">
        <f>IF(N626="sníž. přenesená",J626,0)</f>
        <v>0</v>
      </c>
      <c r="BI626" s="150">
        <f>IF(N626="nulová",J626,0)</f>
        <v>0</v>
      </c>
      <c r="BJ626" s="17" t="s">
        <v>87</v>
      </c>
      <c r="BK626" s="150">
        <f>ROUND(I626*H626,2)</f>
        <v>0</v>
      </c>
      <c r="BL626" s="17" t="s">
        <v>177</v>
      </c>
      <c r="BM626" s="149" t="s">
        <v>2474</v>
      </c>
    </row>
    <row r="627" spans="2:65" s="12" customFormat="1">
      <c r="B627" s="151"/>
      <c r="D627" s="152" t="s">
        <v>179</v>
      </c>
      <c r="E627" s="153" t="s">
        <v>1</v>
      </c>
      <c r="F627" s="154" t="s">
        <v>2149</v>
      </c>
      <c r="H627" s="153" t="s">
        <v>1</v>
      </c>
      <c r="I627" s="155"/>
      <c r="L627" s="151"/>
      <c r="M627" s="156"/>
      <c r="T627" s="157"/>
      <c r="AT627" s="153" t="s">
        <v>179</v>
      </c>
      <c r="AU627" s="153" t="s">
        <v>89</v>
      </c>
      <c r="AV627" s="12" t="s">
        <v>87</v>
      </c>
      <c r="AW627" s="12" t="s">
        <v>36</v>
      </c>
      <c r="AX627" s="12" t="s">
        <v>80</v>
      </c>
      <c r="AY627" s="153" t="s">
        <v>171</v>
      </c>
    </row>
    <row r="628" spans="2:65" s="12" customFormat="1">
      <c r="B628" s="151"/>
      <c r="D628" s="152" t="s">
        <v>179</v>
      </c>
      <c r="E628" s="153" t="s">
        <v>1</v>
      </c>
      <c r="F628" s="154" t="s">
        <v>1964</v>
      </c>
      <c r="H628" s="153" t="s">
        <v>1</v>
      </c>
      <c r="I628" s="155"/>
      <c r="L628" s="151"/>
      <c r="M628" s="156"/>
      <c r="T628" s="157"/>
      <c r="AT628" s="153" t="s">
        <v>179</v>
      </c>
      <c r="AU628" s="153" t="s">
        <v>89</v>
      </c>
      <c r="AV628" s="12" t="s">
        <v>87</v>
      </c>
      <c r="AW628" s="12" t="s">
        <v>36</v>
      </c>
      <c r="AX628" s="12" t="s">
        <v>80</v>
      </c>
      <c r="AY628" s="153" t="s">
        <v>171</v>
      </c>
    </row>
    <row r="629" spans="2:65" s="13" customFormat="1">
      <c r="B629" s="158"/>
      <c r="D629" s="152" t="s">
        <v>179</v>
      </c>
      <c r="E629" s="159" t="s">
        <v>1</v>
      </c>
      <c r="F629" s="160" t="s">
        <v>2475</v>
      </c>
      <c r="H629" s="161">
        <v>0.3</v>
      </c>
      <c r="I629" s="162"/>
      <c r="L629" s="158"/>
      <c r="M629" s="163"/>
      <c r="T629" s="164"/>
      <c r="AT629" s="159" t="s">
        <v>179</v>
      </c>
      <c r="AU629" s="159" t="s">
        <v>89</v>
      </c>
      <c r="AV629" s="13" t="s">
        <v>89</v>
      </c>
      <c r="AW629" s="13" t="s">
        <v>36</v>
      </c>
      <c r="AX629" s="13" t="s">
        <v>87</v>
      </c>
      <c r="AY629" s="159" t="s">
        <v>171</v>
      </c>
    </row>
    <row r="630" spans="2:65" s="11" customFormat="1" ht="22.95" customHeight="1">
      <c r="B630" s="125"/>
      <c r="D630" s="126" t="s">
        <v>79</v>
      </c>
      <c r="E630" s="135" t="s">
        <v>1473</v>
      </c>
      <c r="F630" s="135" t="s">
        <v>1474</v>
      </c>
      <c r="I630" s="128"/>
      <c r="J630" s="136">
        <f>BK630</f>
        <v>0</v>
      </c>
      <c r="L630" s="125"/>
      <c r="M630" s="130"/>
      <c r="P630" s="131">
        <f>P631</f>
        <v>0</v>
      </c>
      <c r="R630" s="131">
        <f>R631</f>
        <v>0</v>
      </c>
      <c r="T630" s="132">
        <f>T631</f>
        <v>0</v>
      </c>
      <c r="AR630" s="126" t="s">
        <v>87</v>
      </c>
      <c r="AT630" s="133" t="s">
        <v>79</v>
      </c>
      <c r="AU630" s="133" t="s">
        <v>87</v>
      </c>
      <c r="AY630" s="126" t="s">
        <v>171</v>
      </c>
      <c r="BK630" s="134">
        <f>BK631</f>
        <v>0</v>
      </c>
    </row>
    <row r="631" spans="2:65" s="1" customFormat="1" ht="24.15" customHeight="1">
      <c r="B631" s="32"/>
      <c r="C631" s="137" t="s">
        <v>849</v>
      </c>
      <c r="D631" s="137" t="s">
        <v>173</v>
      </c>
      <c r="E631" s="138" t="s">
        <v>1986</v>
      </c>
      <c r="F631" s="139" t="s">
        <v>1987</v>
      </c>
      <c r="G631" s="140" t="s">
        <v>689</v>
      </c>
      <c r="H631" s="141">
        <v>65.608999999999995</v>
      </c>
      <c r="I631" s="142"/>
      <c r="J631" s="143">
        <f>ROUND(I631*H631,2)</f>
        <v>0</v>
      </c>
      <c r="K631" s="144"/>
      <c r="L631" s="32"/>
      <c r="M631" s="145" t="s">
        <v>1</v>
      </c>
      <c r="N631" s="146" t="s">
        <v>45</v>
      </c>
      <c r="P631" s="147">
        <f>O631*H631</f>
        <v>0</v>
      </c>
      <c r="Q631" s="147">
        <v>0</v>
      </c>
      <c r="R631" s="147">
        <f>Q631*H631</f>
        <v>0</v>
      </c>
      <c r="S631" s="147">
        <v>0</v>
      </c>
      <c r="T631" s="148">
        <f>S631*H631</f>
        <v>0</v>
      </c>
      <c r="AR631" s="149" t="s">
        <v>177</v>
      </c>
      <c r="AT631" s="149" t="s">
        <v>173</v>
      </c>
      <c r="AU631" s="149" t="s">
        <v>89</v>
      </c>
      <c r="AY631" s="17" t="s">
        <v>171</v>
      </c>
      <c r="BE631" s="150">
        <f>IF(N631="základní",J631,0)</f>
        <v>0</v>
      </c>
      <c r="BF631" s="150">
        <f>IF(N631="snížená",J631,0)</f>
        <v>0</v>
      </c>
      <c r="BG631" s="150">
        <f>IF(N631="zákl. přenesená",J631,0)</f>
        <v>0</v>
      </c>
      <c r="BH631" s="150">
        <f>IF(N631="sníž. přenesená",J631,0)</f>
        <v>0</v>
      </c>
      <c r="BI631" s="150">
        <f>IF(N631="nulová",J631,0)</f>
        <v>0</v>
      </c>
      <c r="BJ631" s="17" t="s">
        <v>87</v>
      </c>
      <c r="BK631" s="150">
        <f>ROUND(I631*H631,2)</f>
        <v>0</v>
      </c>
      <c r="BL631" s="17" t="s">
        <v>177</v>
      </c>
      <c r="BM631" s="149" t="s">
        <v>2476</v>
      </c>
    </row>
    <row r="632" spans="2:65" s="11" customFormat="1" ht="25.95" customHeight="1">
      <c r="B632" s="125"/>
      <c r="D632" s="126" t="s">
        <v>79</v>
      </c>
      <c r="E632" s="127" t="s">
        <v>1989</v>
      </c>
      <c r="F632" s="127" t="s">
        <v>1990</v>
      </c>
      <c r="I632" s="128"/>
      <c r="J632" s="129">
        <f>BK632</f>
        <v>0</v>
      </c>
      <c r="L632" s="125"/>
      <c r="M632" s="130"/>
      <c r="P632" s="131">
        <f>P633+P718+P729+P740</f>
        <v>0</v>
      </c>
      <c r="R632" s="131">
        <f>R633+R718+R729+R740</f>
        <v>2.3507837100000004</v>
      </c>
      <c r="T632" s="132">
        <f>T633+T718+T729+T740</f>
        <v>0</v>
      </c>
      <c r="AR632" s="126" t="s">
        <v>89</v>
      </c>
      <c r="AT632" s="133" t="s">
        <v>79</v>
      </c>
      <c r="AU632" s="133" t="s">
        <v>80</v>
      </c>
      <c r="AY632" s="126" t="s">
        <v>171</v>
      </c>
      <c r="BK632" s="134">
        <f>BK633+BK718+BK729+BK740</f>
        <v>0</v>
      </c>
    </row>
    <row r="633" spans="2:65" s="11" customFormat="1" ht="22.95" customHeight="1">
      <c r="B633" s="125"/>
      <c r="D633" s="126" t="s">
        <v>79</v>
      </c>
      <c r="E633" s="135" t="s">
        <v>1991</v>
      </c>
      <c r="F633" s="135" t="s">
        <v>1992</v>
      </c>
      <c r="I633" s="128"/>
      <c r="J633" s="136">
        <f>BK633</f>
        <v>0</v>
      </c>
      <c r="L633" s="125"/>
      <c r="M633" s="130"/>
      <c r="P633" s="131">
        <f>SUM(P634:P717)</f>
        <v>0</v>
      </c>
      <c r="R633" s="131">
        <f>SUM(R634:R717)</f>
        <v>1.8295097100000002</v>
      </c>
      <c r="T633" s="132">
        <f>SUM(T634:T717)</f>
        <v>0</v>
      </c>
      <c r="AR633" s="126" t="s">
        <v>89</v>
      </c>
      <c r="AT633" s="133" t="s">
        <v>79</v>
      </c>
      <c r="AU633" s="133" t="s">
        <v>87</v>
      </c>
      <c r="AY633" s="126" t="s">
        <v>171</v>
      </c>
      <c r="BK633" s="134">
        <f>SUM(BK634:BK717)</f>
        <v>0</v>
      </c>
    </row>
    <row r="634" spans="2:65" s="1" customFormat="1" ht="24.15" customHeight="1">
      <c r="B634" s="32"/>
      <c r="C634" s="137" t="s">
        <v>858</v>
      </c>
      <c r="D634" s="137" t="s">
        <v>173</v>
      </c>
      <c r="E634" s="138" t="s">
        <v>1993</v>
      </c>
      <c r="F634" s="139" t="s">
        <v>1994</v>
      </c>
      <c r="G634" s="140" t="s">
        <v>176</v>
      </c>
      <c r="H634" s="141">
        <v>37.491</v>
      </c>
      <c r="I634" s="142"/>
      <c r="J634" s="143">
        <f>ROUND(I634*H634,2)</f>
        <v>0</v>
      </c>
      <c r="K634" s="144"/>
      <c r="L634" s="32"/>
      <c r="M634" s="145" t="s">
        <v>1</v>
      </c>
      <c r="N634" s="146" t="s">
        <v>45</v>
      </c>
      <c r="P634" s="147">
        <f>O634*H634</f>
        <v>0</v>
      </c>
      <c r="Q634" s="147">
        <v>0</v>
      </c>
      <c r="R634" s="147">
        <f>Q634*H634</f>
        <v>0</v>
      </c>
      <c r="S634" s="147">
        <v>0</v>
      </c>
      <c r="T634" s="148">
        <f>S634*H634</f>
        <v>0</v>
      </c>
      <c r="AR634" s="149" t="s">
        <v>327</v>
      </c>
      <c r="AT634" s="149" t="s">
        <v>173</v>
      </c>
      <c r="AU634" s="149" t="s">
        <v>89</v>
      </c>
      <c r="AY634" s="17" t="s">
        <v>171</v>
      </c>
      <c r="BE634" s="150">
        <f>IF(N634="základní",J634,0)</f>
        <v>0</v>
      </c>
      <c r="BF634" s="150">
        <f>IF(N634="snížená",J634,0)</f>
        <v>0</v>
      </c>
      <c r="BG634" s="150">
        <f>IF(N634="zákl. přenesená",J634,0)</f>
        <v>0</v>
      </c>
      <c r="BH634" s="150">
        <f>IF(N634="sníž. přenesená",J634,0)</f>
        <v>0</v>
      </c>
      <c r="BI634" s="150">
        <f>IF(N634="nulová",J634,0)</f>
        <v>0</v>
      </c>
      <c r="BJ634" s="17" t="s">
        <v>87</v>
      </c>
      <c r="BK634" s="150">
        <f>ROUND(I634*H634,2)</f>
        <v>0</v>
      </c>
      <c r="BL634" s="17" t="s">
        <v>327</v>
      </c>
      <c r="BM634" s="149" t="s">
        <v>2477</v>
      </c>
    </row>
    <row r="635" spans="2:65" s="12" customFormat="1">
      <c r="B635" s="151"/>
      <c r="D635" s="152" t="s">
        <v>179</v>
      </c>
      <c r="E635" s="153" t="s">
        <v>1</v>
      </c>
      <c r="F635" s="154" t="s">
        <v>2149</v>
      </c>
      <c r="H635" s="153" t="s">
        <v>1</v>
      </c>
      <c r="I635" s="155"/>
      <c r="L635" s="151"/>
      <c r="M635" s="156"/>
      <c r="T635" s="157"/>
      <c r="AT635" s="153" t="s">
        <v>179</v>
      </c>
      <c r="AU635" s="153" t="s">
        <v>89</v>
      </c>
      <c r="AV635" s="12" t="s">
        <v>87</v>
      </c>
      <c r="AW635" s="12" t="s">
        <v>36</v>
      </c>
      <c r="AX635" s="12" t="s">
        <v>80</v>
      </c>
      <c r="AY635" s="153" t="s">
        <v>171</v>
      </c>
    </row>
    <row r="636" spans="2:65" s="12" customFormat="1">
      <c r="B636" s="151"/>
      <c r="D636" s="152" t="s">
        <v>179</v>
      </c>
      <c r="E636" s="153" t="s">
        <v>1</v>
      </c>
      <c r="F636" s="154" t="s">
        <v>1852</v>
      </c>
      <c r="H636" s="153" t="s">
        <v>1</v>
      </c>
      <c r="I636" s="155"/>
      <c r="L636" s="151"/>
      <c r="M636" s="156"/>
      <c r="T636" s="157"/>
      <c r="AT636" s="153" t="s">
        <v>179</v>
      </c>
      <c r="AU636" s="153" t="s">
        <v>89</v>
      </c>
      <c r="AV636" s="12" t="s">
        <v>87</v>
      </c>
      <c r="AW636" s="12" t="s">
        <v>36</v>
      </c>
      <c r="AX636" s="12" t="s">
        <v>80</v>
      </c>
      <c r="AY636" s="153" t="s">
        <v>171</v>
      </c>
    </row>
    <row r="637" spans="2:65" s="12" customFormat="1">
      <c r="B637" s="151"/>
      <c r="D637" s="152" t="s">
        <v>179</v>
      </c>
      <c r="E637" s="153" t="s">
        <v>1</v>
      </c>
      <c r="F637" s="154" t="s">
        <v>2478</v>
      </c>
      <c r="H637" s="153" t="s">
        <v>1</v>
      </c>
      <c r="I637" s="155"/>
      <c r="L637" s="151"/>
      <c r="M637" s="156"/>
      <c r="T637" s="157"/>
      <c r="AT637" s="153" t="s">
        <v>179</v>
      </c>
      <c r="AU637" s="153" t="s">
        <v>89</v>
      </c>
      <c r="AV637" s="12" t="s">
        <v>87</v>
      </c>
      <c r="AW637" s="12" t="s">
        <v>36</v>
      </c>
      <c r="AX637" s="12" t="s">
        <v>80</v>
      </c>
      <c r="AY637" s="153" t="s">
        <v>171</v>
      </c>
    </row>
    <row r="638" spans="2:65" s="13" customFormat="1">
      <c r="B638" s="158"/>
      <c r="D638" s="152" t="s">
        <v>179</v>
      </c>
      <c r="E638" s="159" t="s">
        <v>1</v>
      </c>
      <c r="F638" s="160" t="s">
        <v>2479</v>
      </c>
      <c r="H638" s="161">
        <v>37.491</v>
      </c>
      <c r="I638" s="162"/>
      <c r="L638" s="158"/>
      <c r="M638" s="163"/>
      <c r="T638" s="164"/>
      <c r="AT638" s="159" t="s">
        <v>179</v>
      </c>
      <c r="AU638" s="159" t="s">
        <v>89</v>
      </c>
      <c r="AV638" s="13" t="s">
        <v>89</v>
      </c>
      <c r="AW638" s="13" t="s">
        <v>36</v>
      </c>
      <c r="AX638" s="13" t="s">
        <v>80</v>
      </c>
      <c r="AY638" s="159" t="s">
        <v>171</v>
      </c>
    </row>
    <row r="639" spans="2:65" s="14" customFormat="1">
      <c r="B639" s="165"/>
      <c r="D639" s="152" t="s">
        <v>179</v>
      </c>
      <c r="E639" s="166" t="s">
        <v>1</v>
      </c>
      <c r="F639" s="167" t="s">
        <v>183</v>
      </c>
      <c r="H639" s="168">
        <v>37.491</v>
      </c>
      <c r="I639" s="169"/>
      <c r="L639" s="165"/>
      <c r="M639" s="170"/>
      <c r="T639" s="171"/>
      <c r="AT639" s="166" t="s">
        <v>179</v>
      </c>
      <c r="AU639" s="166" t="s">
        <v>89</v>
      </c>
      <c r="AV639" s="14" t="s">
        <v>177</v>
      </c>
      <c r="AW639" s="14" t="s">
        <v>36</v>
      </c>
      <c r="AX639" s="14" t="s">
        <v>87</v>
      </c>
      <c r="AY639" s="166" t="s">
        <v>171</v>
      </c>
    </row>
    <row r="640" spans="2:65" s="1" customFormat="1" ht="16.5" customHeight="1">
      <c r="B640" s="32"/>
      <c r="C640" s="182" t="s">
        <v>867</v>
      </c>
      <c r="D640" s="182" t="s">
        <v>757</v>
      </c>
      <c r="E640" s="183" t="s">
        <v>2001</v>
      </c>
      <c r="F640" s="184" t="s">
        <v>2002</v>
      </c>
      <c r="G640" s="185" t="s">
        <v>2003</v>
      </c>
      <c r="H640" s="186">
        <v>11.247</v>
      </c>
      <c r="I640" s="187"/>
      <c r="J640" s="188">
        <f>ROUND(I640*H640,2)</f>
        <v>0</v>
      </c>
      <c r="K640" s="189"/>
      <c r="L640" s="190"/>
      <c r="M640" s="191" t="s">
        <v>1</v>
      </c>
      <c r="N640" s="192" t="s">
        <v>45</v>
      </c>
      <c r="P640" s="147">
        <f>O640*H640</f>
        <v>0</v>
      </c>
      <c r="Q640" s="147">
        <v>1E-3</v>
      </c>
      <c r="R640" s="147">
        <f>Q640*H640</f>
        <v>1.1247E-2</v>
      </c>
      <c r="S640" s="147">
        <v>0</v>
      </c>
      <c r="T640" s="148">
        <f>S640*H640</f>
        <v>0</v>
      </c>
      <c r="AR640" s="149" t="s">
        <v>552</v>
      </c>
      <c r="AT640" s="149" t="s">
        <v>757</v>
      </c>
      <c r="AU640" s="149" t="s">
        <v>89</v>
      </c>
      <c r="AY640" s="17" t="s">
        <v>171</v>
      </c>
      <c r="BE640" s="150">
        <f>IF(N640="základní",J640,0)</f>
        <v>0</v>
      </c>
      <c r="BF640" s="150">
        <f>IF(N640="snížená",J640,0)</f>
        <v>0</v>
      </c>
      <c r="BG640" s="150">
        <f>IF(N640="zákl. přenesená",J640,0)</f>
        <v>0</v>
      </c>
      <c r="BH640" s="150">
        <f>IF(N640="sníž. přenesená",J640,0)</f>
        <v>0</v>
      </c>
      <c r="BI640" s="150">
        <f>IF(N640="nulová",J640,0)</f>
        <v>0</v>
      </c>
      <c r="BJ640" s="17" t="s">
        <v>87</v>
      </c>
      <c r="BK640" s="150">
        <f>ROUND(I640*H640,2)</f>
        <v>0</v>
      </c>
      <c r="BL640" s="17" t="s">
        <v>327</v>
      </c>
      <c r="BM640" s="149" t="s">
        <v>2480</v>
      </c>
    </row>
    <row r="641" spans="2:65" s="13" customFormat="1">
      <c r="B641" s="158"/>
      <c r="D641" s="152" t="s">
        <v>179</v>
      </c>
      <c r="F641" s="160" t="s">
        <v>2481</v>
      </c>
      <c r="H641" s="161">
        <v>11.247</v>
      </c>
      <c r="I641" s="162"/>
      <c r="L641" s="158"/>
      <c r="M641" s="163"/>
      <c r="T641" s="164"/>
      <c r="AT641" s="159" t="s">
        <v>179</v>
      </c>
      <c r="AU641" s="159" t="s">
        <v>89</v>
      </c>
      <c r="AV641" s="13" t="s">
        <v>89</v>
      </c>
      <c r="AW641" s="13" t="s">
        <v>4</v>
      </c>
      <c r="AX641" s="13" t="s">
        <v>87</v>
      </c>
      <c r="AY641" s="159" t="s">
        <v>171</v>
      </c>
    </row>
    <row r="642" spans="2:65" s="1" customFormat="1" ht="24.15" customHeight="1">
      <c r="B642" s="32"/>
      <c r="C642" s="137" t="s">
        <v>875</v>
      </c>
      <c r="D642" s="137" t="s">
        <v>173</v>
      </c>
      <c r="E642" s="138" t="s">
        <v>2006</v>
      </c>
      <c r="F642" s="139" t="s">
        <v>2007</v>
      </c>
      <c r="G642" s="140" t="s">
        <v>176</v>
      </c>
      <c r="H642" s="141">
        <v>38.61</v>
      </c>
      <c r="I642" s="142"/>
      <c r="J642" s="143">
        <f>ROUND(I642*H642,2)</f>
        <v>0</v>
      </c>
      <c r="K642" s="144"/>
      <c r="L642" s="32"/>
      <c r="M642" s="145" t="s">
        <v>1</v>
      </c>
      <c r="N642" s="146" t="s">
        <v>45</v>
      </c>
      <c r="P642" s="147">
        <f>O642*H642</f>
        <v>0</v>
      </c>
      <c r="Q642" s="147">
        <v>0</v>
      </c>
      <c r="R642" s="147">
        <f>Q642*H642</f>
        <v>0</v>
      </c>
      <c r="S642" s="147">
        <v>0</v>
      </c>
      <c r="T642" s="148">
        <f>S642*H642</f>
        <v>0</v>
      </c>
      <c r="AR642" s="149" t="s">
        <v>327</v>
      </c>
      <c r="AT642" s="149" t="s">
        <v>173</v>
      </c>
      <c r="AU642" s="149" t="s">
        <v>89</v>
      </c>
      <c r="AY642" s="17" t="s">
        <v>171</v>
      </c>
      <c r="BE642" s="150">
        <f>IF(N642="základní",J642,0)</f>
        <v>0</v>
      </c>
      <c r="BF642" s="150">
        <f>IF(N642="snížená",J642,0)</f>
        <v>0</v>
      </c>
      <c r="BG642" s="150">
        <f>IF(N642="zákl. přenesená",J642,0)</f>
        <v>0</v>
      </c>
      <c r="BH642" s="150">
        <f>IF(N642="sníž. přenesená",J642,0)</f>
        <v>0</v>
      </c>
      <c r="BI642" s="150">
        <f>IF(N642="nulová",J642,0)</f>
        <v>0</v>
      </c>
      <c r="BJ642" s="17" t="s">
        <v>87</v>
      </c>
      <c r="BK642" s="150">
        <f>ROUND(I642*H642,2)</f>
        <v>0</v>
      </c>
      <c r="BL642" s="17" t="s">
        <v>327</v>
      </c>
      <c r="BM642" s="149" t="s">
        <v>2482</v>
      </c>
    </row>
    <row r="643" spans="2:65" s="12" customFormat="1">
      <c r="B643" s="151"/>
      <c r="D643" s="152" t="s">
        <v>179</v>
      </c>
      <c r="E643" s="153" t="s">
        <v>1</v>
      </c>
      <c r="F643" s="154" t="s">
        <v>2149</v>
      </c>
      <c r="H643" s="153" t="s">
        <v>1</v>
      </c>
      <c r="I643" s="155"/>
      <c r="L643" s="151"/>
      <c r="M643" s="156"/>
      <c r="T643" s="157"/>
      <c r="AT643" s="153" t="s">
        <v>179</v>
      </c>
      <c r="AU643" s="153" t="s">
        <v>89</v>
      </c>
      <c r="AV643" s="12" t="s">
        <v>87</v>
      </c>
      <c r="AW643" s="12" t="s">
        <v>36</v>
      </c>
      <c r="AX643" s="12" t="s">
        <v>80</v>
      </c>
      <c r="AY643" s="153" t="s">
        <v>171</v>
      </c>
    </row>
    <row r="644" spans="2:65" s="12" customFormat="1">
      <c r="B644" s="151"/>
      <c r="D644" s="152" t="s">
        <v>179</v>
      </c>
      <c r="E644" s="153" t="s">
        <v>1</v>
      </c>
      <c r="F644" s="154" t="s">
        <v>1852</v>
      </c>
      <c r="H644" s="153" t="s">
        <v>1</v>
      </c>
      <c r="I644" s="155"/>
      <c r="L644" s="151"/>
      <c r="M644" s="156"/>
      <c r="T644" s="157"/>
      <c r="AT644" s="153" t="s">
        <v>179</v>
      </c>
      <c r="AU644" s="153" t="s">
        <v>89</v>
      </c>
      <c r="AV644" s="12" t="s">
        <v>87</v>
      </c>
      <c r="AW644" s="12" t="s">
        <v>36</v>
      </c>
      <c r="AX644" s="12" t="s">
        <v>80</v>
      </c>
      <c r="AY644" s="153" t="s">
        <v>171</v>
      </c>
    </row>
    <row r="645" spans="2:65" s="12" customFormat="1">
      <c r="B645" s="151"/>
      <c r="D645" s="152" t="s">
        <v>179</v>
      </c>
      <c r="E645" s="153" t="s">
        <v>1</v>
      </c>
      <c r="F645" s="154" t="s">
        <v>2483</v>
      </c>
      <c r="H645" s="153" t="s">
        <v>1</v>
      </c>
      <c r="I645" s="155"/>
      <c r="L645" s="151"/>
      <c r="M645" s="156"/>
      <c r="T645" s="157"/>
      <c r="AT645" s="153" t="s">
        <v>179</v>
      </c>
      <c r="AU645" s="153" t="s">
        <v>89</v>
      </c>
      <c r="AV645" s="12" t="s">
        <v>87</v>
      </c>
      <c r="AW645" s="12" t="s">
        <v>36</v>
      </c>
      <c r="AX645" s="12" t="s">
        <v>80</v>
      </c>
      <c r="AY645" s="153" t="s">
        <v>171</v>
      </c>
    </row>
    <row r="646" spans="2:65" s="13" customFormat="1" ht="20.399999999999999">
      <c r="B646" s="158"/>
      <c r="D646" s="152" t="s">
        <v>179</v>
      </c>
      <c r="E646" s="159" t="s">
        <v>1</v>
      </c>
      <c r="F646" s="160" t="s">
        <v>2484</v>
      </c>
      <c r="H646" s="161">
        <v>9.7479999999999993</v>
      </c>
      <c r="I646" s="162"/>
      <c r="L646" s="158"/>
      <c r="M646" s="163"/>
      <c r="T646" s="164"/>
      <c r="AT646" s="159" t="s">
        <v>179</v>
      </c>
      <c r="AU646" s="159" t="s">
        <v>89</v>
      </c>
      <c r="AV646" s="13" t="s">
        <v>89</v>
      </c>
      <c r="AW646" s="13" t="s">
        <v>36</v>
      </c>
      <c r="AX646" s="13" t="s">
        <v>80</v>
      </c>
      <c r="AY646" s="159" t="s">
        <v>171</v>
      </c>
    </row>
    <row r="647" spans="2:65" s="13" customFormat="1" ht="20.399999999999999">
      <c r="B647" s="158"/>
      <c r="D647" s="152" t="s">
        <v>179</v>
      </c>
      <c r="E647" s="159" t="s">
        <v>1</v>
      </c>
      <c r="F647" s="160" t="s">
        <v>2485</v>
      </c>
      <c r="H647" s="161">
        <v>9.3930000000000007</v>
      </c>
      <c r="I647" s="162"/>
      <c r="L647" s="158"/>
      <c r="M647" s="163"/>
      <c r="T647" s="164"/>
      <c r="AT647" s="159" t="s">
        <v>179</v>
      </c>
      <c r="AU647" s="159" t="s">
        <v>89</v>
      </c>
      <c r="AV647" s="13" t="s">
        <v>89</v>
      </c>
      <c r="AW647" s="13" t="s">
        <v>36</v>
      </c>
      <c r="AX647" s="13" t="s">
        <v>80</v>
      </c>
      <c r="AY647" s="159" t="s">
        <v>171</v>
      </c>
    </row>
    <row r="648" spans="2:65" s="13" customFormat="1" ht="20.399999999999999">
      <c r="B648" s="158"/>
      <c r="D648" s="152" t="s">
        <v>179</v>
      </c>
      <c r="E648" s="159" t="s">
        <v>1</v>
      </c>
      <c r="F648" s="160" t="s">
        <v>2486</v>
      </c>
      <c r="H648" s="161">
        <v>19.469000000000001</v>
      </c>
      <c r="I648" s="162"/>
      <c r="L648" s="158"/>
      <c r="M648" s="163"/>
      <c r="T648" s="164"/>
      <c r="AT648" s="159" t="s">
        <v>179</v>
      </c>
      <c r="AU648" s="159" t="s">
        <v>89</v>
      </c>
      <c r="AV648" s="13" t="s">
        <v>89</v>
      </c>
      <c r="AW648" s="13" t="s">
        <v>36</v>
      </c>
      <c r="AX648" s="13" t="s">
        <v>80</v>
      </c>
      <c r="AY648" s="159" t="s">
        <v>171</v>
      </c>
    </row>
    <row r="649" spans="2:65" s="14" customFormat="1">
      <c r="B649" s="165"/>
      <c r="D649" s="152" t="s">
        <v>179</v>
      </c>
      <c r="E649" s="166" t="s">
        <v>1</v>
      </c>
      <c r="F649" s="167" t="s">
        <v>183</v>
      </c>
      <c r="H649" s="168">
        <v>38.61</v>
      </c>
      <c r="I649" s="169"/>
      <c r="L649" s="165"/>
      <c r="M649" s="170"/>
      <c r="T649" s="171"/>
      <c r="AT649" s="166" t="s">
        <v>179</v>
      </c>
      <c r="AU649" s="166" t="s">
        <v>89</v>
      </c>
      <c r="AV649" s="14" t="s">
        <v>177</v>
      </c>
      <c r="AW649" s="14" t="s">
        <v>36</v>
      </c>
      <c r="AX649" s="14" t="s">
        <v>87</v>
      </c>
      <c r="AY649" s="166" t="s">
        <v>171</v>
      </c>
    </row>
    <row r="650" spans="2:65" s="1" customFormat="1" ht="16.5" customHeight="1">
      <c r="B650" s="32"/>
      <c r="C650" s="182" t="s">
        <v>880</v>
      </c>
      <c r="D650" s="182" t="s">
        <v>757</v>
      </c>
      <c r="E650" s="183" t="s">
        <v>2001</v>
      </c>
      <c r="F650" s="184" t="s">
        <v>2002</v>
      </c>
      <c r="G650" s="185" t="s">
        <v>2003</v>
      </c>
      <c r="H650" s="186">
        <v>13.127000000000001</v>
      </c>
      <c r="I650" s="187"/>
      <c r="J650" s="188">
        <f>ROUND(I650*H650,2)</f>
        <v>0</v>
      </c>
      <c r="K650" s="189"/>
      <c r="L650" s="190"/>
      <c r="M650" s="191" t="s">
        <v>1</v>
      </c>
      <c r="N650" s="192" t="s">
        <v>45</v>
      </c>
      <c r="P650" s="147">
        <f>O650*H650</f>
        <v>0</v>
      </c>
      <c r="Q650" s="147">
        <v>1E-3</v>
      </c>
      <c r="R650" s="147">
        <f>Q650*H650</f>
        <v>1.3127000000000002E-2</v>
      </c>
      <c r="S650" s="147">
        <v>0</v>
      </c>
      <c r="T650" s="148">
        <f>S650*H650</f>
        <v>0</v>
      </c>
      <c r="AR650" s="149" t="s">
        <v>552</v>
      </c>
      <c r="AT650" s="149" t="s">
        <v>757</v>
      </c>
      <c r="AU650" s="149" t="s">
        <v>89</v>
      </c>
      <c r="AY650" s="17" t="s">
        <v>171</v>
      </c>
      <c r="BE650" s="150">
        <f>IF(N650="základní",J650,0)</f>
        <v>0</v>
      </c>
      <c r="BF650" s="150">
        <f>IF(N650="snížená",J650,0)</f>
        <v>0</v>
      </c>
      <c r="BG650" s="150">
        <f>IF(N650="zákl. přenesená",J650,0)</f>
        <v>0</v>
      </c>
      <c r="BH650" s="150">
        <f>IF(N650="sníž. přenesená",J650,0)</f>
        <v>0</v>
      </c>
      <c r="BI650" s="150">
        <f>IF(N650="nulová",J650,0)</f>
        <v>0</v>
      </c>
      <c r="BJ650" s="17" t="s">
        <v>87</v>
      </c>
      <c r="BK650" s="150">
        <f>ROUND(I650*H650,2)</f>
        <v>0</v>
      </c>
      <c r="BL650" s="17" t="s">
        <v>327</v>
      </c>
      <c r="BM650" s="149" t="s">
        <v>2487</v>
      </c>
    </row>
    <row r="651" spans="2:65" s="13" customFormat="1">
      <c r="B651" s="158"/>
      <c r="D651" s="152" t="s">
        <v>179</v>
      </c>
      <c r="F651" s="160" t="s">
        <v>2488</v>
      </c>
      <c r="H651" s="161">
        <v>13.127000000000001</v>
      </c>
      <c r="I651" s="162"/>
      <c r="L651" s="158"/>
      <c r="M651" s="163"/>
      <c r="T651" s="164"/>
      <c r="AT651" s="159" t="s">
        <v>179</v>
      </c>
      <c r="AU651" s="159" t="s">
        <v>89</v>
      </c>
      <c r="AV651" s="13" t="s">
        <v>89</v>
      </c>
      <c r="AW651" s="13" t="s">
        <v>4</v>
      </c>
      <c r="AX651" s="13" t="s">
        <v>87</v>
      </c>
      <c r="AY651" s="159" t="s">
        <v>171</v>
      </c>
    </row>
    <row r="652" spans="2:65" s="1" customFormat="1" ht="24.15" customHeight="1">
      <c r="B652" s="32"/>
      <c r="C652" s="137" t="s">
        <v>900</v>
      </c>
      <c r="D652" s="137" t="s">
        <v>173</v>
      </c>
      <c r="E652" s="138" t="s">
        <v>2006</v>
      </c>
      <c r="F652" s="139" t="s">
        <v>2007</v>
      </c>
      <c r="G652" s="140" t="s">
        <v>176</v>
      </c>
      <c r="H652" s="141">
        <v>173.27199999999999</v>
      </c>
      <c r="I652" s="142"/>
      <c r="J652" s="143">
        <f>ROUND(I652*H652,2)</f>
        <v>0</v>
      </c>
      <c r="K652" s="144"/>
      <c r="L652" s="32"/>
      <c r="M652" s="145" t="s">
        <v>1</v>
      </c>
      <c r="N652" s="146" t="s">
        <v>45</v>
      </c>
      <c r="P652" s="147">
        <f>O652*H652</f>
        <v>0</v>
      </c>
      <c r="Q652" s="147">
        <v>0</v>
      </c>
      <c r="R652" s="147">
        <f>Q652*H652</f>
        <v>0</v>
      </c>
      <c r="S652" s="147">
        <v>0</v>
      </c>
      <c r="T652" s="148">
        <f>S652*H652</f>
        <v>0</v>
      </c>
      <c r="AR652" s="149" t="s">
        <v>327</v>
      </c>
      <c r="AT652" s="149" t="s">
        <v>173</v>
      </c>
      <c r="AU652" s="149" t="s">
        <v>89</v>
      </c>
      <c r="AY652" s="17" t="s">
        <v>171</v>
      </c>
      <c r="BE652" s="150">
        <f>IF(N652="základní",J652,0)</f>
        <v>0</v>
      </c>
      <c r="BF652" s="150">
        <f>IF(N652="snížená",J652,0)</f>
        <v>0</v>
      </c>
      <c r="BG652" s="150">
        <f>IF(N652="zákl. přenesená",J652,0)</f>
        <v>0</v>
      </c>
      <c r="BH652" s="150">
        <f>IF(N652="sníž. přenesená",J652,0)</f>
        <v>0</v>
      </c>
      <c r="BI652" s="150">
        <f>IF(N652="nulová",J652,0)</f>
        <v>0</v>
      </c>
      <c r="BJ652" s="17" t="s">
        <v>87</v>
      </c>
      <c r="BK652" s="150">
        <f>ROUND(I652*H652,2)</f>
        <v>0</v>
      </c>
      <c r="BL652" s="17" t="s">
        <v>327</v>
      </c>
      <c r="BM652" s="149" t="s">
        <v>2489</v>
      </c>
    </row>
    <row r="653" spans="2:65" s="12" customFormat="1">
      <c r="B653" s="151"/>
      <c r="D653" s="152" t="s">
        <v>179</v>
      </c>
      <c r="E653" s="153" t="s">
        <v>1</v>
      </c>
      <c r="F653" s="154" t="s">
        <v>2149</v>
      </c>
      <c r="H653" s="153" t="s">
        <v>1</v>
      </c>
      <c r="I653" s="155"/>
      <c r="L653" s="151"/>
      <c r="M653" s="156"/>
      <c r="T653" s="157"/>
      <c r="AT653" s="153" t="s">
        <v>179</v>
      </c>
      <c r="AU653" s="153" t="s">
        <v>89</v>
      </c>
      <c r="AV653" s="12" t="s">
        <v>87</v>
      </c>
      <c r="AW653" s="12" t="s">
        <v>36</v>
      </c>
      <c r="AX653" s="12" t="s">
        <v>80</v>
      </c>
      <c r="AY653" s="153" t="s">
        <v>171</v>
      </c>
    </row>
    <row r="654" spans="2:65" s="12" customFormat="1">
      <c r="B654" s="151"/>
      <c r="D654" s="152" t="s">
        <v>179</v>
      </c>
      <c r="E654" s="153" t="s">
        <v>1</v>
      </c>
      <c r="F654" s="154" t="s">
        <v>1852</v>
      </c>
      <c r="H654" s="153" t="s">
        <v>1</v>
      </c>
      <c r="I654" s="155"/>
      <c r="L654" s="151"/>
      <c r="M654" s="156"/>
      <c r="T654" s="157"/>
      <c r="AT654" s="153" t="s">
        <v>179</v>
      </c>
      <c r="AU654" s="153" t="s">
        <v>89</v>
      </c>
      <c r="AV654" s="12" t="s">
        <v>87</v>
      </c>
      <c r="AW654" s="12" t="s">
        <v>36</v>
      </c>
      <c r="AX654" s="12" t="s">
        <v>80</v>
      </c>
      <c r="AY654" s="153" t="s">
        <v>171</v>
      </c>
    </row>
    <row r="655" spans="2:65" s="12" customFormat="1">
      <c r="B655" s="151"/>
      <c r="D655" s="152" t="s">
        <v>179</v>
      </c>
      <c r="E655" s="153" t="s">
        <v>1</v>
      </c>
      <c r="F655" s="154" t="s">
        <v>2490</v>
      </c>
      <c r="H655" s="153" t="s">
        <v>1</v>
      </c>
      <c r="I655" s="155"/>
      <c r="L655" s="151"/>
      <c r="M655" s="156"/>
      <c r="T655" s="157"/>
      <c r="AT655" s="153" t="s">
        <v>179</v>
      </c>
      <c r="AU655" s="153" t="s">
        <v>89</v>
      </c>
      <c r="AV655" s="12" t="s">
        <v>87</v>
      </c>
      <c r="AW655" s="12" t="s">
        <v>36</v>
      </c>
      <c r="AX655" s="12" t="s">
        <v>80</v>
      </c>
      <c r="AY655" s="153" t="s">
        <v>171</v>
      </c>
    </row>
    <row r="656" spans="2:65" s="12" customFormat="1" ht="20.399999999999999">
      <c r="B656" s="151"/>
      <c r="D656" s="152" t="s">
        <v>179</v>
      </c>
      <c r="E656" s="153" t="s">
        <v>1</v>
      </c>
      <c r="F656" s="154" t="s">
        <v>2491</v>
      </c>
      <c r="H656" s="153" t="s">
        <v>1</v>
      </c>
      <c r="I656" s="155"/>
      <c r="L656" s="151"/>
      <c r="M656" s="156"/>
      <c r="T656" s="157"/>
      <c r="AT656" s="153" t="s">
        <v>179</v>
      </c>
      <c r="AU656" s="153" t="s">
        <v>89</v>
      </c>
      <c r="AV656" s="12" t="s">
        <v>87</v>
      </c>
      <c r="AW656" s="12" t="s">
        <v>36</v>
      </c>
      <c r="AX656" s="12" t="s">
        <v>80</v>
      </c>
      <c r="AY656" s="153" t="s">
        <v>171</v>
      </c>
    </row>
    <row r="657" spans="2:65" s="13" customFormat="1" ht="20.399999999999999">
      <c r="B657" s="158"/>
      <c r="D657" s="152" t="s">
        <v>179</v>
      </c>
      <c r="E657" s="159" t="s">
        <v>1</v>
      </c>
      <c r="F657" s="160" t="s">
        <v>2492</v>
      </c>
      <c r="H657" s="161">
        <v>211.88200000000001</v>
      </c>
      <c r="I657" s="162"/>
      <c r="L657" s="158"/>
      <c r="M657" s="163"/>
      <c r="T657" s="164"/>
      <c r="AT657" s="159" t="s">
        <v>179</v>
      </c>
      <c r="AU657" s="159" t="s">
        <v>89</v>
      </c>
      <c r="AV657" s="13" t="s">
        <v>89</v>
      </c>
      <c r="AW657" s="13" t="s">
        <v>36</v>
      </c>
      <c r="AX657" s="13" t="s">
        <v>80</v>
      </c>
      <c r="AY657" s="159" t="s">
        <v>171</v>
      </c>
    </row>
    <row r="658" spans="2:65" s="13" customFormat="1">
      <c r="B658" s="158"/>
      <c r="D658" s="152" t="s">
        <v>179</v>
      </c>
      <c r="E658" s="159" t="s">
        <v>1</v>
      </c>
      <c r="F658" s="160" t="s">
        <v>2493</v>
      </c>
      <c r="H658" s="161">
        <v>-38.61</v>
      </c>
      <c r="I658" s="162"/>
      <c r="L658" s="158"/>
      <c r="M658" s="163"/>
      <c r="T658" s="164"/>
      <c r="AT658" s="159" t="s">
        <v>179</v>
      </c>
      <c r="AU658" s="159" t="s">
        <v>89</v>
      </c>
      <c r="AV658" s="13" t="s">
        <v>89</v>
      </c>
      <c r="AW658" s="13" t="s">
        <v>36</v>
      </c>
      <c r="AX658" s="13" t="s">
        <v>80</v>
      </c>
      <c r="AY658" s="159" t="s">
        <v>171</v>
      </c>
    </row>
    <row r="659" spans="2:65" s="14" customFormat="1">
      <c r="B659" s="165"/>
      <c r="D659" s="152" t="s">
        <v>179</v>
      </c>
      <c r="E659" s="166" t="s">
        <v>1</v>
      </c>
      <c r="F659" s="167" t="s">
        <v>183</v>
      </c>
      <c r="H659" s="168">
        <v>173.27199999999999</v>
      </c>
      <c r="I659" s="169"/>
      <c r="L659" s="165"/>
      <c r="M659" s="170"/>
      <c r="T659" s="171"/>
      <c r="AT659" s="166" t="s">
        <v>179</v>
      </c>
      <c r="AU659" s="166" t="s">
        <v>89</v>
      </c>
      <c r="AV659" s="14" t="s">
        <v>177</v>
      </c>
      <c r="AW659" s="14" t="s">
        <v>36</v>
      </c>
      <c r="AX659" s="14" t="s">
        <v>87</v>
      </c>
      <c r="AY659" s="166" t="s">
        <v>171</v>
      </c>
    </row>
    <row r="660" spans="2:65" s="1" customFormat="1" ht="16.5" customHeight="1">
      <c r="B660" s="32"/>
      <c r="C660" s="182" t="s">
        <v>911</v>
      </c>
      <c r="D660" s="182" t="s">
        <v>757</v>
      </c>
      <c r="E660" s="183" t="s">
        <v>2019</v>
      </c>
      <c r="F660" s="184" t="s">
        <v>2020</v>
      </c>
      <c r="G660" s="185" t="s">
        <v>689</v>
      </c>
      <c r="H660" s="186">
        <v>5.8999999999999997E-2</v>
      </c>
      <c r="I660" s="187"/>
      <c r="J660" s="188">
        <f>ROUND(I660*H660,2)</f>
        <v>0</v>
      </c>
      <c r="K660" s="189"/>
      <c r="L660" s="190"/>
      <c r="M660" s="191" t="s">
        <v>1</v>
      </c>
      <c r="N660" s="192" t="s">
        <v>45</v>
      </c>
      <c r="P660" s="147">
        <f>O660*H660</f>
        <v>0</v>
      </c>
      <c r="Q660" s="147">
        <v>1</v>
      </c>
      <c r="R660" s="147">
        <f>Q660*H660</f>
        <v>5.8999999999999997E-2</v>
      </c>
      <c r="S660" s="147">
        <v>0</v>
      </c>
      <c r="T660" s="148">
        <f>S660*H660</f>
        <v>0</v>
      </c>
      <c r="AR660" s="149" t="s">
        <v>552</v>
      </c>
      <c r="AT660" s="149" t="s">
        <v>757</v>
      </c>
      <c r="AU660" s="149" t="s">
        <v>89</v>
      </c>
      <c r="AY660" s="17" t="s">
        <v>171</v>
      </c>
      <c r="BE660" s="150">
        <f>IF(N660="základní",J660,0)</f>
        <v>0</v>
      </c>
      <c r="BF660" s="150">
        <f>IF(N660="snížená",J660,0)</f>
        <v>0</v>
      </c>
      <c r="BG660" s="150">
        <f>IF(N660="zákl. přenesená",J660,0)</f>
        <v>0</v>
      </c>
      <c r="BH660" s="150">
        <f>IF(N660="sníž. přenesená",J660,0)</f>
        <v>0</v>
      </c>
      <c r="BI660" s="150">
        <f>IF(N660="nulová",J660,0)</f>
        <v>0</v>
      </c>
      <c r="BJ660" s="17" t="s">
        <v>87</v>
      </c>
      <c r="BK660" s="150">
        <f>ROUND(I660*H660,2)</f>
        <v>0</v>
      </c>
      <c r="BL660" s="17" t="s">
        <v>327</v>
      </c>
      <c r="BM660" s="149" t="s">
        <v>2494</v>
      </c>
    </row>
    <row r="661" spans="2:65" s="13" customFormat="1">
      <c r="B661" s="158"/>
      <c r="D661" s="152" t="s">
        <v>179</v>
      </c>
      <c r="F661" s="160" t="s">
        <v>2495</v>
      </c>
      <c r="H661" s="161">
        <v>5.8999999999999997E-2</v>
      </c>
      <c r="I661" s="162"/>
      <c r="L661" s="158"/>
      <c r="M661" s="163"/>
      <c r="T661" s="164"/>
      <c r="AT661" s="159" t="s">
        <v>179</v>
      </c>
      <c r="AU661" s="159" t="s">
        <v>89</v>
      </c>
      <c r="AV661" s="13" t="s">
        <v>89</v>
      </c>
      <c r="AW661" s="13" t="s">
        <v>4</v>
      </c>
      <c r="AX661" s="13" t="s">
        <v>87</v>
      </c>
      <c r="AY661" s="159" t="s">
        <v>171</v>
      </c>
    </row>
    <row r="662" spans="2:65" s="1" customFormat="1" ht="24.15" customHeight="1">
      <c r="B662" s="32"/>
      <c r="C662" s="137" t="s">
        <v>918</v>
      </c>
      <c r="D662" s="137" t="s">
        <v>173</v>
      </c>
      <c r="E662" s="138" t="s">
        <v>2023</v>
      </c>
      <c r="F662" s="139" t="s">
        <v>2024</v>
      </c>
      <c r="G662" s="140" t="s">
        <v>176</v>
      </c>
      <c r="H662" s="141">
        <v>346.54399999999998</v>
      </c>
      <c r="I662" s="142"/>
      <c r="J662" s="143">
        <f>ROUND(I662*H662,2)</f>
        <v>0</v>
      </c>
      <c r="K662" s="144"/>
      <c r="L662" s="32"/>
      <c r="M662" s="145" t="s">
        <v>1</v>
      </c>
      <c r="N662" s="146" t="s">
        <v>45</v>
      </c>
      <c r="P662" s="147">
        <f>O662*H662</f>
        <v>0</v>
      </c>
      <c r="Q662" s="147">
        <v>0</v>
      </c>
      <c r="R662" s="147">
        <f>Q662*H662</f>
        <v>0</v>
      </c>
      <c r="S662" s="147">
        <v>0</v>
      </c>
      <c r="T662" s="148">
        <f>S662*H662</f>
        <v>0</v>
      </c>
      <c r="AR662" s="149" t="s">
        <v>327</v>
      </c>
      <c r="AT662" s="149" t="s">
        <v>173</v>
      </c>
      <c r="AU662" s="149" t="s">
        <v>89</v>
      </c>
      <c r="AY662" s="17" t="s">
        <v>171</v>
      </c>
      <c r="BE662" s="150">
        <f>IF(N662="základní",J662,0)</f>
        <v>0</v>
      </c>
      <c r="BF662" s="150">
        <f>IF(N662="snížená",J662,0)</f>
        <v>0</v>
      </c>
      <c r="BG662" s="150">
        <f>IF(N662="zákl. přenesená",J662,0)</f>
        <v>0</v>
      </c>
      <c r="BH662" s="150">
        <f>IF(N662="sníž. přenesená",J662,0)</f>
        <v>0</v>
      </c>
      <c r="BI662" s="150">
        <f>IF(N662="nulová",J662,0)</f>
        <v>0</v>
      </c>
      <c r="BJ662" s="17" t="s">
        <v>87</v>
      </c>
      <c r="BK662" s="150">
        <f>ROUND(I662*H662,2)</f>
        <v>0</v>
      </c>
      <c r="BL662" s="17" t="s">
        <v>327</v>
      </c>
      <c r="BM662" s="149" t="s">
        <v>2496</v>
      </c>
    </row>
    <row r="663" spans="2:65" s="12" customFormat="1">
      <c r="B663" s="151"/>
      <c r="D663" s="152" t="s">
        <v>179</v>
      </c>
      <c r="E663" s="153" t="s">
        <v>1</v>
      </c>
      <c r="F663" s="154" t="s">
        <v>2149</v>
      </c>
      <c r="H663" s="153" t="s">
        <v>1</v>
      </c>
      <c r="I663" s="155"/>
      <c r="L663" s="151"/>
      <c r="M663" s="156"/>
      <c r="T663" s="157"/>
      <c r="AT663" s="153" t="s">
        <v>179</v>
      </c>
      <c r="AU663" s="153" t="s">
        <v>89</v>
      </c>
      <c r="AV663" s="12" t="s">
        <v>87</v>
      </c>
      <c r="AW663" s="12" t="s">
        <v>36</v>
      </c>
      <c r="AX663" s="12" t="s">
        <v>80</v>
      </c>
      <c r="AY663" s="153" t="s">
        <v>171</v>
      </c>
    </row>
    <row r="664" spans="2:65" s="12" customFormat="1">
      <c r="B664" s="151"/>
      <c r="D664" s="152" t="s">
        <v>179</v>
      </c>
      <c r="E664" s="153" t="s">
        <v>1</v>
      </c>
      <c r="F664" s="154" t="s">
        <v>1852</v>
      </c>
      <c r="H664" s="153" t="s">
        <v>1</v>
      </c>
      <c r="I664" s="155"/>
      <c r="L664" s="151"/>
      <c r="M664" s="156"/>
      <c r="T664" s="157"/>
      <c r="AT664" s="153" t="s">
        <v>179</v>
      </c>
      <c r="AU664" s="153" t="s">
        <v>89</v>
      </c>
      <c r="AV664" s="12" t="s">
        <v>87</v>
      </c>
      <c r="AW664" s="12" t="s">
        <v>36</v>
      </c>
      <c r="AX664" s="12" t="s">
        <v>80</v>
      </c>
      <c r="AY664" s="153" t="s">
        <v>171</v>
      </c>
    </row>
    <row r="665" spans="2:65" s="12" customFormat="1">
      <c r="B665" s="151"/>
      <c r="D665" s="152" t="s">
        <v>179</v>
      </c>
      <c r="E665" s="153" t="s">
        <v>1</v>
      </c>
      <c r="F665" s="154" t="s">
        <v>2490</v>
      </c>
      <c r="H665" s="153" t="s">
        <v>1</v>
      </c>
      <c r="I665" s="155"/>
      <c r="L665" s="151"/>
      <c r="M665" s="156"/>
      <c r="T665" s="157"/>
      <c r="AT665" s="153" t="s">
        <v>179</v>
      </c>
      <c r="AU665" s="153" t="s">
        <v>89</v>
      </c>
      <c r="AV665" s="12" t="s">
        <v>87</v>
      </c>
      <c r="AW665" s="12" t="s">
        <v>36</v>
      </c>
      <c r="AX665" s="12" t="s">
        <v>80</v>
      </c>
      <c r="AY665" s="153" t="s">
        <v>171</v>
      </c>
    </row>
    <row r="666" spans="2:65" s="12" customFormat="1" ht="20.399999999999999">
      <c r="B666" s="151"/>
      <c r="D666" s="152" t="s">
        <v>179</v>
      </c>
      <c r="E666" s="153" t="s">
        <v>1</v>
      </c>
      <c r="F666" s="154" t="s">
        <v>2491</v>
      </c>
      <c r="H666" s="153" t="s">
        <v>1</v>
      </c>
      <c r="I666" s="155"/>
      <c r="L666" s="151"/>
      <c r="M666" s="156"/>
      <c r="T666" s="157"/>
      <c r="AT666" s="153" t="s">
        <v>179</v>
      </c>
      <c r="AU666" s="153" t="s">
        <v>89</v>
      </c>
      <c r="AV666" s="12" t="s">
        <v>87</v>
      </c>
      <c r="AW666" s="12" t="s">
        <v>36</v>
      </c>
      <c r="AX666" s="12" t="s">
        <v>80</v>
      </c>
      <c r="AY666" s="153" t="s">
        <v>171</v>
      </c>
    </row>
    <row r="667" spans="2:65" s="13" customFormat="1" ht="20.399999999999999">
      <c r="B667" s="158"/>
      <c r="D667" s="152" t="s">
        <v>179</v>
      </c>
      <c r="E667" s="159" t="s">
        <v>1</v>
      </c>
      <c r="F667" s="160" t="s">
        <v>2492</v>
      </c>
      <c r="H667" s="161">
        <v>211.88200000000001</v>
      </c>
      <c r="I667" s="162"/>
      <c r="L667" s="158"/>
      <c r="M667" s="163"/>
      <c r="T667" s="164"/>
      <c r="AT667" s="159" t="s">
        <v>179</v>
      </c>
      <c r="AU667" s="159" t="s">
        <v>89</v>
      </c>
      <c r="AV667" s="13" t="s">
        <v>89</v>
      </c>
      <c r="AW667" s="13" t="s">
        <v>36</v>
      </c>
      <c r="AX667" s="13" t="s">
        <v>80</v>
      </c>
      <c r="AY667" s="159" t="s">
        <v>171</v>
      </c>
    </row>
    <row r="668" spans="2:65" s="13" customFormat="1">
      <c r="B668" s="158"/>
      <c r="D668" s="152" t="s">
        <v>179</v>
      </c>
      <c r="E668" s="159" t="s">
        <v>1</v>
      </c>
      <c r="F668" s="160" t="s">
        <v>2493</v>
      </c>
      <c r="H668" s="161">
        <v>-38.61</v>
      </c>
      <c r="I668" s="162"/>
      <c r="L668" s="158"/>
      <c r="M668" s="163"/>
      <c r="T668" s="164"/>
      <c r="AT668" s="159" t="s">
        <v>179</v>
      </c>
      <c r="AU668" s="159" t="s">
        <v>89</v>
      </c>
      <c r="AV668" s="13" t="s">
        <v>89</v>
      </c>
      <c r="AW668" s="13" t="s">
        <v>36</v>
      </c>
      <c r="AX668" s="13" t="s">
        <v>80</v>
      </c>
      <c r="AY668" s="159" t="s">
        <v>171</v>
      </c>
    </row>
    <row r="669" spans="2:65" s="14" customFormat="1">
      <c r="B669" s="165"/>
      <c r="D669" s="152" t="s">
        <v>179</v>
      </c>
      <c r="E669" s="166" t="s">
        <v>1</v>
      </c>
      <c r="F669" s="167" t="s">
        <v>183</v>
      </c>
      <c r="H669" s="168">
        <v>173.27199999999999</v>
      </c>
      <c r="I669" s="169"/>
      <c r="L669" s="165"/>
      <c r="M669" s="170"/>
      <c r="T669" s="171"/>
      <c r="AT669" s="166" t="s">
        <v>179</v>
      </c>
      <c r="AU669" s="166" t="s">
        <v>89</v>
      </c>
      <c r="AV669" s="14" t="s">
        <v>177</v>
      </c>
      <c r="AW669" s="14" t="s">
        <v>36</v>
      </c>
      <c r="AX669" s="14" t="s">
        <v>80</v>
      </c>
      <c r="AY669" s="166" t="s">
        <v>171</v>
      </c>
    </row>
    <row r="670" spans="2:65" s="13" customFormat="1">
      <c r="B670" s="158"/>
      <c r="D670" s="152" t="s">
        <v>179</v>
      </c>
      <c r="E670" s="159" t="s">
        <v>1</v>
      </c>
      <c r="F670" s="160" t="s">
        <v>2497</v>
      </c>
      <c r="H670" s="161">
        <v>346.54399999999998</v>
      </c>
      <c r="I670" s="162"/>
      <c r="L670" s="158"/>
      <c r="M670" s="163"/>
      <c r="T670" s="164"/>
      <c r="AT670" s="159" t="s">
        <v>179</v>
      </c>
      <c r="AU670" s="159" t="s">
        <v>89</v>
      </c>
      <c r="AV670" s="13" t="s">
        <v>89</v>
      </c>
      <c r="AW670" s="13" t="s">
        <v>36</v>
      </c>
      <c r="AX670" s="13" t="s">
        <v>87</v>
      </c>
      <c r="AY670" s="159" t="s">
        <v>171</v>
      </c>
    </row>
    <row r="671" spans="2:65" s="1" customFormat="1" ht="16.5" customHeight="1">
      <c r="B671" s="32"/>
      <c r="C671" s="182" t="s">
        <v>932</v>
      </c>
      <c r="D671" s="182" t="s">
        <v>757</v>
      </c>
      <c r="E671" s="183" t="s">
        <v>2028</v>
      </c>
      <c r="F671" s="184" t="s">
        <v>2029</v>
      </c>
      <c r="G671" s="185" t="s">
        <v>813</v>
      </c>
      <c r="H671" s="186">
        <v>519.81600000000003</v>
      </c>
      <c r="I671" s="187"/>
      <c r="J671" s="188">
        <f>ROUND(I671*H671,2)</f>
        <v>0</v>
      </c>
      <c r="K671" s="189"/>
      <c r="L671" s="190"/>
      <c r="M671" s="191" t="s">
        <v>1</v>
      </c>
      <c r="N671" s="192" t="s">
        <v>45</v>
      </c>
      <c r="P671" s="147">
        <f>O671*H671</f>
        <v>0</v>
      </c>
      <c r="Q671" s="147">
        <v>1E-3</v>
      </c>
      <c r="R671" s="147">
        <f>Q671*H671</f>
        <v>0.51981600000000006</v>
      </c>
      <c r="S671" s="147">
        <v>0</v>
      </c>
      <c r="T671" s="148">
        <f>S671*H671</f>
        <v>0</v>
      </c>
      <c r="AR671" s="149" t="s">
        <v>552</v>
      </c>
      <c r="AT671" s="149" t="s">
        <v>757</v>
      </c>
      <c r="AU671" s="149" t="s">
        <v>89</v>
      </c>
      <c r="AY671" s="17" t="s">
        <v>171</v>
      </c>
      <c r="BE671" s="150">
        <f>IF(N671="základní",J671,0)</f>
        <v>0</v>
      </c>
      <c r="BF671" s="150">
        <f>IF(N671="snížená",J671,0)</f>
        <v>0</v>
      </c>
      <c r="BG671" s="150">
        <f>IF(N671="zákl. přenesená",J671,0)</f>
        <v>0</v>
      </c>
      <c r="BH671" s="150">
        <f>IF(N671="sníž. přenesená",J671,0)</f>
        <v>0</v>
      </c>
      <c r="BI671" s="150">
        <f>IF(N671="nulová",J671,0)</f>
        <v>0</v>
      </c>
      <c r="BJ671" s="17" t="s">
        <v>87</v>
      </c>
      <c r="BK671" s="150">
        <f>ROUND(I671*H671,2)</f>
        <v>0</v>
      </c>
      <c r="BL671" s="17" t="s">
        <v>327</v>
      </c>
      <c r="BM671" s="149" t="s">
        <v>2498</v>
      </c>
    </row>
    <row r="672" spans="2:65" s="13" customFormat="1">
      <c r="B672" s="158"/>
      <c r="D672" s="152" t="s">
        <v>179</v>
      </c>
      <c r="F672" s="160" t="s">
        <v>2499</v>
      </c>
      <c r="H672" s="161">
        <v>519.81600000000003</v>
      </c>
      <c r="I672" s="162"/>
      <c r="L672" s="158"/>
      <c r="M672" s="163"/>
      <c r="T672" s="164"/>
      <c r="AT672" s="159" t="s">
        <v>179</v>
      </c>
      <c r="AU672" s="159" t="s">
        <v>89</v>
      </c>
      <c r="AV672" s="13" t="s">
        <v>89</v>
      </c>
      <c r="AW672" s="13" t="s">
        <v>4</v>
      </c>
      <c r="AX672" s="13" t="s">
        <v>87</v>
      </c>
      <c r="AY672" s="159" t="s">
        <v>171</v>
      </c>
    </row>
    <row r="673" spans="2:65" s="1" customFormat="1" ht="24.15" customHeight="1">
      <c r="B673" s="32"/>
      <c r="C673" s="137" t="s">
        <v>942</v>
      </c>
      <c r="D673" s="137" t="s">
        <v>173</v>
      </c>
      <c r="E673" s="138" t="s">
        <v>2032</v>
      </c>
      <c r="F673" s="139" t="s">
        <v>2033</v>
      </c>
      <c r="G673" s="140" t="s">
        <v>176</v>
      </c>
      <c r="H673" s="141">
        <v>126.55</v>
      </c>
      <c r="I673" s="142"/>
      <c r="J673" s="143">
        <f>ROUND(I673*H673,2)</f>
        <v>0</v>
      </c>
      <c r="K673" s="144"/>
      <c r="L673" s="32"/>
      <c r="M673" s="145" t="s">
        <v>1</v>
      </c>
      <c r="N673" s="146" t="s">
        <v>45</v>
      </c>
      <c r="P673" s="147">
        <f>O673*H673</f>
        <v>0</v>
      </c>
      <c r="Q673" s="147">
        <v>0</v>
      </c>
      <c r="R673" s="147">
        <f>Q673*H673</f>
        <v>0</v>
      </c>
      <c r="S673" s="147">
        <v>0</v>
      </c>
      <c r="T673" s="148">
        <f>S673*H673</f>
        <v>0</v>
      </c>
      <c r="AR673" s="149" t="s">
        <v>327</v>
      </c>
      <c r="AT673" s="149" t="s">
        <v>173</v>
      </c>
      <c r="AU673" s="149" t="s">
        <v>89</v>
      </c>
      <c r="AY673" s="17" t="s">
        <v>171</v>
      </c>
      <c r="BE673" s="150">
        <f>IF(N673="základní",J673,0)</f>
        <v>0</v>
      </c>
      <c r="BF673" s="150">
        <f>IF(N673="snížená",J673,0)</f>
        <v>0</v>
      </c>
      <c r="BG673" s="150">
        <f>IF(N673="zákl. přenesená",J673,0)</f>
        <v>0</v>
      </c>
      <c r="BH673" s="150">
        <f>IF(N673="sníž. přenesená",J673,0)</f>
        <v>0</v>
      </c>
      <c r="BI673" s="150">
        <f>IF(N673="nulová",J673,0)</f>
        <v>0</v>
      </c>
      <c r="BJ673" s="17" t="s">
        <v>87</v>
      </c>
      <c r="BK673" s="150">
        <f>ROUND(I673*H673,2)</f>
        <v>0</v>
      </c>
      <c r="BL673" s="17" t="s">
        <v>327</v>
      </c>
      <c r="BM673" s="149" t="s">
        <v>2500</v>
      </c>
    </row>
    <row r="674" spans="2:65" s="12" customFormat="1">
      <c r="B674" s="151"/>
      <c r="D674" s="152" t="s">
        <v>179</v>
      </c>
      <c r="E674" s="153" t="s">
        <v>1</v>
      </c>
      <c r="F674" s="154" t="s">
        <v>2149</v>
      </c>
      <c r="H674" s="153" t="s">
        <v>1</v>
      </c>
      <c r="I674" s="155"/>
      <c r="L674" s="151"/>
      <c r="M674" s="156"/>
      <c r="T674" s="157"/>
      <c r="AT674" s="153" t="s">
        <v>179</v>
      </c>
      <c r="AU674" s="153" t="s">
        <v>89</v>
      </c>
      <c r="AV674" s="12" t="s">
        <v>87</v>
      </c>
      <c r="AW674" s="12" t="s">
        <v>36</v>
      </c>
      <c r="AX674" s="12" t="s">
        <v>80</v>
      </c>
      <c r="AY674" s="153" t="s">
        <v>171</v>
      </c>
    </row>
    <row r="675" spans="2:65" s="12" customFormat="1">
      <c r="B675" s="151"/>
      <c r="D675" s="152" t="s">
        <v>179</v>
      </c>
      <c r="E675" s="153" t="s">
        <v>1</v>
      </c>
      <c r="F675" s="154" t="s">
        <v>1852</v>
      </c>
      <c r="H675" s="153" t="s">
        <v>1</v>
      </c>
      <c r="I675" s="155"/>
      <c r="L675" s="151"/>
      <c r="M675" s="156"/>
      <c r="T675" s="157"/>
      <c r="AT675" s="153" t="s">
        <v>179</v>
      </c>
      <c r="AU675" s="153" t="s">
        <v>89</v>
      </c>
      <c r="AV675" s="12" t="s">
        <v>87</v>
      </c>
      <c r="AW675" s="12" t="s">
        <v>36</v>
      </c>
      <c r="AX675" s="12" t="s">
        <v>80</v>
      </c>
      <c r="AY675" s="153" t="s">
        <v>171</v>
      </c>
    </row>
    <row r="676" spans="2:65" s="12" customFormat="1" ht="20.399999999999999">
      <c r="B676" s="151"/>
      <c r="D676" s="152" t="s">
        <v>179</v>
      </c>
      <c r="E676" s="153" t="s">
        <v>1</v>
      </c>
      <c r="F676" s="154" t="s">
        <v>2501</v>
      </c>
      <c r="H676" s="153" t="s">
        <v>1</v>
      </c>
      <c r="I676" s="155"/>
      <c r="L676" s="151"/>
      <c r="M676" s="156"/>
      <c r="T676" s="157"/>
      <c r="AT676" s="153" t="s">
        <v>179</v>
      </c>
      <c r="AU676" s="153" t="s">
        <v>89</v>
      </c>
      <c r="AV676" s="12" t="s">
        <v>87</v>
      </c>
      <c r="AW676" s="12" t="s">
        <v>36</v>
      </c>
      <c r="AX676" s="12" t="s">
        <v>80</v>
      </c>
      <c r="AY676" s="153" t="s">
        <v>171</v>
      </c>
    </row>
    <row r="677" spans="2:65" s="13" customFormat="1">
      <c r="B677" s="158"/>
      <c r="D677" s="152" t="s">
        <v>179</v>
      </c>
      <c r="E677" s="159" t="s">
        <v>1</v>
      </c>
      <c r="F677" s="160" t="s">
        <v>2502</v>
      </c>
      <c r="H677" s="161">
        <v>63.274999999999999</v>
      </c>
      <c r="I677" s="162"/>
      <c r="L677" s="158"/>
      <c r="M677" s="163"/>
      <c r="T677" s="164"/>
      <c r="AT677" s="159" t="s">
        <v>179</v>
      </c>
      <c r="AU677" s="159" t="s">
        <v>89</v>
      </c>
      <c r="AV677" s="13" t="s">
        <v>89</v>
      </c>
      <c r="AW677" s="13" t="s">
        <v>36</v>
      </c>
      <c r="AX677" s="13" t="s">
        <v>80</v>
      </c>
      <c r="AY677" s="159" t="s">
        <v>171</v>
      </c>
    </row>
    <row r="678" spans="2:65" s="14" customFormat="1">
      <c r="B678" s="165"/>
      <c r="D678" s="152" t="s">
        <v>179</v>
      </c>
      <c r="E678" s="166" t="s">
        <v>1</v>
      </c>
      <c r="F678" s="167" t="s">
        <v>183</v>
      </c>
      <c r="H678" s="168">
        <v>63.274999999999999</v>
      </c>
      <c r="I678" s="169"/>
      <c r="L678" s="165"/>
      <c r="M678" s="170"/>
      <c r="T678" s="171"/>
      <c r="AT678" s="166" t="s">
        <v>179</v>
      </c>
      <c r="AU678" s="166" t="s">
        <v>89</v>
      </c>
      <c r="AV678" s="14" t="s">
        <v>177</v>
      </c>
      <c r="AW678" s="14" t="s">
        <v>36</v>
      </c>
      <c r="AX678" s="14" t="s">
        <v>87</v>
      </c>
      <c r="AY678" s="166" t="s">
        <v>171</v>
      </c>
    </row>
    <row r="679" spans="2:65" s="13" customFormat="1">
      <c r="B679" s="158"/>
      <c r="D679" s="152" t="s">
        <v>179</v>
      </c>
      <c r="F679" s="160" t="s">
        <v>2503</v>
      </c>
      <c r="H679" s="161">
        <v>126.55</v>
      </c>
      <c r="I679" s="162"/>
      <c r="L679" s="158"/>
      <c r="M679" s="163"/>
      <c r="T679" s="164"/>
      <c r="AT679" s="159" t="s">
        <v>179</v>
      </c>
      <c r="AU679" s="159" t="s">
        <v>89</v>
      </c>
      <c r="AV679" s="13" t="s">
        <v>89</v>
      </c>
      <c r="AW679" s="13" t="s">
        <v>4</v>
      </c>
      <c r="AX679" s="13" t="s">
        <v>87</v>
      </c>
      <c r="AY679" s="159" t="s">
        <v>171</v>
      </c>
    </row>
    <row r="680" spans="2:65" s="1" customFormat="1" ht="24.15" customHeight="1">
      <c r="B680" s="32"/>
      <c r="C680" s="182" t="s">
        <v>947</v>
      </c>
      <c r="D680" s="182" t="s">
        <v>757</v>
      </c>
      <c r="E680" s="183" t="s">
        <v>2039</v>
      </c>
      <c r="F680" s="184" t="s">
        <v>2040</v>
      </c>
      <c r="G680" s="185" t="s">
        <v>176</v>
      </c>
      <c r="H680" s="186">
        <v>147.494</v>
      </c>
      <c r="I680" s="187"/>
      <c r="J680" s="188">
        <f>ROUND(I680*H680,2)</f>
        <v>0</v>
      </c>
      <c r="K680" s="189"/>
      <c r="L680" s="190"/>
      <c r="M680" s="191" t="s">
        <v>1</v>
      </c>
      <c r="N680" s="192" t="s">
        <v>45</v>
      </c>
      <c r="P680" s="147">
        <f>O680*H680</f>
        <v>0</v>
      </c>
      <c r="Q680" s="147">
        <v>6.4000000000000005E-4</v>
      </c>
      <c r="R680" s="147">
        <f>Q680*H680</f>
        <v>9.4396160000000007E-2</v>
      </c>
      <c r="S680" s="147">
        <v>0</v>
      </c>
      <c r="T680" s="148">
        <f>S680*H680</f>
        <v>0</v>
      </c>
      <c r="AR680" s="149" t="s">
        <v>552</v>
      </c>
      <c r="AT680" s="149" t="s">
        <v>757</v>
      </c>
      <c r="AU680" s="149" t="s">
        <v>89</v>
      </c>
      <c r="AY680" s="17" t="s">
        <v>171</v>
      </c>
      <c r="BE680" s="150">
        <f>IF(N680="základní",J680,0)</f>
        <v>0</v>
      </c>
      <c r="BF680" s="150">
        <f>IF(N680="snížená",J680,0)</f>
        <v>0</v>
      </c>
      <c r="BG680" s="150">
        <f>IF(N680="zákl. přenesená",J680,0)</f>
        <v>0</v>
      </c>
      <c r="BH680" s="150">
        <f>IF(N680="sníž. přenesená",J680,0)</f>
        <v>0</v>
      </c>
      <c r="BI680" s="150">
        <f>IF(N680="nulová",J680,0)</f>
        <v>0</v>
      </c>
      <c r="BJ680" s="17" t="s">
        <v>87</v>
      </c>
      <c r="BK680" s="150">
        <f>ROUND(I680*H680,2)</f>
        <v>0</v>
      </c>
      <c r="BL680" s="17" t="s">
        <v>327</v>
      </c>
      <c r="BM680" s="149" t="s">
        <v>2504</v>
      </c>
    </row>
    <row r="681" spans="2:65" s="13" customFormat="1">
      <c r="B681" s="158"/>
      <c r="D681" s="152" t="s">
        <v>179</v>
      </c>
      <c r="F681" s="160" t="s">
        <v>2505</v>
      </c>
      <c r="H681" s="161">
        <v>147.494</v>
      </c>
      <c r="I681" s="162"/>
      <c r="L681" s="158"/>
      <c r="M681" s="163"/>
      <c r="T681" s="164"/>
      <c r="AT681" s="159" t="s">
        <v>179</v>
      </c>
      <c r="AU681" s="159" t="s">
        <v>89</v>
      </c>
      <c r="AV681" s="13" t="s">
        <v>89</v>
      </c>
      <c r="AW681" s="13" t="s">
        <v>4</v>
      </c>
      <c r="AX681" s="13" t="s">
        <v>87</v>
      </c>
      <c r="AY681" s="159" t="s">
        <v>171</v>
      </c>
    </row>
    <row r="682" spans="2:65" s="1" customFormat="1" ht="24.15" customHeight="1">
      <c r="B682" s="32"/>
      <c r="C682" s="137" t="s">
        <v>953</v>
      </c>
      <c r="D682" s="137" t="s">
        <v>173</v>
      </c>
      <c r="E682" s="138" t="s">
        <v>2043</v>
      </c>
      <c r="F682" s="139" t="s">
        <v>2044</v>
      </c>
      <c r="G682" s="140" t="s">
        <v>176</v>
      </c>
      <c r="H682" s="141">
        <v>37.491</v>
      </c>
      <c r="I682" s="142"/>
      <c r="J682" s="143">
        <f>ROUND(I682*H682,2)</f>
        <v>0</v>
      </c>
      <c r="K682" s="144"/>
      <c r="L682" s="32"/>
      <c r="M682" s="145" t="s">
        <v>1</v>
      </c>
      <c r="N682" s="146" t="s">
        <v>45</v>
      </c>
      <c r="P682" s="147">
        <f>O682*H682</f>
        <v>0</v>
      </c>
      <c r="Q682" s="147">
        <v>4.0000000000000002E-4</v>
      </c>
      <c r="R682" s="147">
        <f>Q682*H682</f>
        <v>1.49964E-2</v>
      </c>
      <c r="S682" s="147">
        <v>0</v>
      </c>
      <c r="T682" s="148">
        <f>S682*H682</f>
        <v>0</v>
      </c>
      <c r="AR682" s="149" t="s">
        <v>327</v>
      </c>
      <c r="AT682" s="149" t="s">
        <v>173</v>
      </c>
      <c r="AU682" s="149" t="s">
        <v>89</v>
      </c>
      <c r="AY682" s="17" t="s">
        <v>171</v>
      </c>
      <c r="BE682" s="150">
        <f>IF(N682="základní",J682,0)</f>
        <v>0</v>
      </c>
      <c r="BF682" s="150">
        <f>IF(N682="snížená",J682,0)</f>
        <v>0</v>
      </c>
      <c r="BG682" s="150">
        <f>IF(N682="zákl. přenesená",J682,0)</f>
        <v>0</v>
      </c>
      <c r="BH682" s="150">
        <f>IF(N682="sníž. přenesená",J682,0)</f>
        <v>0</v>
      </c>
      <c r="BI682" s="150">
        <f>IF(N682="nulová",J682,0)</f>
        <v>0</v>
      </c>
      <c r="BJ682" s="17" t="s">
        <v>87</v>
      </c>
      <c r="BK682" s="150">
        <f>ROUND(I682*H682,2)</f>
        <v>0</v>
      </c>
      <c r="BL682" s="17" t="s">
        <v>327</v>
      </c>
      <c r="BM682" s="149" t="s">
        <v>2506</v>
      </c>
    </row>
    <row r="683" spans="2:65" s="12" customFormat="1">
      <c r="B683" s="151"/>
      <c r="D683" s="152" t="s">
        <v>179</v>
      </c>
      <c r="E683" s="153" t="s">
        <v>1</v>
      </c>
      <c r="F683" s="154" t="s">
        <v>2149</v>
      </c>
      <c r="H683" s="153" t="s">
        <v>1</v>
      </c>
      <c r="I683" s="155"/>
      <c r="L683" s="151"/>
      <c r="M683" s="156"/>
      <c r="T683" s="157"/>
      <c r="AT683" s="153" t="s">
        <v>179</v>
      </c>
      <c r="AU683" s="153" t="s">
        <v>89</v>
      </c>
      <c r="AV683" s="12" t="s">
        <v>87</v>
      </c>
      <c r="AW683" s="12" t="s">
        <v>36</v>
      </c>
      <c r="AX683" s="12" t="s">
        <v>80</v>
      </c>
      <c r="AY683" s="153" t="s">
        <v>171</v>
      </c>
    </row>
    <row r="684" spans="2:65" s="12" customFormat="1">
      <c r="B684" s="151"/>
      <c r="D684" s="152" t="s">
        <v>179</v>
      </c>
      <c r="E684" s="153" t="s">
        <v>1</v>
      </c>
      <c r="F684" s="154" t="s">
        <v>1852</v>
      </c>
      <c r="H684" s="153" t="s">
        <v>1</v>
      </c>
      <c r="I684" s="155"/>
      <c r="L684" s="151"/>
      <c r="M684" s="156"/>
      <c r="T684" s="157"/>
      <c r="AT684" s="153" t="s">
        <v>179</v>
      </c>
      <c r="AU684" s="153" t="s">
        <v>89</v>
      </c>
      <c r="AV684" s="12" t="s">
        <v>87</v>
      </c>
      <c r="AW684" s="12" t="s">
        <v>36</v>
      </c>
      <c r="AX684" s="12" t="s">
        <v>80</v>
      </c>
      <c r="AY684" s="153" t="s">
        <v>171</v>
      </c>
    </row>
    <row r="685" spans="2:65" s="12" customFormat="1">
      <c r="B685" s="151"/>
      <c r="D685" s="152" t="s">
        <v>179</v>
      </c>
      <c r="E685" s="153" t="s">
        <v>1</v>
      </c>
      <c r="F685" s="154" t="s">
        <v>2507</v>
      </c>
      <c r="H685" s="153" t="s">
        <v>1</v>
      </c>
      <c r="I685" s="155"/>
      <c r="L685" s="151"/>
      <c r="M685" s="156"/>
      <c r="T685" s="157"/>
      <c r="AT685" s="153" t="s">
        <v>179</v>
      </c>
      <c r="AU685" s="153" t="s">
        <v>89</v>
      </c>
      <c r="AV685" s="12" t="s">
        <v>87</v>
      </c>
      <c r="AW685" s="12" t="s">
        <v>36</v>
      </c>
      <c r="AX685" s="12" t="s">
        <v>80</v>
      </c>
      <c r="AY685" s="153" t="s">
        <v>171</v>
      </c>
    </row>
    <row r="686" spans="2:65" s="13" customFormat="1">
      <c r="B686" s="158"/>
      <c r="D686" s="152" t="s">
        <v>179</v>
      </c>
      <c r="E686" s="159" t="s">
        <v>1</v>
      </c>
      <c r="F686" s="160" t="s">
        <v>2479</v>
      </c>
      <c r="H686" s="161">
        <v>37.491</v>
      </c>
      <c r="I686" s="162"/>
      <c r="L686" s="158"/>
      <c r="M686" s="163"/>
      <c r="T686" s="164"/>
      <c r="AT686" s="159" t="s">
        <v>179</v>
      </c>
      <c r="AU686" s="159" t="s">
        <v>89</v>
      </c>
      <c r="AV686" s="13" t="s">
        <v>89</v>
      </c>
      <c r="AW686" s="13" t="s">
        <v>36</v>
      </c>
      <c r="AX686" s="13" t="s">
        <v>80</v>
      </c>
      <c r="AY686" s="159" t="s">
        <v>171</v>
      </c>
    </row>
    <row r="687" spans="2:65" s="14" customFormat="1">
      <c r="B687" s="165"/>
      <c r="D687" s="152" t="s">
        <v>179</v>
      </c>
      <c r="E687" s="166" t="s">
        <v>1</v>
      </c>
      <c r="F687" s="167" t="s">
        <v>183</v>
      </c>
      <c r="H687" s="168">
        <v>37.491</v>
      </c>
      <c r="I687" s="169"/>
      <c r="L687" s="165"/>
      <c r="M687" s="170"/>
      <c r="T687" s="171"/>
      <c r="AT687" s="166" t="s">
        <v>179</v>
      </c>
      <c r="AU687" s="166" t="s">
        <v>89</v>
      </c>
      <c r="AV687" s="14" t="s">
        <v>177</v>
      </c>
      <c r="AW687" s="14" t="s">
        <v>36</v>
      </c>
      <c r="AX687" s="14" t="s">
        <v>87</v>
      </c>
      <c r="AY687" s="166" t="s">
        <v>171</v>
      </c>
    </row>
    <row r="688" spans="2:65" s="1" customFormat="1" ht="49.2" customHeight="1">
      <c r="B688" s="32"/>
      <c r="C688" s="182" t="s">
        <v>958</v>
      </c>
      <c r="D688" s="182" t="s">
        <v>757</v>
      </c>
      <c r="E688" s="183" t="s">
        <v>2047</v>
      </c>
      <c r="F688" s="184" t="s">
        <v>2048</v>
      </c>
      <c r="G688" s="185" t="s">
        <v>176</v>
      </c>
      <c r="H688" s="186">
        <v>43.695999999999998</v>
      </c>
      <c r="I688" s="187"/>
      <c r="J688" s="188">
        <f>ROUND(I688*H688,2)</f>
        <v>0</v>
      </c>
      <c r="K688" s="189"/>
      <c r="L688" s="190"/>
      <c r="M688" s="191" t="s">
        <v>1</v>
      </c>
      <c r="N688" s="192" t="s">
        <v>45</v>
      </c>
      <c r="P688" s="147">
        <f>O688*H688</f>
        <v>0</v>
      </c>
      <c r="Q688" s="147">
        <v>5.4000000000000003E-3</v>
      </c>
      <c r="R688" s="147">
        <f>Q688*H688</f>
        <v>0.23595840000000001</v>
      </c>
      <c r="S688" s="147">
        <v>0</v>
      </c>
      <c r="T688" s="148">
        <f>S688*H688</f>
        <v>0</v>
      </c>
      <c r="AR688" s="149" t="s">
        <v>552</v>
      </c>
      <c r="AT688" s="149" t="s">
        <v>757</v>
      </c>
      <c r="AU688" s="149" t="s">
        <v>89</v>
      </c>
      <c r="AY688" s="17" t="s">
        <v>171</v>
      </c>
      <c r="BE688" s="150">
        <f>IF(N688="základní",J688,0)</f>
        <v>0</v>
      </c>
      <c r="BF688" s="150">
        <f>IF(N688="snížená",J688,0)</f>
        <v>0</v>
      </c>
      <c r="BG688" s="150">
        <f>IF(N688="zákl. přenesená",J688,0)</f>
        <v>0</v>
      </c>
      <c r="BH688" s="150">
        <f>IF(N688="sníž. přenesená",J688,0)</f>
        <v>0</v>
      </c>
      <c r="BI688" s="150">
        <f>IF(N688="nulová",J688,0)</f>
        <v>0</v>
      </c>
      <c r="BJ688" s="17" t="s">
        <v>87</v>
      </c>
      <c r="BK688" s="150">
        <f>ROUND(I688*H688,2)</f>
        <v>0</v>
      </c>
      <c r="BL688" s="17" t="s">
        <v>327</v>
      </c>
      <c r="BM688" s="149" t="s">
        <v>2508</v>
      </c>
    </row>
    <row r="689" spans="2:65" s="13" customFormat="1">
      <c r="B689" s="158"/>
      <c r="D689" s="152" t="s">
        <v>179</v>
      </c>
      <c r="F689" s="160" t="s">
        <v>2509</v>
      </c>
      <c r="H689" s="161">
        <v>43.695999999999998</v>
      </c>
      <c r="I689" s="162"/>
      <c r="L689" s="158"/>
      <c r="M689" s="163"/>
      <c r="T689" s="164"/>
      <c r="AT689" s="159" t="s">
        <v>179</v>
      </c>
      <c r="AU689" s="159" t="s">
        <v>89</v>
      </c>
      <c r="AV689" s="13" t="s">
        <v>89</v>
      </c>
      <c r="AW689" s="13" t="s">
        <v>4</v>
      </c>
      <c r="AX689" s="13" t="s">
        <v>87</v>
      </c>
      <c r="AY689" s="159" t="s">
        <v>171</v>
      </c>
    </row>
    <row r="690" spans="2:65" s="1" customFormat="1" ht="24.15" customHeight="1">
      <c r="B690" s="32"/>
      <c r="C690" s="137" t="s">
        <v>965</v>
      </c>
      <c r="D690" s="137" t="s">
        <v>173</v>
      </c>
      <c r="E690" s="138" t="s">
        <v>2051</v>
      </c>
      <c r="F690" s="139" t="s">
        <v>2052</v>
      </c>
      <c r="G690" s="140" t="s">
        <v>176</v>
      </c>
      <c r="H690" s="141">
        <v>38.61</v>
      </c>
      <c r="I690" s="142"/>
      <c r="J690" s="143">
        <f>ROUND(I690*H690,2)</f>
        <v>0</v>
      </c>
      <c r="K690" s="144"/>
      <c r="L690" s="32"/>
      <c r="M690" s="145" t="s">
        <v>1</v>
      </c>
      <c r="N690" s="146" t="s">
        <v>45</v>
      </c>
      <c r="P690" s="147">
        <f>O690*H690</f>
        <v>0</v>
      </c>
      <c r="Q690" s="147">
        <v>4.0000000000000002E-4</v>
      </c>
      <c r="R690" s="147">
        <f>Q690*H690</f>
        <v>1.5444000000000001E-2</v>
      </c>
      <c r="S690" s="147">
        <v>0</v>
      </c>
      <c r="T690" s="148">
        <f>S690*H690</f>
        <v>0</v>
      </c>
      <c r="AR690" s="149" t="s">
        <v>327</v>
      </c>
      <c r="AT690" s="149" t="s">
        <v>173</v>
      </c>
      <c r="AU690" s="149" t="s">
        <v>89</v>
      </c>
      <c r="AY690" s="17" t="s">
        <v>171</v>
      </c>
      <c r="BE690" s="150">
        <f>IF(N690="základní",J690,0)</f>
        <v>0</v>
      </c>
      <c r="BF690" s="150">
        <f>IF(N690="snížená",J690,0)</f>
        <v>0</v>
      </c>
      <c r="BG690" s="150">
        <f>IF(N690="zákl. přenesená",J690,0)</f>
        <v>0</v>
      </c>
      <c r="BH690" s="150">
        <f>IF(N690="sníž. přenesená",J690,0)</f>
        <v>0</v>
      </c>
      <c r="BI690" s="150">
        <f>IF(N690="nulová",J690,0)</f>
        <v>0</v>
      </c>
      <c r="BJ690" s="17" t="s">
        <v>87</v>
      </c>
      <c r="BK690" s="150">
        <f>ROUND(I690*H690,2)</f>
        <v>0</v>
      </c>
      <c r="BL690" s="17" t="s">
        <v>327</v>
      </c>
      <c r="BM690" s="149" t="s">
        <v>2510</v>
      </c>
    </row>
    <row r="691" spans="2:65" s="12" customFormat="1">
      <c r="B691" s="151"/>
      <c r="D691" s="152" t="s">
        <v>179</v>
      </c>
      <c r="E691" s="153" t="s">
        <v>1</v>
      </c>
      <c r="F691" s="154" t="s">
        <v>2149</v>
      </c>
      <c r="H691" s="153" t="s">
        <v>1</v>
      </c>
      <c r="I691" s="155"/>
      <c r="L691" s="151"/>
      <c r="M691" s="156"/>
      <c r="T691" s="157"/>
      <c r="AT691" s="153" t="s">
        <v>179</v>
      </c>
      <c r="AU691" s="153" t="s">
        <v>89</v>
      </c>
      <c r="AV691" s="12" t="s">
        <v>87</v>
      </c>
      <c r="AW691" s="12" t="s">
        <v>36</v>
      </c>
      <c r="AX691" s="12" t="s">
        <v>80</v>
      </c>
      <c r="AY691" s="153" t="s">
        <v>171</v>
      </c>
    </row>
    <row r="692" spans="2:65" s="12" customFormat="1">
      <c r="B692" s="151"/>
      <c r="D692" s="152" t="s">
        <v>179</v>
      </c>
      <c r="E692" s="153" t="s">
        <v>1</v>
      </c>
      <c r="F692" s="154" t="s">
        <v>1852</v>
      </c>
      <c r="H692" s="153" t="s">
        <v>1</v>
      </c>
      <c r="I692" s="155"/>
      <c r="L692" s="151"/>
      <c r="M692" s="156"/>
      <c r="T692" s="157"/>
      <c r="AT692" s="153" t="s">
        <v>179</v>
      </c>
      <c r="AU692" s="153" t="s">
        <v>89</v>
      </c>
      <c r="AV692" s="12" t="s">
        <v>87</v>
      </c>
      <c r="AW692" s="12" t="s">
        <v>36</v>
      </c>
      <c r="AX692" s="12" t="s">
        <v>80</v>
      </c>
      <c r="AY692" s="153" t="s">
        <v>171</v>
      </c>
    </row>
    <row r="693" spans="2:65" s="12" customFormat="1">
      <c r="B693" s="151"/>
      <c r="D693" s="152" t="s">
        <v>179</v>
      </c>
      <c r="E693" s="153" t="s">
        <v>1</v>
      </c>
      <c r="F693" s="154" t="s">
        <v>2483</v>
      </c>
      <c r="H693" s="153" t="s">
        <v>1</v>
      </c>
      <c r="I693" s="155"/>
      <c r="L693" s="151"/>
      <c r="M693" s="156"/>
      <c r="T693" s="157"/>
      <c r="AT693" s="153" t="s">
        <v>179</v>
      </c>
      <c r="AU693" s="153" t="s">
        <v>89</v>
      </c>
      <c r="AV693" s="12" t="s">
        <v>87</v>
      </c>
      <c r="AW693" s="12" t="s">
        <v>36</v>
      </c>
      <c r="AX693" s="12" t="s">
        <v>80</v>
      </c>
      <c r="AY693" s="153" t="s">
        <v>171</v>
      </c>
    </row>
    <row r="694" spans="2:65" s="13" customFormat="1" ht="20.399999999999999">
      <c r="B694" s="158"/>
      <c r="D694" s="152" t="s">
        <v>179</v>
      </c>
      <c r="E694" s="159" t="s">
        <v>1</v>
      </c>
      <c r="F694" s="160" t="s">
        <v>2484</v>
      </c>
      <c r="H694" s="161">
        <v>9.7479999999999993</v>
      </c>
      <c r="I694" s="162"/>
      <c r="L694" s="158"/>
      <c r="M694" s="163"/>
      <c r="T694" s="164"/>
      <c r="AT694" s="159" t="s">
        <v>179</v>
      </c>
      <c r="AU694" s="159" t="s">
        <v>89</v>
      </c>
      <c r="AV694" s="13" t="s">
        <v>89</v>
      </c>
      <c r="AW694" s="13" t="s">
        <v>36</v>
      </c>
      <c r="AX694" s="13" t="s">
        <v>80</v>
      </c>
      <c r="AY694" s="159" t="s">
        <v>171</v>
      </c>
    </row>
    <row r="695" spans="2:65" s="13" customFormat="1" ht="20.399999999999999">
      <c r="B695" s="158"/>
      <c r="D695" s="152" t="s">
        <v>179</v>
      </c>
      <c r="E695" s="159" t="s">
        <v>1</v>
      </c>
      <c r="F695" s="160" t="s">
        <v>2485</v>
      </c>
      <c r="H695" s="161">
        <v>9.3930000000000007</v>
      </c>
      <c r="I695" s="162"/>
      <c r="L695" s="158"/>
      <c r="M695" s="163"/>
      <c r="T695" s="164"/>
      <c r="AT695" s="159" t="s">
        <v>179</v>
      </c>
      <c r="AU695" s="159" t="s">
        <v>89</v>
      </c>
      <c r="AV695" s="13" t="s">
        <v>89</v>
      </c>
      <c r="AW695" s="13" t="s">
        <v>36</v>
      </c>
      <c r="AX695" s="13" t="s">
        <v>80</v>
      </c>
      <c r="AY695" s="159" t="s">
        <v>171</v>
      </c>
    </row>
    <row r="696" spans="2:65" s="13" customFormat="1" ht="20.399999999999999">
      <c r="B696" s="158"/>
      <c r="D696" s="152" t="s">
        <v>179</v>
      </c>
      <c r="E696" s="159" t="s">
        <v>1</v>
      </c>
      <c r="F696" s="160" t="s">
        <v>2486</v>
      </c>
      <c r="H696" s="161">
        <v>19.469000000000001</v>
      </c>
      <c r="I696" s="162"/>
      <c r="L696" s="158"/>
      <c r="M696" s="163"/>
      <c r="T696" s="164"/>
      <c r="AT696" s="159" t="s">
        <v>179</v>
      </c>
      <c r="AU696" s="159" t="s">
        <v>89</v>
      </c>
      <c r="AV696" s="13" t="s">
        <v>89</v>
      </c>
      <c r="AW696" s="13" t="s">
        <v>36</v>
      </c>
      <c r="AX696" s="13" t="s">
        <v>80</v>
      </c>
      <c r="AY696" s="159" t="s">
        <v>171</v>
      </c>
    </row>
    <row r="697" spans="2:65" s="14" customFormat="1">
      <c r="B697" s="165"/>
      <c r="D697" s="152" t="s">
        <v>179</v>
      </c>
      <c r="E697" s="166" t="s">
        <v>1</v>
      </c>
      <c r="F697" s="167" t="s">
        <v>183</v>
      </c>
      <c r="H697" s="168">
        <v>38.61</v>
      </c>
      <c r="I697" s="169"/>
      <c r="L697" s="165"/>
      <c r="M697" s="170"/>
      <c r="T697" s="171"/>
      <c r="AT697" s="166" t="s">
        <v>179</v>
      </c>
      <c r="AU697" s="166" t="s">
        <v>89</v>
      </c>
      <c r="AV697" s="14" t="s">
        <v>177</v>
      </c>
      <c r="AW697" s="14" t="s">
        <v>36</v>
      </c>
      <c r="AX697" s="14" t="s">
        <v>87</v>
      </c>
      <c r="AY697" s="166" t="s">
        <v>171</v>
      </c>
    </row>
    <row r="698" spans="2:65" s="1" customFormat="1" ht="49.2" customHeight="1">
      <c r="B698" s="32"/>
      <c r="C698" s="182" t="s">
        <v>971</v>
      </c>
      <c r="D698" s="182" t="s">
        <v>757</v>
      </c>
      <c r="E698" s="183" t="s">
        <v>2047</v>
      </c>
      <c r="F698" s="184" t="s">
        <v>2048</v>
      </c>
      <c r="G698" s="185" t="s">
        <v>176</v>
      </c>
      <c r="H698" s="186">
        <v>47.143000000000001</v>
      </c>
      <c r="I698" s="187"/>
      <c r="J698" s="188">
        <f>ROUND(I698*H698,2)</f>
        <v>0</v>
      </c>
      <c r="K698" s="189"/>
      <c r="L698" s="190"/>
      <c r="M698" s="191" t="s">
        <v>1</v>
      </c>
      <c r="N698" s="192" t="s">
        <v>45</v>
      </c>
      <c r="P698" s="147">
        <f>O698*H698</f>
        <v>0</v>
      </c>
      <c r="Q698" s="147">
        <v>5.4000000000000003E-3</v>
      </c>
      <c r="R698" s="147">
        <f>Q698*H698</f>
        <v>0.25457220000000003</v>
      </c>
      <c r="S698" s="147">
        <v>0</v>
      </c>
      <c r="T698" s="148">
        <f>S698*H698</f>
        <v>0</v>
      </c>
      <c r="AR698" s="149" t="s">
        <v>552</v>
      </c>
      <c r="AT698" s="149" t="s">
        <v>757</v>
      </c>
      <c r="AU698" s="149" t="s">
        <v>89</v>
      </c>
      <c r="AY698" s="17" t="s">
        <v>171</v>
      </c>
      <c r="BE698" s="150">
        <f>IF(N698="základní",J698,0)</f>
        <v>0</v>
      </c>
      <c r="BF698" s="150">
        <f>IF(N698="snížená",J698,0)</f>
        <v>0</v>
      </c>
      <c r="BG698" s="150">
        <f>IF(N698="zákl. přenesená",J698,0)</f>
        <v>0</v>
      </c>
      <c r="BH698" s="150">
        <f>IF(N698="sníž. přenesená",J698,0)</f>
        <v>0</v>
      </c>
      <c r="BI698" s="150">
        <f>IF(N698="nulová",J698,0)</f>
        <v>0</v>
      </c>
      <c r="BJ698" s="17" t="s">
        <v>87</v>
      </c>
      <c r="BK698" s="150">
        <f>ROUND(I698*H698,2)</f>
        <v>0</v>
      </c>
      <c r="BL698" s="17" t="s">
        <v>327</v>
      </c>
      <c r="BM698" s="149" t="s">
        <v>2511</v>
      </c>
    </row>
    <row r="699" spans="2:65" s="13" customFormat="1">
      <c r="B699" s="158"/>
      <c r="D699" s="152" t="s">
        <v>179</v>
      </c>
      <c r="F699" s="160" t="s">
        <v>2512</v>
      </c>
      <c r="H699" s="161">
        <v>47.143000000000001</v>
      </c>
      <c r="I699" s="162"/>
      <c r="L699" s="158"/>
      <c r="M699" s="163"/>
      <c r="T699" s="164"/>
      <c r="AT699" s="159" t="s">
        <v>179</v>
      </c>
      <c r="AU699" s="159" t="s">
        <v>89</v>
      </c>
      <c r="AV699" s="13" t="s">
        <v>89</v>
      </c>
      <c r="AW699" s="13" t="s">
        <v>4</v>
      </c>
      <c r="AX699" s="13" t="s">
        <v>87</v>
      </c>
      <c r="AY699" s="159" t="s">
        <v>171</v>
      </c>
    </row>
    <row r="700" spans="2:65" s="1" customFormat="1" ht="24.15" customHeight="1">
      <c r="B700" s="32"/>
      <c r="C700" s="137" t="s">
        <v>977</v>
      </c>
      <c r="D700" s="137" t="s">
        <v>173</v>
      </c>
      <c r="E700" s="138" t="s">
        <v>2057</v>
      </c>
      <c r="F700" s="139" t="s">
        <v>2058</v>
      </c>
      <c r="G700" s="140" t="s">
        <v>176</v>
      </c>
      <c r="H700" s="141">
        <v>37.491</v>
      </c>
      <c r="I700" s="142"/>
      <c r="J700" s="143">
        <f>ROUND(I700*H700,2)</f>
        <v>0</v>
      </c>
      <c r="K700" s="144"/>
      <c r="L700" s="32"/>
      <c r="M700" s="145" t="s">
        <v>1</v>
      </c>
      <c r="N700" s="146" t="s">
        <v>45</v>
      </c>
      <c r="P700" s="147">
        <f>O700*H700</f>
        <v>0</v>
      </c>
      <c r="Q700" s="147">
        <v>1.4999999999999999E-4</v>
      </c>
      <c r="R700" s="147">
        <f>Q700*H700</f>
        <v>5.6236499999999991E-3</v>
      </c>
      <c r="S700" s="147">
        <v>0</v>
      </c>
      <c r="T700" s="148">
        <f>S700*H700</f>
        <v>0</v>
      </c>
      <c r="AR700" s="149" t="s">
        <v>327</v>
      </c>
      <c r="AT700" s="149" t="s">
        <v>173</v>
      </c>
      <c r="AU700" s="149" t="s">
        <v>89</v>
      </c>
      <c r="AY700" s="17" t="s">
        <v>171</v>
      </c>
      <c r="BE700" s="150">
        <f>IF(N700="základní",J700,0)</f>
        <v>0</v>
      </c>
      <c r="BF700" s="150">
        <f>IF(N700="snížená",J700,0)</f>
        <v>0</v>
      </c>
      <c r="BG700" s="150">
        <f>IF(N700="zákl. přenesená",J700,0)</f>
        <v>0</v>
      </c>
      <c r="BH700" s="150">
        <f>IF(N700="sníž. přenesená",J700,0)</f>
        <v>0</v>
      </c>
      <c r="BI700" s="150">
        <f>IF(N700="nulová",J700,0)</f>
        <v>0</v>
      </c>
      <c r="BJ700" s="17" t="s">
        <v>87</v>
      </c>
      <c r="BK700" s="150">
        <f>ROUND(I700*H700,2)</f>
        <v>0</v>
      </c>
      <c r="BL700" s="17" t="s">
        <v>327</v>
      </c>
      <c r="BM700" s="149" t="s">
        <v>2513</v>
      </c>
    </row>
    <row r="701" spans="2:65" s="12" customFormat="1">
      <c r="B701" s="151"/>
      <c r="D701" s="152" t="s">
        <v>179</v>
      </c>
      <c r="E701" s="153" t="s">
        <v>1</v>
      </c>
      <c r="F701" s="154" t="s">
        <v>2149</v>
      </c>
      <c r="H701" s="153" t="s">
        <v>1</v>
      </c>
      <c r="I701" s="155"/>
      <c r="L701" s="151"/>
      <c r="M701" s="156"/>
      <c r="T701" s="157"/>
      <c r="AT701" s="153" t="s">
        <v>179</v>
      </c>
      <c r="AU701" s="153" t="s">
        <v>89</v>
      </c>
      <c r="AV701" s="12" t="s">
        <v>87</v>
      </c>
      <c r="AW701" s="12" t="s">
        <v>36</v>
      </c>
      <c r="AX701" s="12" t="s">
        <v>80</v>
      </c>
      <c r="AY701" s="153" t="s">
        <v>171</v>
      </c>
    </row>
    <row r="702" spans="2:65" s="12" customFormat="1">
      <c r="B702" s="151"/>
      <c r="D702" s="152" t="s">
        <v>179</v>
      </c>
      <c r="E702" s="153" t="s">
        <v>1</v>
      </c>
      <c r="F702" s="154" t="s">
        <v>1852</v>
      </c>
      <c r="H702" s="153" t="s">
        <v>1</v>
      </c>
      <c r="I702" s="155"/>
      <c r="L702" s="151"/>
      <c r="M702" s="156"/>
      <c r="T702" s="157"/>
      <c r="AT702" s="153" t="s">
        <v>179</v>
      </c>
      <c r="AU702" s="153" t="s">
        <v>89</v>
      </c>
      <c r="AV702" s="12" t="s">
        <v>87</v>
      </c>
      <c r="AW702" s="12" t="s">
        <v>36</v>
      </c>
      <c r="AX702" s="12" t="s">
        <v>80</v>
      </c>
      <c r="AY702" s="153" t="s">
        <v>171</v>
      </c>
    </row>
    <row r="703" spans="2:65" s="12" customFormat="1">
      <c r="B703" s="151"/>
      <c r="D703" s="152" t="s">
        <v>179</v>
      </c>
      <c r="E703" s="153" t="s">
        <v>1</v>
      </c>
      <c r="F703" s="154" t="s">
        <v>2507</v>
      </c>
      <c r="H703" s="153" t="s">
        <v>1</v>
      </c>
      <c r="I703" s="155"/>
      <c r="L703" s="151"/>
      <c r="M703" s="156"/>
      <c r="T703" s="157"/>
      <c r="AT703" s="153" t="s">
        <v>179</v>
      </c>
      <c r="AU703" s="153" t="s">
        <v>89</v>
      </c>
      <c r="AV703" s="12" t="s">
        <v>87</v>
      </c>
      <c r="AW703" s="12" t="s">
        <v>36</v>
      </c>
      <c r="AX703" s="12" t="s">
        <v>80</v>
      </c>
      <c r="AY703" s="153" t="s">
        <v>171</v>
      </c>
    </row>
    <row r="704" spans="2:65" s="13" customFormat="1">
      <c r="B704" s="158"/>
      <c r="D704" s="152" t="s">
        <v>179</v>
      </c>
      <c r="E704" s="159" t="s">
        <v>1</v>
      </c>
      <c r="F704" s="160" t="s">
        <v>2479</v>
      </c>
      <c r="H704" s="161">
        <v>37.491</v>
      </c>
      <c r="I704" s="162"/>
      <c r="L704" s="158"/>
      <c r="M704" s="163"/>
      <c r="T704" s="164"/>
      <c r="AT704" s="159" t="s">
        <v>179</v>
      </c>
      <c r="AU704" s="159" t="s">
        <v>89</v>
      </c>
      <c r="AV704" s="13" t="s">
        <v>89</v>
      </c>
      <c r="AW704" s="13" t="s">
        <v>36</v>
      </c>
      <c r="AX704" s="13" t="s">
        <v>80</v>
      </c>
      <c r="AY704" s="159" t="s">
        <v>171</v>
      </c>
    </row>
    <row r="705" spans="2:65" s="14" customFormat="1">
      <c r="B705" s="165"/>
      <c r="D705" s="152" t="s">
        <v>179</v>
      </c>
      <c r="E705" s="166" t="s">
        <v>1</v>
      </c>
      <c r="F705" s="167" t="s">
        <v>183</v>
      </c>
      <c r="H705" s="168">
        <v>37.491</v>
      </c>
      <c r="I705" s="169"/>
      <c r="L705" s="165"/>
      <c r="M705" s="170"/>
      <c r="T705" s="171"/>
      <c r="AT705" s="166" t="s">
        <v>179</v>
      </c>
      <c r="AU705" s="166" t="s">
        <v>89</v>
      </c>
      <c r="AV705" s="14" t="s">
        <v>177</v>
      </c>
      <c r="AW705" s="14" t="s">
        <v>36</v>
      </c>
      <c r="AX705" s="14" t="s">
        <v>87</v>
      </c>
      <c r="AY705" s="166" t="s">
        <v>171</v>
      </c>
    </row>
    <row r="706" spans="2:65" s="1" customFormat="1" ht="44.25" customHeight="1">
      <c r="B706" s="32"/>
      <c r="C706" s="182" t="s">
        <v>982</v>
      </c>
      <c r="D706" s="182" t="s">
        <v>757</v>
      </c>
      <c r="E706" s="183" t="s">
        <v>2061</v>
      </c>
      <c r="F706" s="184" t="s">
        <v>2062</v>
      </c>
      <c r="G706" s="185" t="s">
        <v>176</v>
      </c>
      <c r="H706" s="186">
        <v>43.695999999999998</v>
      </c>
      <c r="I706" s="187"/>
      <c r="J706" s="188">
        <f>ROUND(I706*H706,2)</f>
        <v>0</v>
      </c>
      <c r="K706" s="189"/>
      <c r="L706" s="190"/>
      <c r="M706" s="191" t="s">
        <v>1</v>
      </c>
      <c r="N706" s="192" t="s">
        <v>45</v>
      </c>
      <c r="P706" s="147">
        <f>O706*H706</f>
        <v>0</v>
      </c>
      <c r="Q706" s="147">
        <v>6.6E-3</v>
      </c>
      <c r="R706" s="147">
        <f>Q706*H706</f>
        <v>0.28839359999999997</v>
      </c>
      <c r="S706" s="147">
        <v>0</v>
      </c>
      <c r="T706" s="148">
        <f>S706*H706</f>
        <v>0</v>
      </c>
      <c r="AR706" s="149" t="s">
        <v>552</v>
      </c>
      <c r="AT706" s="149" t="s">
        <v>757</v>
      </c>
      <c r="AU706" s="149" t="s">
        <v>89</v>
      </c>
      <c r="AY706" s="17" t="s">
        <v>171</v>
      </c>
      <c r="BE706" s="150">
        <f>IF(N706="základní",J706,0)</f>
        <v>0</v>
      </c>
      <c r="BF706" s="150">
        <f>IF(N706="snížená",J706,0)</f>
        <v>0</v>
      </c>
      <c r="BG706" s="150">
        <f>IF(N706="zákl. přenesená",J706,0)</f>
        <v>0</v>
      </c>
      <c r="BH706" s="150">
        <f>IF(N706="sníž. přenesená",J706,0)</f>
        <v>0</v>
      </c>
      <c r="BI706" s="150">
        <f>IF(N706="nulová",J706,0)</f>
        <v>0</v>
      </c>
      <c r="BJ706" s="17" t="s">
        <v>87</v>
      </c>
      <c r="BK706" s="150">
        <f>ROUND(I706*H706,2)</f>
        <v>0</v>
      </c>
      <c r="BL706" s="17" t="s">
        <v>327</v>
      </c>
      <c r="BM706" s="149" t="s">
        <v>2514</v>
      </c>
    </row>
    <row r="707" spans="2:65" s="13" customFormat="1">
      <c r="B707" s="158"/>
      <c r="D707" s="152" t="s">
        <v>179</v>
      </c>
      <c r="F707" s="160" t="s">
        <v>2509</v>
      </c>
      <c r="H707" s="161">
        <v>43.695999999999998</v>
      </c>
      <c r="I707" s="162"/>
      <c r="L707" s="158"/>
      <c r="M707" s="163"/>
      <c r="T707" s="164"/>
      <c r="AT707" s="159" t="s">
        <v>179</v>
      </c>
      <c r="AU707" s="159" t="s">
        <v>89</v>
      </c>
      <c r="AV707" s="13" t="s">
        <v>89</v>
      </c>
      <c r="AW707" s="13" t="s">
        <v>4</v>
      </c>
      <c r="AX707" s="13" t="s">
        <v>87</v>
      </c>
      <c r="AY707" s="159" t="s">
        <v>171</v>
      </c>
    </row>
    <row r="708" spans="2:65" s="1" customFormat="1" ht="24.15" customHeight="1">
      <c r="B708" s="32"/>
      <c r="C708" s="137" t="s">
        <v>987</v>
      </c>
      <c r="D708" s="137" t="s">
        <v>173</v>
      </c>
      <c r="E708" s="138" t="s">
        <v>2064</v>
      </c>
      <c r="F708" s="139" t="s">
        <v>2065</v>
      </c>
      <c r="G708" s="140" t="s">
        <v>176</v>
      </c>
      <c r="H708" s="141">
        <v>38.61</v>
      </c>
      <c r="I708" s="142"/>
      <c r="J708" s="143">
        <f>ROUND(I708*H708,2)</f>
        <v>0</v>
      </c>
      <c r="K708" s="144"/>
      <c r="L708" s="32"/>
      <c r="M708" s="145" t="s">
        <v>1</v>
      </c>
      <c r="N708" s="146" t="s">
        <v>45</v>
      </c>
      <c r="P708" s="147">
        <f>O708*H708</f>
        <v>0</v>
      </c>
      <c r="Q708" s="147">
        <v>1.4999999999999999E-4</v>
      </c>
      <c r="R708" s="147">
        <f>Q708*H708</f>
        <v>5.7914999999999998E-3</v>
      </c>
      <c r="S708" s="147">
        <v>0</v>
      </c>
      <c r="T708" s="148">
        <f>S708*H708</f>
        <v>0</v>
      </c>
      <c r="AR708" s="149" t="s">
        <v>327</v>
      </c>
      <c r="AT708" s="149" t="s">
        <v>173</v>
      </c>
      <c r="AU708" s="149" t="s">
        <v>89</v>
      </c>
      <c r="AY708" s="17" t="s">
        <v>171</v>
      </c>
      <c r="BE708" s="150">
        <f>IF(N708="základní",J708,0)</f>
        <v>0</v>
      </c>
      <c r="BF708" s="150">
        <f>IF(N708="snížená",J708,0)</f>
        <v>0</v>
      </c>
      <c r="BG708" s="150">
        <f>IF(N708="zákl. přenesená",J708,0)</f>
        <v>0</v>
      </c>
      <c r="BH708" s="150">
        <f>IF(N708="sníž. přenesená",J708,0)</f>
        <v>0</v>
      </c>
      <c r="BI708" s="150">
        <f>IF(N708="nulová",J708,0)</f>
        <v>0</v>
      </c>
      <c r="BJ708" s="17" t="s">
        <v>87</v>
      </c>
      <c r="BK708" s="150">
        <f>ROUND(I708*H708,2)</f>
        <v>0</v>
      </c>
      <c r="BL708" s="17" t="s">
        <v>327</v>
      </c>
      <c r="BM708" s="149" t="s">
        <v>2515</v>
      </c>
    </row>
    <row r="709" spans="2:65" s="12" customFormat="1">
      <c r="B709" s="151"/>
      <c r="D709" s="152" t="s">
        <v>179</v>
      </c>
      <c r="E709" s="153" t="s">
        <v>1</v>
      </c>
      <c r="F709" s="154" t="s">
        <v>2149</v>
      </c>
      <c r="H709" s="153" t="s">
        <v>1</v>
      </c>
      <c r="I709" s="155"/>
      <c r="L709" s="151"/>
      <c r="M709" s="156"/>
      <c r="T709" s="157"/>
      <c r="AT709" s="153" t="s">
        <v>179</v>
      </c>
      <c r="AU709" s="153" t="s">
        <v>89</v>
      </c>
      <c r="AV709" s="12" t="s">
        <v>87</v>
      </c>
      <c r="AW709" s="12" t="s">
        <v>36</v>
      </c>
      <c r="AX709" s="12" t="s">
        <v>80</v>
      </c>
      <c r="AY709" s="153" t="s">
        <v>171</v>
      </c>
    </row>
    <row r="710" spans="2:65" s="12" customFormat="1">
      <c r="B710" s="151"/>
      <c r="D710" s="152" t="s">
        <v>179</v>
      </c>
      <c r="E710" s="153" t="s">
        <v>1</v>
      </c>
      <c r="F710" s="154" t="s">
        <v>1852</v>
      </c>
      <c r="H710" s="153" t="s">
        <v>1</v>
      </c>
      <c r="I710" s="155"/>
      <c r="L710" s="151"/>
      <c r="M710" s="156"/>
      <c r="T710" s="157"/>
      <c r="AT710" s="153" t="s">
        <v>179</v>
      </c>
      <c r="AU710" s="153" t="s">
        <v>89</v>
      </c>
      <c r="AV710" s="12" t="s">
        <v>87</v>
      </c>
      <c r="AW710" s="12" t="s">
        <v>36</v>
      </c>
      <c r="AX710" s="12" t="s">
        <v>80</v>
      </c>
      <c r="AY710" s="153" t="s">
        <v>171</v>
      </c>
    </row>
    <row r="711" spans="2:65" s="12" customFormat="1">
      <c r="B711" s="151"/>
      <c r="D711" s="152" t="s">
        <v>179</v>
      </c>
      <c r="E711" s="153" t="s">
        <v>1</v>
      </c>
      <c r="F711" s="154" t="s">
        <v>2483</v>
      </c>
      <c r="H711" s="153" t="s">
        <v>1</v>
      </c>
      <c r="I711" s="155"/>
      <c r="L711" s="151"/>
      <c r="M711" s="156"/>
      <c r="T711" s="157"/>
      <c r="AT711" s="153" t="s">
        <v>179</v>
      </c>
      <c r="AU711" s="153" t="s">
        <v>89</v>
      </c>
      <c r="AV711" s="12" t="s">
        <v>87</v>
      </c>
      <c r="AW711" s="12" t="s">
        <v>36</v>
      </c>
      <c r="AX711" s="12" t="s">
        <v>80</v>
      </c>
      <c r="AY711" s="153" t="s">
        <v>171</v>
      </c>
    </row>
    <row r="712" spans="2:65" s="13" customFormat="1" ht="20.399999999999999">
      <c r="B712" s="158"/>
      <c r="D712" s="152" t="s">
        <v>179</v>
      </c>
      <c r="E712" s="159" t="s">
        <v>1</v>
      </c>
      <c r="F712" s="160" t="s">
        <v>2484</v>
      </c>
      <c r="H712" s="161">
        <v>9.7479999999999993</v>
      </c>
      <c r="I712" s="162"/>
      <c r="L712" s="158"/>
      <c r="M712" s="163"/>
      <c r="T712" s="164"/>
      <c r="AT712" s="159" t="s">
        <v>179</v>
      </c>
      <c r="AU712" s="159" t="s">
        <v>89</v>
      </c>
      <c r="AV712" s="13" t="s">
        <v>89</v>
      </c>
      <c r="AW712" s="13" t="s">
        <v>36</v>
      </c>
      <c r="AX712" s="13" t="s">
        <v>80</v>
      </c>
      <c r="AY712" s="159" t="s">
        <v>171</v>
      </c>
    </row>
    <row r="713" spans="2:65" s="13" customFormat="1" ht="20.399999999999999">
      <c r="B713" s="158"/>
      <c r="D713" s="152" t="s">
        <v>179</v>
      </c>
      <c r="E713" s="159" t="s">
        <v>1</v>
      </c>
      <c r="F713" s="160" t="s">
        <v>2485</v>
      </c>
      <c r="H713" s="161">
        <v>9.3930000000000007</v>
      </c>
      <c r="I713" s="162"/>
      <c r="L713" s="158"/>
      <c r="M713" s="163"/>
      <c r="T713" s="164"/>
      <c r="AT713" s="159" t="s">
        <v>179</v>
      </c>
      <c r="AU713" s="159" t="s">
        <v>89</v>
      </c>
      <c r="AV713" s="13" t="s">
        <v>89</v>
      </c>
      <c r="AW713" s="13" t="s">
        <v>36</v>
      </c>
      <c r="AX713" s="13" t="s">
        <v>80</v>
      </c>
      <c r="AY713" s="159" t="s">
        <v>171</v>
      </c>
    </row>
    <row r="714" spans="2:65" s="13" customFormat="1" ht="20.399999999999999">
      <c r="B714" s="158"/>
      <c r="D714" s="152" t="s">
        <v>179</v>
      </c>
      <c r="E714" s="159" t="s">
        <v>1</v>
      </c>
      <c r="F714" s="160" t="s">
        <v>2486</v>
      </c>
      <c r="H714" s="161">
        <v>19.469000000000001</v>
      </c>
      <c r="I714" s="162"/>
      <c r="L714" s="158"/>
      <c r="M714" s="163"/>
      <c r="T714" s="164"/>
      <c r="AT714" s="159" t="s">
        <v>179</v>
      </c>
      <c r="AU714" s="159" t="s">
        <v>89</v>
      </c>
      <c r="AV714" s="13" t="s">
        <v>89</v>
      </c>
      <c r="AW714" s="13" t="s">
        <v>36</v>
      </c>
      <c r="AX714" s="13" t="s">
        <v>80</v>
      </c>
      <c r="AY714" s="159" t="s">
        <v>171</v>
      </c>
    </row>
    <row r="715" spans="2:65" s="14" customFormat="1">
      <c r="B715" s="165"/>
      <c r="D715" s="152" t="s">
        <v>179</v>
      </c>
      <c r="E715" s="166" t="s">
        <v>1</v>
      </c>
      <c r="F715" s="167" t="s">
        <v>183</v>
      </c>
      <c r="H715" s="168">
        <v>38.61</v>
      </c>
      <c r="I715" s="169"/>
      <c r="L715" s="165"/>
      <c r="M715" s="170"/>
      <c r="T715" s="171"/>
      <c r="AT715" s="166" t="s">
        <v>179</v>
      </c>
      <c r="AU715" s="166" t="s">
        <v>89</v>
      </c>
      <c r="AV715" s="14" t="s">
        <v>177</v>
      </c>
      <c r="AW715" s="14" t="s">
        <v>36</v>
      </c>
      <c r="AX715" s="14" t="s">
        <v>87</v>
      </c>
      <c r="AY715" s="166" t="s">
        <v>171</v>
      </c>
    </row>
    <row r="716" spans="2:65" s="1" customFormat="1" ht="44.25" customHeight="1">
      <c r="B716" s="32"/>
      <c r="C716" s="182" t="s">
        <v>992</v>
      </c>
      <c r="D716" s="182" t="s">
        <v>757</v>
      </c>
      <c r="E716" s="183" t="s">
        <v>2061</v>
      </c>
      <c r="F716" s="184" t="s">
        <v>2062</v>
      </c>
      <c r="G716" s="185" t="s">
        <v>176</v>
      </c>
      <c r="H716" s="186">
        <v>47.143000000000001</v>
      </c>
      <c r="I716" s="187"/>
      <c r="J716" s="188">
        <f>ROUND(I716*H716,2)</f>
        <v>0</v>
      </c>
      <c r="K716" s="189"/>
      <c r="L716" s="190"/>
      <c r="M716" s="191" t="s">
        <v>1</v>
      </c>
      <c r="N716" s="192" t="s">
        <v>45</v>
      </c>
      <c r="P716" s="147">
        <f>O716*H716</f>
        <v>0</v>
      </c>
      <c r="Q716" s="147">
        <v>6.6E-3</v>
      </c>
      <c r="R716" s="147">
        <f>Q716*H716</f>
        <v>0.31114380000000003</v>
      </c>
      <c r="S716" s="147">
        <v>0</v>
      </c>
      <c r="T716" s="148">
        <f>S716*H716</f>
        <v>0</v>
      </c>
      <c r="AR716" s="149" t="s">
        <v>552</v>
      </c>
      <c r="AT716" s="149" t="s">
        <v>757</v>
      </c>
      <c r="AU716" s="149" t="s">
        <v>89</v>
      </c>
      <c r="AY716" s="17" t="s">
        <v>171</v>
      </c>
      <c r="BE716" s="150">
        <f>IF(N716="základní",J716,0)</f>
        <v>0</v>
      </c>
      <c r="BF716" s="150">
        <f>IF(N716="snížená",J716,0)</f>
        <v>0</v>
      </c>
      <c r="BG716" s="150">
        <f>IF(N716="zákl. přenesená",J716,0)</f>
        <v>0</v>
      </c>
      <c r="BH716" s="150">
        <f>IF(N716="sníž. přenesená",J716,0)</f>
        <v>0</v>
      </c>
      <c r="BI716" s="150">
        <f>IF(N716="nulová",J716,0)</f>
        <v>0</v>
      </c>
      <c r="BJ716" s="17" t="s">
        <v>87</v>
      </c>
      <c r="BK716" s="150">
        <f>ROUND(I716*H716,2)</f>
        <v>0</v>
      </c>
      <c r="BL716" s="17" t="s">
        <v>327</v>
      </c>
      <c r="BM716" s="149" t="s">
        <v>2516</v>
      </c>
    </row>
    <row r="717" spans="2:65" s="13" customFormat="1">
      <c r="B717" s="158"/>
      <c r="D717" s="152" t="s">
        <v>179</v>
      </c>
      <c r="F717" s="160" t="s">
        <v>2512</v>
      </c>
      <c r="H717" s="161">
        <v>47.143000000000001</v>
      </c>
      <c r="I717" s="162"/>
      <c r="L717" s="158"/>
      <c r="M717" s="163"/>
      <c r="T717" s="164"/>
      <c r="AT717" s="159" t="s">
        <v>179</v>
      </c>
      <c r="AU717" s="159" t="s">
        <v>89</v>
      </c>
      <c r="AV717" s="13" t="s">
        <v>89</v>
      </c>
      <c r="AW717" s="13" t="s">
        <v>4</v>
      </c>
      <c r="AX717" s="13" t="s">
        <v>87</v>
      </c>
      <c r="AY717" s="159" t="s">
        <v>171</v>
      </c>
    </row>
    <row r="718" spans="2:65" s="11" customFormat="1" ht="22.95" customHeight="1">
      <c r="B718" s="125"/>
      <c r="D718" s="126" t="s">
        <v>79</v>
      </c>
      <c r="E718" s="135" t="s">
        <v>2517</v>
      </c>
      <c r="F718" s="135" t="s">
        <v>2518</v>
      </c>
      <c r="I718" s="128"/>
      <c r="J718" s="136">
        <f>BK718</f>
        <v>0</v>
      </c>
      <c r="L718" s="125"/>
      <c r="M718" s="130"/>
      <c r="P718" s="131">
        <f>SUM(P719:P728)</f>
        <v>0</v>
      </c>
      <c r="R718" s="131">
        <f>SUM(R719:R728)</f>
        <v>0.26640900000000001</v>
      </c>
      <c r="T718" s="132">
        <f>SUM(T719:T728)</f>
        <v>0</v>
      </c>
      <c r="AR718" s="126" t="s">
        <v>89</v>
      </c>
      <c r="AT718" s="133" t="s">
        <v>79</v>
      </c>
      <c r="AU718" s="133" t="s">
        <v>87</v>
      </c>
      <c r="AY718" s="126" t="s">
        <v>171</v>
      </c>
      <c r="BK718" s="134">
        <f>SUM(BK719:BK728)</f>
        <v>0</v>
      </c>
    </row>
    <row r="719" spans="2:65" s="1" customFormat="1" ht="24.15" customHeight="1">
      <c r="B719" s="32"/>
      <c r="C719" s="137" t="s">
        <v>997</v>
      </c>
      <c r="D719" s="137" t="s">
        <v>173</v>
      </c>
      <c r="E719" s="138" t="s">
        <v>2519</v>
      </c>
      <c r="F719" s="139" t="s">
        <v>2520</v>
      </c>
      <c r="G719" s="140" t="s">
        <v>176</v>
      </c>
      <c r="H719" s="141">
        <v>38.61</v>
      </c>
      <c r="I719" s="142"/>
      <c r="J719" s="143">
        <f>ROUND(I719*H719,2)</f>
        <v>0</v>
      </c>
      <c r="K719" s="144"/>
      <c r="L719" s="32"/>
      <c r="M719" s="145" t="s">
        <v>1</v>
      </c>
      <c r="N719" s="146" t="s">
        <v>45</v>
      </c>
      <c r="P719" s="147">
        <f>O719*H719</f>
        <v>0</v>
      </c>
      <c r="Q719" s="147">
        <v>6.0000000000000001E-3</v>
      </c>
      <c r="R719" s="147">
        <f>Q719*H719</f>
        <v>0.23166</v>
      </c>
      <c r="S719" s="147">
        <v>0</v>
      </c>
      <c r="T719" s="148">
        <f>S719*H719</f>
        <v>0</v>
      </c>
      <c r="AR719" s="149" t="s">
        <v>327</v>
      </c>
      <c r="AT719" s="149" t="s">
        <v>173</v>
      </c>
      <c r="AU719" s="149" t="s">
        <v>89</v>
      </c>
      <c r="AY719" s="17" t="s">
        <v>171</v>
      </c>
      <c r="BE719" s="150">
        <f>IF(N719="základní",J719,0)</f>
        <v>0</v>
      </c>
      <c r="BF719" s="150">
        <f>IF(N719="snížená",J719,0)</f>
        <v>0</v>
      </c>
      <c r="BG719" s="150">
        <f>IF(N719="zákl. přenesená",J719,0)</f>
        <v>0</v>
      </c>
      <c r="BH719" s="150">
        <f>IF(N719="sníž. přenesená",J719,0)</f>
        <v>0</v>
      </c>
      <c r="BI719" s="150">
        <f>IF(N719="nulová",J719,0)</f>
        <v>0</v>
      </c>
      <c r="BJ719" s="17" t="s">
        <v>87</v>
      </c>
      <c r="BK719" s="150">
        <f>ROUND(I719*H719,2)</f>
        <v>0</v>
      </c>
      <c r="BL719" s="17" t="s">
        <v>327</v>
      </c>
      <c r="BM719" s="149" t="s">
        <v>2521</v>
      </c>
    </row>
    <row r="720" spans="2:65" s="12" customFormat="1">
      <c r="B720" s="151"/>
      <c r="D720" s="152" t="s">
        <v>179</v>
      </c>
      <c r="E720" s="153" t="s">
        <v>1</v>
      </c>
      <c r="F720" s="154" t="s">
        <v>2149</v>
      </c>
      <c r="H720" s="153" t="s">
        <v>1</v>
      </c>
      <c r="I720" s="155"/>
      <c r="L720" s="151"/>
      <c r="M720" s="156"/>
      <c r="T720" s="157"/>
      <c r="AT720" s="153" t="s">
        <v>179</v>
      </c>
      <c r="AU720" s="153" t="s">
        <v>89</v>
      </c>
      <c r="AV720" s="12" t="s">
        <v>87</v>
      </c>
      <c r="AW720" s="12" t="s">
        <v>36</v>
      </c>
      <c r="AX720" s="12" t="s">
        <v>80</v>
      </c>
      <c r="AY720" s="153" t="s">
        <v>171</v>
      </c>
    </row>
    <row r="721" spans="2:65" s="12" customFormat="1">
      <c r="B721" s="151"/>
      <c r="D721" s="152" t="s">
        <v>179</v>
      </c>
      <c r="E721" s="153" t="s">
        <v>1</v>
      </c>
      <c r="F721" s="154" t="s">
        <v>1852</v>
      </c>
      <c r="H721" s="153" t="s">
        <v>1</v>
      </c>
      <c r="I721" s="155"/>
      <c r="L721" s="151"/>
      <c r="M721" s="156"/>
      <c r="T721" s="157"/>
      <c r="AT721" s="153" t="s">
        <v>179</v>
      </c>
      <c r="AU721" s="153" t="s">
        <v>89</v>
      </c>
      <c r="AV721" s="12" t="s">
        <v>87</v>
      </c>
      <c r="AW721" s="12" t="s">
        <v>36</v>
      </c>
      <c r="AX721" s="12" t="s">
        <v>80</v>
      </c>
      <c r="AY721" s="153" t="s">
        <v>171</v>
      </c>
    </row>
    <row r="722" spans="2:65" s="12" customFormat="1">
      <c r="B722" s="151"/>
      <c r="D722" s="152" t="s">
        <v>179</v>
      </c>
      <c r="E722" s="153" t="s">
        <v>1</v>
      </c>
      <c r="F722" s="154" t="s">
        <v>2483</v>
      </c>
      <c r="H722" s="153" t="s">
        <v>1</v>
      </c>
      <c r="I722" s="155"/>
      <c r="L722" s="151"/>
      <c r="M722" s="156"/>
      <c r="T722" s="157"/>
      <c r="AT722" s="153" t="s">
        <v>179</v>
      </c>
      <c r="AU722" s="153" t="s">
        <v>89</v>
      </c>
      <c r="AV722" s="12" t="s">
        <v>87</v>
      </c>
      <c r="AW722" s="12" t="s">
        <v>36</v>
      </c>
      <c r="AX722" s="12" t="s">
        <v>80</v>
      </c>
      <c r="AY722" s="153" t="s">
        <v>171</v>
      </c>
    </row>
    <row r="723" spans="2:65" s="13" customFormat="1" ht="20.399999999999999">
      <c r="B723" s="158"/>
      <c r="D723" s="152" t="s">
        <v>179</v>
      </c>
      <c r="E723" s="159" t="s">
        <v>1</v>
      </c>
      <c r="F723" s="160" t="s">
        <v>2484</v>
      </c>
      <c r="H723" s="161">
        <v>9.7479999999999993</v>
      </c>
      <c r="I723" s="162"/>
      <c r="L723" s="158"/>
      <c r="M723" s="163"/>
      <c r="T723" s="164"/>
      <c r="AT723" s="159" t="s">
        <v>179</v>
      </c>
      <c r="AU723" s="159" t="s">
        <v>89</v>
      </c>
      <c r="AV723" s="13" t="s">
        <v>89</v>
      </c>
      <c r="AW723" s="13" t="s">
        <v>36</v>
      </c>
      <c r="AX723" s="13" t="s">
        <v>80</v>
      </c>
      <c r="AY723" s="159" t="s">
        <v>171</v>
      </c>
    </row>
    <row r="724" spans="2:65" s="13" customFormat="1" ht="20.399999999999999">
      <c r="B724" s="158"/>
      <c r="D724" s="152" t="s">
        <v>179</v>
      </c>
      <c r="E724" s="159" t="s">
        <v>1</v>
      </c>
      <c r="F724" s="160" t="s">
        <v>2485</v>
      </c>
      <c r="H724" s="161">
        <v>9.3930000000000007</v>
      </c>
      <c r="I724" s="162"/>
      <c r="L724" s="158"/>
      <c r="M724" s="163"/>
      <c r="T724" s="164"/>
      <c r="AT724" s="159" t="s">
        <v>179</v>
      </c>
      <c r="AU724" s="159" t="s">
        <v>89</v>
      </c>
      <c r="AV724" s="13" t="s">
        <v>89</v>
      </c>
      <c r="AW724" s="13" t="s">
        <v>36</v>
      </c>
      <c r="AX724" s="13" t="s">
        <v>80</v>
      </c>
      <c r="AY724" s="159" t="s">
        <v>171</v>
      </c>
    </row>
    <row r="725" spans="2:65" s="13" customFormat="1" ht="20.399999999999999">
      <c r="B725" s="158"/>
      <c r="D725" s="152" t="s">
        <v>179</v>
      </c>
      <c r="E725" s="159" t="s">
        <v>1</v>
      </c>
      <c r="F725" s="160" t="s">
        <v>2486</v>
      </c>
      <c r="H725" s="161">
        <v>19.469000000000001</v>
      </c>
      <c r="I725" s="162"/>
      <c r="L725" s="158"/>
      <c r="M725" s="163"/>
      <c r="T725" s="164"/>
      <c r="AT725" s="159" t="s">
        <v>179</v>
      </c>
      <c r="AU725" s="159" t="s">
        <v>89</v>
      </c>
      <c r="AV725" s="13" t="s">
        <v>89</v>
      </c>
      <c r="AW725" s="13" t="s">
        <v>36</v>
      </c>
      <c r="AX725" s="13" t="s">
        <v>80</v>
      </c>
      <c r="AY725" s="159" t="s">
        <v>171</v>
      </c>
    </row>
    <row r="726" spans="2:65" s="14" customFormat="1">
      <c r="B726" s="165"/>
      <c r="D726" s="152" t="s">
        <v>179</v>
      </c>
      <c r="E726" s="166" t="s">
        <v>1</v>
      </c>
      <c r="F726" s="167" t="s">
        <v>183</v>
      </c>
      <c r="H726" s="168">
        <v>38.61</v>
      </c>
      <c r="I726" s="169"/>
      <c r="L726" s="165"/>
      <c r="M726" s="170"/>
      <c r="T726" s="171"/>
      <c r="AT726" s="166" t="s">
        <v>179</v>
      </c>
      <c r="AU726" s="166" t="s">
        <v>89</v>
      </c>
      <c r="AV726" s="14" t="s">
        <v>177</v>
      </c>
      <c r="AW726" s="14" t="s">
        <v>36</v>
      </c>
      <c r="AX726" s="14" t="s">
        <v>87</v>
      </c>
      <c r="AY726" s="166" t="s">
        <v>171</v>
      </c>
    </row>
    <row r="727" spans="2:65" s="1" customFormat="1" ht="24.15" customHeight="1">
      <c r="B727" s="32"/>
      <c r="C727" s="182" t="s">
        <v>1002</v>
      </c>
      <c r="D727" s="182" t="s">
        <v>757</v>
      </c>
      <c r="E727" s="183" t="s">
        <v>2522</v>
      </c>
      <c r="F727" s="184" t="s">
        <v>2523</v>
      </c>
      <c r="G727" s="185" t="s">
        <v>176</v>
      </c>
      <c r="H727" s="186">
        <v>38.61</v>
      </c>
      <c r="I727" s="187"/>
      <c r="J727" s="188">
        <f>ROUND(I727*H727,2)</f>
        <v>0</v>
      </c>
      <c r="K727" s="189"/>
      <c r="L727" s="190"/>
      <c r="M727" s="191" t="s">
        <v>1</v>
      </c>
      <c r="N727" s="192" t="s">
        <v>45</v>
      </c>
      <c r="P727" s="147">
        <f>O727*H727</f>
        <v>0</v>
      </c>
      <c r="Q727" s="147">
        <v>8.9999999999999998E-4</v>
      </c>
      <c r="R727" s="147">
        <f>Q727*H727</f>
        <v>3.4748999999999995E-2</v>
      </c>
      <c r="S727" s="147">
        <v>0</v>
      </c>
      <c r="T727" s="148">
        <f>S727*H727</f>
        <v>0</v>
      </c>
      <c r="AR727" s="149" t="s">
        <v>552</v>
      </c>
      <c r="AT727" s="149" t="s">
        <v>757</v>
      </c>
      <c r="AU727" s="149" t="s">
        <v>89</v>
      </c>
      <c r="AY727" s="17" t="s">
        <v>171</v>
      </c>
      <c r="BE727" s="150">
        <f>IF(N727="základní",J727,0)</f>
        <v>0</v>
      </c>
      <c r="BF727" s="150">
        <f>IF(N727="snížená",J727,0)</f>
        <v>0</v>
      </c>
      <c r="BG727" s="150">
        <f>IF(N727="zákl. přenesená",J727,0)</f>
        <v>0</v>
      </c>
      <c r="BH727" s="150">
        <f>IF(N727="sníž. přenesená",J727,0)</f>
        <v>0</v>
      </c>
      <c r="BI727" s="150">
        <f>IF(N727="nulová",J727,0)</f>
        <v>0</v>
      </c>
      <c r="BJ727" s="17" t="s">
        <v>87</v>
      </c>
      <c r="BK727" s="150">
        <f>ROUND(I727*H727,2)</f>
        <v>0</v>
      </c>
      <c r="BL727" s="17" t="s">
        <v>327</v>
      </c>
      <c r="BM727" s="149" t="s">
        <v>2524</v>
      </c>
    </row>
    <row r="728" spans="2:65" s="1" customFormat="1" ht="24.15" customHeight="1">
      <c r="B728" s="32"/>
      <c r="C728" s="137" t="s">
        <v>1006</v>
      </c>
      <c r="D728" s="137" t="s">
        <v>173</v>
      </c>
      <c r="E728" s="138" t="s">
        <v>2525</v>
      </c>
      <c r="F728" s="139" t="s">
        <v>2526</v>
      </c>
      <c r="G728" s="140" t="s">
        <v>689</v>
      </c>
      <c r="H728" s="141">
        <v>0.26600000000000001</v>
      </c>
      <c r="I728" s="142"/>
      <c r="J728" s="143">
        <f>ROUND(I728*H728,2)</f>
        <v>0</v>
      </c>
      <c r="K728" s="144"/>
      <c r="L728" s="32"/>
      <c r="M728" s="145" t="s">
        <v>1</v>
      </c>
      <c r="N728" s="146" t="s">
        <v>45</v>
      </c>
      <c r="P728" s="147">
        <f>O728*H728</f>
        <v>0</v>
      </c>
      <c r="Q728" s="147">
        <v>0</v>
      </c>
      <c r="R728" s="147">
        <f>Q728*H728</f>
        <v>0</v>
      </c>
      <c r="S728" s="147">
        <v>0</v>
      </c>
      <c r="T728" s="148">
        <f>S728*H728</f>
        <v>0</v>
      </c>
      <c r="AR728" s="149" t="s">
        <v>327</v>
      </c>
      <c r="AT728" s="149" t="s">
        <v>173</v>
      </c>
      <c r="AU728" s="149" t="s">
        <v>89</v>
      </c>
      <c r="AY728" s="17" t="s">
        <v>171</v>
      </c>
      <c r="BE728" s="150">
        <f>IF(N728="základní",J728,0)</f>
        <v>0</v>
      </c>
      <c r="BF728" s="150">
        <f>IF(N728="snížená",J728,0)</f>
        <v>0</v>
      </c>
      <c r="BG728" s="150">
        <f>IF(N728="zákl. přenesená",J728,0)</f>
        <v>0</v>
      </c>
      <c r="BH728" s="150">
        <f>IF(N728="sníž. přenesená",J728,0)</f>
        <v>0</v>
      </c>
      <c r="BI728" s="150">
        <f>IF(N728="nulová",J728,0)</f>
        <v>0</v>
      </c>
      <c r="BJ728" s="17" t="s">
        <v>87</v>
      </c>
      <c r="BK728" s="150">
        <f>ROUND(I728*H728,2)</f>
        <v>0</v>
      </c>
      <c r="BL728" s="17" t="s">
        <v>327</v>
      </c>
      <c r="BM728" s="149" t="s">
        <v>2527</v>
      </c>
    </row>
    <row r="729" spans="2:65" s="11" customFormat="1" ht="22.95" customHeight="1">
      <c r="B729" s="125"/>
      <c r="D729" s="126" t="s">
        <v>79</v>
      </c>
      <c r="E729" s="135" t="s">
        <v>2081</v>
      </c>
      <c r="F729" s="135" t="s">
        <v>2082</v>
      </c>
      <c r="I729" s="128"/>
      <c r="J729" s="136">
        <f>BK729</f>
        <v>0</v>
      </c>
      <c r="L729" s="125"/>
      <c r="M729" s="130"/>
      <c r="P729" s="131">
        <f>SUM(P730:P739)</f>
        <v>0</v>
      </c>
      <c r="R729" s="131">
        <f>SUM(R730:R739)</f>
        <v>0.25486500000000001</v>
      </c>
      <c r="T729" s="132">
        <f>SUM(T730:T739)</f>
        <v>0</v>
      </c>
      <c r="AR729" s="126" t="s">
        <v>89</v>
      </c>
      <c r="AT729" s="133" t="s">
        <v>79</v>
      </c>
      <c r="AU729" s="133" t="s">
        <v>87</v>
      </c>
      <c r="AY729" s="126" t="s">
        <v>171</v>
      </c>
      <c r="BK729" s="134">
        <f>SUM(BK730:BK739)</f>
        <v>0</v>
      </c>
    </row>
    <row r="730" spans="2:65" s="1" customFormat="1" ht="24.15" customHeight="1">
      <c r="B730" s="32"/>
      <c r="C730" s="137" t="s">
        <v>1017</v>
      </c>
      <c r="D730" s="137" t="s">
        <v>173</v>
      </c>
      <c r="E730" s="138" t="s">
        <v>2083</v>
      </c>
      <c r="F730" s="139" t="s">
        <v>2084</v>
      </c>
      <c r="G730" s="140" t="s">
        <v>252</v>
      </c>
      <c r="H730" s="141">
        <v>3.55</v>
      </c>
      <c r="I730" s="142"/>
      <c r="J730" s="143">
        <f>ROUND(I730*H730,2)</f>
        <v>0</v>
      </c>
      <c r="K730" s="144"/>
      <c r="L730" s="32"/>
      <c r="M730" s="145" t="s">
        <v>1</v>
      </c>
      <c r="N730" s="146" t="s">
        <v>45</v>
      </c>
      <c r="P730" s="147">
        <f>O730*H730</f>
        <v>0</v>
      </c>
      <c r="Q730" s="147">
        <v>0</v>
      </c>
      <c r="R730" s="147">
        <f>Q730*H730</f>
        <v>0</v>
      </c>
      <c r="S730" s="147">
        <v>0</v>
      </c>
      <c r="T730" s="148">
        <f>S730*H730</f>
        <v>0</v>
      </c>
      <c r="AR730" s="149" t="s">
        <v>327</v>
      </c>
      <c r="AT730" s="149" t="s">
        <v>173</v>
      </c>
      <c r="AU730" s="149" t="s">
        <v>89</v>
      </c>
      <c r="AY730" s="17" t="s">
        <v>171</v>
      </c>
      <c r="BE730" s="150">
        <f>IF(N730="základní",J730,0)</f>
        <v>0</v>
      </c>
      <c r="BF730" s="150">
        <f>IF(N730="snížená",J730,0)</f>
        <v>0</v>
      </c>
      <c r="BG730" s="150">
        <f>IF(N730="zákl. přenesená",J730,0)</f>
        <v>0</v>
      </c>
      <c r="BH730" s="150">
        <f>IF(N730="sníž. přenesená",J730,0)</f>
        <v>0</v>
      </c>
      <c r="BI730" s="150">
        <f>IF(N730="nulová",J730,0)</f>
        <v>0</v>
      </c>
      <c r="BJ730" s="17" t="s">
        <v>87</v>
      </c>
      <c r="BK730" s="150">
        <f>ROUND(I730*H730,2)</f>
        <v>0</v>
      </c>
      <c r="BL730" s="17" t="s">
        <v>327</v>
      </c>
      <c r="BM730" s="149" t="s">
        <v>2528</v>
      </c>
    </row>
    <row r="731" spans="2:65" s="12" customFormat="1">
      <c r="B731" s="151"/>
      <c r="D731" s="152" t="s">
        <v>179</v>
      </c>
      <c r="E731" s="153" t="s">
        <v>1</v>
      </c>
      <c r="F731" s="154" t="s">
        <v>2149</v>
      </c>
      <c r="H731" s="153" t="s">
        <v>1</v>
      </c>
      <c r="I731" s="155"/>
      <c r="L731" s="151"/>
      <c r="M731" s="156"/>
      <c r="T731" s="157"/>
      <c r="AT731" s="153" t="s">
        <v>179</v>
      </c>
      <c r="AU731" s="153" t="s">
        <v>89</v>
      </c>
      <c r="AV731" s="12" t="s">
        <v>87</v>
      </c>
      <c r="AW731" s="12" t="s">
        <v>36</v>
      </c>
      <c r="AX731" s="12" t="s">
        <v>80</v>
      </c>
      <c r="AY731" s="153" t="s">
        <v>171</v>
      </c>
    </row>
    <row r="732" spans="2:65" s="12" customFormat="1">
      <c r="B732" s="151"/>
      <c r="D732" s="152" t="s">
        <v>179</v>
      </c>
      <c r="E732" s="153" t="s">
        <v>1</v>
      </c>
      <c r="F732" s="154" t="s">
        <v>1874</v>
      </c>
      <c r="H732" s="153" t="s">
        <v>1</v>
      </c>
      <c r="I732" s="155"/>
      <c r="L732" s="151"/>
      <c r="M732" s="156"/>
      <c r="T732" s="157"/>
      <c r="AT732" s="153" t="s">
        <v>179</v>
      </c>
      <c r="AU732" s="153" t="s">
        <v>89</v>
      </c>
      <c r="AV732" s="12" t="s">
        <v>87</v>
      </c>
      <c r="AW732" s="12" t="s">
        <v>36</v>
      </c>
      <c r="AX732" s="12" t="s">
        <v>80</v>
      </c>
      <c r="AY732" s="153" t="s">
        <v>171</v>
      </c>
    </row>
    <row r="733" spans="2:65" s="13" customFormat="1">
      <c r="B733" s="158"/>
      <c r="D733" s="152" t="s">
        <v>179</v>
      </c>
      <c r="E733" s="159" t="s">
        <v>1</v>
      </c>
      <c r="F733" s="160" t="s">
        <v>2529</v>
      </c>
      <c r="H733" s="161">
        <v>3.55</v>
      </c>
      <c r="I733" s="162"/>
      <c r="L733" s="158"/>
      <c r="M733" s="163"/>
      <c r="T733" s="164"/>
      <c r="AT733" s="159" t="s">
        <v>179</v>
      </c>
      <c r="AU733" s="159" t="s">
        <v>89</v>
      </c>
      <c r="AV733" s="13" t="s">
        <v>89</v>
      </c>
      <c r="AW733" s="13" t="s">
        <v>36</v>
      </c>
      <c r="AX733" s="13" t="s">
        <v>87</v>
      </c>
      <c r="AY733" s="159" t="s">
        <v>171</v>
      </c>
    </row>
    <row r="734" spans="2:65" s="1" customFormat="1" ht="16.5" customHeight="1">
      <c r="B734" s="32"/>
      <c r="C734" s="182" t="s">
        <v>1023</v>
      </c>
      <c r="D734" s="182" t="s">
        <v>757</v>
      </c>
      <c r="E734" s="183" t="s">
        <v>2530</v>
      </c>
      <c r="F734" s="184" t="s">
        <v>2531</v>
      </c>
      <c r="G734" s="185" t="s">
        <v>252</v>
      </c>
      <c r="H734" s="186">
        <v>3.55</v>
      </c>
      <c r="I734" s="187"/>
      <c r="J734" s="188">
        <f>ROUND(I734*H734,2)</f>
        <v>0</v>
      </c>
      <c r="K734" s="189"/>
      <c r="L734" s="190"/>
      <c r="M734" s="191" t="s">
        <v>1</v>
      </c>
      <c r="N734" s="192" t="s">
        <v>45</v>
      </c>
      <c r="P734" s="147">
        <f>O734*H734</f>
        <v>0</v>
      </c>
      <c r="Q734" s="147">
        <v>5.3100000000000001E-2</v>
      </c>
      <c r="R734" s="147">
        <f>Q734*H734</f>
        <v>0.18850500000000001</v>
      </c>
      <c r="S734" s="147">
        <v>0</v>
      </c>
      <c r="T734" s="148">
        <f>S734*H734</f>
        <v>0</v>
      </c>
      <c r="AR734" s="149" t="s">
        <v>552</v>
      </c>
      <c r="AT734" s="149" t="s">
        <v>757</v>
      </c>
      <c r="AU734" s="149" t="s">
        <v>89</v>
      </c>
      <c r="AY734" s="17" t="s">
        <v>171</v>
      </c>
      <c r="BE734" s="150">
        <f>IF(N734="základní",J734,0)</f>
        <v>0</v>
      </c>
      <c r="BF734" s="150">
        <f>IF(N734="snížená",J734,0)</f>
        <v>0</v>
      </c>
      <c r="BG734" s="150">
        <f>IF(N734="zákl. přenesená",J734,0)</f>
        <v>0</v>
      </c>
      <c r="BH734" s="150">
        <f>IF(N734="sníž. přenesená",J734,0)</f>
        <v>0</v>
      </c>
      <c r="BI734" s="150">
        <f>IF(N734="nulová",J734,0)</f>
        <v>0</v>
      </c>
      <c r="BJ734" s="17" t="s">
        <v>87</v>
      </c>
      <c r="BK734" s="150">
        <f>ROUND(I734*H734,2)</f>
        <v>0</v>
      </c>
      <c r="BL734" s="17" t="s">
        <v>327</v>
      </c>
      <c r="BM734" s="149" t="s">
        <v>2532</v>
      </c>
    </row>
    <row r="735" spans="2:65" s="1" customFormat="1" ht="24.15" customHeight="1">
      <c r="B735" s="32"/>
      <c r="C735" s="137" t="s">
        <v>1027</v>
      </c>
      <c r="D735" s="137" t="s">
        <v>173</v>
      </c>
      <c r="E735" s="138" t="s">
        <v>2090</v>
      </c>
      <c r="F735" s="139" t="s">
        <v>2091</v>
      </c>
      <c r="G735" s="140" t="s">
        <v>1666</v>
      </c>
      <c r="H735" s="141">
        <v>2</v>
      </c>
      <c r="I735" s="142"/>
      <c r="J735" s="143">
        <f>ROUND(I735*H735,2)</f>
        <v>0</v>
      </c>
      <c r="K735" s="144"/>
      <c r="L735" s="32"/>
      <c r="M735" s="145" t="s">
        <v>1</v>
      </c>
      <c r="N735" s="146" t="s">
        <v>45</v>
      </c>
      <c r="P735" s="147">
        <f>O735*H735</f>
        <v>0</v>
      </c>
      <c r="Q735" s="147">
        <v>3.3180000000000001E-2</v>
      </c>
      <c r="R735" s="147">
        <f>Q735*H735</f>
        <v>6.6360000000000002E-2</v>
      </c>
      <c r="S735" s="147">
        <v>0</v>
      </c>
      <c r="T735" s="148">
        <f>S735*H735</f>
        <v>0</v>
      </c>
      <c r="AR735" s="149" t="s">
        <v>327</v>
      </c>
      <c r="AT735" s="149" t="s">
        <v>173</v>
      </c>
      <c r="AU735" s="149" t="s">
        <v>89</v>
      </c>
      <c r="AY735" s="17" t="s">
        <v>171</v>
      </c>
      <c r="BE735" s="150">
        <f>IF(N735="základní",J735,0)</f>
        <v>0</v>
      </c>
      <c r="BF735" s="150">
        <f>IF(N735="snížená",J735,0)</f>
        <v>0</v>
      </c>
      <c r="BG735" s="150">
        <f>IF(N735="zákl. přenesená",J735,0)</f>
        <v>0</v>
      </c>
      <c r="BH735" s="150">
        <f>IF(N735="sníž. přenesená",J735,0)</f>
        <v>0</v>
      </c>
      <c r="BI735" s="150">
        <f>IF(N735="nulová",J735,0)</f>
        <v>0</v>
      </c>
      <c r="BJ735" s="17" t="s">
        <v>87</v>
      </c>
      <c r="BK735" s="150">
        <f>ROUND(I735*H735,2)</f>
        <v>0</v>
      </c>
      <c r="BL735" s="17" t="s">
        <v>327</v>
      </c>
      <c r="BM735" s="149" t="s">
        <v>2533</v>
      </c>
    </row>
    <row r="736" spans="2:65" s="12" customFormat="1">
      <c r="B736" s="151"/>
      <c r="D736" s="152" t="s">
        <v>179</v>
      </c>
      <c r="E736" s="153" t="s">
        <v>1</v>
      </c>
      <c r="F736" s="154" t="s">
        <v>2149</v>
      </c>
      <c r="H736" s="153" t="s">
        <v>1</v>
      </c>
      <c r="I736" s="155"/>
      <c r="L736" s="151"/>
      <c r="M736" s="156"/>
      <c r="T736" s="157"/>
      <c r="AT736" s="153" t="s">
        <v>179</v>
      </c>
      <c r="AU736" s="153" t="s">
        <v>89</v>
      </c>
      <c r="AV736" s="12" t="s">
        <v>87</v>
      </c>
      <c r="AW736" s="12" t="s">
        <v>36</v>
      </c>
      <c r="AX736" s="12" t="s">
        <v>80</v>
      </c>
      <c r="AY736" s="153" t="s">
        <v>171</v>
      </c>
    </row>
    <row r="737" spans="2:65" s="12" customFormat="1">
      <c r="B737" s="151"/>
      <c r="D737" s="152" t="s">
        <v>179</v>
      </c>
      <c r="E737" s="153" t="s">
        <v>1</v>
      </c>
      <c r="F737" s="154" t="s">
        <v>1874</v>
      </c>
      <c r="H737" s="153" t="s">
        <v>1</v>
      </c>
      <c r="I737" s="155"/>
      <c r="L737" s="151"/>
      <c r="M737" s="156"/>
      <c r="T737" s="157"/>
      <c r="AT737" s="153" t="s">
        <v>179</v>
      </c>
      <c r="AU737" s="153" t="s">
        <v>89</v>
      </c>
      <c r="AV737" s="12" t="s">
        <v>87</v>
      </c>
      <c r="AW737" s="12" t="s">
        <v>36</v>
      </c>
      <c r="AX737" s="12" t="s">
        <v>80</v>
      </c>
      <c r="AY737" s="153" t="s">
        <v>171</v>
      </c>
    </row>
    <row r="738" spans="2:65" s="13" customFormat="1">
      <c r="B738" s="158"/>
      <c r="D738" s="152" t="s">
        <v>179</v>
      </c>
      <c r="E738" s="159" t="s">
        <v>1</v>
      </c>
      <c r="F738" s="160" t="s">
        <v>2534</v>
      </c>
      <c r="H738" s="161">
        <v>2</v>
      </c>
      <c r="I738" s="162"/>
      <c r="L738" s="158"/>
      <c r="M738" s="163"/>
      <c r="T738" s="164"/>
      <c r="AT738" s="159" t="s">
        <v>179</v>
      </c>
      <c r="AU738" s="159" t="s">
        <v>89</v>
      </c>
      <c r="AV738" s="13" t="s">
        <v>89</v>
      </c>
      <c r="AW738" s="13" t="s">
        <v>36</v>
      </c>
      <c r="AX738" s="13" t="s">
        <v>87</v>
      </c>
      <c r="AY738" s="159" t="s">
        <v>171</v>
      </c>
    </row>
    <row r="739" spans="2:65" s="1" customFormat="1" ht="24.15" customHeight="1">
      <c r="B739" s="32"/>
      <c r="C739" s="137" t="s">
        <v>1031</v>
      </c>
      <c r="D739" s="137" t="s">
        <v>173</v>
      </c>
      <c r="E739" s="138" t="s">
        <v>2098</v>
      </c>
      <c r="F739" s="139" t="s">
        <v>2099</v>
      </c>
      <c r="G739" s="140" t="s">
        <v>689</v>
      </c>
      <c r="H739" s="141">
        <v>0.255</v>
      </c>
      <c r="I739" s="142"/>
      <c r="J739" s="143">
        <f>ROUND(I739*H739,2)</f>
        <v>0</v>
      </c>
      <c r="K739" s="144"/>
      <c r="L739" s="32"/>
      <c r="M739" s="145" t="s">
        <v>1</v>
      </c>
      <c r="N739" s="146" t="s">
        <v>45</v>
      </c>
      <c r="P739" s="147">
        <f>O739*H739</f>
        <v>0</v>
      </c>
      <c r="Q739" s="147">
        <v>0</v>
      </c>
      <c r="R739" s="147">
        <f>Q739*H739</f>
        <v>0</v>
      </c>
      <c r="S739" s="147">
        <v>0</v>
      </c>
      <c r="T739" s="148">
        <f>S739*H739</f>
        <v>0</v>
      </c>
      <c r="AR739" s="149" t="s">
        <v>327</v>
      </c>
      <c r="AT739" s="149" t="s">
        <v>173</v>
      </c>
      <c r="AU739" s="149" t="s">
        <v>89</v>
      </c>
      <c r="AY739" s="17" t="s">
        <v>171</v>
      </c>
      <c r="BE739" s="150">
        <f>IF(N739="základní",J739,0)</f>
        <v>0</v>
      </c>
      <c r="BF739" s="150">
        <f>IF(N739="snížená",J739,0)</f>
        <v>0</v>
      </c>
      <c r="BG739" s="150">
        <f>IF(N739="zákl. přenesená",J739,0)</f>
        <v>0</v>
      </c>
      <c r="BH739" s="150">
        <f>IF(N739="sníž. přenesená",J739,0)</f>
        <v>0</v>
      </c>
      <c r="BI739" s="150">
        <f>IF(N739="nulová",J739,0)</f>
        <v>0</v>
      </c>
      <c r="BJ739" s="17" t="s">
        <v>87</v>
      </c>
      <c r="BK739" s="150">
        <f>ROUND(I739*H739,2)</f>
        <v>0</v>
      </c>
      <c r="BL739" s="17" t="s">
        <v>327</v>
      </c>
      <c r="BM739" s="149" t="s">
        <v>2535</v>
      </c>
    </row>
    <row r="740" spans="2:65" s="11" customFormat="1" ht="22.95" customHeight="1">
      <c r="B740" s="125"/>
      <c r="D740" s="126" t="s">
        <v>79</v>
      </c>
      <c r="E740" s="135" t="s">
        <v>2101</v>
      </c>
      <c r="F740" s="135" t="s">
        <v>2102</v>
      </c>
      <c r="I740" s="128"/>
      <c r="J740" s="136">
        <f>BK740</f>
        <v>0</v>
      </c>
      <c r="L740" s="125"/>
      <c r="M740" s="130"/>
      <c r="P740" s="131">
        <f>SUM(P741:P795)</f>
        <v>0</v>
      </c>
      <c r="R740" s="131">
        <f>SUM(R741:R795)</f>
        <v>0</v>
      </c>
      <c r="T740" s="132">
        <f>SUM(T741:T795)</f>
        <v>0</v>
      </c>
      <c r="AR740" s="126" t="s">
        <v>89</v>
      </c>
      <c r="AT740" s="133" t="s">
        <v>79</v>
      </c>
      <c r="AU740" s="133" t="s">
        <v>87</v>
      </c>
      <c r="AY740" s="126" t="s">
        <v>171</v>
      </c>
      <c r="BK740" s="134">
        <f>SUM(BK741:BK795)</f>
        <v>0</v>
      </c>
    </row>
    <row r="741" spans="2:65" s="1" customFormat="1" ht="44.25" customHeight="1">
      <c r="B741" s="32"/>
      <c r="C741" s="137" t="s">
        <v>1035</v>
      </c>
      <c r="D741" s="137" t="s">
        <v>173</v>
      </c>
      <c r="E741" s="138" t="s">
        <v>2103</v>
      </c>
      <c r="F741" s="139" t="s">
        <v>2104</v>
      </c>
      <c r="G741" s="140" t="s">
        <v>176</v>
      </c>
      <c r="H741" s="141">
        <v>212.654</v>
      </c>
      <c r="I741" s="142"/>
      <c r="J741" s="143">
        <f>ROUND(I741*H741,2)</f>
        <v>0</v>
      </c>
      <c r="K741" s="144"/>
      <c r="L741" s="32"/>
      <c r="M741" s="145" t="s">
        <v>1</v>
      </c>
      <c r="N741" s="146" t="s">
        <v>45</v>
      </c>
      <c r="P741" s="147">
        <f>O741*H741</f>
        <v>0</v>
      </c>
      <c r="Q741" s="147">
        <v>0</v>
      </c>
      <c r="R741" s="147">
        <f>Q741*H741</f>
        <v>0</v>
      </c>
      <c r="S741" s="147">
        <v>0</v>
      </c>
      <c r="T741" s="148">
        <f>S741*H741</f>
        <v>0</v>
      </c>
      <c r="AR741" s="149" t="s">
        <v>327</v>
      </c>
      <c r="AT741" s="149" t="s">
        <v>173</v>
      </c>
      <c r="AU741" s="149" t="s">
        <v>89</v>
      </c>
      <c r="AY741" s="17" t="s">
        <v>171</v>
      </c>
      <c r="BE741" s="150">
        <f>IF(N741="základní",J741,0)</f>
        <v>0</v>
      </c>
      <c r="BF741" s="150">
        <f>IF(N741="snížená",J741,0)</f>
        <v>0</v>
      </c>
      <c r="BG741" s="150">
        <f>IF(N741="zákl. přenesená",J741,0)</f>
        <v>0</v>
      </c>
      <c r="BH741" s="150">
        <f>IF(N741="sníž. přenesená",J741,0)</f>
        <v>0</v>
      </c>
      <c r="BI741" s="150">
        <f>IF(N741="nulová",J741,0)</f>
        <v>0</v>
      </c>
      <c r="BJ741" s="17" t="s">
        <v>87</v>
      </c>
      <c r="BK741" s="150">
        <f>ROUND(I741*H741,2)</f>
        <v>0</v>
      </c>
      <c r="BL741" s="17" t="s">
        <v>327</v>
      </c>
      <c r="BM741" s="149" t="s">
        <v>2536</v>
      </c>
    </row>
    <row r="742" spans="2:65" s="12" customFormat="1">
      <c r="B742" s="151"/>
      <c r="D742" s="152" t="s">
        <v>179</v>
      </c>
      <c r="E742" s="153" t="s">
        <v>1</v>
      </c>
      <c r="F742" s="154" t="s">
        <v>2149</v>
      </c>
      <c r="H742" s="153" t="s">
        <v>1</v>
      </c>
      <c r="I742" s="155"/>
      <c r="L742" s="151"/>
      <c r="M742" s="156"/>
      <c r="T742" s="157"/>
      <c r="AT742" s="153" t="s">
        <v>179</v>
      </c>
      <c r="AU742" s="153" t="s">
        <v>89</v>
      </c>
      <c r="AV742" s="12" t="s">
        <v>87</v>
      </c>
      <c r="AW742" s="12" t="s">
        <v>36</v>
      </c>
      <c r="AX742" s="12" t="s">
        <v>80</v>
      </c>
      <c r="AY742" s="153" t="s">
        <v>171</v>
      </c>
    </row>
    <row r="743" spans="2:65" s="12" customFormat="1">
      <c r="B743" s="151"/>
      <c r="D743" s="152" t="s">
        <v>179</v>
      </c>
      <c r="E743" s="153" t="s">
        <v>1</v>
      </c>
      <c r="F743" s="154" t="s">
        <v>2106</v>
      </c>
      <c r="H743" s="153" t="s">
        <v>1</v>
      </c>
      <c r="I743" s="155"/>
      <c r="L743" s="151"/>
      <c r="M743" s="156"/>
      <c r="T743" s="157"/>
      <c r="AT743" s="153" t="s">
        <v>179</v>
      </c>
      <c r="AU743" s="153" t="s">
        <v>89</v>
      </c>
      <c r="AV743" s="12" t="s">
        <v>87</v>
      </c>
      <c r="AW743" s="12" t="s">
        <v>36</v>
      </c>
      <c r="AX743" s="12" t="s">
        <v>80</v>
      </c>
      <c r="AY743" s="153" t="s">
        <v>171</v>
      </c>
    </row>
    <row r="744" spans="2:65" s="12" customFormat="1">
      <c r="B744" s="151"/>
      <c r="D744" s="152" t="s">
        <v>179</v>
      </c>
      <c r="E744" s="153" t="s">
        <v>1</v>
      </c>
      <c r="F744" s="154" t="s">
        <v>2107</v>
      </c>
      <c r="H744" s="153" t="s">
        <v>1</v>
      </c>
      <c r="I744" s="155"/>
      <c r="L744" s="151"/>
      <c r="M744" s="156"/>
      <c r="T744" s="157"/>
      <c r="AT744" s="153" t="s">
        <v>179</v>
      </c>
      <c r="AU744" s="153" t="s">
        <v>89</v>
      </c>
      <c r="AV744" s="12" t="s">
        <v>87</v>
      </c>
      <c r="AW744" s="12" t="s">
        <v>36</v>
      </c>
      <c r="AX744" s="12" t="s">
        <v>80</v>
      </c>
      <c r="AY744" s="153" t="s">
        <v>171</v>
      </c>
    </row>
    <row r="745" spans="2:65" s="13" customFormat="1">
      <c r="B745" s="158"/>
      <c r="D745" s="152" t="s">
        <v>179</v>
      </c>
      <c r="E745" s="159" t="s">
        <v>1</v>
      </c>
      <c r="F745" s="160" t="s">
        <v>2537</v>
      </c>
      <c r="H745" s="161">
        <v>20.512</v>
      </c>
      <c r="I745" s="162"/>
      <c r="L745" s="158"/>
      <c r="M745" s="163"/>
      <c r="T745" s="164"/>
      <c r="AT745" s="159" t="s">
        <v>179</v>
      </c>
      <c r="AU745" s="159" t="s">
        <v>89</v>
      </c>
      <c r="AV745" s="13" t="s">
        <v>89</v>
      </c>
      <c r="AW745" s="13" t="s">
        <v>36</v>
      </c>
      <c r="AX745" s="13" t="s">
        <v>80</v>
      </c>
      <c r="AY745" s="159" t="s">
        <v>171</v>
      </c>
    </row>
    <row r="746" spans="2:65" s="13" customFormat="1">
      <c r="B746" s="158"/>
      <c r="D746" s="152" t="s">
        <v>179</v>
      </c>
      <c r="E746" s="159" t="s">
        <v>1</v>
      </c>
      <c r="F746" s="160" t="s">
        <v>2538</v>
      </c>
      <c r="H746" s="161">
        <v>20.34</v>
      </c>
      <c r="I746" s="162"/>
      <c r="L746" s="158"/>
      <c r="M746" s="163"/>
      <c r="T746" s="164"/>
      <c r="AT746" s="159" t="s">
        <v>179</v>
      </c>
      <c r="AU746" s="159" t="s">
        <v>89</v>
      </c>
      <c r="AV746" s="13" t="s">
        <v>89</v>
      </c>
      <c r="AW746" s="13" t="s">
        <v>36</v>
      </c>
      <c r="AX746" s="13" t="s">
        <v>80</v>
      </c>
      <c r="AY746" s="159" t="s">
        <v>171</v>
      </c>
    </row>
    <row r="747" spans="2:65" s="15" customFormat="1">
      <c r="B747" s="172"/>
      <c r="D747" s="152" t="s">
        <v>179</v>
      </c>
      <c r="E747" s="173" t="s">
        <v>1</v>
      </c>
      <c r="F747" s="174" t="s">
        <v>224</v>
      </c>
      <c r="H747" s="175">
        <v>40.851999999999997</v>
      </c>
      <c r="I747" s="176"/>
      <c r="L747" s="172"/>
      <c r="M747" s="177"/>
      <c r="T747" s="178"/>
      <c r="AT747" s="173" t="s">
        <v>179</v>
      </c>
      <c r="AU747" s="173" t="s">
        <v>89</v>
      </c>
      <c r="AV747" s="15" t="s">
        <v>96</v>
      </c>
      <c r="AW747" s="15" t="s">
        <v>36</v>
      </c>
      <c r="AX747" s="15" t="s">
        <v>80</v>
      </c>
      <c r="AY747" s="173" t="s">
        <v>171</v>
      </c>
    </row>
    <row r="748" spans="2:65" s="12" customFormat="1">
      <c r="B748" s="151"/>
      <c r="D748" s="152" t="s">
        <v>179</v>
      </c>
      <c r="E748" s="153" t="s">
        <v>1</v>
      </c>
      <c r="F748" s="154" t="s">
        <v>2114</v>
      </c>
      <c r="H748" s="153" t="s">
        <v>1</v>
      </c>
      <c r="I748" s="155"/>
      <c r="L748" s="151"/>
      <c r="M748" s="156"/>
      <c r="T748" s="157"/>
      <c r="AT748" s="153" t="s">
        <v>179</v>
      </c>
      <c r="AU748" s="153" t="s">
        <v>89</v>
      </c>
      <c r="AV748" s="12" t="s">
        <v>87</v>
      </c>
      <c r="AW748" s="12" t="s">
        <v>36</v>
      </c>
      <c r="AX748" s="12" t="s">
        <v>80</v>
      </c>
      <c r="AY748" s="153" t="s">
        <v>171</v>
      </c>
    </row>
    <row r="749" spans="2:65" s="13" customFormat="1">
      <c r="B749" s="158"/>
      <c r="D749" s="152" t="s">
        <v>179</v>
      </c>
      <c r="E749" s="159" t="s">
        <v>1</v>
      </c>
      <c r="F749" s="160" t="s">
        <v>2539</v>
      </c>
      <c r="H749" s="161">
        <v>1.05</v>
      </c>
      <c r="I749" s="162"/>
      <c r="L749" s="158"/>
      <c r="M749" s="163"/>
      <c r="T749" s="164"/>
      <c r="AT749" s="159" t="s">
        <v>179</v>
      </c>
      <c r="AU749" s="159" t="s">
        <v>89</v>
      </c>
      <c r="AV749" s="13" t="s">
        <v>89</v>
      </c>
      <c r="AW749" s="13" t="s">
        <v>36</v>
      </c>
      <c r="AX749" s="13" t="s">
        <v>80</v>
      </c>
      <c r="AY749" s="159" t="s">
        <v>171</v>
      </c>
    </row>
    <row r="750" spans="2:65" s="13" customFormat="1">
      <c r="B750" s="158"/>
      <c r="D750" s="152" t="s">
        <v>179</v>
      </c>
      <c r="E750" s="159" t="s">
        <v>1</v>
      </c>
      <c r="F750" s="160" t="s">
        <v>2540</v>
      </c>
      <c r="H750" s="161">
        <v>7.2</v>
      </c>
      <c r="I750" s="162"/>
      <c r="L750" s="158"/>
      <c r="M750" s="163"/>
      <c r="T750" s="164"/>
      <c r="AT750" s="159" t="s">
        <v>179</v>
      </c>
      <c r="AU750" s="159" t="s">
        <v>89</v>
      </c>
      <c r="AV750" s="13" t="s">
        <v>89</v>
      </c>
      <c r="AW750" s="13" t="s">
        <v>36</v>
      </c>
      <c r="AX750" s="13" t="s">
        <v>80</v>
      </c>
      <c r="AY750" s="159" t="s">
        <v>171</v>
      </c>
    </row>
    <row r="751" spans="2:65" s="13" customFormat="1">
      <c r="B751" s="158"/>
      <c r="D751" s="152" t="s">
        <v>179</v>
      </c>
      <c r="E751" s="159" t="s">
        <v>1</v>
      </c>
      <c r="F751" s="160" t="s">
        <v>2541</v>
      </c>
      <c r="H751" s="161">
        <v>6.52</v>
      </c>
      <c r="I751" s="162"/>
      <c r="L751" s="158"/>
      <c r="M751" s="163"/>
      <c r="T751" s="164"/>
      <c r="AT751" s="159" t="s">
        <v>179</v>
      </c>
      <c r="AU751" s="159" t="s">
        <v>89</v>
      </c>
      <c r="AV751" s="13" t="s">
        <v>89</v>
      </c>
      <c r="AW751" s="13" t="s">
        <v>36</v>
      </c>
      <c r="AX751" s="13" t="s">
        <v>80</v>
      </c>
      <c r="AY751" s="159" t="s">
        <v>171</v>
      </c>
    </row>
    <row r="752" spans="2:65" s="13" customFormat="1">
      <c r="B752" s="158"/>
      <c r="D752" s="152" t="s">
        <v>179</v>
      </c>
      <c r="E752" s="159" t="s">
        <v>1</v>
      </c>
      <c r="F752" s="160" t="s">
        <v>2542</v>
      </c>
      <c r="H752" s="161">
        <v>4.08</v>
      </c>
      <c r="I752" s="162"/>
      <c r="L752" s="158"/>
      <c r="M752" s="163"/>
      <c r="T752" s="164"/>
      <c r="AT752" s="159" t="s">
        <v>179</v>
      </c>
      <c r="AU752" s="159" t="s">
        <v>89</v>
      </c>
      <c r="AV752" s="13" t="s">
        <v>89</v>
      </c>
      <c r="AW752" s="13" t="s">
        <v>36</v>
      </c>
      <c r="AX752" s="13" t="s">
        <v>80</v>
      </c>
      <c r="AY752" s="159" t="s">
        <v>171</v>
      </c>
    </row>
    <row r="753" spans="2:65" s="15" customFormat="1">
      <c r="B753" s="172"/>
      <c r="D753" s="152" t="s">
        <v>179</v>
      </c>
      <c r="E753" s="173" t="s">
        <v>1</v>
      </c>
      <c r="F753" s="174" t="s">
        <v>224</v>
      </c>
      <c r="H753" s="175">
        <v>18.850000000000001</v>
      </c>
      <c r="I753" s="176"/>
      <c r="L753" s="172"/>
      <c r="M753" s="177"/>
      <c r="T753" s="178"/>
      <c r="AT753" s="173" t="s">
        <v>179</v>
      </c>
      <c r="AU753" s="173" t="s">
        <v>89</v>
      </c>
      <c r="AV753" s="15" t="s">
        <v>96</v>
      </c>
      <c r="AW753" s="15" t="s">
        <v>36</v>
      </c>
      <c r="AX753" s="15" t="s">
        <v>80</v>
      </c>
      <c r="AY753" s="173" t="s">
        <v>171</v>
      </c>
    </row>
    <row r="754" spans="2:65" s="12" customFormat="1">
      <c r="B754" s="151"/>
      <c r="D754" s="152" t="s">
        <v>179</v>
      </c>
      <c r="E754" s="153" t="s">
        <v>1</v>
      </c>
      <c r="F754" s="154" t="s">
        <v>2543</v>
      </c>
      <c r="H754" s="153" t="s">
        <v>1</v>
      </c>
      <c r="I754" s="155"/>
      <c r="L754" s="151"/>
      <c r="M754" s="156"/>
      <c r="T754" s="157"/>
      <c r="AT754" s="153" t="s">
        <v>179</v>
      </c>
      <c r="AU754" s="153" t="s">
        <v>89</v>
      </c>
      <c r="AV754" s="12" t="s">
        <v>87</v>
      </c>
      <c r="AW754" s="12" t="s">
        <v>36</v>
      </c>
      <c r="AX754" s="12" t="s">
        <v>80</v>
      </c>
      <c r="AY754" s="153" t="s">
        <v>171</v>
      </c>
    </row>
    <row r="755" spans="2:65" s="13" customFormat="1">
      <c r="B755" s="158"/>
      <c r="D755" s="152" t="s">
        <v>179</v>
      </c>
      <c r="E755" s="159" t="s">
        <v>1</v>
      </c>
      <c r="F755" s="160" t="s">
        <v>2544</v>
      </c>
      <c r="H755" s="161">
        <v>0.9</v>
      </c>
      <c r="I755" s="162"/>
      <c r="L755" s="158"/>
      <c r="M755" s="163"/>
      <c r="T755" s="164"/>
      <c r="AT755" s="159" t="s">
        <v>179</v>
      </c>
      <c r="AU755" s="159" t="s">
        <v>89</v>
      </c>
      <c r="AV755" s="13" t="s">
        <v>89</v>
      </c>
      <c r="AW755" s="13" t="s">
        <v>36</v>
      </c>
      <c r="AX755" s="13" t="s">
        <v>80</v>
      </c>
      <c r="AY755" s="159" t="s">
        <v>171</v>
      </c>
    </row>
    <row r="756" spans="2:65" s="13" customFormat="1">
      <c r="B756" s="158"/>
      <c r="D756" s="152" t="s">
        <v>179</v>
      </c>
      <c r="E756" s="159" t="s">
        <v>1</v>
      </c>
      <c r="F756" s="160" t="s">
        <v>2545</v>
      </c>
      <c r="H756" s="161">
        <v>0.9</v>
      </c>
      <c r="I756" s="162"/>
      <c r="L756" s="158"/>
      <c r="M756" s="163"/>
      <c r="T756" s="164"/>
      <c r="AT756" s="159" t="s">
        <v>179</v>
      </c>
      <c r="AU756" s="159" t="s">
        <v>89</v>
      </c>
      <c r="AV756" s="13" t="s">
        <v>89</v>
      </c>
      <c r="AW756" s="13" t="s">
        <v>36</v>
      </c>
      <c r="AX756" s="13" t="s">
        <v>80</v>
      </c>
      <c r="AY756" s="159" t="s">
        <v>171</v>
      </c>
    </row>
    <row r="757" spans="2:65" s="13" customFormat="1">
      <c r="B757" s="158"/>
      <c r="D757" s="152" t="s">
        <v>179</v>
      </c>
      <c r="E757" s="159" t="s">
        <v>1</v>
      </c>
      <c r="F757" s="160" t="s">
        <v>2546</v>
      </c>
      <c r="H757" s="161">
        <v>0.9</v>
      </c>
      <c r="I757" s="162"/>
      <c r="L757" s="158"/>
      <c r="M757" s="163"/>
      <c r="T757" s="164"/>
      <c r="AT757" s="159" t="s">
        <v>179</v>
      </c>
      <c r="AU757" s="159" t="s">
        <v>89</v>
      </c>
      <c r="AV757" s="13" t="s">
        <v>89</v>
      </c>
      <c r="AW757" s="13" t="s">
        <v>36</v>
      </c>
      <c r="AX757" s="13" t="s">
        <v>80</v>
      </c>
      <c r="AY757" s="159" t="s">
        <v>171</v>
      </c>
    </row>
    <row r="758" spans="2:65" s="13" customFormat="1">
      <c r="B758" s="158"/>
      <c r="D758" s="152" t="s">
        <v>179</v>
      </c>
      <c r="E758" s="159" t="s">
        <v>1</v>
      </c>
      <c r="F758" s="160" t="s">
        <v>2547</v>
      </c>
      <c r="H758" s="161">
        <v>2.1</v>
      </c>
      <c r="I758" s="162"/>
      <c r="L758" s="158"/>
      <c r="M758" s="163"/>
      <c r="T758" s="164"/>
      <c r="AT758" s="159" t="s">
        <v>179</v>
      </c>
      <c r="AU758" s="159" t="s">
        <v>89</v>
      </c>
      <c r="AV758" s="13" t="s">
        <v>89</v>
      </c>
      <c r="AW758" s="13" t="s">
        <v>36</v>
      </c>
      <c r="AX758" s="13" t="s">
        <v>80</v>
      </c>
      <c r="AY758" s="159" t="s">
        <v>171</v>
      </c>
    </row>
    <row r="759" spans="2:65" s="15" customFormat="1">
      <c r="B759" s="172"/>
      <c r="D759" s="152" t="s">
        <v>179</v>
      </c>
      <c r="E759" s="173" t="s">
        <v>1</v>
      </c>
      <c r="F759" s="174" t="s">
        <v>224</v>
      </c>
      <c r="H759" s="175">
        <v>4.8</v>
      </c>
      <c r="I759" s="176"/>
      <c r="L759" s="172"/>
      <c r="M759" s="177"/>
      <c r="T759" s="178"/>
      <c r="AT759" s="173" t="s">
        <v>179</v>
      </c>
      <c r="AU759" s="173" t="s">
        <v>89</v>
      </c>
      <c r="AV759" s="15" t="s">
        <v>96</v>
      </c>
      <c r="AW759" s="15" t="s">
        <v>36</v>
      </c>
      <c r="AX759" s="15" t="s">
        <v>80</v>
      </c>
      <c r="AY759" s="173" t="s">
        <v>171</v>
      </c>
    </row>
    <row r="760" spans="2:65" s="12" customFormat="1">
      <c r="B760" s="151"/>
      <c r="D760" s="152" t="s">
        <v>179</v>
      </c>
      <c r="E760" s="153" t="s">
        <v>1</v>
      </c>
      <c r="F760" s="154" t="s">
        <v>2119</v>
      </c>
      <c r="H760" s="153" t="s">
        <v>1</v>
      </c>
      <c r="I760" s="155"/>
      <c r="L760" s="151"/>
      <c r="M760" s="156"/>
      <c r="T760" s="157"/>
      <c r="AT760" s="153" t="s">
        <v>179</v>
      </c>
      <c r="AU760" s="153" t="s">
        <v>89</v>
      </c>
      <c r="AV760" s="12" t="s">
        <v>87</v>
      </c>
      <c r="AW760" s="12" t="s">
        <v>36</v>
      </c>
      <c r="AX760" s="12" t="s">
        <v>80</v>
      </c>
      <c r="AY760" s="153" t="s">
        <v>171</v>
      </c>
    </row>
    <row r="761" spans="2:65" s="13" customFormat="1">
      <c r="B761" s="158"/>
      <c r="D761" s="152" t="s">
        <v>179</v>
      </c>
      <c r="E761" s="159" t="s">
        <v>1</v>
      </c>
      <c r="F761" s="160" t="s">
        <v>2548</v>
      </c>
      <c r="H761" s="161">
        <v>3.46</v>
      </c>
      <c r="I761" s="162"/>
      <c r="L761" s="158"/>
      <c r="M761" s="163"/>
      <c r="T761" s="164"/>
      <c r="AT761" s="159" t="s">
        <v>179</v>
      </c>
      <c r="AU761" s="159" t="s">
        <v>89</v>
      </c>
      <c r="AV761" s="13" t="s">
        <v>89</v>
      </c>
      <c r="AW761" s="13" t="s">
        <v>36</v>
      </c>
      <c r="AX761" s="13" t="s">
        <v>80</v>
      </c>
      <c r="AY761" s="159" t="s">
        <v>171</v>
      </c>
    </row>
    <row r="762" spans="2:65" s="13" customFormat="1">
      <c r="B762" s="158"/>
      <c r="D762" s="152" t="s">
        <v>179</v>
      </c>
      <c r="E762" s="159" t="s">
        <v>1</v>
      </c>
      <c r="F762" s="160" t="s">
        <v>2549</v>
      </c>
      <c r="H762" s="161">
        <v>39.984999999999999</v>
      </c>
      <c r="I762" s="162"/>
      <c r="L762" s="158"/>
      <c r="M762" s="163"/>
      <c r="T762" s="164"/>
      <c r="AT762" s="159" t="s">
        <v>179</v>
      </c>
      <c r="AU762" s="159" t="s">
        <v>89</v>
      </c>
      <c r="AV762" s="13" t="s">
        <v>89</v>
      </c>
      <c r="AW762" s="13" t="s">
        <v>36</v>
      </c>
      <c r="AX762" s="13" t="s">
        <v>80</v>
      </c>
      <c r="AY762" s="159" t="s">
        <v>171</v>
      </c>
    </row>
    <row r="763" spans="2:65" s="13" customFormat="1">
      <c r="B763" s="158"/>
      <c r="D763" s="152" t="s">
        <v>179</v>
      </c>
      <c r="E763" s="159" t="s">
        <v>1</v>
      </c>
      <c r="F763" s="160" t="s">
        <v>2550</v>
      </c>
      <c r="H763" s="161">
        <v>-1.62</v>
      </c>
      <c r="I763" s="162"/>
      <c r="L763" s="158"/>
      <c r="M763" s="163"/>
      <c r="T763" s="164"/>
      <c r="AT763" s="159" t="s">
        <v>179</v>
      </c>
      <c r="AU763" s="159" t="s">
        <v>89</v>
      </c>
      <c r="AV763" s="13" t="s">
        <v>89</v>
      </c>
      <c r="AW763" s="13" t="s">
        <v>36</v>
      </c>
      <c r="AX763" s="13" t="s">
        <v>80</v>
      </c>
      <c r="AY763" s="159" t="s">
        <v>171</v>
      </c>
    </row>
    <row r="764" spans="2:65" s="15" customFormat="1">
      <c r="B764" s="172"/>
      <c r="D764" s="152" t="s">
        <v>179</v>
      </c>
      <c r="E764" s="173" t="s">
        <v>1</v>
      </c>
      <c r="F764" s="174" t="s">
        <v>224</v>
      </c>
      <c r="H764" s="175">
        <v>41.825000000000003</v>
      </c>
      <c r="I764" s="176"/>
      <c r="L764" s="172"/>
      <c r="M764" s="177"/>
      <c r="T764" s="178"/>
      <c r="AT764" s="173" t="s">
        <v>179</v>
      </c>
      <c r="AU764" s="173" t="s">
        <v>89</v>
      </c>
      <c r="AV764" s="15" t="s">
        <v>96</v>
      </c>
      <c r="AW764" s="15" t="s">
        <v>36</v>
      </c>
      <c r="AX764" s="15" t="s">
        <v>80</v>
      </c>
      <c r="AY764" s="173" t="s">
        <v>171</v>
      </c>
    </row>
    <row r="765" spans="2:65" s="14" customFormat="1">
      <c r="B765" s="165"/>
      <c r="D765" s="152" t="s">
        <v>179</v>
      </c>
      <c r="E765" s="166" t="s">
        <v>1</v>
      </c>
      <c r="F765" s="167" t="s">
        <v>183</v>
      </c>
      <c r="H765" s="168">
        <v>106.327</v>
      </c>
      <c r="I765" s="169"/>
      <c r="L765" s="165"/>
      <c r="M765" s="170"/>
      <c r="T765" s="171"/>
      <c r="AT765" s="166" t="s">
        <v>179</v>
      </c>
      <c r="AU765" s="166" t="s">
        <v>89</v>
      </c>
      <c r="AV765" s="14" t="s">
        <v>177</v>
      </c>
      <c r="AW765" s="14" t="s">
        <v>36</v>
      </c>
      <c r="AX765" s="14" t="s">
        <v>80</v>
      </c>
      <c r="AY765" s="166" t="s">
        <v>171</v>
      </c>
    </row>
    <row r="766" spans="2:65" s="13" customFormat="1">
      <c r="B766" s="158"/>
      <c r="D766" s="152" t="s">
        <v>179</v>
      </c>
      <c r="E766" s="159" t="s">
        <v>1</v>
      </c>
      <c r="F766" s="160" t="s">
        <v>2551</v>
      </c>
      <c r="H766" s="161">
        <v>212.654</v>
      </c>
      <c r="I766" s="162"/>
      <c r="L766" s="158"/>
      <c r="M766" s="163"/>
      <c r="T766" s="164"/>
      <c r="AT766" s="159" t="s">
        <v>179</v>
      </c>
      <c r="AU766" s="159" t="s">
        <v>89</v>
      </c>
      <c r="AV766" s="13" t="s">
        <v>89</v>
      </c>
      <c r="AW766" s="13" t="s">
        <v>36</v>
      </c>
      <c r="AX766" s="13" t="s">
        <v>87</v>
      </c>
      <c r="AY766" s="159" t="s">
        <v>171</v>
      </c>
    </row>
    <row r="767" spans="2:65" s="1" customFormat="1" ht="24.15" customHeight="1">
      <c r="B767" s="32"/>
      <c r="C767" s="182" t="s">
        <v>1039</v>
      </c>
      <c r="D767" s="182" t="s">
        <v>757</v>
      </c>
      <c r="E767" s="183" t="s">
        <v>2125</v>
      </c>
      <c r="F767" s="184" t="s">
        <v>2126</v>
      </c>
      <c r="G767" s="185" t="s">
        <v>813</v>
      </c>
      <c r="H767" s="186">
        <v>35.088000000000001</v>
      </c>
      <c r="I767" s="187"/>
      <c r="J767" s="188">
        <f>ROUND(I767*H767,2)</f>
        <v>0</v>
      </c>
      <c r="K767" s="189"/>
      <c r="L767" s="190"/>
      <c r="M767" s="191" t="s">
        <v>1</v>
      </c>
      <c r="N767" s="192" t="s">
        <v>45</v>
      </c>
      <c r="P767" s="147">
        <f>O767*H767</f>
        <v>0</v>
      </c>
      <c r="Q767" s="147">
        <v>0</v>
      </c>
      <c r="R767" s="147">
        <f>Q767*H767</f>
        <v>0</v>
      </c>
      <c r="S767" s="147">
        <v>0</v>
      </c>
      <c r="T767" s="148">
        <f>S767*H767</f>
        <v>0</v>
      </c>
      <c r="AR767" s="149" t="s">
        <v>552</v>
      </c>
      <c r="AT767" s="149" t="s">
        <v>757</v>
      </c>
      <c r="AU767" s="149" t="s">
        <v>89</v>
      </c>
      <c r="AY767" s="17" t="s">
        <v>171</v>
      </c>
      <c r="BE767" s="150">
        <f>IF(N767="základní",J767,0)</f>
        <v>0</v>
      </c>
      <c r="BF767" s="150">
        <f>IF(N767="snížená",J767,0)</f>
        <v>0</v>
      </c>
      <c r="BG767" s="150">
        <f>IF(N767="zákl. přenesená",J767,0)</f>
        <v>0</v>
      </c>
      <c r="BH767" s="150">
        <f>IF(N767="sníž. přenesená",J767,0)</f>
        <v>0</v>
      </c>
      <c r="BI767" s="150">
        <f>IF(N767="nulová",J767,0)</f>
        <v>0</v>
      </c>
      <c r="BJ767" s="17" t="s">
        <v>87</v>
      </c>
      <c r="BK767" s="150">
        <f>ROUND(I767*H767,2)</f>
        <v>0</v>
      </c>
      <c r="BL767" s="17" t="s">
        <v>327</v>
      </c>
      <c r="BM767" s="149" t="s">
        <v>2552</v>
      </c>
    </row>
    <row r="768" spans="2:65" s="13" customFormat="1">
      <c r="B768" s="158"/>
      <c r="D768" s="152" t="s">
        <v>179</v>
      </c>
      <c r="F768" s="160" t="s">
        <v>2553</v>
      </c>
      <c r="H768" s="161">
        <v>35.088000000000001</v>
      </c>
      <c r="I768" s="162"/>
      <c r="L768" s="158"/>
      <c r="M768" s="163"/>
      <c r="T768" s="164"/>
      <c r="AT768" s="159" t="s">
        <v>179</v>
      </c>
      <c r="AU768" s="159" t="s">
        <v>89</v>
      </c>
      <c r="AV768" s="13" t="s">
        <v>89</v>
      </c>
      <c r="AW768" s="13" t="s">
        <v>4</v>
      </c>
      <c r="AX768" s="13" t="s">
        <v>87</v>
      </c>
      <c r="AY768" s="159" t="s">
        <v>171</v>
      </c>
    </row>
    <row r="769" spans="2:65" s="1" customFormat="1" ht="44.25" customHeight="1">
      <c r="B769" s="32"/>
      <c r="C769" s="137" t="s">
        <v>1045</v>
      </c>
      <c r="D769" s="137" t="s">
        <v>173</v>
      </c>
      <c r="E769" s="138" t="s">
        <v>2129</v>
      </c>
      <c r="F769" s="139" t="s">
        <v>2130</v>
      </c>
      <c r="G769" s="140" t="s">
        <v>176</v>
      </c>
      <c r="H769" s="141">
        <v>106.327</v>
      </c>
      <c r="I769" s="142"/>
      <c r="J769" s="143">
        <f>ROUND(I769*H769,2)</f>
        <v>0</v>
      </c>
      <c r="K769" s="144"/>
      <c r="L769" s="32"/>
      <c r="M769" s="145" t="s">
        <v>1</v>
      </c>
      <c r="N769" s="146" t="s">
        <v>45</v>
      </c>
      <c r="P769" s="147">
        <f>O769*H769</f>
        <v>0</v>
      </c>
      <c r="Q769" s="147">
        <v>0</v>
      </c>
      <c r="R769" s="147">
        <f>Q769*H769</f>
        <v>0</v>
      </c>
      <c r="S769" s="147">
        <v>0</v>
      </c>
      <c r="T769" s="148">
        <f>S769*H769</f>
        <v>0</v>
      </c>
      <c r="AR769" s="149" t="s">
        <v>327</v>
      </c>
      <c r="AT769" s="149" t="s">
        <v>173</v>
      </c>
      <c r="AU769" s="149" t="s">
        <v>89</v>
      </c>
      <c r="AY769" s="17" t="s">
        <v>171</v>
      </c>
      <c r="BE769" s="150">
        <f>IF(N769="základní",J769,0)</f>
        <v>0</v>
      </c>
      <c r="BF769" s="150">
        <f>IF(N769="snížená",J769,0)</f>
        <v>0</v>
      </c>
      <c r="BG769" s="150">
        <f>IF(N769="zákl. přenesená",J769,0)</f>
        <v>0</v>
      </c>
      <c r="BH769" s="150">
        <f>IF(N769="sníž. přenesená",J769,0)</f>
        <v>0</v>
      </c>
      <c r="BI769" s="150">
        <f>IF(N769="nulová",J769,0)</f>
        <v>0</v>
      </c>
      <c r="BJ769" s="17" t="s">
        <v>87</v>
      </c>
      <c r="BK769" s="150">
        <f>ROUND(I769*H769,2)</f>
        <v>0</v>
      </c>
      <c r="BL769" s="17" t="s">
        <v>327</v>
      </c>
      <c r="BM769" s="149" t="s">
        <v>2554</v>
      </c>
    </row>
    <row r="770" spans="2:65" s="12" customFormat="1">
      <c r="B770" s="151"/>
      <c r="D770" s="152" t="s">
        <v>179</v>
      </c>
      <c r="E770" s="153" t="s">
        <v>1</v>
      </c>
      <c r="F770" s="154" t="s">
        <v>2149</v>
      </c>
      <c r="H770" s="153" t="s">
        <v>1</v>
      </c>
      <c r="I770" s="155"/>
      <c r="L770" s="151"/>
      <c r="M770" s="156"/>
      <c r="T770" s="157"/>
      <c r="AT770" s="153" t="s">
        <v>179</v>
      </c>
      <c r="AU770" s="153" t="s">
        <v>89</v>
      </c>
      <c r="AV770" s="12" t="s">
        <v>87</v>
      </c>
      <c r="AW770" s="12" t="s">
        <v>36</v>
      </c>
      <c r="AX770" s="12" t="s">
        <v>80</v>
      </c>
      <c r="AY770" s="153" t="s">
        <v>171</v>
      </c>
    </row>
    <row r="771" spans="2:65" s="12" customFormat="1">
      <c r="B771" s="151"/>
      <c r="D771" s="152" t="s">
        <v>179</v>
      </c>
      <c r="E771" s="153" t="s">
        <v>1</v>
      </c>
      <c r="F771" s="154" t="s">
        <v>2106</v>
      </c>
      <c r="H771" s="153" t="s">
        <v>1</v>
      </c>
      <c r="I771" s="155"/>
      <c r="L771" s="151"/>
      <c r="M771" s="156"/>
      <c r="T771" s="157"/>
      <c r="AT771" s="153" t="s">
        <v>179</v>
      </c>
      <c r="AU771" s="153" t="s">
        <v>89</v>
      </c>
      <c r="AV771" s="12" t="s">
        <v>87</v>
      </c>
      <c r="AW771" s="12" t="s">
        <v>36</v>
      </c>
      <c r="AX771" s="12" t="s">
        <v>80</v>
      </c>
      <c r="AY771" s="153" t="s">
        <v>171</v>
      </c>
    </row>
    <row r="772" spans="2:65" s="12" customFormat="1">
      <c r="B772" s="151"/>
      <c r="D772" s="152" t="s">
        <v>179</v>
      </c>
      <c r="E772" s="153" t="s">
        <v>1</v>
      </c>
      <c r="F772" s="154" t="s">
        <v>2107</v>
      </c>
      <c r="H772" s="153" t="s">
        <v>1</v>
      </c>
      <c r="I772" s="155"/>
      <c r="L772" s="151"/>
      <c r="M772" s="156"/>
      <c r="T772" s="157"/>
      <c r="AT772" s="153" t="s">
        <v>179</v>
      </c>
      <c r="AU772" s="153" t="s">
        <v>89</v>
      </c>
      <c r="AV772" s="12" t="s">
        <v>87</v>
      </c>
      <c r="AW772" s="12" t="s">
        <v>36</v>
      </c>
      <c r="AX772" s="12" t="s">
        <v>80</v>
      </c>
      <c r="AY772" s="153" t="s">
        <v>171</v>
      </c>
    </row>
    <row r="773" spans="2:65" s="13" customFormat="1">
      <c r="B773" s="158"/>
      <c r="D773" s="152" t="s">
        <v>179</v>
      </c>
      <c r="E773" s="159" t="s">
        <v>1</v>
      </c>
      <c r="F773" s="160" t="s">
        <v>2537</v>
      </c>
      <c r="H773" s="161">
        <v>20.512</v>
      </c>
      <c r="I773" s="162"/>
      <c r="L773" s="158"/>
      <c r="M773" s="163"/>
      <c r="T773" s="164"/>
      <c r="AT773" s="159" t="s">
        <v>179</v>
      </c>
      <c r="AU773" s="159" t="s">
        <v>89</v>
      </c>
      <c r="AV773" s="13" t="s">
        <v>89</v>
      </c>
      <c r="AW773" s="13" t="s">
        <v>36</v>
      </c>
      <c r="AX773" s="13" t="s">
        <v>80</v>
      </c>
      <c r="AY773" s="159" t="s">
        <v>171</v>
      </c>
    </row>
    <row r="774" spans="2:65" s="13" customFormat="1">
      <c r="B774" s="158"/>
      <c r="D774" s="152" t="s">
        <v>179</v>
      </c>
      <c r="E774" s="159" t="s">
        <v>1</v>
      </c>
      <c r="F774" s="160" t="s">
        <v>2538</v>
      </c>
      <c r="H774" s="161">
        <v>20.34</v>
      </c>
      <c r="I774" s="162"/>
      <c r="L774" s="158"/>
      <c r="M774" s="163"/>
      <c r="T774" s="164"/>
      <c r="AT774" s="159" t="s">
        <v>179</v>
      </c>
      <c r="AU774" s="159" t="s">
        <v>89</v>
      </c>
      <c r="AV774" s="13" t="s">
        <v>89</v>
      </c>
      <c r="AW774" s="13" t="s">
        <v>36</v>
      </c>
      <c r="AX774" s="13" t="s">
        <v>80</v>
      </c>
      <c r="AY774" s="159" t="s">
        <v>171</v>
      </c>
    </row>
    <row r="775" spans="2:65" s="15" customFormat="1">
      <c r="B775" s="172"/>
      <c r="D775" s="152" t="s">
        <v>179</v>
      </c>
      <c r="E775" s="173" t="s">
        <v>1</v>
      </c>
      <c r="F775" s="174" t="s">
        <v>224</v>
      </c>
      <c r="H775" s="175">
        <v>40.851999999999997</v>
      </c>
      <c r="I775" s="176"/>
      <c r="L775" s="172"/>
      <c r="M775" s="177"/>
      <c r="T775" s="178"/>
      <c r="AT775" s="173" t="s">
        <v>179</v>
      </c>
      <c r="AU775" s="173" t="s">
        <v>89</v>
      </c>
      <c r="AV775" s="15" t="s">
        <v>96</v>
      </c>
      <c r="AW775" s="15" t="s">
        <v>36</v>
      </c>
      <c r="AX775" s="15" t="s">
        <v>80</v>
      </c>
      <c r="AY775" s="173" t="s">
        <v>171</v>
      </c>
    </row>
    <row r="776" spans="2:65" s="12" customFormat="1">
      <c r="B776" s="151"/>
      <c r="D776" s="152" t="s">
        <v>179</v>
      </c>
      <c r="E776" s="153" t="s">
        <v>1</v>
      </c>
      <c r="F776" s="154" t="s">
        <v>2114</v>
      </c>
      <c r="H776" s="153" t="s">
        <v>1</v>
      </c>
      <c r="I776" s="155"/>
      <c r="L776" s="151"/>
      <c r="M776" s="156"/>
      <c r="T776" s="157"/>
      <c r="AT776" s="153" t="s">
        <v>179</v>
      </c>
      <c r="AU776" s="153" t="s">
        <v>89</v>
      </c>
      <c r="AV776" s="12" t="s">
        <v>87</v>
      </c>
      <c r="AW776" s="12" t="s">
        <v>36</v>
      </c>
      <c r="AX776" s="12" t="s">
        <v>80</v>
      </c>
      <c r="AY776" s="153" t="s">
        <v>171</v>
      </c>
    </row>
    <row r="777" spans="2:65" s="13" customFormat="1">
      <c r="B777" s="158"/>
      <c r="D777" s="152" t="s">
        <v>179</v>
      </c>
      <c r="E777" s="159" t="s">
        <v>1</v>
      </c>
      <c r="F777" s="160" t="s">
        <v>2539</v>
      </c>
      <c r="H777" s="161">
        <v>1.05</v>
      </c>
      <c r="I777" s="162"/>
      <c r="L777" s="158"/>
      <c r="M777" s="163"/>
      <c r="T777" s="164"/>
      <c r="AT777" s="159" t="s">
        <v>179</v>
      </c>
      <c r="AU777" s="159" t="s">
        <v>89</v>
      </c>
      <c r="AV777" s="13" t="s">
        <v>89</v>
      </c>
      <c r="AW777" s="13" t="s">
        <v>36</v>
      </c>
      <c r="AX777" s="13" t="s">
        <v>80</v>
      </c>
      <c r="AY777" s="159" t="s">
        <v>171</v>
      </c>
    </row>
    <row r="778" spans="2:65" s="13" customFormat="1">
      <c r="B778" s="158"/>
      <c r="D778" s="152" t="s">
        <v>179</v>
      </c>
      <c r="E778" s="159" t="s">
        <v>1</v>
      </c>
      <c r="F778" s="160" t="s">
        <v>2540</v>
      </c>
      <c r="H778" s="161">
        <v>7.2</v>
      </c>
      <c r="I778" s="162"/>
      <c r="L778" s="158"/>
      <c r="M778" s="163"/>
      <c r="T778" s="164"/>
      <c r="AT778" s="159" t="s">
        <v>179</v>
      </c>
      <c r="AU778" s="159" t="s">
        <v>89</v>
      </c>
      <c r="AV778" s="13" t="s">
        <v>89</v>
      </c>
      <c r="AW778" s="13" t="s">
        <v>36</v>
      </c>
      <c r="AX778" s="13" t="s">
        <v>80</v>
      </c>
      <c r="AY778" s="159" t="s">
        <v>171</v>
      </c>
    </row>
    <row r="779" spans="2:65" s="13" customFormat="1">
      <c r="B779" s="158"/>
      <c r="D779" s="152" t="s">
        <v>179</v>
      </c>
      <c r="E779" s="159" t="s">
        <v>1</v>
      </c>
      <c r="F779" s="160" t="s">
        <v>2541</v>
      </c>
      <c r="H779" s="161">
        <v>6.52</v>
      </c>
      <c r="I779" s="162"/>
      <c r="L779" s="158"/>
      <c r="M779" s="163"/>
      <c r="T779" s="164"/>
      <c r="AT779" s="159" t="s">
        <v>179</v>
      </c>
      <c r="AU779" s="159" t="s">
        <v>89</v>
      </c>
      <c r="AV779" s="13" t="s">
        <v>89</v>
      </c>
      <c r="AW779" s="13" t="s">
        <v>36</v>
      </c>
      <c r="AX779" s="13" t="s">
        <v>80</v>
      </c>
      <c r="AY779" s="159" t="s">
        <v>171</v>
      </c>
    </row>
    <row r="780" spans="2:65" s="13" customFormat="1">
      <c r="B780" s="158"/>
      <c r="D780" s="152" t="s">
        <v>179</v>
      </c>
      <c r="E780" s="159" t="s">
        <v>1</v>
      </c>
      <c r="F780" s="160" t="s">
        <v>2542</v>
      </c>
      <c r="H780" s="161">
        <v>4.08</v>
      </c>
      <c r="I780" s="162"/>
      <c r="L780" s="158"/>
      <c r="M780" s="163"/>
      <c r="T780" s="164"/>
      <c r="AT780" s="159" t="s">
        <v>179</v>
      </c>
      <c r="AU780" s="159" t="s">
        <v>89</v>
      </c>
      <c r="AV780" s="13" t="s">
        <v>89</v>
      </c>
      <c r="AW780" s="13" t="s">
        <v>36</v>
      </c>
      <c r="AX780" s="13" t="s">
        <v>80</v>
      </c>
      <c r="AY780" s="159" t="s">
        <v>171</v>
      </c>
    </row>
    <row r="781" spans="2:65" s="15" customFormat="1">
      <c r="B781" s="172"/>
      <c r="D781" s="152" t="s">
        <v>179</v>
      </c>
      <c r="E781" s="173" t="s">
        <v>1</v>
      </c>
      <c r="F781" s="174" t="s">
        <v>224</v>
      </c>
      <c r="H781" s="175">
        <v>18.850000000000001</v>
      </c>
      <c r="I781" s="176"/>
      <c r="L781" s="172"/>
      <c r="M781" s="177"/>
      <c r="T781" s="178"/>
      <c r="AT781" s="173" t="s">
        <v>179</v>
      </c>
      <c r="AU781" s="173" t="s">
        <v>89</v>
      </c>
      <c r="AV781" s="15" t="s">
        <v>96</v>
      </c>
      <c r="AW781" s="15" t="s">
        <v>36</v>
      </c>
      <c r="AX781" s="15" t="s">
        <v>80</v>
      </c>
      <c r="AY781" s="173" t="s">
        <v>171</v>
      </c>
    </row>
    <row r="782" spans="2:65" s="12" customFormat="1">
      <c r="B782" s="151"/>
      <c r="D782" s="152" t="s">
        <v>179</v>
      </c>
      <c r="E782" s="153" t="s">
        <v>1</v>
      </c>
      <c r="F782" s="154" t="s">
        <v>2543</v>
      </c>
      <c r="H782" s="153" t="s">
        <v>1</v>
      </c>
      <c r="I782" s="155"/>
      <c r="L782" s="151"/>
      <c r="M782" s="156"/>
      <c r="T782" s="157"/>
      <c r="AT782" s="153" t="s">
        <v>179</v>
      </c>
      <c r="AU782" s="153" t="s">
        <v>89</v>
      </c>
      <c r="AV782" s="12" t="s">
        <v>87</v>
      </c>
      <c r="AW782" s="12" t="s">
        <v>36</v>
      </c>
      <c r="AX782" s="12" t="s">
        <v>80</v>
      </c>
      <c r="AY782" s="153" t="s">
        <v>171</v>
      </c>
    </row>
    <row r="783" spans="2:65" s="13" customFormat="1">
      <c r="B783" s="158"/>
      <c r="D783" s="152" t="s">
        <v>179</v>
      </c>
      <c r="E783" s="159" t="s">
        <v>1</v>
      </c>
      <c r="F783" s="160" t="s">
        <v>2544</v>
      </c>
      <c r="H783" s="161">
        <v>0.9</v>
      </c>
      <c r="I783" s="162"/>
      <c r="L783" s="158"/>
      <c r="M783" s="163"/>
      <c r="T783" s="164"/>
      <c r="AT783" s="159" t="s">
        <v>179</v>
      </c>
      <c r="AU783" s="159" t="s">
        <v>89</v>
      </c>
      <c r="AV783" s="13" t="s">
        <v>89</v>
      </c>
      <c r="AW783" s="13" t="s">
        <v>36</v>
      </c>
      <c r="AX783" s="13" t="s">
        <v>80</v>
      </c>
      <c r="AY783" s="159" t="s">
        <v>171</v>
      </c>
    </row>
    <row r="784" spans="2:65" s="13" customFormat="1">
      <c r="B784" s="158"/>
      <c r="D784" s="152" t="s">
        <v>179</v>
      </c>
      <c r="E784" s="159" t="s">
        <v>1</v>
      </c>
      <c r="F784" s="160" t="s">
        <v>2545</v>
      </c>
      <c r="H784" s="161">
        <v>0.9</v>
      </c>
      <c r="I784" s="162"/>
      <c r="L784" s="158"/>
      <c r="M784" s="163"/>
      <c r="T784" s="164"/>
      <c r="AT784" s="159" t="s">
        <v>179</v>
      </c>
      <c r="AU784" s="159" t="s">
        <v>89</v>
      </c>
      <c r="AV784" s="13" t="s">
        <v>89</v>
      </c>
      <c r="AW784" s="13" t="s">
        <v>36</v>
      </c>
      <c r="AX784" s="13" t="s">
        <v>80</v>
      </c>
      <c r="AY784" s="159" t="s">
        <v>171</v>
      </c>
    </row>
    <row r="785" spans="2:65" s="13" customFormat="1">
      <c r="B785" s="158"/>
      <c r="D785" s="152" t="s">
        <v>179</v>
      </c>
      <c r="E785" s="159" t="s">
        <v>1</v>
      </c>
      <c r="F785" s="160" t="s">
        <v>2546</v>
      </c>
      <c r="H785" s="161">
        <v>0.9</v>
      </c>
      <c r="I785" s="162"/>
      <c r="L785" s="158"/>
      <c r="M785" s="163"/>
      <c r="T785" s="164"/>
      <c r="AT785" s="159" t="s">
        <v>179</v>
      </c>
      <c r="AU785" s="159" t="s">
        <v>89</v>
      </c>
      <c r="AV785" s="13" t="s">
        <v>89</v>
      </c>
      <c r="AW785" s="13" t="s">
        <v>36</v>
      </c>
      <c r="AX785" s="13" t="s">
        <v>80</v>
      </c>
      <c r="AY785" s="159" t="s">
        <v>171</v>
      </c>
    </row>
    <row r="786" spans="2:65" s="13" customFormat="1">
      <c r="B786" s="158"/>
      <c r="D786" s="152" t="s">
        <v>179</v>
      </c>
      <c r="E786" s="159" t="s">
        <v>1</v>
      </c>
      <c r="F786" s="160" t="s">
        <v>2547</v>
      </c>
      <c r="H786" s="161">
        <v>2.1</v>
      </c>
      <c r="I786" s="162"/>
      <c r="L786" s="158"/>
      <c r="M786" s="163"/>
      <c r="T786" s="164"/>
      <c r="AT786" s="159" t="s">
        <v>179</v>
      </c>
      <c r="AU786" s="159" t="s">
        <v>89</v>
      </c>
      <c r="AV786" s="13" t="s">
        <v>89</v>
      </c>
      <c r="AW786" s="13" t="s">
        <v>36</v>
      </c>
      <c r="AX786" s="13" t="s">
        <v>80</v>
      </c>
      <c r="AY786" s="159" t="s">
        <v>171</v>
      </c>
    </row>
    <row r="787" spans="2:65" s="15" customFormat="1">
      <c r="B787" s="172"/>
      <c r="D787" s="152" t="s">
        <v>179</v>
      </c>
      <c r="E787" s="173" t="s">
        <v>1</v>
      </c>
      <c r="F787" s="174" t="s">
        <v>224</v>
      </c>
      <c r="H787" s="175">
        <v>4.8</v>
      </c>
      <c r="I787" s="176"/>
      <c r="L787" s="172"/>
      <c r="M787" s="177"/>
      <c r="T787" s="178"/>
      <c r="AT787" s="173" t="s">
        <v>179</v>
      </c>
      <c r="AU787" s="173" t="s">
        <v>89</v>
      </c>
      <c r="AV787" s="15" t="s">
        <v>96</v>
      </c>
      <c r="AW787" s="15" t="s">
        <v>36</v>
      </c>
      <c r="AX787" s="15" t="s">
        <v>80</v>
      </c>
      <c r="AY787" s="173" t="s">
        <v>171</v>
      </c>
    </row>
    <row r="788" spans="2:65" s="12" customFormat="1">
      <c r="B788" s="151"/>
      <c r="D788" s="152" t="s">
        <v>179</v>
      </c>
      <c r="E788" s="153" t="s">
        <v>1</v>
      </c>
      <c r="F788" s="154" t="s">
        <v>2119</v>
      </c>
      <c r="H788" s="153" t="s">
        <v>1</v>
      </c>
      <c r="I788" s="155"/>
      <c r="L788" s="151"/>
      <c r="M788" s="156"/>
      <c r="T788" s="157"/>
      <c r="AT788" s="153" t="s">
        <v>179</v>
      </c>
      <c r="AU788" s="153" t="s">
        <v>89</v>
      </c>
      <c r="AV788" s="12" t="s">
        <v>87</v>
      </c>
      <c r="AW788" s="12" t="s">
        <v>36</v>
      </c>
      <c r="AX788" s="12" t="s">
        <v>80</v>
      </c>
      <c r="AY788" s="153" t="s">
        <v>171</v>
      </c>
    </row>
    <row r="789" spans="2:65" s="13" customFormat="1">
      <c r="B789" s="158"/>
      <c r="D789" s="152" t="s">
        <v>179</v>
      </c>
      <c r="E789" s="159" t="s">
        <v>1</v>
      </c>
      <c r="F789" s="160" t="s">
        <v>2548</v>
      </c>
      <c r="H789" s="161">
        <v>3.46</v>
      </c>
      <c r="I789" s="162"/>
      <c r="L789" s="158"/>
      <c r="M789" s="163"/>
      <c r="T789" s="164"/>
      <c r="AT789" s="159" t="s">
        <v>179</v>
      </c>
      <c r="AU789" s="159" t="s">
        <v>89</v>
      </c>
      <c r="AV789" s="13" t="s">
        <v>89</v>
      </c>
      <c r="AW789" s="13" t="s">
        <v>36</v>
      </c>
      <c r="AX789" s="13" t="s">
        <v>80</v>
      </c>
      <c r="AY789" s="159" t="s">
        <v>171</v>
      </c>
    </row>
    <row r="790" spans="2:65" s="13" customFormat="1">
      <c r="B790" s="158"/>
      <c r="D790" s="152" t="s">
        <v>179</v>
      </c>
      <c r="E790" s="159" t="s">
        <v>1</v>
      </c>
      <c r="F790" s="160" t="s">
        <v>2549</v>
      </c>
      <c r="H790" s="161">
        <v>39.984999999999999</v>
      </c>
      <c r="I790" s="162"/>
      <c r="L790" s="158"/>
      <c r="M790" s="163"/>
      <c r="T790" s="164"/>
      <c r="AT790" s="159" t="s">
        <v>179</v>
      </c>
      <c r="AU790" s="159" t="s">
        <v>89</v>
      </c>
      <c r="AV790" s="13" t="s">
        <v>89</v>
      </c>
      <c r="AW790" s="13" t="s">
        <v>36</v>
      </c>
      <c r="AX790" s="13" t="s">
        <v>80</v>
      </c>
      <c r="AY790" s="159" t="s">
        <v>171</v>
      </c>
    </row>
    <row r="791" spans="2:65" s="13" customFormat="1">
      <c r="B791" s="158"/>
      <c r="D791" s="152" t="s">
        <v>179</v>
      </c>
      <c r="E791" s="159" t="s">
        <v>1</v>
      </c>
      <c r="F791" s="160" t="s">
        <v>2550</v>
      </c>
      <c r="H791" s="161">
        <v>-1.62</v>
      </c>
      <c r="I791" s="162"/>
      <c r="L791" s="158"/>
      <c r="M791" s="163"/>
      <c r="T791" s="164"/>
      <c r="AT791" s="159" t="s">
        <v>179</v>
      </c>
      <c r="AU791" s="159" t="s">
        <v>89</v>
      </c>
      <c r="AV791" s="13" t="s">
        <v>89</v>
      </c>
      <c r="AW791" s="13" t="s">
        <v>36</v>
      </c>
      <c r="AX791" s="13" t="s">
        <v>80</v>
      </c>
      <c r="AY791" s="159" t="s">
        <v>171</v>
      </c>
    </row>
    <row r="792" spans="2:65" s="15" customFormat="1">
      <c r="B792" s="172"/>
      <c r="D792" s="152" t="s">
        <v>179</v>
      </c>
      <c r="E792" s="173" t="s">
        <v>1</v>
      </c>
      <c r="F792" s="174" t="s">
        <v>224</v>
      </c>
      <c r="H792" s="175">
        <v>41.825000000000003</v>
      </c>
      <c r="I792" s="176"/>
      <c r="L792" s="172"/>
      <c r="M792" s="177"/>
      <c r="T792" s="178"/>
      <c r="AT792" s="173" t="s">
        <v>179</v>
      </c>
      <c r="AU792" s="173" t="s">
        <v>89</v>
      </c>
      <c r="AV792" s="15" t="s">
        <v>96</v>
      </c>
      <c r="AW792" s="15" t="s">
        <v>36</v>
      </c>
      <c r="AX792" s="15" t="s">
        <v>80</v>
      </c>
      <c r="AY792" s="173" t="s">
        <v>171</v>
      </c>
    </row>
    <row r="793" spans="2:65" s="14" customFormat="1">
      <c r="B793" s="165"/>
      <c r="D793" s="152" t="s">
        <v>179</v>
      </c>
      <c r="E793" s="166" t="s">
        <v>1</v>
      </c>
      <c r="F793" s="167" t="s">
        <v>183</v>
      </c>
      <c r="H793" s="168">
        <v>106.327</v>
      </c>
      <c r="I793" s="169"/>
      <c r="L793" s="165"/>
      <c r="M793" s="170"/>
      <c r="T793" s="171"/>
      <c r="AT793" s="166" t="s">
        <v>179</v>
      </c>
      <c r="AU793" s="166" t="s">
        <v>89</v>
      </c>
      <c r="AV793" s="14" t="s">
        <v>177</v>
      </c>
      <c r="AW793" s="14" t="s">
        <v>36</v>
      </c>
      <c r="AX793" s="14" t="s">
        <v>87</v>
      </c>
      <c r="AY793" s="166" t="s">
        <v>171</v>
      </c>
    </row>
    <row r="794" spans="2:65" s="1" customFormat="1" ht="24.15" customHeight="1">
      <c r="B794" s="32"/>
      <c r="C794" s="182" t="s">
        <v>1049</v>
      </c>
      <c r="D794" s="182" t="s">
        <v>757</v>
      </c>
      <c r="E794" s="183" t="s">
        <v>2135</v>
      </c>
      <c r="F794" s="184" t="s">
        <v>2136</v>
      </c>
      <c r="G794" s="185" t="s">
        <v>813</v>
      </c>
      <c r="H794" s="186">
        <v>67.305000000000007</v>
      </c>
      <c r="I794" s="187"/>
      <c r="J794" s="188">
        <f>ROUND(I794*H794,2)</f>
        <v>0</v>
      </c>
      <c r="K794" s="189"/>
      <c r="L794" s="190"/>
      <c r="M794" s="191" t="s">
        <v>1</v>
      </c>
      <c r="N794" s="192" t="s">
        <v>45</v>
      </c>
      <c r="P794" s="147">
        <f>O794*H794</f>
        <v>0</v>
      </c>
      <c r="Q794" s="147">
        <v>0</v>
      </c>
      <c r="R794" s="147">
        <f>Q794*H794</f>
        <v>0</v>
      </c>
      <c r="S794" s="147">
        <v>0</v>
      </c>
      <c r="T794" s="148">
        <f>S794*H794</f>
        <v>0</v>
      </c>
      <c r="AR794" s="149" t="s">
        <v>552</v>
      </c>
      <c r="AT794" s="149" t="s">
        <v>757</v>
      </c>
      <c r="AU794" s="149" t="s">
        <v>89</v>
      </c>
      <c r="AY794" s="17" t="s">
        <v>171</v>
      </c>
      <c r="BE794" s="150">
        <f>IF(N794="základní",J794,0)</f>
        <v>0</v>
      </c>
      <c r="BF794" s="150">
        <f>IF(N794="snížená",J794,0)</f>
        <v>0</v>
      </c>
      <c r="BG794" s="150">
        <f>IF(N794="zákl. přenesená",J794,0)</f>
        <v>0</v>
      </c>
      <c r="BH794" s="150">
        <f>IF(N794="sníž. přenesená",J794,0)</f>
        <v>0</v>
      </c>
      <c r="BI794" s="150">
        <f>IF(N794="nulová",J794,0)</f>
        <v>0</v>
      </c>
      <c r="BJ794" s="17" t="s">
        <v>87</v>
      </c>
      <c r="BK794" s="150">
        <f>ROUND(I794*H794,2)</f>
        <v>0</v>
      </c>
      <c r="BL794" s="17" t="s">
        <v>327</v>
      </c>
      <c r="BM794" s="149" t="s">
        <v>2555</v>
      </c>
    </row>
    <row r="795" spans="2:65" s="13" customFormat="1">
      <c r="B795" s="158"/>
      <c r="D795" s="152" t="s">
        <v>179</v>
      </c>
      <c r="F795" s="160" t="s">
        <v>2556</v>
      </c>
      <c r="H795" s="161">
        <v>67.305000000000007</v>
      </c>
      <c r="I795" s="162"/>
      <c r="L795" s="158"/>
      <c r="M795" s="163"/>
      <c r="T795" s="164"/>
      <c r="AT795" s="159" t="s">
        <v>179</v>
      </c>
      <c r="AU795" s="159" t="s">
        <v>89</v>
      </c>
      <c r="AV795" s="13" t="s">
        <v>89</v>
      </c>
      <c r="AW795" s="13" t="s">
        <v>4</v>
      </c>
      <c r="AX795" s="13" t="s">
        <v>87</v>
      </c>
      <c r="AY795" s="159" t="s">
        <v>171</v>
      </c>
    </row>
    <row r="796" spans="2:65" s="11" customFormat="1" ht="25.95" customHeight="1">
      <c r="B796" s="125"/>
      <c r="D796" s="126" t="s">
        <v>79</v>
      </c>
      <c r="E796" s="127" t="s">
        <v>757</v>
      </c>
      <c r="F796" s="127" t="s">
        <v>1479</v>
      </c>
      <c r="I796" s="128"/>
      <c r="J796" s="129">
        <f>BK796</f>
        <v>0</v>
      </c>
      <c r="L796" s="125"/>
      <c r="M796" s="130"/>
      <c r="P796" s="131">
        <f>P797</f>
        <v>0</v>
      </c>
      <c r="R796" s="131">
        <f>R797</f>
        <v>2.0000000000000002E-5</v>
      </c>
      <c r="T796" s="132">
        <f>T797</f>
        <v>0</v>
      </c>
      <c r="AR796" s="126" t="s">
        <v>96</v>
      </c>
      <c r="AT796" s="133" t="s">
        <v>79</v>
      </c>
      <c r="AU796" s="133" t="s">
        <v>80</v>
      </c>
      <c r="AY796" s="126" t="s">
        <v>171</v>
      </c>
      <c r="BK796" s="134">
        <f>BK797</f>
        <v>0</v>
      </c>
    </row>
    <row r="797" spans="2:65" s="11" customFormat="1" ht="22.95" customHeight="1">
      <c r="B797" s="125"/>
      <c r="D797" s="126" t="s">
        <v>79</v>
      </c>
      <c r="E797" s="135" t="s">
        <v>2139</v>
      </c>
      <c r="F797" s="135" t="s">
        <v>2140</v>
      </c>
      <c r="I797" s="128"/>
      <c r="J797" s="136">
        <f>BK797</f>
        <v>0</v>
      </c>
      <c r="L797" s="125"/>
      <c r="M797" s="130"/>
      <c r="P797" s="131">
        <f>SUM(P798:P802)</f>
        <v>0</v>
      </c>
      <c r="R797" s="131">
        <f>SUM(R798:R802)</f>
        <v>2.0000000000000002E-5</v>
      </c>
      <c r="T797" s="132">
        <f>SUM(T798:T802)</f>
        <v>0</v>
      </c>
      <c r="AR797" s="126" t="s">
        <v>96</v>
      </c>
      <c r="AT797" s="133" t="s">
        <v>79</v>
      </c>
      <c r="AU797" s="133" t="s">
        <v>87</v>
      </c>
      <c r="AY797" s="126" t="s">
        <v>171</v>
      </c>
      <c r="BK797" s="134">
        <f>SUM(BK798:BK802)</f>
        <v>0</v>
      </c>
    </row>
    <row r="798" spans="2:65" s="1" customFormat="1" ht="24.15" customHeight="1">
      <c r="B798" s="32"/>
      <c r="C798" s="137" t="s">
        <v>1055</v>
      </c>
      <c r="D798" s="137" t="s">
        <v>173</v>
      </c>
      <c r="E798" s="138" t="s">
        <v>2557</v>
      </c>
      <c r="F798" s="139" t="s">
        <v>2558</v>
      </c>
      <c r="G798" s="140" t="s">
        <v>1666</v>
      </c>
      <c r="H798" s="141">
        <v>2</v>
      </c>
      <c r="I798" s="142"/>
      <c r="J798" s="143">
        <f>ROUND(I798*H798,2)</f>
        <v>0</v>
      </c>
      <c r="K798" s="144"/>
      <c r="L798" s="32"/>
      <c r="M798" s="145" t="s">
        <v>1</v>
      </c>
      <c r="N798" s="146" t="s">
        <v>45</v>
      </c>
      <c r="P798" s="147">
        <f>O798*H798</f>
        <v>0</v>
      </c>
      <c r="Q798" s="147">
        <v>1.0000000000000001E-5</v>
      </c>
      <c r="R798" s="147">
        <f>Q798*H798</f>
        <v>2.0000000000000002E-5</v>
      </c>
      <c r="S798" s="147">
        <v>0</v>
      </c>
      <c r="T798" s="148">
        <f>S798*H798</f>
        <v>0</v>
      </c>
      <c r="AR798" s="149" t="s">
        <v>802</v>
      </c>
      <c r="AT798" s="149" t="s">
        <v>173</v>
      </c>
      <c r="AU798" s="149" t="s">
        <v>89</v>
      </c>
      <c r="AY798" s="17" t="s">
        <v>171</v>
      </c>
      <c r="BE798" s="150">
        <f>IF(N798="základní",J798,0)</f>
        <v>0</v>
      </c>
      <c r="BF798" s="150">
        <f>IF(N798="snížená",J798,0)</f>
        <v>0</v>
      </c>
      <c r="BG798" s="150">
        <f>IF(N798="zákl. přenesená",J798,0)</f>
        <v>0</v>
      </c>
      <c r="BH798" s="150">
        <f>IF(N798="sníž. přenesená",J798,0)</f>
        <v>0</v>
      </c>
      <c r="BI798" s="150">
        <f>IF(N798="nulová",J798,0)</f>
        <v>0</v>
      </c>
      <c r="BJ798" s="17" t="s">
        <v>87</v>
      </c>
      <c r="BK798" s="150">
        <f>ROUND(I798*H798,2)</f>
        <v>0</v>
      </c>
      <c r="BL798" s="17" t="s">
        <v>802</v>
      </c>
      <c r="BM798" s="149" t="s">
        <v>2559</v>
      </c>
    </row>
    <row r="799" spans="2:65" s="12" customFormat="1">
      <c r="B799" s="151"/>
      <c r="D799" s="152" t="s">
        <v>179</v>
      </c>
      <c r="E799" s="153" t="s">
        <v>1</v>
      </c>
      <c r="F799" s="154" t="s">
        <v>2149</v>
      </c>
      <c r="H799" s="153" t="s">
        <v>1</v>
      </c>
      <c r="I799" s="155"/>
      <c r="L799" s="151"/>
      <c r="M799" s="156"/>
      <c r="T799" s="157"/>
      <c r="AT799" s="153" t="s">
        <v>179</v>
      </c>
      <c r="AU799" s="153" t="s">
        <v>89</v>
      </c>
      <c r="AV799" s="12" t="s">
        <v>87</v>
      </c>
      <c r="AW799" s="12" t="s">
        <v>36</v>
      </c>
      <c r="AX799" s="12" t="s">
        <v>80</v>
      </c>
      <c r="AY799" s="153" t="s">
        <v>171</v>
      </c>
    </row>
    <row r="800" spans="2:65" s="12" customFormat="1">
      <c r="B800" s="151"/>
      <c r="D800" s="152" t="s">
        <v>179</v>
      </c>
      <c r="E800" s="153" t="s">
        <v>1</v>
      </c>
      <c r="F800" s="154" t="s">
        <v>2144</v>
      </c>
      <c r="H800" s="153" t="s">
        <v>1</v>
      </c>
      <c r="I800" s="155"/>
      <c r="L800" s="151"/>
      <c r="M800" s="156"/>
      <c r="T800" s="157"/>
      <c r="AT800" s="153" t="s">
        <v>179</v>
      </c>
      <c r="AU800" s="153" t="s">
        <v>89</v>
      </c>
      <c r="AV800" s="12" t="s">
        <v>87</v>
      </c>
      <c r="AW800" s="12" t="s">
        <v>36</v>
      </c>
      <c r="AX800" s="12" t="s">
        <v>80</v>
      </c>
      <c r="AY800" s="153" t="s">
        <v>171</v>
      </c>
    </row>
    <row r="801" spans="2:51" s="12" customFormat="1" ht="20.399999999999999">
      <c r="B801" s="151"/>
      <c r="D801" s="152" t="s">
        <v>179</v>
      </c>
      <c r="E801" s="153" t="s">
        <v>1</v>
      </c>
      <c r="F801" s="154" t="s">
        <v>2560</v>
      </c>
      <c r="H801" s="153" t="s">
        <v>1</v>
      </c>
      <c r="I801" s="155"/>
      <c r="L801" s="151"/>
      <c r="M801" s="156"/>
      <c r="T801" s="157"/>
      <c r="AT801" s="153" t="s">
        <v>179</v>
      </c>
      <c r="AU801" s="153" t="s">
        <v>89</v>
      </c>
      <c r="AV801" s="12" t="s">
        <v>87</v>
      </c>
      <c r="AW801" s="12" t="s">
        <v>36</v>
      </c>
      <c r="AX801" s="12" t="s">
        <v>80</v>
      </c>
      <c r="AY801" s="153" t="s">
        <v>171</v>
      </c>
    </row>
    <row r="802" spans="2:51" s="13" customFormat="1">
      <c r="B802" s="158"/>
      <c r="D802" s="152" t="s">
        <v>179</v>
      </c>
      <c r="E802" s="159" t="s">
        <v>1</v>
      </c>
      <c r="F802" s="160" t="s">
        <v>89</v>
      </c>
      <c r="H802" s="161">
        <v>2</v>
      </c>
      <c r="I802" s="162"/>
      <c r="L802" s="158"/>
      <c r="M802" s="201"/>
      <c r="N802" s="202"/>
      <c r="O802" s="202"/>
      <c r="P802" s="202"/>
      <c r="Q802" s="202"/>
      <c r="R802" s="202"/>
      <c r="S802" s="202"/>
      <c r="T802" s="203"/>
      <c r="AT802" s="159" t="s">
        <v>179</v>
      </c>
      <c r="AU802" s="159" t="s">
        <v>89</v>
      </c>
      <c r="AV802" s="13" t="s">
        <v>89</v>
      </c>
      <c r="AW802" s="13" t="s">
        <v>36</v>
      </c>
      <c r="AX802" s="13" t="s">
        <v>87</v>
      </c>
      <c r="AY802" s="159" t="s">
        <v>171</v>
      </c>
    </row>
    <row r="803" spans="2:51" s="1" customFormat="1" ht="6.9" customHeight="1">
      <c r="B803" s="44"/>
      <c r="C803" s="45"/>
      <c r="D803" s="45"/>
      <c r="E803" s="45"/>
      <c r="F803" s="45"/>
      <c r="G803" s="45"/>
      <c r="H803" s="45"/>
      <c r="I803" s="45"/>
      <c r="J803" s="45"/>
      <c r="K803" s="45"/>
      <c r="L803" s="32"/>
    </row>
  </sheetData>
  <sheetProtection algorithmName="SHA-512" hashValue="/CZdz6oDxdbDzt8FE1kPeMHEYaRNAxn2PrDJxzWQRMVY13mSQnWa8KsAtfTphVw1W4GCNQ1cg92e/a6hfr4ffA==" saltValue="X2ip5tqFn+8P+eVf3IqoqOhsZZMrklE0ckhqFuxh/w1BOJzECRLMFITLFCM8U5L/wnPKfuqd3EOGTwuRILxx2A==" spinCount="100000" sheet="1" objects="1" scenarios="1" formatColumns="0" formatRows="0" autoFilter="0"/>
  <autoFilter ref="C139:K802" xr:uid="{00000000-0009-0000-0000-000004000000}"/>
  <mergeCells count="15">
    <mergeCell ref="E126:H126"/>
    <mergeCell ref="E130:H130"/>
    <mergeCell ref="E128:H128"/>
    <mergeCell ref="E132:H13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424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7" t="s">
        <v>112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" customHeight="1">
      <c r="B4" s="20"/>
      <c r="D4" s="21" t="s">
        <v>132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58" t="str">
        <f>'Rekapitulace stavby'!K6</f>
        <v>REKONSTRUKCE ODLEHČOVACÍ KOMORY OK-27 A PŘIPOJENÝCH STOK</v>
      </c>
      <c r="F7" s="259"/>
      <c r="G7" s="259"/>
      <c r="H7" s="259"/>
      <c r="L7" s="20"/>
    </row>
    <row r="8" spans="2:46" ht="13.2">
      <c r="B8" s="20"/>
      <c r="D8" s="27" t="s">
        <v>133</v>
      </c>
      <c r="L8" s="20"/>
    </row>
    <row r="9" spans="2:46" ht="16.5" customHeight="1">
      <c r="B9" s="20"/>
      <c r="E9" s="258" t="s">
        <v>134</v>
      </c>
      <c r="F9" s="234"/>
      <c r="G9" s="234"/>
      <c r="H9" s="234"/>
      <c r="L9" s="20"/>
    </row>
    <row r="10" spans="2:46" ht="12" customHeight="1">
      <c r="B10" s="20"/>
      <c r="D10" s="27" t="s">
        <v>135</v>
      </c>
      <c r="L10" s="20"/>
    </row>
    <row r="11" spans="2:46" s="1" customFormat="1" ht="16.5" customHeight="1">
      <c r="B11" s="32"/>
      <c r="E11" s="222" t="s">
        <v>1632</v>
      </c>
      <c r="F11" s="260"/>
      <c r="G11" s="260"/>
      <c r="H11" s="260"/>
      <c r="L11" s="32"/>
    </row>
    <row r="12" spans="2:46" s="1" customFormat="1" ht="12" customHeight="1">
      <c r="B12" s="32"/>
      <c r="D12" s="27" t="s">
        <v>137</v>
      </c>
      <c r="L12" s="32"/>
    </row>
    <row r="13" spans="2:46" s="1" customFormat="1" ht="16.5" customHeight="1">
      <c r="B13" s="32"/>
      <c r="E13" s="254" t="s">
        <v>2561</v>
      </c>
      <c r="F13" s="260"/>
      <c r="G13" s="260"/>
      <c r="H13" s="260"/>
      <c r="L13" s="32"/>
    </row>
    <row r="14" spans="2:46" s="1" customFormat="1">
      <c r="B14" s="32"/>
      <c r="L14" s="32"/>
    </row>
    <row r="15" spans="2:46" s="1" customFormat="1" ht="12" customHeight="1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" customHeight="1">
      <c r="B16" s="32"/>
      <c r="D16" s="27" t="s">
        <v>20</v>
      </c>
      <c r="F16" s="25" t="s">
        <v>21</v>
      </c>
      <c r="I16" s="27" t="s">
        <v>22</v>
      </c>
      <c r="J16" s="52" t="str">
        <f>'Rekapitulace stavby'!AN8</f>
        <v>4. 8. 2025</v>
      </c>
      <c r="L16" s="32"/>
    </row>
    <row r="17" spans="2:12" s="1" customFormat="1" ht="10.95" customHeight="1">
      <c r="B17" s="32"/>
      <c r="L17" s="32"/>
    </row>
    <row r="18" spans="2:12" s="1" customFormat="1" ht="12" customHeight="1">
      <c r="B18" s="32"/>
      <c r="D18" s="27" t="s">
        <v>24</v>
      </c>
      <c r="I18" s="27" t="s">
        <v>25</v>
      </c>
      <c r="J18" s="25" t="s">
        <v>26</v>
      </c>
      <c r="L18" s="32"/>
    </row>
    <row r="19" spans="2:12" s="1" customFormat="1" ht="18" customHeight="1">
      <c r="B19" s="32"/>
      <c r="E19" s="25" t="s">
        <v>27</v>
      </c>
      <c r="I19" s="27" t="s">
        <v>28</v>
      </c>
      <c r="J19" s="25" t="s">
        <v>29</v>
      </c>
      <c r="L19" s="32"/>
    </row>
    <row r="20" spans="2:12" s="1" customFormat="1" ht="6.9" customHeight="1">
      <c r="B20" s="32"/>
      <c r="L20" s="32"/>
    </row>
    <row r="21" spans="2:12" s="1" customFormat="1" ht="12" customHeight="1">
      <c r="B21" s="32"/>
      <c r="D21" s="27" t="s">
        <v>30</v>
      </c>
      <c r="I21" s="27" t="s">
        <v>25</v>
      </c>
      <c r="J21" s="28" t="str">
        <f>'Rekapitulace stavby'!AN13</f>
        <v>Vyplň údaj</v>
      </c>
      <c r="L21" s="32"/>
    </row>
    <row r="22" spans="2:12" s="1" customFormat="1" ht="18" customHeight="1">
      <c r="B22" s="32"/>
      <c r="E22" s="261" t="str">
        <f>'Rekapitulace stavby'!E14</f>
        <v>Vyplň údaj</v>
      </c>
      <c r="F22" s="246"/>
      <c r="G22" s="246"/>
      <c r="H22" s="246"/>
      <c r="I22" s="27" t="s">
        <v>28</v>
      </c>
      <c r="J22" s="28" t="str">
        <f>'Rekapitulace stavby'!AN14</f>
        <v>Vyplň údaj</v>
      </c>
      <c r="L22" s="32"/>
    </row>
    <row r="23" spans="2:12" s="1" customFormat="1" ht="6.9" customHeight="1">
      <c r="B23" s="32"/>
      <c r="L23" s="32"/>
    </row>
    <row r="24" spans="2:12" s="1" customFormat="1" ht="12" customHeight="1">
      <c r="B24" s="32"/>
      <c r="D24" s="27" t="s">
        <v>32</v>
      </c>
      <c r="I24" s="27" t="s">
        <v>25</v>
      </c>
      <c r="J24" s="25" t="s">
        <v>33</v>
      </c>
      <c r="L24" s="32"/>
    </row>
    <row r="25" spans="2:12" s="1" customFormat="1" ht="18" customHeight="1">
      <c r="B25" s="32"/>
      <c r="E25" s="25" t="s">
        <v>34</v>
      </c>
      <c r="I25" s="27" t="s">
        <v>28</v>
      </c>
      <c r="J25" s="25" t="s">
        <v>35</v>
      </c>
      <c r="L25" s="32"/>
    </row>
    <row r="26" spans="2:12" s="1" customFormat="1" ht="6.9" customHeight="1">
      <c r="B26" s="32"/>
      <c r="L26" s="32"/>
    </row>
    <row r="27" spans="2:12" s="1" customFormat="1" ht="12" customHeight="1">
      <c r="B27" s="32"/>
      <c r="D27" s="27" t="s">
        <v>37</v>
      </c>
      <c r="I27" s="27" t="s">
        <v>25</v>
      </c>
      <c r="J27" s="25" t="s">
        <v>1</v>
      </c>
      <c r="L27" s="32"/>
    </row>
    <row r="28" spans="2:12" s="1" customFormat="1" ht="18" customHeight="1">
      <c r="B28" s="32"/>
      <c r="E28" s="25" t="s">
        <v>1634</v>
      </c>
      <c r="I28" s="27" t="s">
        <v>28</v>
      </c>
      <c r="J28" s="25" t="s">
        <v>1</v>
      </c>
      <c r="L28" s="32"/>
    </row>
    <row r="29" spans="2:12" s="1" customFormat="1" ht="6.9" customHeight="1">
      <c r="B29" s="32"/>
      <c r="L29" s="32"/>
    </row>
    <row r="30" spans="2:12" s="1" customFormat="1" ht="12" customHeight="1">
      <c r="B30" s="32"/>
      <c r="D30" s="27" t="s">
        <v>39</v>
      </c>
      <c r="L30" s="32"/>
    </row>
    <row r="31" spans="2:12" s="7" customFormat="1" ht="16.5" customHeight="1">
      <c r="B31" s="94"/>
      <c r="E31" s="250" t="s">
        <v>1</v>
      </c>
      <c r="F31" s="250"/>
      <c r="G31" s="250"/>
      <c r="H31" s="250"/>
      <c r="L31" s="94"/>
    </row>
    <row r="32" spans="2:12" s="1" customFormat="1" ht="6.9" customHeight="1">
      <c r="B32" s="32"/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>
      <c r="B34" s="32"/>
      <c r="D34" s="95" t="s">
        <v>40</v>
      </c>
      <c r="J34" s="66">
        <f>ROUND(J137, 2)</f>
        <v>0</v>
      </c>
      <c r="L34" s="32"/>
    </row>
    <row r="35" spans="2:12" s="1" customFormat="1" ht="6.9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" customHeight="1">
      <c r="B36" s="32"/>
      <c r="F36" s="35" t="s">
        <v>42</v>
      </c>
      <c r="I36" s="35" t="s">
        <v>41</v>
      </c>
      <c r="J36" s="35" t="s">
        <v>43</v>
      </c>
      <c r="L36" s="32"/>
    </row>
    <row r="37" spans="2:12" s="1" customFormat="1" ht="14.4" customHeight="1">
      <c r="B37" s="32"/>
      <c r="D37" s="55" t="s">
        <v>44</v>
      </c>
      <c r="E37" s="27" t="s">
        <v>45</v>
      </c>
      <c r="F37" s="85">
        <f>ROUND((SUM(BE137:BE423)),  2)</f>
        <v>0</v>
      </c>
      <c r="I37" s="96">
        <v>0.21</v>
      </c>
      <c r="J37" s="85">
        <f>ROUND(((SUM(BE137:BE423))*I37),  2)</f>
        <v>0</v>
      </c>
      <c r="L37" s="32"/>
    </row>
    <row r="38" spans="2:12" s="1" customFormat="1" ht="14.4" customHeight="1">
      <c r="B38" s="32"/>
      <c r="E38" s="27" t="s">
        <v>46</v>
      </c>
      <c r="F38" s="85">
        <f>ROUND((SUM(BF137:BF423)),  2)</f>
        <v>0</v>
      </c>
      <c r="I38" s="96">
        <v>0.12</v>
      </c>
      <c r="J38" s="85">
        <f>ROUND(((SUM(BF137:BF423))*I38),  2)</f>
        <v>0</v>
      </c>
      <c r="L38" s="32"/>
    </row>
    <row r="39" spans="2:12" s="1" customFormat="1" ht="14.4" hidden="1" customHeight="1">
      <c r="B39" s="32"/>
      <c r="E39" s="27" t="s">
        <v>47</v>
      </c>
      <c r="F39" s="85">
        <f>ROUND((SUM(BG137:BG423)),  2)</f>
        <v>0</v>
      </c>
      <c r="I39" s="96">
        <v>0.21</v>
      </c>
      <c r="J39" s="85">
        <f>0</f>
        <v>0</v>
      </c>
      <c r="L39" s="32"/>
    </row>
    <row r="40" spans="2:12" s="1" customFormat="1" ht="14.4" hidden="1" customHeight="1">
      <c r="B40" s="32"/>
      <c r="E40" s="27" t="s">
        <v>48</v>
      </c>
      <c r="F40" s="85">
        <f>ROUND((SUM(BH137:BH423)),  2)</f>
        <v>0</v>
      </c>
      <c r="I40" s="96">
        <v>0.12</v>
      </c>
      <c r="J40" s="85">
        <f>0</f>
        <v>0</v>
      </c>
      <c r="L40" s="32"/>
    </row>
    <row r="41" spans="2:12" s="1" customFormat="1" ht="14.4" hidden="1" customHeight="1">
      <c r="B41" s="32"/>
      <c r="E41" s="27" t="s">
        <v>49</v>
      </c>
      <c r="F41" s="85">
        <f>ROUND((SUM(BI137:BI423)),  2)</f>
        <v>0</v>
      </c>
      <c r="I41" s="96">
        <v>0</v>
      </c>
      <c r="J41" s="85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97"/>
      <c r="D43" s="98" t="s">
        <v>50</v>
      </c>
      <c r="E43" s="57"/>
      <c r="F43" s="57"/>
      <c r="G43" s="99" t="s">
        <v>51</v>
      </c>
      <c r="H43" s="100" t="s">
        <v>52</v>
      </c>
      <c r="I43" s="57"/>
      <c r="J43" s="101">
        <f>SUM(J34:J41)</f>
        <v>0</v>
      </c>
      <c r="K43" s="102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55</v>
      </c>
      <c r="E61" s="34"/>
      <c r="F61" s="103" t="s">
        <v>56</v>
      </c>
      <c r="G61" s="43" t="s">
        <v>55</v>
      </c>
      <c r="H61" s="34"/>
      <c r="I61" s="34"/>
      <c r="J61" s="104" t="s">
        <v>56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55</v>
      </c>
      <c r="E76" s="34"/>
      <c r="F76" s="103" t="s">
        <v>56</v>
      </c>
      <c r="G76" s="43" t="s">
        <v>55</v>
      </c>
      <c r="H76" s="34"/>
      <c r="I76" s="34"/>
      <c r="J76" s="104" t="s">
        <v>56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140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58" t="str">
        <f>E7</f>
        <v>REKONSTRUKCE ODLEHČOVACÍ KOMORY OK-27 A PŘIPOJENÝCH STOK</v>
      </c>
      <c r="F85" s="259"/>
      <c r="G85" s="259"/>
      <c r="H85" s="259"/>
      <c r="L85" s="32"/>
    </row>
    <row r="86" spans="2:12" ht="12" customHeight="1">
      <c r="B86" s="20"/>
      <c r="C86" s="27" t="s">
        <v>133</v>
      </c>
      <c r="L86" s="20"/>
    </row>
    <row r="87" spans="2:12" ht="16.5" customHeight="1">
      <c r="B87" s="20"/>
      <c r="E87" s="258" t="s">
        <v>134</v>
      </c>
      <c r="F87" s="234"/>
      <c r="G87" s="234"/>
      <c r="H87" s="234"/>
      <c r="L87" s="20"/>
    </row>
    <row r="88" spans="2:12" ht="12" customHeight="1">
      <c r="B88" s="20"/>
      <c r="C88" s="27" t="s">
        <v>135</v>
      </c>
      <c r="L88" s="20"/>
    </row>
    <row r="89" spans="2:12" s="1" customFormat="1" ht="16.5" customHeight="1">
      <c r="B89" s="32"/>
      <c r="E89" s="222" t="s">
        <v>1632</v>
      </c>
      <c r="F89" s="260"/>
      <c r="G89" s="260"/>
      <c r="H89" s="260"/>
      <c r="L89" s="32"/>
    </row>
    <row r="90" spans="2:12" s="1" customFormat="1" ht="12" customHeight="1">
      <c r="B90" s="32"/>
      <c r="C90" s="27" t="s">
        <v>137</v>
      </c>
      <c r="L90" s="32"/>
    </row>
    <row r="91" spans="2:12" s="1" customFormat="1" ht="16.5" customHeight="1">
      <c r="B91" s="32"/>
      <c r="E91" s="254" t="str">
        <f>E13</f>
        <v>01.2.3 - Spadiště SP2</v>
      </c>
      <c r="F91" s="260"/>
      <c r="G91" s="260"/>
      <c r="H91" s="260"/>
      <c r="L91" s="32"/>
    </row>
    <row r="92" spans="2:12" s="1" customFormat="1" ht="6.9" customHeight="1">
      <c r="B92" s="32"/>
      <c r="L92" s="32"/>
    </row>
    <row r="93" spans="2:12" s="1" customFormat="1" ht="12" customHeight="1">
      <c r="B93" s="32"/>
      <c r="C93" s="27" t="s">
        <v>20</v>
      </c>
      <c r="F93" s="25" t="str">
        <f>F16</f>
        <v>Tábor</v>
      </c>
      <c r="I93" s="27" t="s">
        <v>22</v>
      </c>
      <c r="J93" s="52" t="str">
        <f>IF(J16="","",J16)</f>
        <v>4. 8. 2025</v>
      </c>
      <c r="L93" s="32"/>
    </row>
    <row r="94" spans="2:12" s="1" customFormat="1" ht="6.9" customHeight="1">
      <c r="B94" s="32"/>
      <c r="L94" s="32"/>
    </row>
    <row r="95" spans="2:12" s="1" customFormat="1" ht="25.65" customHeight="1">
      <c r="B95" s="32"/>
      <c r="C95" s="27" t="s">
        <v>24</v>
      </c>
      <c r="F95" s="25" t="str">
        <f>E19</f>
        <v>VST s.r.o., Kosova 28594, Tábor</v>
      </c>
      <c r="I95" s="27" t="s">
        <v>32</v>
      </c>
      <c r="J95" s="30" t="str">
        <f>E25</f>
        <v>Aquaprocon s.r.o., Divize Praha</v>
      </c>
      <c r="L95" s="32"/>
    </row>
    <row r="96" spans="2:12" s="1" customFormat="1" ht="15.15" customHeight="1">
      <c r="B96" s="32"/>
      <c r="C96" s="27" t="s">
        <v>30</v>
      </c>
      <c r="F96" s="25" t="str">
        <f>IF(E22="","",E22)</f>
        <v>Vyplň údaj</v>
      </c>
      <c r="I96" s="27" t="s">
        <v>37</v>
      </c>
      <c r="J96" s="30" t="str">
        <f>E28</f>
        <v>ing. Zdena Průšková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05" t="s">
        <v>141</v>
      </c>
      <c r="D98" s="97"/>
      <c r="E98" s="97"/>
      <c r="F98" s="97"/>
      <c r="G98" s="97"/>
      <c r="H98" s="97"/>
      <c r="I98" s="97"/>
      <c r="J98" s="106" t="s">
        <v>142</v>
      </c>
      <c r="K98" s="97"/>
      <c r="L98" s="32"/>
    </row>
    <row r="99" spans="2:47" s="1" customFormat="1" ht="10.35" customHeight="1">
      <c r="B99" s="32"/>
      <c r="L99" s="32"/>
    </row>
    <row r="100" spans="2:47" s="1" customFormat="1" ht="22.95" customHeight="1">
      <c r="B100" s="32"/>
      <c r="C100" s="107" t="s">
        <v>143</v>
      </c>
      <c r="J100" s="66">
        <f>J137</f>
        <v>0</v>
      </c>
      <c r="L100" s="32"/>
      <c r="AU100" s="17" t="s">
        <v>144</v>
      </c>
    </row>
    <row r="101" spans="2:47" s="8" customFormat="1" ht="24.9" customHeight="1">
      <c r="B101" s="108"/>
      <c r="D101" s="109" t="s">
        <v>145</v>
      </c>
      <c r="E101" s="110"/>
      <c r="F101" s="110"/>
      <c r="G101" s="110"/>
      <c r="H101" s="110"/>
      <c r="I101" s="110"/>
      <c r="J101" s="111">
        <f>J138</f>
        <v>0</v>
      </c>
      <c r="L101" s="108"/>
    </row>
    <row r="102" spans="2:47" s="9" customFormat="1" ht="19.95" customHeight="1">
      <c r="B102" s="112"/>
      <c r="D102" s="113" t="s">
        <v>147</v>
      </c>
      <c r="E102" s="114"/>
      <c r="F102" s="114"/>
      <c r="G102" s="114"/>
      <c r="H102" s="114"/>
      <c r="I102" s="114"/>
      <c r="J102" s="115">
        <f>J139</f>
        <v>0</v>
      </c>
      <c r="L102" s="112"/>
    </row>
    <row r="103" spans="2:47" s="9" customFormat="1" ht="19.95" customHeight="1">
      <c r="B103" s="112"/>
      <c r="D103" s="113" t="s">
        <v>1635</v>
      </c>
      <c r="E103" s="114"/>
      <c r="F103" s="114"/>
      <c r="G103" s="114"/>
      <c r="H103" s="114"/>
      <c r="I103" s="114"/>
      <c r="J103" s="115">
        <f>J144</f>
        <v>0</v>
      </c>
      <c r="L103" s="112"/>
    </row>
    <row r="104" spans="2:47" s="9" customFormat="1" ht="19.95" customHeight="1">
      <c r="B104" s="112"/>
      <c r="D104" s="113" t="s">
        <v>148</v>
      </c>
      <c r="E104" s="114"/>
      <c r="F104" s="114"/>
      <c r="G104" s="114"/>
      <c r="H104" s="114"/>
      <c r="I104" s="114"/>
      <c r="J104" s="115">
        <f>J221</f>
        <v>0</v>
      </c>
      <c r="L104" s="112"/>
    </row>
    <row r="105" spans="2:47" s="9" customFormat="1" ht="19.95" customHeight="1">
      <c r="B105" s="112"/>
      <c r="D105" s="113" t="s">
        <v>1636</v>
      </c>
      <c r="E105" s="114"/>
      <c r="F105" s="114"/>
      <c r="G105" s="114"/>
      <c r="H105" s="114"/>
      <c r="I105" s="114"/>
      <c r="J105" s="115">
        <f>J232</f>
        <v>0</v>
      </c>
      <c r="L105" s="112"/>
    </row>
    <row r="106" spans="2:47" s="9" customFormat="1" ht="19.95" customHeight="1">
      <c r="B106" s="112"/>
      <c r="D106" s="113" t="s">
        <v>1637</v>
      </c>
      <c r="E106" s="114"/>
      <c r="F106" s="114"/>
      <c r="G106" s="114"/>
      <c r="H106" s="114"/>
      <c r="I106" s="114"/>
      <c r="J106" s="115">
        <f>J246</f>
        <v>0</v>
      </c>
      <c r="L106" s="112"/>
    </row>
    <row r="107" spans="2:47" s="9" customFormat="1" ht="19.95" customHeight="1">
      <c r="B107" s="112"/>
      <c r="D107" s="113" t="s">
        <v>152</v>
      </c>
      <c r="E107" s="114"/>
      <c r="F107" s="114"/>
      <c r="G107" s="114"/>
      <c r="H107" s="114"/>
      <c r="I107" s="114"/>
      <c r="J107" s="115">
        <f>J255</f>
        <v>0</v>
      </c>
      <c r="L107" s="112"/>
    </row>
    <row r="108" spans="2:47" s="9" customFormat="1" ht="19.95" customHeight="1">
      <c r="B108" s="112"/>
      <c r="D108" s="113" t="s">
        <v>153</v>
      </c>
      <c r="E108" s="114"/>
      <c r="F108" s="114"/>
      <c r="G108" s="114"/>
      <c r="H108" s="114"/>
      <c r="I108" s="114"/>
      <c r="J108" s="115">
        <f>J292</f>
        <v>0</v>
      </c>
      <c r="L108" s="112"/>
    </row>
    <row r="109" spans="2:47" s="8" customFormat="1" ht="24.9" customHeight="1">
      <c r="B109" s="108"/>
      <c r="D109" s="109" t="s">
        <v>1639</v>
      </c>
      <c r="E109" s="110"/>
      <c r="F109" s="110"/>
      <c r="G109" s="110"/>
      <c r="H109" s="110"/>
      <c r="I109" s="110"/>
      <c r="J109" s="111">
        <f>J294</f>
        <v>0</v>
      </c>
      <c r="L109" s="108"/>
    </row>
    <row r="110" spans="2:47" s="9" customFormat="1" ht="19.95" customHeight="1">
      <c r="B110" s="112"/>
      <c r="D110" s="113" t="s">
        <v>1640</v>
      </c>
      <c r="E110" s="114"/>
      <c r="F110" s="114"/>
      <c r="G110" s="114"/>
      <c r="H110" s="114"/>
      <c r="I110" s="114"/>
      <c r="J110" s="115">
        <f>J295</f>
        <v>0</v>
      </c>
      <c r="L110" s="112"/>
    </row>
    <row r="111" spans="2:47" s="9" customFormat="1" ht="19.95" customHeight="1">
      <c r="B111" s="112"/>
      <c r="D111" s="113" t="s">
        <v>2562</v>
      </c>
      <c r="E111" s="114"/>
      <c r="F111" s="114"/>
      <c r="G111" s="114"/>
      <c r="H111" s="114"/>
      <c r="I111" s="114"/>
      <c r="J111" s="115">
        <f>J376</f>
        <v>0</v>
      </c>
      <c r="L111" s="112"/>
    </row>
    <row r="112" spans="2:47" s="9" customFormat="1" ht="19.95" customHeight="1">
      <c r="B112" s="112"/>
      <c r="D112" s="113" t="s">
        <v>1641</v>
      </c>
      <c r="E112" s="114"/>
      <c r="F112" s="114"/>
      <c r="G112" s="114"/>
      <c r="H112" s="114"/>
      <c r="I112" s="114"/>
      <c r="J112" s="115">
        <f>J392</f>
        <v>0</v>
      </c>
      <c r="L112" s="112"/>
    </row>
    <row r="113" spans="2:12" s="9" customFormat="1" ht="19.95" customHeight="1">
      <c r="B113" s="112"/>
      <c r="D113" s="113" t="s">
        <v>1642</v>
      </c>
      <c r="E113" s="114"/>
      <c r="F113" s="114"/>
      <c r="G113" s="114"/>
      <c r="H113" s="114"/>
      <c r="I113" s="114"/>
      <c r="J113" s="115">
        <f>J398</f>
        <v>0</v>
      </c>
      <c r="L113" s="112"/>
    </row>
    <row r="114" spans="2:12" s="1" customFormat="1" ht="21.75" customHeight="1">
      <c r="B114" s="32"/>
      <c r="L114" s="32"/>
    </row>
    <row r="115" spans="2:12" s="1" customFormat="1" ht="6.9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2"/>
    </row>
    <row r="119" spans="2:12" s="1" customFormat="1" ht="6.9" customHeight="1"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32"/>
    </row>
    <row r="120" spans="2:12" s="1" customFormat="1" ht="24.9" customHeight="1">
      <c r="B120" s="32"/>
      <c r="C120" s="21" t="s">
        <v>156</v>
      </c>
      <c r="L120" s="32"/>
    </row>
    <row r="121" spans="2:12" s="1" customFormat="1" ht="6.9" customHeight="1">
      <c r="B121" s="32"/>
      <c r="L121" s="32"/>
    </row>
    <row r="122" spans="2:12" s="1" customFormat="1" ht="12" customHeight="1">
      <c r="B122" s="32"/>
      <c r="C122" s="27" t="s">
        <v>16</v>
      </c>
      <c r="L122" s="32"/>
    </row>
    <row r="123" spans="2:12" s="1" customFormat="1" ht="26.25" customHeight="1">
      <c r="B123" s="32"/>
      <c r="E123" s="258" t="str">
        <f>E7</f>
        <v>REKONSTRUKCE ODLEHČOVACÍ KOMORY OK-27 A PŘIPOJENÝCH STOK</v>
      </c>
      <c r="F123" s="259"/>
      <c r="G123" s="259"/>
      <c r="H123" s="259"/>
      <c r="L123" s="32"/>
    </row>
    <row r="124" spans="2:12" ht="12" customHeight="1">
      <c r="B124" s="20"/>
      <c r="C124" s="27" t="s">
        <v>133</v>
      </c>
      <c r="L124" s="20"/>
    </row>
    <row r="125" spans="2:12" ht="16.5" customHeight="1">
      <c r="B125" s="20"/>
      <c r="E125" s="258" t="s">
        <v>134</v>
      </c>
      <c r="F125" s="234"/>
      <c r="G125" s="234"/>
      <c r="H125" s="234"/>
      <c r="L125" s="20"/>
    </row>
    <row r="126" spans="2:12" ht="12" customHeight="1">
      <c r="B126" s="20"/>
      <c r="C126" s="27" t="s">
        <v>135</v>
      </c>
      <c r="L126" s="20"/>
    </row>
    <row r="127" spans="2:12" s="1" customFormat="1" ht="16.5" customHeight="1">
      <c r="B127" s="32"/>
      <c r="E127" s="222" t="s">
        <v>1632</v>
      </c>
      <c r="F127" s="260"/>
      <c r="G127" s="260"/>
      <c r="H127" s="260"/>
      <c r="L127" s="32"/>
    </row>
    <row r="128" spans="2:12" s="1" customFormat="1" ht="12" customHeight="1">
      <c r="B128" s="32"/>
      <c r="C128" s="27" t="s">
        <v>137</v>
      </c>
      <c r="L128" s="32"/>
    </row>
    <row r="129" spans="2:65" s="1" customFormat="1" ht="16.5" customHeight="1">
      <c r="B129" s="32"/>
      <c r="E129" s="254" t="str">
        <f>E13</f>
        <v>01.2.3 - Spadiště SP2</v>
      </c>
      <c r="F129" s="260"/>
      <c r="G129" s="260"/>
      <c r="H129" s="260"/>
      <c r="L129" s="32"/>
    </row>
    <row r="130" spans="2:65" s="1" customFormat="1" ht="6.9" customHeight="1">
      <c r="B130" s="32"/>
      <c r="L130" s="32"/>
    </row>
    <row r="131" spans="2:65" s="1" customFormat="1" ht="12" customHeight="1">
      <c r="B131" s="32"/>
      <c r="C131" s="27" t="s">
        <v>20</v>
      </c>
      <c r="F131" s="25" t="str">
        <f>F16</f>
        <v>Tábor</v>
      </c>
      <c r="I131" s="27" t="s">
        <v>22</v>
      </c>
      <c r="J131" s="52" t="str">
        <f>IF(J16="","",J16)</f>
        <v>4. 8. 2025</v>
      </c>
      <c r="L131" s="32"/>
    </row>
    <row r="132" spans="2:65" s="1" customFormat="1" ht="6.9" customHeight="1">
      <c r="B132" s="32"/>
      <c r="L132" s="32"/>
    </row>
    <row r="133" spans="2:65" s="1" customFormat="1" ht="25.65" customHeight="1">
      <c r="B133" s="32"/>
      <c r="C133" s="27" t="s">
        <v>24</v>
      </c>
      <c r="F133" s="25" t="str">
        <f>E19</f>
        <v>VST s.r.o., Kosova 28594, Tábor</v>
      </c>
      <c r="I133" s="27" t="s">
        <v>32</v>
      </c>
      <c r="J133" s="30" t="str">
        <f>E25</f>
        <v>Aquaprocon s.r.o., Divize Praha</v>
      </c>
      <c r="L133" s="32"/>
    </row>
    <row r="134" spans="2:65" s="1" customFormat="1" ht="15.15" customHeight="1">
      <c r="B134" s="32"/>
      <c r="C134" s="27" t="s">
        <v>30</v>
      </c>
      <c r="F134" s="25" t="str">
        <f>IF(E22="","",E22)</f>
        <v>Vyplň údaj</v>
      </c>
      <c r="I134" s="27" t="s">
        <v>37</v>
      </c>
      <c r="J134" s="30" t="str">
        <f>E28</f>
        <v>ing. Zdena Průšková</v>
      </c>
      <c r="L134" s="32"/>
    </row>
    <row r="135" spans="2:65" s="1" customFormat="1" ht="10.35" customHeight="1">
      <c r="B135" s="32"/>
      <c r="L135" s="32"/>
    </row>
    <row r="136" spans="2:65" s="10" customFormat="1" ht="29.25" customHeight="1">
      <c r="B136" s="116"/>
      <c r="C136" s="117" t="s">
        <v>157</v>
      </c>
      <c r="D136" s="118" t="s">
        <v>65</v>
      </c>
      <c r="E136" s="118" t="s">
        <v>61</v>
      </c>
      <c r="F136" s="118" t="s">
        <v>62</v>
      </c>
      <c r="G136" s="118" t="s">
        <v>158</v>
      </c>
      <c r="H136" s="118" t="s">
        <v>159</v>
      </c>
      <c r="I136" s="118" t="s">
        <v>160</v>
      </c>
      <c r="J136" s="119" t="s">
        <v>142</v>
      </c>
      <c r="K136" s="120" t="s">
        <v>161</v>
      </c>
      <c r="L136" s="116"/>
      <c r="M136" s="59" t="s">
        <v>1</v>
      </c>
      <c r="N136" s="60" t="s">
        <v>44</v>
      </c>
      <c r="O136" s="60" t="s">
        <v>162</v>
      </c>
      <c r="P136" s="60" t="s">
        <v>163</v>
      </c>
      <c r="Q136" s="60" t="s">
        <v>164</v>
      </c>
      <c r="R136" s="60" t="s">
        <v>165</v>
      </c>
      <c r="S136" s="60" t="s">
        <v>166</v>
      </c>
      <c r="T136" s="61" t="s">
        <v>167</v>
      </c>
    </row>
    <row r="137" spans="2:65" s="1" customFormat="1" ht="22.95" customHeight="1">
      <c r="B137" s="32"/>
      <c r="C137" s="64" t="s">
        <v>168</v>
      </c>
      <c r="J137" s="121">
        <f>BK137</f>
        <v>0</v>
      </c>
      <c r="L137" s="32"/>
      <c r="M137" s="62"/>
      <c r="N137" s="53"/>
      <c r="O137" s="53"/>
      <c r="P137" s="122">
        <f>P138+P294</f>
        <v>0</v>
      </c>
      <c r="Q137" s="53"/>
      <c r="R137" s="122">
        <f>R138+R294</f>
        <v>18.265766230000004</v>
      </c>
      <c r="S137" s="53"/>
      <c r="T137" s="123">
        <f>T138+T294</f>
        <v>0</v>
      </c>
      <c r="AT137" s="17" t="s">
        <v>79</v>
      </c>
      <c r="AU137" s="17" t="s">
        <v>144</v>
      </c>
      <c r="BK137" s="124">
        <f>BK138+BK294</f>
        <v>0</v>
      </c>
    </row>
    <row r="138" spans="2:65" s="11" customFormat="1" ht="25.95" customHeight="1">
      <c r="B138" s="125"/>
      <c r="D138" s="126" t="s">
        <v>79</v>
      </c>
      <c r="E138" s="127" t="s">
        <v>169</v>
      </c>
      <c r="F138" s="127" t="s">
        <v>170</v>
      </c>
      <c r="I138" s="128"/>
      <c r="J138" s="129">
        <f>BK138</f>
        <v>0</v>
      </c>
      <c r="L138" s="125"/>
      <c r="M138" s="130"/>
      <c r="P138" s="131">
        <f>P139+P144+P221+P232+P246+P255+P292</f>
        <v>0</v>
      </c>
      <c r="R138" s="131">
        <f>R139+R144+R221+R232+R246+R255+R292</f>
        <v>17.038560070000003</v>
      </c>
      <c r="T138" s="132">
        <f>T139+T144+T221+T232+T246+T255+T292</f>
        <v>0</v>
      </c>
      <c r="AR138" s="126" t="s">
        <v>87</v>
      </c>
      <c r="AT138" s="133" t="s">
        <v>79</v>
      </c>
      <c r="AU138" s="133" t="s">
        <v>80</v>
      </c>
      <c r="AY138" s="126" t="s">
        <v>171</v>
      </c>
      <c r="BK138" s="134">
        <f>BK139+BK144+BK221+BK232+BK246+BK255+BK292</f>
        <v>0</v>
      </c>
    </row>
    <row r="139" spans="2:65" s="11" customFormat="1" ht="22.95" customHeight="1">
      <c r="B139" s="125"/>
      <c r="D139" s="126" t="s">
        <v>79</v>
      </c>
      <c r="E139" s="135" t="s">
        <v>89</v>
      </c>
      <c r="F139" s="135" t="s">
        <v>824</v>
      </c>
      <c r="I139" s="128"/>
      <c r="J139" s="136">
        <f>BK139</f>
        <v>0</v>
      </c>
      <c r="L139" s="125"/>
      <c r="M139" s="130"/>
      <c r="P139" s="131">
        <f>SUM(P140:P143)</f>
        <v>0</v>
      </c>
      <c r="R139" s="131">
        <f>SUM(R140:R143)</f>
        <v>0</v>
      </c>
      <c r="T139" s="132">
        <f>SUM(T140:T143)</f>
        <v>0</v>
      </c>
      <c r="AR139" s="126" t="s">
        <v>87</v>
      </c>
      <c r="AT139" s="133" t="s">
        <v>79</v>
      </c>
      <c r="AU139" s="133" t="s">
        <v>87</v>
      </c>
      <c r="AY139" s="126" t="s">
        <v>171</v>
      </c>
      <c r="BK139" s="134">
        <f>SUM(BK140:BK143)</f>
        <v>0</v>
      </c>
    </row>
    <row r="140" spans="2:65" s="1" customFormat="1" ht="21.75" customHeight="1">
      <c r="B140" s="32"/>
      <c r="C140" s="137" t="s">
        <v>87</v>
      </c>
      <c r="D140" s="137" t="s">
        <v>173</v>
      </c>
      <c r="E140" s="138" t="s">
        <v>1737</v>
      </c>
      <c r="F140" s="139" t="s">
        <v>1738</v>
      </c>
      <c r="G140" s="140" t="s">
        <v>280</v>
      </c>
      <c r="H140" s="141">
        <v>8.9939999999999998</v>
      </c>
      <c r="I140" s="142"/>
      <c r="J140" s="143">
        <f>ROUND(I140*H140,2)</f>
        <v>0</v>
      </c>
      <c r="K140" s="144"/>
      <c r="L140" s="32"/>
      <c r="M140" s="145" t="s">
        <v>1</v>
      </c>
      <c r="N140" s="146" t="s">
        <v>45</v>
      </c>
      <c r="P140" s="147">
        <f>O140*H140</f>
        <v>0</v>
      </c>
      <c r="Q140" s="147">
        <v>0</v>
      </c>
      <c r="R140" s="147">
        <f>Q140*H140</f>
        <v>0</v>
      </c>
      <c r="S140" s="147">
        <v>0</v>
      </c>
      <c r="T140" s="148">
        <f>S140*H140</f>
        <v>0</v>
      </c>
      <c r="AR140" s="149" t="s">
        <v>177</v>
      </c>
      <c r="AT140" s="149" t="s">
        <v>173</v>
      </c>
      <c r="AU140" s="149" t="s">
        <v>89</v>
      </c>
      <c r="AY140" s="17" t="s">
        <v>171</v>
      </c>
      <c r="BE140" s="150">
        <f>IF(N140="základní",J140,0)</f>
        <v>0</v>
      </c>
      <c r="BF140" s="150">
        <f>IF(N140="snížená",J140,0)</f>
        <v>0</v>
      </c>
      <c r="BG140" s="150">
        <f>IF(N140="zákl. přenesená",J140,0)</f>
        <v>0</v>
      </c>
      <c r="BH140" s="150">
        <f>IF(N140="sníž. přenesená",J140,0)</f>
        <v>0</v>
      </c>
      <c r="BI140" s="150">
        <f>IF(N140="nulová",J140,0)</f>
        <v>0</v>
      </c>
      <c r="BJ140" s="17" t="s">
        <v>87</v>
      </c>
      <c r="BK140" s="150">
        <f>ROUND(I140*H140,2)</f>
        <v>0</v>
      </c>
      <c r="BL140" s="17" t="s">
        <v>177</v>
      </c>
      <c r="BM140" s="149" t="s">
        <v>2563</v>
      </c>
    </row>
    <row r="141" spans="2:65" s="12" customFormat="1">
      <c r="B141" s="151"/>
      <c r="D141" s="152" t="s">
        <v>179</v>
      </c>
      <c r="E141" s="153" t="s">
        <v>1</v>
      </c>
      <c r="F141" s="154" t="s">
        <v>2564</v>
      </c>
      <c r="H141" s="153" t="s">
        <v>1</v>
      </c>
      <c r="I141" s="155"/>
      <c r="L141" s="151"/>
      <c r="M141" s="156"/>
      <c r="T141" s="157"/>
      <c r="AT141" s="153" t="s">
        <v>179</v>
      </c>
      <c r="AU141" s="153" t="s">
        <v>89</v>
      </c>
      <c r="AV141" s="12" t="s">
        <v>87</v>
      </c>
      <c r="AW141" s="12" t="s">
        <v>36</v>
      </c>
      <c r="AX141" s="12" t="s">
        <v>80</v>
      </c>
      <c r="AY141" s="153" t="s">
        <v>171</v>
      </c>
    </row>
    <row r="142" spans="2:65" s="12" customFormat="1">
      <c r="B142" s="151"/>
      <c r="D142" s="152" t="s">
        <v>179</v>
      </c>
      <c r="E142" s="153" t="s">
        <v>1</v>
      </c>
      <c r="F142" s="154" t="s">
        <v>1740</v>
      </c>
      <c r="H142" s="153" t="s">
        <v>1</v>
      </c>
      <c r="I142" s="155"/>
      <c r="L142" s="151"/>
      <c r="M142" s="156"/>
      <c r="T142" s="157"/>
      <c r="AT142" s="153" t="s">
        <v>179</v>
      </c>
      <c r="AU142" s="153" t="s">
        <v>89</v>
      </c>
      <c r="AV142" s="12" t="s">
        <v>87</v>
      </c>
      <c r="AW142" s="12" t="s">
        <v>36</v>
      </c>
      <c r="AX142" s="12" t="s">
        <v>80</v>
      </c>
      <c r="AY142" s="153" t="s">
        <v>171</v>
      </c>
    </row>
    <row r="143" spans="2:65" s="13" customFormat="1">
      <c r="B143" s="158"/>
      <c r="D143" s="152" t="s">
        <v>179</v>
      </c>
      <c r="E143" s="159" t="s">
        <v>1</v>
      </c>
      <c r="F143" s="160" t="s">
        <v>2565</v>
      </c>
      <c r="H143" s="161">
        <v>8.9939999999999998</v>
      </c>
      <c r="I143" s="162"/>
      <c r="L143" s="158"/>
      <c r="M143" s="163"/>
      <c r="T143" s="164"/>
      <c r="AT143" s="159" t="s">
        <v>179</v>
      </c>
      <c r="AU143" s="159" t="s">
        <v>89</v>
      </c>
      <c r="AV143" s="13" t="s">
        <v>89</v>
      </c>
      <c r="AW143" s="13" t="s">
        <v>36</v>
      </c>
      <c r="AX143" s="13" t="s">
        <v>87</v>
      </c>
      <c r="AY143" s="159" t="s">
        <v>171</v>
      </c>
    </row>
    <row r="144" spans="2:65" s="11" customFormat="1" ht="22.95" customHeight="1">
      <c r="B144" s="125"/>
      <c r="D144" s="126" t="s">
        <v>79</v>
      </c>
      <c r="E144" s="135" t="s">
        <v>96</v>
      </c>
      <c r="F144" s="135" t="s">
        <v>1745</v>
      </c>
      <c r="I144" s="128"/>
      <c r="J144" s="136">
        <f>BK144</f>
        <v>0</v>
      </c>
      <c r="L144" s="125"/>
      <c r="M144" s="130"/>
      <c r="P144" s="131">
        <f>SUM(P145:P220)</f>
        <v>0</v>
      </c>
      <c r="R144" s="131">
        <f>SUM(R145:R220)</f>
        <v>6.1283990699999995</v>
      </c>
      <c r="T144" s="132">
        <f>SUM(T145:T220)</f>
        <v>0</v>
      </c>
      <c r="AR144" s="126" t="s">
        <v>87</v>
      </c>
      <c r="AT144" s="133" t="s">
        <v>79</v>
      </c>
      <c r="AU144" s="133" t="s">
        <v>87</v>
      </c>
      <c r="AY144" s="126" t="s">
        <v>171</v>
      </c>
      <c r="BK144" s="134">
        <f>SUM(BK145:BK220)</f>
        <v>0</v>
      </c>
    </row>
    <row r="145" spans="2:65" s="1" customFormat="1" ht="37.950000000000003" customHeight="1">
      <c r="B145" s="32"/>
      <c r="C145" s="137" t="s">
        <v>89</v>
      </c>
      <c r="D145" s="137" t="s">
        <v>173</v>
      </c>
      <c r="E145" s="138" t="s">
        <v>1746</v>
      </c>
      <c r="F145" s="139" t="s">
        <v>1747</v>
      </c>
      <c r="G145" s="140" t="s">
        <v>280</v>
      </c>
      <c r="H145" s="141">
        <v>1.369</v>
      </c>
      <c r="I145" s="142"/>
      <c r="J145" s="143">
        <f>ROUND(I145*H145,2)</f>
        <v>0</v>
      </c>
      <c r="K145" s="144"/>
      <c r="L145" s="32"/>
      <c r="M145" s="145" t="s">
        <v>1</v>
      </c>
      <c r="N145" s="146" t="s">
        <v>45</v>
      </c>
      <c r="P145" s="147">
        <f>O145*H145</f>
        <v>0</v>
      </c>
      <c r="Q145" s="147">
        <v>2.32884</v>
      </c>
      <c r="R145" s="147">
        <f>Q145*H145</f>
        <v>3.1881819600000001</v>
      </c>
      <c r="S145" s="147">
        <v>0</v>
      </c>
      <c r="T145" s="148">
        <f>S145*H145</f>
        <v>0</v>
      </c>
      <c r="AR145" s="149" t="s">
        <v>177</v>
      </c>
      <c r="AT145" s="149" t="s">
        <v>173</v>
      </c>
      <c r="AU145" s="149" t="s">
        <v>89</v>
      </c>
      <c r="AY145" s="17" t="s">
        <v>171</v>
      </c>
      <c r="BE145" s="150">
        <f>IF(N145="základní",J145,0)</f>
        <v>0</v>
      </c>
      <c r="BF145" s="150">
        <f>IF(N145="snížená",J145,0)</f>
        <v>0</v>
      </c>
      <c r="BG145" s="150">
        <f>IF(N145="zákl. přenesená",J145,0)</f>
        <v>0</v>
      </c>
      <c r="BH145" s="150">
        <f>IF(N145="sníž. přenesená",J145,0)</f>
        <v>0</v>
      </c>
      <c r="BI145" s="150">
        <f>IF(N145="nulová",J145,0)</f>
        <v>0</v>
      </c>
      <c r="BJ145" s="17" t="s">
        <v>87</v>
      </c>
      <c r="BK145" s="150">
        <f>ROUND(I145*H145,2)</f>
        <v>0</v>
      </c>
      <c r="BL145" s="17" t="s">
        <v>177</v>
      </c>
      <c r="BM145" s="149" t="s">
        <v>2566</v>
      </c>
    </row>
    <row r="146" spans="2:65" s="12" customFormat="1">
      <c r="B146" s="151"/>
      <c r="D146" s="152" t="s">
        <v>179</v>
      </c>
      <c r="E146" s="153" t="s">
        <v>1</v>
      </c>
      <c r="F146" s="154" t="s">
        <v>2564</v>
      </c>
      <c r="H146" s="153" t="s">
        <v>1</v>
      </c>
      <c r="I146" s="155"/>
      <c r="L146" s="151"/>
      <c r="M146" s="156"/>
      <c r="T146" s="157"/>
      <c r="AT146" s="153" t="s">
        <v>179</v>
      </c>
      <c r="AU146" s="153" t="s">
        <v>89</v>
      </c>
      <c r="AV146" s="12" t="s">
        <v>87</v>
      </c>
      <c r="AW146" s="12" t="s">
        <v>36</v>
      </c>
      <c r="AX146" s="12" t="s">
        <v>80</v>
      </c>
      <c r="AY146" s="153" t="s">
        <v>171</v>
      </c>
    </row>
    <row r="147" spans="2:65" s="12" customFormat="1">
      <c r="B147" s="151"/>
      <c r="D147" s="152" t="s">
        <v>179</v>
      </c>
      <c r="E147" s="153" t="s">
        <v>1</v>
      </c>
      <c r="F147" s="154" t="s">
        <v>1749</v>
      </c>
      <c r="H147" s="153" t="s">
        <v>1</v>
      </c>
      <c r="I147" s="155"/>
      <c r="L147" s="151"/>
      <c r="M147" s="156"/>
      <c r="T147" s="157"/>
      <c r="AT147" s="153" t="s">
        <v>179</v>
      </c>
      <c r="AU147" s="153" t="s">
        <v>89</v>
      </c>
      <c r="AV147" s="12" t="s">
        <v>87</v>
      </c>
      <c r="AW147" s="12" t="s">
        <v>36</v>
      </c>
      <c r="AX147" s="12" t="s">
        <v>80</v>
      </c>
      <c r="AY147" s="153" t="s">
        <v>171</v>
      </c>
    </row>
    <row r="148" spans="2:65" s="13" customFormat="1">
      <c r="B148" s="158"/>
      <c r="D148" s="152" t="s">
        <v>179</v>
      </c>
      <c r="E148" s="159" t="s">
        <v>1</v>
      </c>
      <c r="F148" s="160" t="s">
        <v>2567</v>
      </c>
      <c r="H148" s="161">
        <v>1.369</v>
      </c>
      <c r="I148" s="162"/>
      <c r="L148" s="158"/>
      <c r="M148" s="163"/>
      <c r="T148" s="164"/>
      <c r="AT148" s="159" t="s">
        <v>179</v>
      </c>
      <c r="AU148" s="159" t="s">
        <v>89</v>
      </c>
      <c r="AV148" s="13" t="s">
        <v>89</v>
      </c>
      <c r="AW148" s="13" t="s">
        <v>36</v>
      </c>
      <c r="AX148" s="13" t="s">
        <v>80</v>
      </c>
      <c r="AY148" s="159" t="s">
        <v>171</v>
      </c>
    </row>
    <row r="149" spans="2:65" s="14" customFormat="1">
      <c r="B149" s="165"/>
      <c r="D149" s="152" t="s">
        <v>179</v>
      </c>
      <c r="E149" s="166" t="s">
        <v>1</v>
      </c>
      <c r="F149" s="167" t="s">
        <v>183</v>
      </c>
      <c r="H149" s="168">
        <v>1.369</v>
      </c>
      <c r="I149" s="169"/>
      <c r="L149" s="165"/>
      <c r="M149" s="170"/>
      <c r="T149" s="171"/>
      <c r="AT149" s="166" t="s">
        <v>179</v>
      </c>
      <c r="AU149" s="166" t="s">
        <v>89</v>
      </c>
      <c r="AV149" s="14" t="s">
        <v>177</v>
      </c>
      <c r="AW149" s="14" t="s">
        <v>36</v>
      </c>
      <c r="AX149" s="14" t="s">
        <v>87</v>
      </c>
      <c r="AY149" s="166" t="s">
        <v>171</v>
      </c>
    </row>
    <row r="150" spans="2:65" s="1" customFormat="1" ht="33" customHeight="1">
      <c r="B150" s="32"/>
      <c r="C150" s="137" t="s">
        <v>96</v>
      </c>
      <c r="D150" s="137" t="s">
        <v>173</v>
      </c>
      <c r="E150" s="138" t="s">
        <v>2568</v>
      </c>
      <c r="F150" s="139" t="s">
        <v>2569</v>
      </c>
      <c r="G150" s="140" t="s">
        <v>280</v>
      </c>
      <c r="H150" s="141">
        <v>0.186</v>
      </c>
      <c r="I150" s="142"/>
      <c r="J150" s="143">
        <f>ROUND(I150*H150,2)</f>
        <v>0</v>
      </c>
      <c r="K150" s="144"/>
      <c r="L150" s="32"/>
      <c r="M150" s="145" t="s">
        <v>1</v>
      </c>
      <c r="N150" s="146" t="s">
        <v>45</v>
      </c>
      <c r="P150" s="147">
        <f>O150*H150</f>
        <v>0</v>
      </c>
      <c r="Q150" s="147">
        <v>2.5297900000000002</v>
      </c>
      <c r="R150" s="147">
        <f>Q150*H150</f>
        <v>0.47054094000000002</v>
      </c>
      <c r="S150" s="147">
        <v>0</v>
      </c>
      <c r="T150" s="148">
        <f>S150*H150</f>
        <v>0</v>
      </c>
      <c r="AR150" s="149" t="s">
        <v>177</v>
      </c>
      <c r="AT150" s="149" t="s">
        <v>173</v>
      </c>
      <c r="AU150" s="149" t="s">
        <v>89</v>
      </c>
      <c r="AY150" s="17" t="s">
        <v>171</v>
      </c>
      <c r="BE150" s="150">
        <f>IF(N150="základní",J150,0)</f>
        <v>0</v>
      </c>
      <c r="BF150" s="150">
        <f>IF(N150="snížená",J150,0)</f>
        <v>0</v>
      </c>
      <c r="BG150" s="150">
        <f>IF(N150="zákl. přenesená",J150,0)</f>
        <v>0</v>
      </c>
      <c r="BH150" s="150">
        <f>IF(N150="sníž. přenesená",J150,0)</f>
        <v>0</v>
      </c>
      <c r="BI150" s="150">
        <f>IF(N150="nulová",J150,0)</f>
        <v>0</v>
      </c>
      <c r="BJ150" s="17" t="s">
        <v>87</v>
      </c>
      <c r="BK150" s="150">
        <f>ROUND(I150*H150,2)</f>
        <v>0</v>
      </c>
      <c r="BL150" s="17" t="s">
        <v>177</v>
      </c>
      <c r="BM150" s="149" t="s">
        <v>2570</v>
      </c>
    </row>
    <row r="151" spans="2:65" s="12" customFormat="1">
      <c r="B151" s="151"/>
      <c r="D151" s="152" t="s">
        <v>179</v>
      </c>
      <c r="E151" s="153" t="s">
        <v>1</v>
      </c>
      <c r="F151" s="154" t="s">
        <v>2564</v>
      </c>
      <c r="H151" s="153" t="s">
        <v>1</v>
      </c>
      <c r="I151" s="155"/>
      <c r="L151" s="151"/>
      <c r="M151" s="156"/>
      <c r="T151" s="157"/>
      <c r="AT151" s="153" t="s">
        <v>179</v>
      </c>
      <c r="AU151" s="153" t="s">
        <v>89</v>
      </c>
      <c r="AV151" s="12" t="s">
        <v>87</v>
      </c>
      <c r="AW151" s="12" t="s">
        <v>36</v>
      </c>
      <c r="AX151" s="12" t="s">
        <v>80</v>
      </c>
      <c r="AY151" s="153" t="s">
        <v>171</v>
      </c>
    </row>
    <row r="152" spans="2:65" s="12" customFormat="1">
      <c r="B152" s="151"/>
      <c r="D152" s="152" t="s">
        <v>179</v>
      </c>
      <c r="E152" s="153" t="s">
        <v>1</v>
      </c>
      <c r="F152" s="154" t="s">
        <v>1852</v>
      </c>
      <c r="H152" s="153" t="s">
        <v>1</v>
      </c>
      <c r="I152" s="155"/>
      <c r="L152" s="151"/>
      <c r="M152" s="156"/>
      <c r="T152" s="157"/>
      <c r="AT152" s="153" t="s">
        <v>179</v>
      </c>
      <c r="AU152" s="153" t="s">
        <v>89</v>
      </c>
      <c r="AV152" s="12" t="s">
        <v>87</v>
      </c>
      <c r="AW152" s="12" t="s">
        <v>36</v>
      </c>
      <c r="AX152" s="12" t="s">
        <v>80</v>
      </c>
      <c r="AY152" s="153" t="s">
        <v>171</v>
      </c>
    </row>
    <row r="153" spans="2:65" s="12" customFormat="1" ht="20.399999999999999">
      <c r="B153" s="151"/>
      <c r="D153" s="152" t="s">
        <v>179</v>
      </c>
      <c r="E153" s="153" t="s">
        <v>1</v>
      </c>
      <c r="F153" s="154" t="s">
        <v>2571</v>
      </c>
      <c r="H153" s="153" t="s">
        <v>1</v>
      </c>
      <c r="I153" s="155"/>
      <c r="L153" s="151"/>
      <c r="M153" s="156"/>
      <c r="T153" s="157"/>
      <c r="AT153" s="153" t="s">
        <v>179</v>
      </c>
      <c r="AU153" s="153" t="s">
        <v>89</v>
      </c>
      <c r="AV153" s="12" t="s">
        <v>87</v>
      </c>
      <c r="AW153" s="12" t="s">
        <v>36</v>
      </c>
      <c r="AX153" s="12" t="s">
        <v>80</v>
      </c>
      <c r="AY153" s="153" t="s">
        <v>171</v>
      </c>
    </row>
    <row r="154" spans="2:65" s="13" customFormat="1">
      <c r="B154" s="158"/>
      <c r="D154" s="152" t="s">
        <v>179</v>
      </c>
      <c r="E154" s="159" t="s">
        <v>1</v>
      </c>
      <c r="F154" s="160" t="s">
        <v>2572</v>
      </c>
      <c r="H154" s="161">
        <v>0.24</v>
      </c>
      <c r="I154" s="162"/>
      <c r="L154" s="158"/>
      <c r="M154" s="163"/>
      <c r="T154" s="164"/>
      <c r="AT154" s="159" t="s">
        <v>179</v>
      </c>
      <c r="AU154" s="159" t="s">
        <v>89</v>
      </c>
      <c r="AV154" s="13" t="s">
        <v>89</v>
      </c>
      <c r="AW154" s="13" t="s">
        <v>36</v>
      </c>
      <c r="AX154" s="13" t="s">
        <v>80</v>
      </c>
      <c r="AY154" s="159" t="s">
        <v>171</v>
      </c>
    </row>
    <row r="155" spans="2:65" s="13" customFormat="1">
      <c r="B155" s="158"/>
      <c r="D155" s="152" t="s">
        <v>179</v>
      </c>
      <c r="E155" s="159" t="s">
        <v>1</v>
      </c>
      <c r="F155" s="160" t="s">
        <v>2573</v>
      </c>
      <c r="H155" s="161">
        <v>-5.3999999999999999E-2</v>
      </c>
      <c r="I155" s="162"/>
      <c r="L155" s="158"/>
      <c r="M155" s="163"/>
      <c r="T155" s="164"/>
      <c r="AT155" s="159" t="s">
        <v>179</v>
      </c>
      <c r="AU155" s="159" t="s">
        <v>89</v>
      </c>
      <c r="AV155" s="13" t="s">
        <v>89</v>
      </c>
      <c r="AW155" s="13" t="s">
        <v>36</v>
      </c>
      <c r="AX155" s="13" t="s">
        <v>80</v>
      </c>
      <c r="AY155" s="159" t="s">
        <v>171</v>
      </c>
    </row>
    <row r="156" spans="2:65" s="14" customFormat="1">
      <c r="B156" s="165"/>
      <c r="D156" s="152" t="s">
        <v>179</v>
      </c>
      <c r="E156" s="166" t="s">
        <v>1</v>
      </c>
      <c r="F156" s="167" t="s">
        <v>183</v>
      </c>
      <c r="H156" s="168">
        <v>0.186</v>
      </c>
      <c r="I156" s="169"/>
      <c r="L156" s="165"/>
      <c r="M156" s="170"/>
      <c r="T156" s="171"/>
      <c r="AT156" s="166" t="s">
        <v>179</v>
      </c>
      <c r="AU156" s="166" t="s">
        <v>89</v>
      </c>
      <c r="AV156" s="14" t="s">
        <v>177</v>
      </c>
      <c r="AW156" s="14" t="s">
        <v>36</v>
      </c>
      <c r="AX156" s="14" t="s">
        <v>87</v>
      </c>
      <c r="AY156" s="166" t="s">
        <v>171</v>
      </c>
    </row>
    <row r="157" spans="2:65" s="1" customFormat="1" ht="33" customHeight="1">
      <c r="B157" s="32"/>
      <c r="C157" s="137" t="s">
        <v>177</v>
      </c>
      <c r="D157" s="137" t="s">
        <v>173</v>
      </c>
      <c r="E157" s="138" t="s">
        <v>1752</v>
      </c>
      <c r="F157" s="139" t="s">
        <v>1753</v>
      </c>
      <c r="G157" s="140" t="s">
        <v>280</v>
      </c>
      <c r="H157" s="141">
        <v>15.976000000000001</v>
      </c>
      <c r="I157" s="142"/>
      <c r="J157" s="143">
        <f>ROUND(I157*H157,2)</f>
        <v>0</v>
      </c>
      <c r="K157" s="144"/>
      <c r="L157" s="32"/>
      <c r="M157" s="145" t="s">
        <v>1</v>
      </c>
      <c r="N157" s="146" t="s">
        <v>45</v>
      </c>
      <c r="P157" s="147">
        <f>O157*H157</f>
        <v>0</v>
      </c>
      <c r="Q157" s="147">
        <v>0</v>
      </c>
      <c r="R157" s="147">
        <f>Q157*H157</f>
        <v>0</v>
      </c>
      <c r="S157" s="147">
        <v>0</v>
      </c>
      <c r="T157" s="148">
        <f>S157*H157</f>
        <v>0</v>
      </c>
      <c r="AR157" s="149" t="s">
        <v>177</v>
      </c>
      <c r="AT157" s="149" t="s">
        <v>173</v>
      </c>
      <c r="AU157" s="149" t="s">
        <v>89</v>
      </c>
      <c r="AY157" s="17" t="s">
        <v>171</v>
      </c>
      <c r="BE157" s="150">
        <f>IF(N157="základní",J157,0)</f>
        <v>0</v>
      </c>
      <c r="BF157" s="150">
        <f>IF(N157="snížená",J157,0)</f>
        <v>0</v>
      </c>
      <c r="BG157" s="150">
        <f>IF(N157="zákl. přenesená",J157,0)</f>
        <v>0</v>
      </c>
      <c r="BH157" s="150">
        <f>IF(N157="sníž. přenesená",J157,0)</f>
        <v>0</v>
      </c>
      <c r="BI157" s="150">
        <f>IF(N157="nulová",J157,0)</f>
        <v>0</v>
      </c>
      <c r="BJ157" s="17" t="s">
        <v>87</v>
      </c>
      <c r="BK157" s="150">
        <f>ROUND(I157*H157,2)</f>
        <v>0</v>
      </c>
      <c r="BL157" s="17" t="s">
        <v>177</v>
      </c>
      <c r="BM157" s="149" t="s">
        <v>2574</v>
      </c>
    </row>
    <row r="158" spans="2:65" s="12" customFormat="1">
      <c r="B158" s="151"/>
      <c r="D158" s="152" t="s">
        <v>179</v>
      </c>
      <c r="E158" s="153" t="s">
        <v>1</v>
      </c>
      <c r="F158" s="154" t="s">
        <v>2564</v>
      </c>
      <c r="H158" s="153" t="s">
        <v>1</v>
      </c>
      <c r="I158" s="155"/>
      <c r="L158" s="151"/>
      <c r="M158" s="156"/>
      <c r="T158" s="157"/>
      <c r="AT158" s="153" t="s">
        <v>179</v>
      </c>
      <c r="AU158" s="153" t="s">
        <v>89</v>
      </c>
      <c r="AV158" s="12" t="s">
        <v>87</v>
      </c>
      <c r="AW158" s="12" t="s">
        <v>36</v>
      </c>
      <c r="AX158" s="12" t="s">
        <v>80</v>
      </c>
      <c r="AY158" s="153" t="s">
        <v>171</v>
      </c>
    </row>
    <row r="159" spans="2:65" s="12" customFormat="1">
      <c r="B159" s="151"/>
      <c r="D159" s="152" t="s">
        <v>179</v>
      </c>
      <c r="E159" s="153" t="s">
        <v>1</v>
      </c>
      <c r="F159" s="154" t="s">
        <v>1755</v>
      </c>
      <c r="H159" s="153" t="s">
        <v>1</v>
      </c>
      <c r="I159" s="155"/>
      <c r="L159" s="151"/>
      <c r="M159" s="156"/>
      <c r="T159" s="157"/>
      <c r="AT159" s="153" t="s">
        <v>179</v>
      </c>
      <c r="AU159" s="153" t="s">
        <v>89</v>
      </c>
      <c r="AV159" s="12" t="s">
        <v>87</v>
      </c>
      <c r="AW159" s="12" t="s">
        <v>36</v>
      </c>
      <c r="AX159" s="12" t="s">
        <v>80</v>
      </c>
      <c r="AY159" s="153" t="s">
        <v>171</v>
      </c>
    </row>
    <row r="160" spans="2:65" s="13" customFormat="1">
      <c r="B160" s="158"/>
      <c r="D160" s="152" t="s">
        <v>179</v>
      </c>
      <c r="E160" s="159" t="s">
        <v>1</v>
      </c>
      <c r="F160" s="160" t="s">
        <v>2575</v>
      </c>
      <c r="H160" s="161">
        <v>3.468</v>
      </c>
      <c r="I160" s="162"/>
      <c r="L160" s="158"/>
      <c r="M160" s="163"/>
      <c r="T160" s="164"/>
      <c r="AT160" s="159" t="s">
        <v>179</v>
      </c>
      <c r="AU160" s="159" t="s">
        <v>89</v>
      </c>
      <c r="AV160" s="13" t="s">
        <v>89</v>
      </c>
      <c r="AW160" s="13" t="s">
        <v>36</v>
      </c>
      <c r="AX160" s="13" t="s">
        <v>80</v>
      </c>
      <c r="AY160" s="159" t="s">
        <v>171</v>
      </c>
    </row>
    <row r="161" spans="2:65" s="15" customFormat="1">
      <c r="B161" s="172"/>
      <c r="D161" s="152" t="s">
        <v>179</v>
      </c>
      <c r="E161" s="173" t="s">
        <v>1</v>
      </c>
      <c r="F161" s="174" t="s">
        <v>224</v>
      </c>
      <c r="H161" s="175">
        <v>3.468</v>
      </c>
      <c r="I161" s="176"/>
      <c r="L161" s="172"/>
      <c r="M161" s="177"/>
      <c r="T161" s="178"/>
      <c r="AT161" s="173" t="s">
        <v>179</v>
      </c>
      <c r="AU161" s="173" t="s">
        <v>89</v>
      </c>
      <c r="AV161" s="15" t="s">
        <v>96</v>
      </c>
      <c r="AW161" s="15" t="s">
        <v>36</v>
      </c>
      <c r="AX161" s="15" t="s">
        <v>80</v>
      </c>
      <c r="AY161" s="173" t="s">
        <v>171</v>
      </c>
    </row>
    <row r="162" spans="2:65" s="12" customFormat="1">
      <c r="B162" s="151"/>
      <c r="D162" s="152" t="s">
        <v>179</v>
      </c>
      <c r="E162" s="153" t="s">
        <v>1</v>
      </c>
      <c r="F162" s="154" t="s">
        <v>2576</v>
      </c>
      <c r="H162" s="153" t="s">
        <v>1</v>
      </c>
      <c r="I162" s="155"/>
      <c r="L162" s="151"/>
      <c r="M162" s="156"/>
      <c r="T162" s="157"/>
      <c r="AT162" s="153" t="s">
        <v>179</v>
      </c>
      <c r="AU162" s="153" t="s">
        <v>89</v>
      </c>
      <c r="AV162" s="12" t="s">
        <v>87</v>
      </c>
      <c r="AW162" s="12" t="s">
        <v>36</v>
      </c>
      <c r="AX162" s="12" t="s">
        <v>80</v>
      </c>
      <c r="AY162" s="153" t="s">
        <v>171</v>
      </c>
    </row>
    <row r="163" spans="2:65" s="13" customFormat="1">
      <c r="B163" s="158"/>
      <c r="D163" s="152" t="s">
        <v>179</v>
      </c>
      <c r="E163" s="159" t="s">
        <v>1</v>
      </c>
      <c r="F163" s="160" t="s">
        <v>2577</v>
      </c>
      <c r="H163" s="161">
        <v>11.275</v>
      </c>
      <c r="I163" s="162"/>
      <c r="L163" s="158"/>
      <c r="M163" s="163"/>
      <c r="T163" s="164"/>
      <c r="AT163" s="159" t="s">
        <v>179</v>
      </c>
      <c r="AU163" s="159" t="s">
        <v>89</v>
      </c>
      <c r="AV163" s="13" t="s">
        <v>89</v>
      </c>
      <c r="AW163" s="13" t="s">
        <v>36</v>
      </c>
      <c r="AX163" s="13" t="s">
        <v>80</v>
      </c>
      <c r="AY163" s="159" t="s">
        <v>171</v>
      </c>
    </row>
    <row r="164" spans="2:65" s="12" customFormat="1">
      <c r="B164" s="151"/>
      <c r="D164" s="152" t="s">
        <v>179</v>
      </c>
      <c r="E164" s="153" t="s">
        <v>1</v>
      </c>
      <c r="F164" s="154" t="s">
        <v>1763</v>
      </c>
      <c r="H164" s="153" t="s">
        <v>1</v>
      </c>
      <c r="I164" s="155"/>
      <c r="L164" s="151"/>
      <c r="M164" s="156"/>
      <c r="T164" s="157"/>
      <c r="AT164" s="153" t="s">
        <v>179</v>
      </c>
      <c r="AU164" s="153" t="s">
        <v>89</v>
      </c>
      <c r="AV164" s="12" t="s">
        <v>87</v>
      </c>
      <c r="AW164" s="12" t="s">
        <v>36</v>
      </c>
      <c r="AX164" s="12" t="s">
        <v>80</v>
      </c>
      <c r="AY164" s="153" t="s">
        <v>171</v>
      </c>
    </row>
    <row r="165" spans="2:65" s="13" customFormat="1">
      <c r="B165" s="158"/>
      <c r="D165" s="152" t="s">
        <v>179</v>
      </c>
      <c r="E165" s="159" t="s">
        <v>1</v>
      </c>
      <c r="F165" s="160" t="s">
        <v>2578</v>
      </c>
      <c r="H165" s="161">
        <v>-1.35</v>
      </c>
      <c r="I165" s="162"/>
      <c r="L165" s="158"/>
      <c r="M165" s="163"/>
      <c r="T165" s="164"/>
      <c r="AT165" s="159" t="s">
        <v>179</v>
      </c>
      <c r="AU165" s="159" t="s">
        <v>89</v>
      </c>
      <c r="AV165" s="13" t="s">
        <v>89</v>
      </c>
      <c r="AW165" s="13" t="s">
        <v>36</v>
      </c>
      <c r="AX165" s="13" t="s">
        <v>80</v>
      </c>
      <c r="AY165" s="159" t="s">
        <v>171</v>
      </c>
    </row>
    <row r="166" spans="2:65" s="15" customFormat="1">
      <c r="B166" s="172"/>
      <c r="D166" s="152" t="s">
        <v>179</v>
      </c>
      <c r="E166" s="173" t="s">
        <v>1</v>
      </c>
      <c r="F166" s="174" t="s">
        <v>224</v>
      </c>
      <c r="H166" s="175">
        <v>9.9250000000000007</v>
      </c>
      <c r="I166" s="176"/>
      <c r="L166" s="172"/>
      <c r="M166" s="177"/>
      <c r="T166" s="178"/>
      <c r="AT166" s="173" t="s">
        <v>179</v>
      </c>
      <c r="AU166" s="173" t="s">
        <v>89</v>
      </c>
      <c r="AV166" s="15" t="s">
        <v>96</v>
      </c>
      <c r="AW166" s="15" t="s">
        <v>36</v>
      </c>
      <c r="AX166" s="15" t="s">
        <v>80</v>
      </c>
      <c r="AY166" s="173" t="s">
        <v>171</v>
      </c>
    </row>
    <row r="167" spans="2:65" s="12" customFormat="1">
      <c r="B167" s="151"/>
      <c r="D167" s="152" t="s">
        <v>179</v>
      </c>
      <c r="E167" s="153" t="s">
        <v>1</v>
      </c>
      <c r="F167" s="154" t="s">
        <v>2579</v>
      </c>
      <c r="H167" s="153" t="s">
        <v>1</v>
      </c>
      <c r="I167" s="155"/>
      <c r="L167" s="151"/>
      <c r="M167" s="156"/>
      <c r="T167" s="157"/>
      <c r="AT167" s="153" t="s">
        <v>179</v>
      </c>
      <c r="AU167" s="153" t="s">
        <v>89</v>
      </c>
      <c r="AV167" s="12" t="s">
        <v>87</v>
      </c>
      <c r="AW167" s="12" t="s">
        <v>36</v>
      </c>
      <c r="AX167" s="12" t="s">
        <v>80</v>
      </c>
      <c r="AY167" s="153" t="s">
        <v>171</v>
      </c>
    </row>
    <row r="168" spans="2:65" s="13" customFormat="1">
      <c r="B168" s="158"/>
      <c r="D168" s="152" t="s">
        <v>179</v>
      </c>
      <c r="E168" s="159" t="s">
        <v>1</v>
      </c>
      <c r="F168" s="160" t="s">
        <v>2580</v>
      </c>
      <c r="H168" s="161">
        <v>2.25</v>
      </c>
      <c r="I168" s="162"/>
      <c r="L168" s="158"/>
      <c r="M168" s="163"/>
      <c r="T168" s="164"/>
      <c r="AT168" s="159" t="s">
        <v>179</v>
      </c>
      <c r="AU168" s="159" t="s">
        <v>89</v>
      </c>
      <c r="AV168" s="13" t="s">
        <v>89</v>
      </c>
      <c r="AW168" s="13" t="s">
        <v>36</v>
      </c>
      <c r="AX168" s="13" t="s">
        <v>80</v>
      </c>
      <c r="AY168" s="159" t="s">
        <v>171</v>
      </c>
    </row>
    <row r="169" spans="2:65" s="13" customFormat="1">
      <c r="B169" s="158"/>
      <c r="D169" s="152" t="s">
        <v>179</v>
      </c>
      <c r="E169" s="159" t="s">
        <v>1</v>
      </c>
      <c r="F169" s="160" t="s">
        <v>2581</v>
      </c>
      <c r="H169" s="161">
        <v>-0.22500000000000001</v>
      </c>
      <c r="I169" s="162"/>
      <c r="L169" s="158"/>
      <c r="M169" s="163"/>
      <c r="T169" s="164"/>
      <c r="AT169" s="159" t="s">
        <v>179</v>
      </c>
      <c r="AU169" s="159" t="s">
        <v>89</v>
      </c>
      <c r="AV169" s="13" t="s">
        <v>89</v>
      </c>
      <c r="AW169" s="13" t="s">
        <v>36</v>
      </c>
      <c r="AX169" s="13" t="s">
        <v>80</v>
      </c>
      <c r="AY169" s="159" t="s">
        <v>171</v>
      </c>
    </row>
    <row r="170" spans="2:65" s="15" customFormat="1">
      <c r="B170" s="172"/>
      <c r="D170" s="152" t="s">
        <v>179</v>
      </c>
      <c r="E170" s="173" t="s">
        <v>1</v>
      </c>
      <c r="F170" s="174" t="s">
        <v>224</v>
      </c>
      <c r="H170" s="175">
        <v>2.0249999999999999</v>
      </c>
      <c r="I170" s="176"/>
      <c r="L170" s="172"/>
      <c r="M170" s="177"/>
      <c r="T170" s="178"/>
      <c r="AT170" s="173" t="s">
        <v>179</v>
      </c>
      <c r="AU170" s="173" t="s">
        <v>89</v>
      </c>
      <c r="AV170" s="15" t="s">
        <v>96</v>
      </c>
      <c r="AW170" s="15" t="s">
        <v>36</v>
      </c>
      <c r="AX170" s="15" t="s">
        <v>80</v>
      </c>
      <c r="AY170" s="173" t="s">
        <v>171</v>
      </c>
    </row>
    <row r="171" spans="2:65" s="12" customFormat="1">
      <c r="B171" s="151"/>
      <c r="D171" s="152" t="s">
        <v>179</v>
      </c>
      <c r="E171" s="153" t="s">
        <v>1</v>
      </c>
      <c r="F171" s="154" t="s">
        <v>2582</v>
      </c>
      <c r="H171" s="153" t="s">
        <v>1</v>
      </c>
      <c r="I171" s="155"/>
      <c r="L171" s="151"/>
      <c r="M171" s="156"/>
      <c r="T171" s="157"/>
      <c r="AT171" s="153" t="s">
        <v>179</v>
      </c>
      <c r="AU171" s="153" t="s">
        <v>89</v>
      </c>
      <c r="AV171" s="12" t="s">
        <v>87</v>
      </c>
      <c r="AW171" s="12" t="s">
        <v>36</v>
      </c>
      <c r="AX171" s="12" t="s">
        <v>80</v>
      </c>
      <c r="AY171" s="153" t="s">
        <v>171</v>
      </c>
    </row>
    <row r="172" spans="2:65" s="13" customFormat="1">
      <c r="B172" s="158"/>
      <c r="D172" s="152" t="s">
        <v>179</v>
      </c>
      <c r="E172" s="159" t="s">
        <v>1</v>
      </c>
      <c r="F172" s="160" t="s">
        <v>2583</v>
      </c>
      <c r="H172" s="161">
        <v>0.72</v>
      </c>
      <c r="I172" s="162"/>
      <c r="L172" s="158"/>
      <c r="M172" s="163"/>
      <c r="T172" s="164"/>
      <c r="AT172" s="159" t="s">
        <v>179</v>
      </c>
      <c r="AU172" s="159" t="s">
        <v>89</v>
      </c>
      <c r="AV172" s="13" t="s">
        <v>89</v>
      </c>
      <c r="AW172" s="13" t="s">
        <v>36</v>
      </c>
      <c r="AX172" s="13" t="s">
        <v>80</v>
      </c>
      <c r="AY172" s="159" t="s">
        <v>171</v>
      </c>
    </row>
    <row r="173" spans="2:65" s="13" customFormat="1">
      <c r="B173" s="158"/>
      <c r="D173" s="152" t="s">
        <v>179</v>
      </c>
      <c r="E173" s="159" t="s">
        <v>1</v>
      </c>
      <c r="F173" s="160" t="s">
        <v>2584</v>
      </c>
      <c r="H173" s="161">
        <v>-0.16200000000000001</v>
      </c>
      <c r="I173" s="162"/>
      <c r="L173" s="158"/>
      <c r="M173" s="163"/>
      <c r="T173" s="164"/>
      <c r="AT173" s="159" t="s">
        <v>179</v>
      </c>
      <c r="AU173" s="159" t="s">
        <v>89</v>
      </c>
      <c r="AV173" s="13" t="s">
        <v>89</v>
      </c>
      <c r="AW173" s="13" t="s">
        <v>36</v>
      </c>
      <c r="AX173" s="13" t="s">
        <v>80</v>
      </c>
      <c r="AY173" s="159" t="s">
        <v>171</v>
      </c>
    </row>
    <row r="174" spans="2:65" s="15" customFormat="1">
      <c r="B174" s="172"/>
      <c r="D174" s="152" t="s">
        <v>179</v>
      </c>
      <c r="E174" s="173" t="s">
        <v>1</v>
      </c>
      <c r="F174" s="174" t="s">
        <v>224</v>
      </c>
      <c r="H174" s="175">
        <v>0.55800000000000005</v>
      </c>
      <c r="I174" s="176"/>
      <c r="L174" s="172"/>
      <c r="M174" s="177"/>
      <c r="T174" s="178"/>
      <c r="AT174" s="173" t="s">
        <v>179</v>
      </c>
      <c r="AU174" s="173" t="s">
        <v>89</v>
      </c>
      <c r="AV174" s="15" t="s">
        <v>96</v>
      </c>
      <c r="AW174" s="15" t="s">
        <v>36</v>
      </c>
      <c r="AX174" s="15" t="s">
        <v>80</v>
      </c>
      <c r="AY174" s="173" t="s">
        <v>171</v>
      </c>
    </row>
    <row r="175" spans="2:65" s="14" customFormat="1">
      <c r="B175" s="165"/>
      <c r="D175" s="152" t="s">
        <v>179</v>
      </c>
      <c r="E175" s="166" t="s">
        <v>1</v>
      </c>
      <c r="F175" s="167" t="s">
        <v>183</v>
      </c>
      <c r="H175" s="168">
        <v>15.976000000000001</v>
      </c>
      <c r="I175" s="169"/>
      <c r="L175" s="165"/>
      <c r="M175" s="170"/>
      <c r="T175" s="171"/>
      <c r="AT175" s="166" t="s">
        <v>179</v>
      </c>
      <c r="AU175" s="166" t="s">
        <v>89</v>
      </c>
      <c r="AV175" s="14" t="s">
        <v>177</v>
      </c>
      <c r="AW175" s="14" t="s">
        <v>36</v>
      </c>
      <c r="AX175" s="14" t="s">
        <v>87</v>
      </c>
      <c r="AY175" s="166" t="s">
        <v>171</v>
      </c>
    </row>
    <row r="176" spans="2:65" s="1" customFormat="1" ht="33" customHeight="1">
      <c r="B176" s="32"/>
      <c r="C176" s="137" t="s">
        <v>204</v>
      </c>
      <c r="D176" s="137" t="s">
        <v>173</v>
      </c>
      <c r="E176" s="138" t="s">
        <v>1778</v>
      </c>
      <c r="F176" s="139" t="s">
        <v>1779</v>
      </c>
      <c r="G176" s="140" t="s">
        <v>176</v>
      </c>
      <c r="H176" s="141">
        <v>98.617999999999995</v>
      </c>
      <c r="I176" s="142"/>
      <c r="J176" s="143">
        <f>ROUND(I176*H176,2)</f>
        <v>0</v>
      </c>
      <c r="K176" s="144"/>
      <c r="L176" s="32"/>
      <c r="M176" s="145" t="s">
        <v>1</v>
      </c>
      <c r="N176" s="146" t="s">
        <v>45</v>
      </c>
      <c r="P176" s="147">
        <f>O176*H176</f>
        <v>0</v>
      </c>
      <c r="Q176" s="147">
        <v>1.6199999999999999E-3</v>
      </c>
      <c r="R176" s="147">
        <f>Q176*H176</f>
        <v>0.15976115999999999</v>
      </c>
      <c r="S176" s="147">
        <v>0</v>
      </c>
      <c r="T176" s="148">
        <f>S176*H176</f>
        <v>0</v>
      </c>
      <c r="AR176" s="149" t="s">
        <v>177</v>
      </c>
      <c r="AT176" s="149" t="s">
        <v>173</v>
      </c>
      <c r="AU176" s="149" t="s">
        <v>89</v>
      </c>
      <c r="AY176" s="17" t="s">
        <v>171</v>
      </c>
      <c r="BE176" s="150">
        <f>IF(N176="základní",J176,0)</f>
        <v>0</v>
      </c>
      <c r="BF176" s="150">
        <f>IF(N176="snížená",J176,0)</f>
        <v>0</v>
      </c>
      <c r="BG176" s="150">
        <f>IF(N176="zákl. přenesená",J176,0)</f>
        <v>0</v>
      </c>
      <c r="BH176" s="150">
        <f>IF(N176="sníž. přenesená",J176,0)</f>
        <v>0</v>
      </c>
      <c r="BI176" s="150">
        <f>IF(N176="nulová",J176,0)</f>
        <v>0</v>
      </c>
      <c r="BJ176" s="17" t="s">
        <v>87</v>
      </c>
      <c r="BK176" s="150">
        <f>ROUND(I176*H176,2)</f>
        <v>0</v>
      </c>
      <c r="BL176" s="17" t="s">
        <v>177</v>
      </c>
      <c r="BM176" s="149" t="s">
        <v>2585</v>
      </c>
    </row>
    <row r="177" spans="2:51" s="12" customFormat="1">
      <c r="B177" s="151"/>
      <c r="D177" s="152" t="s">
        <v>179</v>
      </c>
      <c r="E177" s="153" t="s">
        <v>1</v>
      </c>
      <c r="F177" s="154" t="s">
        <v>2564</v>
      </c>
      <c r="H177" s="153" t="s">
        <v>1</v>
      </c>
      <c r="I177" s="155"/>
      <c r="L177" s="151"/>
      <c r="M177" s="156"/>
      <c r="T177" s="157"/>
      <c r="AT177" s="153" t="s">
        <v>179</v>
      </c>
      <c r="AU177" s="153" t="s">
        <v>89</v>
      </c>
      <c r="AV177" s="12" t="s">
        <v>87</v>
      </c>
      <c r="AW177" s="12" t="s">
        <v>36</v>
      </c>
      <c r="AX177" s="12" t="s">
        <v>80</v>
      </c>
      <c r="AY177" s="153" t="s">
        <v>171</v>
      </c>
    </row>
    <row r="178" spans="2:51" s="12" customFormat="1">
      <c r="B178" s="151"/>
      <c r="D178" s="152" t="s">
        <v>179</v>
      </c>
      <c r="E178" s="153" t="s">
        <v>1</v>
      </c>
      <c r="F178" s="154" t="s">
        <v>1749</v>
      </c>
      <c r="H178" s="153" t="s">
        <v>1</v>
      </c>
      <c r="I178" s="155"/>
      <c r="L178" s="151"/>
      <c r="M178" s="156"/>
      <c r="T178" s="157"/>
      <c r="AT178" s="153" t="s">
        <v>179</v>
      </c>
      <c r="AU178" s="153" t="s">
        <v>89</v>
      </c>
      <c r="AV178" s="12" t="s">
        <v>87</v>
      </c>
      <c r="AW178" s="12" t="s">
        <v>36</v>
      </c>
      <c r="AX178" s="12" t="s">
        <v>80</v>
      </c>
      <c r="AY178" s="153" t="s">
        <v>171</v>
      </c>
    </row>
    <row r="179" spans="2:51" s="13" customFormat="1">
      <c r="B179" s="158"/>
      <c r="D179" s="152" t="s">
        <v>179</v>
      </c>
      <c r="E179" s="159" t="s">
        <v>1</v>
      </c>
      <c r="F179" s="160" t="s">
        <v>2586</v>
      </c>
      <c r="H179" s="161">
        <v>1.48</v>
      </c>
      <c r="I179" s="162"/>
      <c r="L179" s="158"/>
      <c r="M179" s="163"/>
      <c r="T179" s="164"/>
      <c r="AT179" s="159" t="s">
        <v>179</v>
      </c>
      <c r="AU179" s="159" t="s">
        <v>89</v>
      </c>
      <c r="AV179" s="13" t="s">
        <v>89</v>
      </c>
      <c r="AW179" s="13" t="s">
        <v>36</v>
      </c>
      <c r="AX179" s="13" t="s">
        <v>80</v>
      </c>
      <c r="AY179" s="159" t="s">
        <v>171</v>
      </c>
    </row>
    <row r="180" spans="2:51" s="15" customFormat="1">
      <c r="B180" s="172"/>
      <c r="D180" s="152" t="s">
        <v>179</v>
      </c>
      <c r="E180" s="173" t="s">
        <v>1</v>
      </c>
      <c r="F180" s="174" t="s">
        <v>224</v>
      </c>
      <c r="H180" s="175">
        <v>1.48</v>
      </c>
      <c r="I180" s="176"/>
      <c r="L180" s="172"/>
      <c r="M180" s="177"/>
      <c r="T180" s="178"/>
      <c r="AT180" s="173" t="s">
        <v>179</v>
      </c>
      <c r="AU180" s="173" t="s">
        <v>89</v>
      </c>
      <c r="AV180" s="15" t="s">
        <v>96</v>
      </c>
      <c r="AW180" s="15" t="s">
        <v>36</v>
      </c>
      <c r="AX180" s="15" t="s">
        <v>80</v>
      </c>
      <c r="AY180" s="173" t="s">
        <v>171</v>
      </c>
    </row>
    <row r="181" spans="2:51" s="12" customFormat="1">
      <c r="B181" s="151"/>
      <c r="D181" s="152" t="s">
        <v>179</v>
      </c>
      <c r="E181" s="153" t="s">
        <v>1</v>
      </c>
      <c r="F181" s="154" t="s">
        <v>1755</v>
      </c>
      <c r="H181" s="153" t="s">
        <v>1</v>
      </c>
      <c r="I181" s="155"/>
      <c r="L181" s="151"/>
      <c r="M181" s="156"/>
      <c r="T181" s="157"/>
      <c r="AT181" s="153" t="s">
        <v>179</v>
      </c>
      <c r="AU181" s="153" t="s">
        <v>89</v>
      </c>
      <c r="AV181" s="12" t="s">
        <v>87</v>
      </c>
      <c r="AW181" s="12" t="s">
        <v>36</v>
      </c>
      <c r="AX181" s="12" t="s">
        <v>80</v>
      </c>
      <c r="AY181" s="153" t="s">
        <v>171</v>
      </c>
    </row>
    <row r="182" spans="2:51" s="13" customFormat="1">
      <c r="B182" s="158"/>
      <c r="D182" s="152" t="s">
        <v>179</v>
      </c>
      <c r="E182" s="159" t="s">
        <v>1</v>
      </c>
      <c r="F182" s="160" t="s">
        <v>2587</v>
      </c>
      <c r="H182" s="161">
        <v>4.08</v>
      </c>
      <c r="I182" s="162"/>
      <c r="L182" s="158"/>
      <c r="M182" s="163"/>
      <c r="T182" s="164"/>
      <c r="AT182" s="159" t="s">
        <v>179</v>
      </c>
      <c r="AU182" s="159" t="s">
        <v>89</v>
      </c>
      <c r="AV182" s="13" t="s">
        <v>89</v>
      </c>
      <c r="AW182" s="13" t="s">
        <v>36</v>
      </c>
      <c r="AX182" s="13" t="s">
        <v>80</v>
      </c>
      <c r="AY182" s="159" t="s">
        <v>171</v>
      </c>
    </row>
    <row r="183" spans="2:51" s="15" customFormat="1">
      <c r="B183" s="172"/>
      <c r="D183" s="152" t="s">
        <v>179</v>
      </c>
      <c r="E183" s="173" t="s">
        <v>1</v>
      </c>
      <c r="F183" s="174" t="s">
        <v>224</v>
      </c>
      <c r="H183" s="175">
        <v>4.08</v>
      </c>
      <c r="I183" s="176"/>
      <c r="L183" s="172"/>
      <c r="M183" s="177"/>
      <c r="T183" s="178"/>
      <c r="AT183" s="173" t="s">
        <v>179</v>
      </c>
      <c r="AU183" s="173" t="s">
        <v>89</v>
      </c>
      <c r="AV183" s="15" t="s">
        <v>96</v>
      </c>
      <c r="AW183" s="15" t="s">
        <v>36</v>
      </c>
      <c r="AX183" s="15" t="s">
        <v>80</v>
      </c>
      <c r="AY183" s="173" t="s">
        <v>171</v>
      </c>
    </row>
    <row r="184" spans="2:51" s="12" customFormat="1">
      <c r="B184" s="151"/>
      <c r="D184" s="152" t="s">
        <v>179</v>
      </c>
      <c r="E184" s="153" t="s">
        <v>1</v>
      </c>
      <c r="F184" s="154" t="s">
        <v>2576</v>
      </c>
      <c r="H184" s="153" t="s">
        <v>1</v>
      </c>
      <c r="I184" s="155"/>
      <c r="L184" s="151"/>
      <c r="M184" s="156"/>
      <c r="T184" s="157"/>
      <c r="AT184" s="153" t="s">
        <v>179</v>
      </c>
      <c r="AU184" s="153" t="s">
        <v>89</v>
      </c>
      <c r="AV184" s="12" t="s">
        <v>87</v>
      </c>
      <c r="AW184" s="12" t="s">
        <v>36</v>
      </c>
      <c r="AX184" s="12" t="s">
        <v>80</v>
      </c>
      <c r="AY184" s="153" t="s">
        <v>171</v>
      </c>
    </row>
    <row r="185" spans="2:51" s="13" customFormat="1">
      <c r="B185" s="158"/>
      <c r="D185" s="152" t="s">
        <v>179</v>
      </c>
      <c r="E185" s="159" t="s">
        <v>1</v>
      </c>
      <c r="F185" s="160" t="s">
        <v>2588</v>
      </c>
      <c r="H185" s="161">
        <v>33.408000000000001</v>
      </c>
      <c r="I185" s="162"/>
      <c r="L185" s="158"/>
      <c r="M185" s="163"/>
      <c r="T185" s="164"/>
      <c r="AT185" s="159" t="s">
        <v>179</v>
      </c>
      <c r="AU185" s="159" t="s">
        <v>89</v>
      </c>
      <c r="AV185" s="13" t="s">
        <v>89</v>
      </c>
      <c r="AW185" s="13" t="s">
        <v>36</v>
      </c>
      <c r="AX185" s="13" t="s">
        <v>80</v>
      </c>
      <c r="AY185" s="159" t="s">
        <v>171</v>
      </c>
    </row>
    <row r="186" spans="2:51" s="13" customFormat="1">
      <c r="B186" s="158"/>
      <c r="D186" s="152" t="s">
        <v>179</v>
      </c>
      <c r="E186" s="159" t="s">
        <v>1</v>
      </c>
      <c r="F186" s="160" t="s">
        <v>2589</v>
      </c>
      <c r="H186" s="161">
        <v>41.76</v>
      </c>
      <c r="I186" s="162"/>
      <c r="L186" s="158"/>
      <c r="M186" s="163"/>
      <c r="T186" s="164"/>
      <c r="AT186" s="159" t="s">
        <v>179</v>
      </c>
      <c r="AU186" s="159" t="s">
        <v>89</v>
      </c>
      <c r="AV186" s="13" t="s">
        <v>89</v>
      </c>
      <c r="AW186" s="13" t="s">
        <v>36</v>
      </c>
      <c r="AX186" s="13" t="s">
        <v>80</v>
      </c>
      <c r="AY186" s="159" t="s">
        <v>171</v>
      </c>
    </row>
    <row r="187" spans="2:51" s="12" customFormat="1">
      <c r="B187" s="151"/>
      <c r="D187" s="152" t="s">
        <v>179</v>
      </c>
      <c r="E187" s="153" t="s">
        <v>1</v>
      </c>
      <c r="F187" s="154" t="s">
        <v>1791</v>
      </c>
      <c r="H187" s="153" t="s">
        <v>1</v>
      </c>
      <c r="I187" s="155"/>
      <c r="L187" s="151"/>
      <c r="M187" s="156"/>
      <c r="T187" s="157"/>
      <c r="AT187" s="153" t="s">
        <v>179</v>
      </c>
      <c r="AU187" s="153" t="s">
        <v>89</v>
      </c>
      <c r="AV187" s="12" t="s">
        <v>87</v>
      </c>
      <c r="AW187" s="12" t="s">
        <v>36</v>
      </c>
      <c r="AX187" s="12" t="s">
        <v>80</v>
      </c>
      <c r="AY187" s="153" t="s">
        <v>171</v>
      </c>
    </row>
    <row r="188" spans="2:51" s="13" customFormat="1">
      <c r="B188" s="158"/>
      <c r="D188" s="152" t="s">
        <v>179</v>
      </c>
      <c r="E188" s="159" t="s">
        <v>1</v>
      </c>
      <c r="F188" s="160" t="s">
        <v>2590</v>
      </c>
      <c r="H188" s="161">
        <v>3.6</v>
      </c>
      <c r="I188" s="162"/>
      <c r="L188" s="158"/>
      <c r="M188" s="163"/>
      <c r="T188" s="164"/>
      <c r="AT188" s="159" t="s">
        <v>179</v>
      </c>
      <c r="AU188" s="159" t="s">
        <v>89</v>
      </c>
      <c r="AV188" s="13" t="s">
        <v>89</v>
      </c>
      <c r="AW188" s="13" t="s">
        <v>36</v>
      </c>
      <c r="AX188" s="13" t="s">
        <v>80</v>
      </c>
      <c r="AY188" s="159" t="s">
        <v>171</v>
      </c>
    </row>
    <row r="189" spans="2:51" s="15" customFormat="1">
      <c r="B189" s="172"/>
      <c r="D189" s="152" t="s">
        <v>179</v>
      </c>
      <c r="E189" s="173" t="s">
        <v>1</v>
      </c>
      <c r="F189" s="174" t="s">
        <v>224</v>
      </c>
      <c r="H189" s="175">
        <v>78.768000000000001</v>
      </c>
      <c r="I189" s="176"/>
      <c r="L189" s="172"/>
      <c r="M189" s="177"/>
      <c r="T189" s="178"/>
      <c r="AT189" s="173" t="s">
        <v>179</v>
      </c>
      <c r="AU189" s="173" t="s">
        <v>89</v>
      </c>
      <c r="AV189" s="15" t="s">
        <v>96</v>
      </c>
      <c r="AW189" s="15" t="s">
        <v>36</v>
      </c>
      <c r="AX189" s="15" t="s">
        <v>80</v>
      </c>
      <c r="AY189" s="173" t="s">
        <v>171</v>
      </c>
    </row>
    <row r="190" spans="2:51" s="12" customFormat="1">
      <c r="B190" s="151"/>
      <c r="D190" s="152" t="s">
        <v>179</v>
      </c>
      <c r="E190" s="153" t="s">
        <v>1</v>
      </c>
      <c r="F190" s="154" t="s">
        <v>2579</v>
      </c>
      <c r="H190" s="153" t="s">
        <v>1</v>
      </c>
      <c r="I190" s="155"/>
      <c r="L190" s="151"/>
      <c r="M190" s="156"/>
      <c r="T190" s="157"/>
      <c r="AT190" s="153" t="s">
        <v>179</v>
      </c>
      <c r="AU190" s="153" t="s">
        <v>89</v>
      </c>
      <c r="AV190" s="12" t="s">
        <v>87</v>
      </c>
      <c r="AW190" s="12" t="s">
        <v>36</v>
      </c>
      <c r="AX190" s="12" t="s">
        <v>80</v>
      </c>
      <c r="AY190" s="153" t="s">
        <v>171</v>
      </c>
    </row>
    <row r="191" spans="2:51" s="13" customFormat="1">
      <c r="B191" s="158"/>
      <c r="D191" s="152" t="s">
        <v>179</v>
      </c>
      <c r="E191" s="159" t="s">
        <v>1</v>
      </c>
      <c r="F191" s="160" t="s">
        <v>2591</v>
      </c>
      <c r="H191" s="161">
        <v>3</v>
      </c>
      <c r="I191" s="162"/>
      <c r="L191" s="158"/>
      <c r="M191" s="163"/>
      <c r="T191" s="164"/>
      <c r="AT191" s="159" t="s">
        <v>179</v>
      </c>
      <c r="AU191" s="159" t="s">
        <v>89</v>
      </c>
      <c r="AV191" s="13" t="s">
        <v>89</v>
      </c>
      <c r="AW191" s="13" t="s">
        <v>36</v>
      </c>
      <c r="AX191" s="13" t="s">
        <v>80</v>
      </c>
      <c r="AY191" s="159" t="s">
        <v>171</v>
      </c>
    </row>
    <row r="192" spans="2:51" s="12" customFormat="1">
      <c r="B192" s="151"/>
      <c r="D192" s="152" t="s">
        <v>179</v>
      </c>
      <c r="E192" s="153" t="s">
        <v>1</v>
      </c>
      <c r="F192" s="154" t="s">
        <v>1791</v>
      </c>
      <c r="H192" s="153" t="s">
        <v>1</v>
      </c>
      <c r="I192" s="155"/>
      <c r="L192" s="151"/>
      <c r="M192" s="156"/>
      <c r="T192" s="157"/>
      <c r="AT192" s="153" t="s">
        <v>179</v>
      </c>
      <c r="AU192" s="153" t="s">
        <v>89</v>
      </c>
      <c r="AV192" s="12" t="s">
        <v>87</v>
      </c>
      <c r="AW192" s="12" t="s">
        <v>36</v>
      </c>
      <c r="AX192" s="12" t="s">
        <v>80</v>
      </c>
      <c r="AY192" s="153" t="s">
        <v>171</v>
      </c>
    </row>
    <row r="193" spans="2:51" s="13" customFormat="1">
      <c r="B193" s="158"/>
      <c r="D193" s="152" t="s">
        <v>179</v>
      </c>
      <c r="E193" s="159" t="s">
        <v>1</v>
      </c>
      <c r="F193" s="160" t="s">
        <v>2592</v>
      </c>
      <c r="H193" s="161">
        <v>0.95</v>
      </c>
      <c r="I193" s="162"/>
      <c r="L193" s="158"/>
      <c r="M193" s="163"/>
      <c r="T193" s="164"/>
      <c r="AT193" s="159" t="s">
        <v>179</v>
      </c>
      <c r="AU193" s="159" t="s">
        <v>89</v>
      </c>
      <c r="AV193" s="13" t="s">
        <v>89</v>
      </c>
      <c r="AW193" s="13" t="s">
        <v>36</v>
      </c>
      <c r="AX193" s="13" t="s">
        <v>80</v>
      </c>
      <c r="AY193" s="159" t="s">
        <v>171</v>
      </c>
    </row>
    <row r="194" spans="2:51" s="15" customFormat="1">
      <c r="B194" s="172"/>
      <c r="D194" s="152" t="s">
        <v>179</v>
      </c>
      <c r="E194" s="173" t="s">
        <v>1</v>
      </c>
      <c r="F194" s="174" t="s">
        <v>224</v>
      </c>
      <c r="H194" s="175">
        <v>3.95</v>
      </c>
      <c r="I194" s="176"/>
      <c r="L194" s="172"/>
      <c r="M194" s="177"/>
      <c r="T194" s="178"/>
      <c r="AT194" s="173" t="s">
        <v>179</v>
      </c>
      <c r="AU194" s="173" t="s">
        <v>89</v>
      </c>
      <c r="AV194" s="15" t="s">
        <v>96</v>
      </c>
      <c r="AW194" s="15" t="s">
        <v>36</v>
      </c>
      <c r="AX194" s="15" t="s">
        <v>80</v>
      </c>
      <c r="AY194" s="173" t="s">
        <v>171</v>
      </c>
    </row>
    <row r="195" spans="2:51" s="12" customFormat="1">
      <c r="B195" s="151"/>
      <c r="D195" s="152" t="s">
        <v>179</v>
      </c>
      <c r="E195" s="153" t="s">
        <v>1</v>
      </c>
      <c r="F195" s="154" t="s">
        <v>1803</v>
      </c>
      <c r="H195" s="153" t="s">
        <v>1</v>
      </c>
      <c r="I195" s="155"/>
      <c r="L195" s="151"/>
      <c r="M195" s="156"/>
      <c r="T195" s="157"/>
      <c r="AT195" s="153" t="s">
        <v>179</v>
      </c>
      <c r="AU195" s="153" t="s">
        <v>89</v>
      </c>
      <c r="AV195" s="12" t="s">
        <v>87</v>
      </c>
      <c r="AW195" s="12" t="s">
        <v>36</v>
      </c>
      <c r="AX195" s="12" t="s">
        <v>80</v>
      </c>
      <c r="AY195" s="153" t="s">
        <v>171</v>
      </c>
    </row>
    <row r="196" spans="2:51" s="13" customFormat="1">
      <c r="B196" s="158"/>
      <c r="D196" s="152" t="s">
        <v>179</v>
      </c>
      <c r="E196" s="159" t="s">
        <v>1</v>
      </c>
      <c r="F196" s="160" t="s">
        <v>2593</v>
      </c>
      <c r="H196" s="161">
        <v>5.76</v>
      </c>
      <c r="I196" s="162"/>
      <c r="L196" s="158"/>
      <c r="M196" s="163"/>
      <c r="T196" s="164"/>
      <c r="AT196" s="159" t="s">
        <v>179</v>
      </c>
      <c r="AU196" s="159" t="s">
        <v>89</v>
      </c>
      <c r="AV196" s="13" t="s">
        <v>89</v>
      </c>
      <c r="AW196" s="13" t="s">
        <v>36</v>
      </c>
      <c r="AX196" s="13" t="s">
        <v>80</v>
      </c>
      <c r="AY196" s="159" t="s">
        <v>171</v>
      </c>
    </row>
    <row r="197" spans="2:51" s="15" customFormat="1">
      <c r="B197" s="172"/>
      <c r="D197" s="152" t="s">
        <v>179</v>
      </c>
      <c r="E197" s="173" t="s">
        <v>1</v>
      </c>
      <c r="F197" s="174" t="s">
        <v>224</v>
      </c>
      <c r="H197" s="175">
        <v>5.76</v>
      </c>
      <c r="I197" s="176"/>
      <c r="L197" s="172"/>
      <c r="M197" s="177"/>
      <c r="T197" s="178"/>
      <c r="AT197" s="173" t="s">
        <v>179</v>
      </c>
      <c r="AU197" s="173" t="s">
        <v>89</v>
      </c>
      <c r="AV197" s="15" t="s">
        <v>96</v>
      </c>
      <c r="AW197" s="15" t="s">
        <v>36</v>
      </c>
      <c r="AX197" s="15" t="s">
        <v>80</v>
      </c>
      <c r="AY197" s="173" t="s">
        <v>171</v>
      </c>
    </row>
    <row r="198" spans="2:51" s="12" customFormat="1">
      <c r="B198" s="151"/>
      <c r="D198" s="152" t="s">
        <v>179</v>
      </c>
      <c r="E198" s="153" t="s">
        <v>1</v>
      </c>
      <c r="F198" s="154" t="s">
        <v>2594</v>
      </c>
      <c r="H198" s="153" t="s">
        <v>1</v>
      </c>
      <c r="I198" s="155"/>
      <c r="L198" s="151"/>
      <c r="M198" s="156"/>
      <c r="T198" s="157"/>
      <c r="AT198" s="153" t="s">
        <v>179</v>
      </c>
      <c r="AU198" s="153" t="s">
        <v>89</v>
      </c>
      <c r="AV198" s="12" t="s">
        <v>87</v>
      </c>
      <c r="AW198" s="12" t="s">
        <v>36</v>
      </c>
      <c r="AX198" s="12" t="s">
        <v>80</v>
      </c>
      <c r="AY198" s="153" t="s">
        <v>171</v>
      </c>
    </row>
    <row r="199" spans="2:51" s="13" customFormat="1">
      <c r="B199" s="158"/>
      <c r="D199" s="152" t="s">
        <v>179</v>
      </c>
      <c r="E199" s="159" t="s">
        <v>1</v>
      </c>
      <c r="F199" s="160" t="s">
        <v>2595</v>
      </c>
      <c r="H199" s="161">
        <v>1.86</v>
      </c>
      <c r="I199" s="162"/>
      <c r="L199" s="158"/>
      <c r="M199" s="163"/>
      <c r="T199" s="164"/>
      <c r="AT199" s="159" t="s">
        <v>179</v>
      </c>
      <c r="AU199" s="159" t="s">
        <v>89</v>
      </c>
      <c r="AV199" s="13" t="s">
        <v>89</v>
      </c>
      <c r="AW199" s="13" t="s">
        <v>36</v>
      </c>
      <c r="AX199" s="13" t="s">
        <v>80</v>
      </c>
      <c r="AY199" s="159" t="s">
        <v>171</v>
      </c>
    </row>
    <row r="200" spans="2:51" s="13" customFormat="1">
      <c r="B200" s="158"/>
      <c r="D200" s="152" t="s">
        <v>179</v>
      </c>
      <c r="E200" s="159" t="s">
        <v>1</v>
      </c>
      <c r="F200" s="160" t="s">
        <v>2596</v>
      </c>
      <c r="H200" s="161">
        <v>0.9</v>
      </c>
      <c r="I200" s="162"/>
      <c r="L200" s="158"/>
      <c r="M200" s="163"/>
      <c r="T200" s="164"/>
      <c r="AT200" s="159" t="s">
        <v>179</v>
      </c>
      <c r="AU200" s="159" t="s">
        <v>89</v>
      </c>
      <c r="AV200" s="13" t="s">
        <v>89</v>
      </c>
      <c r="AW200" s="13" t="s">
        <v>36</v>
      </c>
      <c r="AX200" s="13" t="s">
        <v>80</v>
      </c>
      <c r="AY200" s="159" t="s">
        <v>171</v>
      </c>
    </row>
    <row r="201" spans="2:51" s="15" customFormat="1">
      <c r="B201" s="172"/>
      <c r="D201" s="152" t="s">
        <v>179</v>
      </c>
      <c r="E201" s="173" t="s">
        <v>1</v>
      </c>
      <c r="F201" s="174" t="s">
        <v>224</v>
      </c>
      <c r="H201" s="175">
        <v>2.76</v>
      </c>
      <c r="I201" s="176"/>
      <c r="L201" s="172"/>
      <c r="M201" s="177"/>
      <c r="T201" s="178"/>
      <c r="AT201" s="173" t="s">
        <v>179</v>
      </c>
      <c r="AU201" s="173" t="s">
        <v>89</v>
      </c>
      <c r="AV201" s="15" t="s">
        <v>96</v>
      </c>
      <c r="AW201" s="15" t="s">
        <v>36</v>
      </c>
      <c r="AX201" s="15" t="s">
        <v>80</v>
      </c>
      <c r="AY201" s="173" t="s">
        <v>171</v>
      </c>
    </row>
    <row r="202" spans="2:51" s="12" customFormat="1">
      <c r="B202" s="151"/>
      <c r="D202" s="152" t="s">
        <v>179</v>
      </c>
      <c r="E202" s="153" t="s">
        <v>1</v>
      </c>
      <c r="F202" s="154" t="s">
        <v>1803</v>
      </c>
      <c r="H202" s="153" t="s">
        <v>1</v>
      </c>
      <c r="I202" s="155"/>
      <c r="L202" s="151"/>
      <c r="M202" s="156"/>
      <c r="T202" s="157"/>
      <c r="AT202" s="153" t="s">
        <v>179</v>
      </c>
      <c r="AU202" s="153" t="s">
        <v>89</v>
      </c>
      <c r="AV202" s="12" t="s">
        <v>87</v>
      </c>
      <c r="AW202" s="12" t="s">
        <v>36</v>
      </c>
      <c r="AX202" s="12" t="s">
        <v>80</v>
      </c>
      <c r="AY202" s="153" t="s">
        <v>171</v>
      </c>
    </row>
    <row r="203" spans="2:51" s="13" customFormat="1">
      <c r="B203" s="158"/>
      <c r="D203" s="152" t="s">
        <v>179</v>
      </c>
      <c r="E203" s="159" t="s">
        <v>1</v>
      </c>
      <c r="F203" s="160" t="s">
        <v>2597</v>
      </c>
      <c r="H203" s="161">
        <v>0.9</v>
      </c>
      <c r="I203" s="162"/>
      <c r="L203" s="158"/>
      <c r="M203" s="163"/>
      <c r="T203" s="164"/>
      <c r="AT203" s="159" t="s">
        <v>179</v>
      </c>
      <c r="AU203" s="159" t="s">
        <v>89</v>
      </c>
      <c r="AV203" s="13" t="s">
        <v>89</v>
      </c>
      <c r="AW203" s="13" t="s">
        <v>36</v>
      </c>
      <c r="AX203" s="13" t="s">
        <v>80</v>
      </c>
      <c r="AY203" s="159" t="s">
        <v>171</v>
      </c>
    </row>
    <row r="204" spans="2:51" s="15" customFormat="1">
      <c r="B204" s="172"/>
      <c r="D204" s="152" t="s">
        <v>179</v>
      </c>
      <c r="E204" s="173" t="s">
        <v>1</v>
      </c>
      <c r="F204" s="174" t="s">
        <v>224</v>
      </c>
      <c r="H204" s="175">
        <v>0.9</v>
      </c>
      <c r="I204" s="176"/>
      <c r="L204" s="172"/>
      <c r="M204" s="177"/>
      <c r="T204" s="178"/>
      <c r="AT204" s="173" t="s">
        <v>179</v>
      </c>
      <c r="AU204" s="173" t="s">
        <v>89</v>
      </c>
      <c r="AV204" s="15" t="s">
        <v>96</v>
      </c>
      <c r="AW204" s="15" t="s">
        <v>36</v>
      </c>
      <c r="AX204" s="15" t="s">
        <v>80</v>
      </c>
      <c r="AY204" s="173" t="s">
        <v>171</v>
      </c>
    </row>
    <row r="205" spans="2:51" s="12" customFormat="1" ht="20.399999999999999">
      <c r="B205" s="151"/>
      <c r="D205" s="152" t="s">
        <v>179</v>
      </c>
      <c r="E205" s="153" t="s">
        <v>1</v>
      </c>
      <c r="F205" s="154" t="s">
        <v>2571</v>
      </c>
      <c r="H205" s="153" t="s">
        <v>1</v>
      </c>
      <c r="I205" s="155"/>
      <c r="L205" s="151"/>
      <c r="M205" s="156"/>
      <c r="T205" s="157"/>
      <c r="AT205" s="153" t="s">
        <v>179</v>
      </c>
      <c r="AU205" s="153" t="s">
        <v>89</v>
      </c>
      <c r="AV205" s="12" t="s">
        <v>87</v>
      </c>
      <c r="AW205" s="12" t="s">
        <v>36</v>
      </c>
      <c r="AX205" s="12" t="s">
        <v>80</v>
      </c>
      <c r="AY205" s="153" t="s">
        <v>171</v>
      </c>
    </row>
    <row r="206" spans="2:51" s="13" customFormat="1">
      <c r="B206" s="158"/>
      <c r="D206" s="152" t="s">
        <v>179</v>
      </c>
      <c r="E206" s="159" t="s">
        <v>1</v>
      </c>
      <c r="F206" s="160" t="s">
        <v>2598</v>
      </c>
      <c r="H206" s="161">
        <v>0.62</v>
      </c>
      <c r="I206" s="162"/>
      <c r="L206" s="158"/>
      <c r="M206" s="163"/>
      <c r="T206" s="164"/>
      <c r="AT206" s="159" t="s">
        <v>179</v>
      </c>
      <c r="AU206" s="159" t="s">
        <v>89</v>
      </c>
      <c r="AV206" s="13" t="s">
        <v>89</v>
      </c>
      <c r="AW206" s="13" t="s">
        <v>36</v>
      </c>
      <c r="AX206" s="13" t="s">
        <v>80</v>
      </c>
      <c r="AY206" s="159" t="s">
        <v>171</v>
      </c>
    </row>
    <row r="207" spans="2:51" s="13" customFormat="1">
      <c r="B207" s="158"/>
      <c r="D207" s="152" t="s">
        <v>179</v>
      </c>
      <c r="E207" s="159" t="s">
        <v>1</v>
      </c>
      <c r="F207" s="160" t="s">
        <v>2599</v>
      </c>
      <c r="H207" s="161">
        <v>0.3</v>
      </c>
      <c r="I207" s="162"/>
      <c r="L207" s="158"/>
      <c r="M207" s="163"/>
      <c r="T207" s="164"/>
      <c r="AT207" s="159" t="s">
        <v>179</v>
      </c>
      <c r="AU207" s="159" t="s">
        <v>89</v>
      </c>
      <c r="AV207" s="13" t="s">
        <v>89</v>
      </c>
      <c r="AW207" s="13" t="s">
        <v>36</v>
      </c>
      <c r="AX207" s="13" t="s">
        <v>80</v>
      </c>
      <c r="AY207" s="159" t="s">
        <v>171</v>
      </c>
    </row>
    <row r="208" spans="2:51" s="15" customFormat="1">
      <c r="B208" s="172"/>
      <c r="D208" s="152" t="s">
        <v>179</v>
      </c>
      <c r="E208" s="173" t="s">
        <v>1</v>
      </c>
      <c r="F208" s="174" t="s">
        <v>224</v>
      </c>
      <c r="H208" s="175">
        <v>0.92</v>
      </c>
      <c r="I208" s="176"/>
      <c r="L208" s="172"/>
      <c r="M208" s="177"/>
      <c r="T208" s="178"/>
      <c r="AT208" s="173" t="s">
        <v>179</v>
      </c>
      <c r="AU208" s="173" t="s">
        <v>89</v>
      </c>
      <c r="AV208" s="15" t="s">
        <v>96</v>
      </c>
      <c r="AW208" s="15" t="s">
        <v>36</v>
      </c>
      <c r="AX208" s="15" t="s">
        <v>80</v>
      </c>
      <c r="AY208" s="173" t="s">
        <v>171</v>
      </c>
    </row>
    <row r="209" spans="2:65" s="14" customFormat="1">
      <c r="B209" s="165"/>
      <c r="D209" s="152" t="s">
        <v>179</v>
      </c>
      <c r="E209" s="166" t="s">
        <v>1</v>
      </c>
      <c r="F209" s="167" t="s">
        <v>183</v>
      </c>
      <c r="H209" s="168">
        <v>98.617999999999995</v>
      </c>
      <c r="I209" s="169"/>
      <c r="L209" s="165"/>
      <c r="M209" s="170"/>
      <c r="T209" s="171"/>
      <c r="AT209" s="166" t="s">
        <v>179</v>
      </c>
      <c r="AU209" s="166" t="s">
        <v>89</v>
      </c>
      <c r="AV209" s="14" t="s">
        <v>177</v>
      </c>
      <c r="AW209" s="14" t="s">
        <v>36</v>
      </c>
      <c r="AX209" s="14" t="s">
        <v>87</v>
      </c>
      <c r="AY209" s="166" t="s">
        <v>171</v>
      </c>
    </row>
    <row r="210" spans="2:65" s="1" customFormat="1" ht="33" customHeight="1">
      <c r="B210" s="32"/>
      <c r="C210" s="137" t="s">
        <v>210</v>
      </c>
      <c r="D210" s="137" t="s">
        <v>173</v>
      </c>
      <c r="E210" s="138" t="s">
        <v>1817</v>
      </c>
      <c r="F210" s="139" t="s">
        <v>1818</v>
      </c>
      <c r="G210" s="140" t="s">
        <v>176</v>
      </c>
      <c r="H210" s="141">
        <v>98.617999999999995</v>
      </c>
      <c r="I210" s="142"/>
      <c r="J210" s="143">
        <f>ROUND(I210*H210,2)</f>
        <v>0</v>
      </c>
      <c r="K210" s="144"/>
      <c r="L210" s="32"/>
      <c r="M210" s="145" t="s">
        <v>1</v>
      </c>
      <c r="N210" s="146" t="s">
        <v>45</v>
      </c>
      <c r="P210" s="147">
        <f>O210*H210</f>
        <v>0</v>
      </c>
      <c r="Q210" s="147">
        <v>0</v>
      </c>
      <c r="R210" s="147">
        <f>Q210*H210</f>
        <v>0</v>
      </c>
      <c r="S210" s="147">
        <v>0</v>
      </c>
      <c r="T210" s="148">
        <f>S210*H210</f>
        <v>0</v>
      </c>
      <c r="AR210" s="149" t="s">
        <v>177</v>
      </c>
      <c r="AT210" s="149" t="s">
        <v>173</v>
      </c>
      <c r="AU210" s="149" t="s">
        <v>89</v>
      </c>
      <c r="AY210" s="17" t="s">
        <v>171</v>
      </c>
      <c r="BE210" s="150">
        <f>IF(N210="základní",J210,0)</f>
        <v>0</v>
      </c>
      <c r="BF210" s="150">
        <f>IF(N210="snížená",J210,0)</f>
        <v>0</v>
      </c>
      <c r="BG210" s="150">
        <f>IF(N210="zákl. přenesená",J210,0)</f>
        <v>0</v>
      </c>
      <c r="BH210" s="150">
        <f>IF(N210="sníž. přenesená",J210,0)</f>
        <v>0</v>
      </c>
      <c r="BI210" s="150">
        <f>IF(N210="nulová",J210,0)</f>
        <v>0</v>
      </c>
      <c r="BJ210" s="17" t="s">
        <v>87</v>
      </c>
      <c r="BK210" s="150">
        <f>ROUND(I210*H210,2)</f>
        <v>0</v>
      </c>
      <c r="BL210" s="17" t="s">
        <v>177</v>
      </c>
      <c r="BM210" s="149" t="s">
        <v>2600</v>
      </c>
    </row>
    <row r="211" spans="2:65" s="1" customFormat="1" ht="24.15" customHeight="1">
      <c r="B211" s="32"/>
      <c r="C211" s="137" t="s">
        <v>220</v>
      </c>
      <c r="D211" s="137" t="s">
        <v>173</v>
      </c>
      <c r="E211" s="138" t="s">
        <v>1820</v>
      </c>
      <c r="F211" s="139" t="s">
        <v>1821</v>
      </c>
      <c r="G211" s="140" t="s">
        <v>689</v>
      </c>
      <c r="H211" s="141">
        <v>2.077</v>
      </c>
      <c r="I211" s="142"/>
      <c r="J211" s="143">
        <f>ROUND(I211*H211,2)</f>
        <v>0</v>
      </c>
      <c r="K211" s="144"/>
      <c r="L211" s="32"/>
      <c r="M211" s="145" t="s">
        <v>1</v>
      </c>
      <c r="N211" s="146" t="s">
        <v>45</v>
      </c>
      <c r="P211" s="147">
        <f>O211*H211</f>
        <v>0</v>
      </c>
      <c r="Q211" s="147">
        <v>1.10907</v>
      </c>
      <c r="R211" s="147">
        <f>Q211*H211</f>
        <v>2.3035383899999999</v>
      </c>
      <c r="S211" s="147">
        <v>0</v>
      </c>
      <c r="T211" s="148">
        <f>S211*H211</f>
        <v>0</v>
      </c>
      <c r="AR211" s="149" t="s">
        <v>177</v>
      </c>
      <c r="AT211" s="149" t="s">
        <v>173</v>
      </c>
      <c r="AU211" s="149" t="s">
        <v>89</v>
      </c>
      <c r="AY211" s="17" t="s">
        <v>171</v>
      </c>
      <c r="BE211" s="150">
        <f>IF(N211="základní",J211,0)</f>
        <v>0</v>
      </c>
      <c r="BF211" s="150">
        <f>IF(N211="snížená",J211,0)</f>
        <v>0</v>
      </c>
      <c r="BG211" s="150">
        <f>IF(N211="zákl. přenesená",J211,0)</f>
        <v>0</v>
      </c>
      <c r="BH211" s="150">
        <f>IF(N211="sníž. přenesená",J211,0)</f>
        <v>0</v>
      </c>
      <c r="BI211" s="150">
        <f>IF(N211="nulová",J211,0)</f>
        <v>0</v>
      </c>
      <c r="BJ211" s="17" t="s">
        <v>87</v>
      </c>
      <c r="BK211" s="150">
        <f>ROUND(I211*H211,2)</f>
        <v>0</v>
      </c>
      <c r="BL211" s="17" t="s">
        <v>177</v>
      </c>
      <c r="BM211" s="149" t="s">
        <v>2601</v>
      </c>
    </row>
    <row r="212" spans="2:65" s="12" customFormat="1">
      <c r="B212" s="151"/>
      <c r="D212" s="152" t="s">
        <v>179</v>
      </c>
      <c r="E212" s="153" t="s">
        <v>1</v>
      </c>
      <c r="F212" s="154" t="s">
        <v>2564</v>
      </c>
      <c r="H212" s="153" t="s">
        <v>1</v>
      </c>
      <c r="I212" s="155"/>
      <c r="L212" s="151"/>
      <c r="M212" s="156"/>
      <c r="T212" s="157"/>
      <c r="AT212" s="153" t="s">
        <v>179</v>
      </c>
      <c r="AU212" s="153" t="s">
        <v>89</v>
      </c>
      <c r="AV212" s="12" t="s">
        <v>87</v>
      </c>
      <c r="AW212" s="12" t="s">
        <v>36</v>
      </c>
      <c r="AX212" s="12" t="s">
        <v>80</v>
      </c>
      <c r="AY212" s="153" t="s">
        <v>171</v>
      </c>
    </row>
    <row r="213" spans="2:65" s="12" customFormat="1">
      <c r="B213" s="151"/>
      <c r="D213" s="152" t="s">
        <v>179</v>
      </c>
      <c r="E213" s="153" t="s">
        <v>1</v>
      </c>
      <c r="F213" s="154" t="s">
        <v>1823</v>
      </c>
      <c r="H213" s="153" t="s">
        <v>1</v>
      </c>
      <c r="I213" s="155"/>
      <c r="L213" s="151"/>
      <c r="M213" s="156"/>
      <c r="T213" s="157"/>
      <c r="AT213" s="153" t="s">
        <v>179</v>
      </c>
      <c r="AU213" s="153" t="s">
        <v>89</v>
      </c>
      <c r="AV213" s="12" t="s">
        <v>87</v>
      </c>
      <c r="AW213" s="12" t="s">
        <v>36</v>
      </c>
      <c r="AX213" s="12" t="s">
        <v>80</v>
      </c>
      <c r="AY213" s="153" t="s">
        <v>171</v>
      </c>
    </row>
    <row r="214" spans="2:65" s="13" customFormat="1">
      <c r="B214" s="158"/>
      <c r="D214" s="152" t="s">
        <v>179</v>
      </c>
      <c r="E214" s="159" t="s">
        <v>1</v>
      </c>
      <c r="F214" s="160" t="s">
        <v>2602</v>
      </c>
      <c r="H214" s="161">
        <v>2.077</v>
      </c>
      <c r="I214" s="162"/>
      <c r="L214" s="158"/>
      <c r="M214" s="163"/>
      <c r="T214" s="164"/>
      <c r="AT214" s="159" t="s">
        <v>179</v>
      </c>
      <c r="AU214" s="159" t="s">
        <v>89</v>
      </c>
      <c r="AV214" s="13" t="s">
        <v>89</v>
      </c>
      <c r="AW214" s="13" t="s">
        <v>36</v>
      </c>
      <c r="AX214" s="13" t="s">
        <v>87</v>
      </c>
      <c r="AY214" s="159" t="s">
        <v>171</v>
      </c>
    </row>
    <row r="215" spans="2:65" s="1" customFormat="1" ht="33" customHeight="1">
      <c r="B215" s="32"/>
      <c r="C215" s="137" t="s">
        <v>225</v>
      </c>
      <c r="D215" s="137" t="s">
        <v>173</v>
      </c>
      <c r="E215" s="138" t="s">
        <v>1825</v>
      </c>
      <c r="F215" s="139" t="s">
        <v>1826</v>
      </c>
      <c r="G215" s="140" t="s">
        <v>689</v>
      </c>
      <c r="H215" s="141">
        <v>6.0000000000000001E-3</v>
      </c>
      <c r="I215" s="142"/>
      <c r="J215" s="143">
        <f>ROUND(I215*H215,2)</f>
        <v>0</v>
      </c>
      <c r="K215" s="144"/>
      <c r="L215" s="32"/>
      <c r="M215" s="145" t="s">
        <v>1</v>
      </c>
      <c r="N215" s="146" t="s">
        <v>45</v>
      </c>
      <c r="P215" s="147">
        <f>O215*H215</f>
        <v>0</v>
      </c>
      <c r="Q215" s="147">
        <v>1.06277</v>
      </c>
      <c r="R215" s="147">
        <f>Q215*H215</f>
        <v>6.3766200000000004E-3</v>
      </c>
      <c r="S215" s="147">
        <v>0</v>
      </c>
      <c r="T215" s="148">
        <f>S215*H215</f>
        <v>0</v>
      </c>
      <c r="AR215" s="149" t="s">
        <v>177</v>
      </c>
      <c r="AT215" s="149" t="s">
        <v>173</v>
      </c>
      <c r="AU215" s="149" t="s">
        <v>89</v>
      </c>
      <c r="AY215" s="17" t="s">
        <v>171</v>
      </c>
      <c r="BE215" s="150">
        <f>IF(N215="základní",J215,0)</f>
        <v>0</v>
      </c>
      <c r="BF215" s="150">
        <f>IF(N215="snížená",J215,0)</f>
        <v>0</v>
      </c>
      <c r="BG215" s="150">
        <f>IF(N215="zákl. přenesená",J215,0)</f>
        <v>0</v>
      </c>
      <c r="BH215" s="150">
        <f>IF(N215="sníž. přenesená",J215,0)</f>
        <v>0</v>
      </c>
      <c r="BI215" s="150">
        <f>IF(N215="nulová",J215,0)</f>
        <v>0</v>
      </c>
      <c r="BJ215" s="17" t="s">
        <v>87</v>
      </c>
      <c r="BK215" s="150">
        <f>ROUND(I215*H215,2)</f>
        <v>0</v>
      </c>
      <c r="BL215" s="17" t="s">
        <v>177</v>
      </c>
      <c r="BM215" s="149" t="s">
        <v>2603</v>
      </c>
    </row>
    <row r="216" spans="2:65" s="12" customFormat="1">
      <c r="B216" s="151"/>
      <c r="D216" s="152" t="s">
        <v>179</v>
      </c>
      <c r="E216" s="153" t="s">
        <v>1</v>
      </c>
      <c r="F216" s="154" t="s">
        <v>2564</v>
      </c>
      <c r="H216" s="153" t="s">
        <v>1</v>
      </c>
      <c r="I216" s="155"/>
      <c r="L216" s="151"/>
      <c r="M216" s="156"/>
      <c r="T216" s="157"/>
      <c r="AT216" s="153" t="s">
        <v>179</v>
      </c>
      <c r="AU216" s="153" t="s">
        <v>89</v>
      </c>
      <c r="AV216" s="12" t="s">
        <v>87</v>
      </c>
      <c r="AW216" s="12" t="s">
        <v>36</v>
      </c>
      <c r="AX216" s="12" t="s">
        <v>80</v>
      </c>
      <c r="AY216" s="153" t="s">
        <v>171</v>
      </c>
    </row>
    <row r="217" spans="2:65" s="12" customFormat="1">
      <c r="B217" s="151"/>
      <c r="D217" s="152" t="s">
        <v>179</v>
      </c>
      <c r="E217" s="153" t="s">
        <v>1</v>
      </c>
      <c r="F217" s="154" t="s">
        <v>1828</v>
      </c>
      <c r="H217" s="153" t="s">
        <v>1</v>
      </c>
      <c r="I217" s="155"/>
      <c r="L217" s="151"/>
      <c r="M217" s="156"/>
      <c r="T217" s="157"/>
      <c r="AT217" s="153" t="s">
        <v>179</v>
      </c>
      <c r="AU217" s="153" t="s">
        <v>89</v>
      </c>
      <c r="AV217" s="12" t="s">
        <v>87</v>
      </c>
      <c r="AW217" s="12" t="s">
        <v>36</v>
      </c>
      <c r="AX217" s="12" t="s">
        <v>80</v>
      </c>
      <c r="AY217" s="153" t="s">
        <v>171</v>
      </c>
    </row>
    <row r="218" spans="2:65" s="13" customFormat="1">
      <c r="B218" s="158"/>
      <c r="D218" s="152" t="s">
        <v>179</v>
      </c>
      <c r="E218" s="159" t="s">
        <v>1</v>
      </c>
      <c r="F218" s="160" t="s">
        <v>2604</v>
      </c>
      <c r="H218" s="161">
        <v>4.7649999999999997</v>
      </c>
      <c r="I218" s="162"/>
      <c r="L218" s="158"/>
      <c r="M218" s="163"/>
      <c r="T218" s="164"/>
      <c r="AT218" s="159" t="s">
        <v>179</v>
      </c>
      <c r="AU218" s="159" t="s">
        <v>89</v>
      </c>
      <c r="AV218" s="13" t="s">
        <v>89</v>
      </c>
      <c r="AW218" s="13" t="s">
        <v>36</v>
      </c>
      <c r="AX218" s="13" t="s">
        <v>80</v>
      </c>
      <c r="AY218" s="159" t="s">
        <v>171</v>
      </c>
    </row>
    <row r="219" spans="2:65" s="14" customFormat="1">
      <c r="B219" s="165"/>
      <c r="D219" s="152" t="s">
        <v>179</v>
      </c>
      <c r="E219" s="166" t="s">
        <v>1</v>
      </c>
      <c r="F219" s="167" t="s">
        <v>183</v>
      </c>
      <c r="H219" s="168">
        <v>4.7649999999999997</v>
      </c>
      <c r="I219" s="169"/>
      <c r="L219" s="165"/>
      <c r="M219" s="170"/>
      <c r="T219" s="171"/>
      <c r="AT219" s="166" t="s">
        <v>179</v>
      </c>
      <c r="AU219" s="166" t="s">
        <v>89</v>
      </c>
      <c r="AV219" s="14" t="s">
        <v>177</v>
      </c>
      <c r="AW219" s="14" t="s">
        <v>36</v>
      </c>
      <c r="AX219" s="14" t="s">
        <v>80</v>
      </c>
      <c r="AY219" s="166" t="s">
        <v>171</v>
      </c>
    </row>
    <row r="220" spans="2:65" s="13" customFormat="1">
      <c r="B220" s="158"/>
      <c r="D220" s="152" t="s">
        <v>179</v>
      </c>
      <c r="E220" s="159" t="s">
        <v>1</v>
      </c>
      <c r="F220" s="160" t="s">
        <v>2605</v>
      </c>
      <c r="H220" s="161">
        <v>6.0000000000000001E-3</v>
      </c>
      <c r="I220" s="162"/>
      <c r="L220" s="158"/>
      <c r="M220" s="163"/>
      <c r="T220" s="164"/>
      <c r="AT220" s="159" t="s">
        <v>179</v>
      </c>
      <c r="AU220" s="159" t="s">
        <v>89</v>
      </c>
      <c r="AV220" s="13" t="s">
        <v>89</v>
      </c>
      <c r="AW220" s="13" t="s">
        <v>36</v>
      </c>
      <c r="AX220" s="13" t="s">
        <v>87</v>
      </c>
      <c r="AY220" s="159" t="s">
        <v>171</v>
      </c>
    </row>
    <row r="221" spans="2:65" s="11" customFormat="1" ht="22.95" customHeight="1">
      <c r="B221" s="125"/>
      <c r="D221" s="126" t="s">
        <v>79</v>
      </c>
      <c r="E221" s="135" t="s">
        <v>177</v>
      </c>
      <c r="F221" s="135" t="s">
        <v>874</v>
      </c>
      <c r="I221" s="128"/>
      <c r="J221" s="136">
        <f>BK221</f>
        <v>0</v>
      </c>
      <c r="L221" s="125"/>
      <c r="M221" s="130"/>
      <c r="P221" s="131">
        <f>SUM(P222:P231)</f>
        <v>0</v>
      </c>
      <c r="R221" s="131">
        <f>SUM(R222:R231)</f>
        <v>6.6600000000000001E-3</v>
      </c>
      <c r="T221" s="132">
        <f>SUM(T222:T231)</f>
        <v>0</v>
      </c>
      <c r="AR221" s="126" t="s">
        <v>87</v>
      </c>
      <c r="AT221" s="133" t="s">
        <v>79</v>
      </c>
      <c r="AU221" s="133" t="s">
        <v>87</v>
      </c>
      <c r="AY221" s="126" t="s">
        <v>171</v>
      </c>
      <c r="BK221" s="134">
        <f>SUM(BK222:BK231)</f>
        <v>0</v>
      </c>
    </row>
    <row r="222" spans="2:65" s="1" customFormat="1" ht="24.15" customHeight="1">
      <c r="B222" s="32"/>
      <c r="C222" s="137" t="s">
        <v>229</v>
      </c>
      <c r="D222" s="137" t="s">
        <v>173</v>
      </c>
      <c r="E222" s="138" t="s">
        <v>1833</v>
      </c>
      <c r="F222" s="139" t="s">
        <v>1834</v>
      </c>
      <c r="G222" s="140" t="s">
        <v>176</v>
      </c>
      <c r="H222" s="141">
        <v>6.66</v>
      </c>
      <c r="I222" s="142"/>
      <c r="J222" s="143">
        <f>ROUND(I222*H222,2)</f>
        <v>0</v>
      </c>
      <c r="K222" s="144"/>
      <c r="L222" s="32"/>
      <c r="M222" s="145" t="s">
        <v>1</v>
      </c>
      <c r="N222" s="146" t="s">
        <v>45</v>
      </c>
      <c r="P222" s="147">
        <f>O222*H222</f>
        <v>0</v>
      </c>
      <c r="Q222" s="147">
        <v>1E-3</v>
      </c>
      <c r="R222" s="147">
        <f>Q222*H222</f>
        <v>6.6600000000000001E-3</v>
      </c>
      <c r="S222" s="147">
        <v>0</v>
      </c>
      <c r="T222" s="148">
        <f>S222*H222</f>
        <v>0</v>
      </c>
      <c r="AR222" s="149" t="s">
        <v>177</v>
      </c>
      <c r="AT222" s="149" t="s">
        <v>173</v>
      </c>
      <c r="AU222" s="149" t="s">
        <v>89</v>
      </c>
      <c r="AY222" s="17" t="s">
        <v>171</v>
      </c>
      <c r="BE222" s="150">
        <f>IF(N222="základní",J222,0)</f>
        <v>0</v>
      </c>
      <c r="BF222" s="150">
        <f>IF(N222="snížená",J222,0)</f>
        <v>0</v>
      </c>
      <c r="BG222" s="150">
        <f>IF(N222="zákl. přenesená",J222,0)</f>
        <v>0</v>
      </c>
      <c r="BH222" s="150">
        <f>IF(N222="sníž. přenesená",J222,0)</f>
        <v>0</v>
      </c>
      <c r="BI222" s="150">
        <f>IF(N222="nulová",J222,0)</f>
        <v>0</v>
      </c>
      <c r="BJ222" s="17" t="s">
        <v>87</v>
      </c>
      <c r="BK222" s="150">
        <f>ROUND(I222*H222,2)</f>
        <v>0</v>
      </c>
      <c r="BL222" s="17" t="s">
        <v>177</v>
      </c>
      <c r="BM222" s="149" t="s">
        <v>2606</v>
      </c>
    </row>
    <row r="223" spans="2:65" s="12" customFormat="1">
      <c r="B223" s="151"/>
      <c r="D223" s="152" t="s">
        <v>179</v>
      </c>
      <c r="E223" s="153" t="s">
        <v>1</v>
      </c>
      <c r="F223" s="154" t="s">
        <v>2564</v>
      </c>
      <c r="H223" s="153" t="s">
        <v>1</v>
      </c>
      <c r="I223" s="155"/>
      <c r="L223" s="151"/>
      <c r="M223" s="156"/>
      <c r="T223" s="157"/>
      <c r="AT223" s="153" t="s">
        <v>179</v>
      </c>
      <c r="AU223" s="153" t="s">
        <v>89</v>
      </c>
      <c r="AV223" s="12" t="s">
        <v>87</v>
      </c>
      <c r="AW223" s="12" t="s">
        <v>36</v>
      </c>
      <c r="AX223" s="12" t="s">
        <v>80</v>
      </c>
      <c r="AY223" s="153" t="s">
        <v>171</v>
      </c>
    </row>
    <row r="224" spans="2:65" s="12" customFormat="1">
      <c r="B224" s="151"/>
      <c r="D224" s="152" t="s">
        <v>179</v>
      </c>
      <c r="E224" s="153" t="s">
        <v>1</v>
      </c>
      <c r="F224" s="154" t="s">
        <v>2579</v>
      </c>
      <c r="H224" s="153" t="s">
        <v>1</v>
      </c>
      <c r="I224" s="155"/>
      <c r="L224" s="151"/>
      <c r="M224" s="156"/>
      <c r="T224" s="157"/>
      <c r="AT224" s="153" t="s">
        <v>179</v>
      </c>
      <c r="AU224" s="153" t="s">
        <v>89</v>
      </c>
      <c r="AV224" s="12" t="s">
        <v>87</v>
      </c>
      <c r="AW224" s="12" t="s">
        <v>36</v>
      </c>
      <c r="AX224" s="12" t="s">
        <v>80</v>
      </c>
      <c r="AY224" s="153" t="s">
        <v>171</v>
      </c>
    </row>
    <row r="225" spans="2:65" s="12" customFormat="1">
      <c r="B225" s="151"/>
      <c r="D225" s="152" t="s">
        <v>179</v>
      </c>
      <c r="E225" s="153" t="s">
        <v>1</v>
      </c>
      <c r="F225" s="154" t="s">
        <v>1803</v>
      </c>
      <c r="H225" s="153" t="s">
        <v>1</v>
      </c>
      <c r="I225" s="155"/>
      <c r="L225" s="151"/>
      <c r="M225" s="156"/>
      <c r="T225" s="157"/>
      <c r="AT225" s="153" t="s">
        <v>179</v>
      </c>
      <c r="AU225" s="153" t="s">
        <v>89</v>
      </c>
      <c r="AV225" s="12" t="s">
        <v>87</v>
      </c>
      <c r="AW225" s="12" t="s">
        <v>36</v>
      </c>
      <c r="AX225" s="12" t="s">
        <v>80</v>
      </c>
      <c r="AY225" s="153" t="s">
        <v>171</v>
      </c>
    </row>
    <row r="226" spans="2:65" s="13" customFormat="1">
      <c r="B226" s="158"/>
      <c r="D226" s="152" t="s">
        <v>179</v>
      </c>
      <c r="E226" s="159" t="s">
        <v>1</v>
      </c>
      <c r="F226" s="160" t="s">
        <v>2593</v>
      </c>
      <c r="H226" s="161">
        <v>5.76</v>
      </c>
      <c r="I226" s="162"/>
      <c r="L226" s="158"/>
      <c r="M226" s="163"/>
      <c r="T226" s="164"/>
      <c r="AT226" s="159" t="s">
        <v>179</v>
      </c>
      <c r="AU226" s="159" t="s">
        <v>89</v>
      </c>
      <c r="AV226" s="13" t="s">
        <v>89</v>
      </c>
      <c r="AW226" s="13" t="s">
        <v>36</v>
      </c>
      <c r="AX226" s="13" t="s">
        <v>80</v>
      </c>
      <c r="AY226" s="159" t="s">
        <v>171</v>
      </c>
    </row>
    <row r="227" spans="2:65" s="12" customFormat="1">
      <c r="B227" s="151"/>
      <c r="D227" s="152" t="s">
        <v>179</v>
      </c>
      <c r="E227" s="153" t="s">
        <v>1</v>
      </c>
      <c r="F227" s="154" t="s">
        <v>2607</v>
      </c>
      <c r="H227" s="153" t="s">
        <v>1</v>
      </c>
      <c r="I227" s="155"/>
      <c r="L227" s="151"/>
      <c r="M227" s="156"/>
      <c r="T227" s="157"/>
      <c r="AT227" s="153" t="s">
        <v>179</v>
      </c>
      <c r="AU227" s="153" t="s">
        <v>89</v>
      </c>
      <c r="AV227" s="12" t="s">
        <v>87</v>
      </c>
      <c r="AW227" s="12" t="s">
        <v>36</v>
      </c>
      <c r="AX227" s="12" t="s">
        <v>80</v>
      </c>
      <c r="AY227" s="153" t="s">
        <v>171</v>
      </c>
    </row>
    <row r="228" spans="2:65" s="12" customFormat="1">
      <c r="B228" s="151"/>
      <c r="D228" s="152" t="s">
        <v>179</v>
      </c>
      <c r="E228" s="153" t="s">
        <v>1</v>
      </c>
      <c r="F228" s="154" t="s">
        <v>1803</v>
      </c>
      <c r="H228" s="153" t="s">
        <v>1</v>
      </c>
      <c r="I228" s="155"/>
      <c r="L228" s="151"/>
      <c r="M228" s="156"/>
      <c r="T228" s="157"/>
      <c r="AT228" s="153" t="s">
        <v>179</v>
      </c>
      <c r="AU228" s="153" t="s">
        <v>89</v>
      </c>
      <c r="AV228" s="12" t="s">
        <v>87</v>
      </c>
      <c r="AW228" s="12" t="s">
        <v>36</v>
      </c>
      <c r="AX228" s="12" t="s">
        <v>80</v>
      </c>
      <c r="AY228" s="153" t="s">
        <v>171</v>
      </c>
    </row>
    <row r="229" spans="2:65" s="13" customFormat="1">
      <c r="B229" s="158"/>
      <c r="D229" s="152" t="s">
        <v>179</v>
      </c>
      <c r="E229" s="159" t="s">
        <v>1</v>
      </c>
      <c r="F229" s="160" t="s">
        <v>2597</v>
      </c>
      <c r="H229" s="161">
        <v>0.9</v>
      </c>
      <c r="I229" s="162"/>
      <c r="L229" s="158"/>
      <c r="M229" s="163"/>
      <c r="T229" s="164"/>
      <c r="AT229" s="159" t="s">
        <v>179</v>
      </c>
      <c r="AU229" s="159" t="s">
        <v>89</v>
      </c>
      <c r="AV229" s="13" t="s">
        <v>89</v>
      </c>
      <c r="AW229" s="13" t="s">
        <v>36</v>
      </c>
      <c r="AX229" s="13" t="s">
        <v>80</v>
      </c>
      <c r="AY229" s="159" t="s">
        <v>171</v>
      </c>
    </row>
    <row r="230" spans="2:65" s="14" customFormat="1">
      <c r="B230" s="165"/>
      <c r="D230" s="152" t="s">
        <v>179</v>
      </c>
      <c r="E230" s="166" t="s">
        <v>1</v>
      </c>
      <c r="F230" s="167" t="s">
        <v>183</v>
      </c>
      <c r="H230" s="168">
        <v>6.66</v>
      </c>
      <c r="I230" s="169"/>
      <c r="L230" s="165"/>
      <c r="M230" s="170"/>
      <c r="T230" s="171"/>
      <c r="AT230" s="166" t="s">
        <v>179</v>
      </c>
      <c r="AU230" s="166" t="s">
        <v>89</v>
      </c>
      <c r="AV230" s="14" t="s">
        <v>177</v>
      </c>
      <c r="AW230" s="14" t="s">
        <v>36</v>
      </c>
      <c r="AX230" s="14" t="s">
        <v>87</v>
      </c>
      <c r="AY230" s="166" t="s">
        <v>171</v>
      </c>
    </row>
    <row r="231" spans="2:65" s="1" customFormat="1" ht="24.15" customHeight="1">
      <c r="B231" s="32"/>
      <c r="C231" s="137" t="s">
        <v>243</v>
      </c>
      <c r="D231" s="137" t="s">
        <v>173</v>
      </c>
      <c r="E231" s="138" t="s">
        <v>1837</v>
      </c>
      <c r="F231" s="139" t="s">
        <v>1838</v>
      </c>
      <c r="G231" s="140" t="s">
        <v>176</v>
      </c>
      <c r="H231" s="141">
        <v>6.66</v>
      </c>
      <c r="I231" s="142"/>
      <c r="J231" s="143">
        <f>ROUND(I231*H231,2)</f>
        <v>0</v>
      </c>
      <c r="K231" s="144"/>
      <c r="L231" s="32"/>
      <c r="M231" s="145" t="s">
        <v>1</v>
      </c>
      <c r="N231" s="146" t="s">
        <v>45</v>
      </c>
      <c r="P231" s="147">
        <f>O231*H231</f>
        <v>0</v>
      </c>
      <c r="Q231" s="147">
        <v>0</v>
      </c>
      <c r="R231" s="147">
        <f>Q231*H231</f>
        <v>0</v>
      </c>
      <c r="S231" s="147">
        <v>0</v>
      </c>
      <c r="T231" s="148">
        <f>S231*H231</f>
        <v>0</v>
      </c>
      <c r="AR231" s="149" t="s">
        <v>177</v>
      </c>
      <c r="AT231" s="149" t="s">
        <v>173</v>
      </c>
      <c r="AU231" s="149" t="s">
        <v>89</v>
      </c>
      <c r="AY231" s="17" t="s">
        <v>171</v>
      </c>
      <c r="BE231" s="150">
        <f>IF(N231="základní",J231,0)</f>
        <v>0</v>
      </c>
      <c r="BF231" s="150">
        <f>IF(N231="snížená",J231,0)</f>
        <v>0</v>
      </c>
      <c r="BG231" s="150">
        <f>IF(N231="zákl. přenesená",J231,0)</f>
        <v>0</v>
      </c>
      <c r="BH231" s="150">
        <f>IF(N231="sníž. přenesená",J231,0)</f>
        <v>0</v>
      </c>
      <c r="BI231" s="150">
        <f>IF(N231="nulová",J231,0)</f>
        <v>0</v>
      </c>
      <c r="BJ231" s="17" t="s">
        <v>87</v>
      </c>
      <c r="BK231" s="150">
        <f>ROUND(I231*H231,2)</f>
        <v>0</v>
      </c>
      <c r="BL231" s="17" t="s">
        <v>177</v>
      </c>
      <c r="BM231" s="149" t="s">
        <v>2608</v>
      </c>
    </row>
    <row r="232" spans="2:65" s="11" customFormat="1" ht="22.95" customHeight="1">
      <c r="B232" s="125"/>
      <c r="D232" s="126" t="s">
        <v>79</v>
      </c>
      <c r="E232" s="135" t="s">
        <v>210</v>
      </c>
      <c r="F232" s="135" t="s">
        <v>1848</v>
      </c>
      <c r="I232" s="128"/>
      <c r="J232" s="136">
        <f>BK232</f>
        <v>0</v>
      </c>
      <c r="L232" s="125"/>
      <c r="M232" s="130"/>
      <c r="P232" s="131">
        <f>SUM(P233:P245)</f>
        <v>0</v>
      </c>
      <c r="R232" s="131">
        <f>SUM(R233:R245)</f>
        <v>8.3053603799999998</v>
      </c>
      <c r="T232" s="132">
        <f>SUM(T233:T245)</f>
        <v>0</v>
      </c>
      <c r="AR232" s="126" t="s">
        <v>87</v>
      </c>
      <c r="AT232" s="133" t="s">
        <v>79</v>
      </c>
      <c r="AU232" s="133" t="s">
        <v>87</v>
      </c>
      <c r="AY232" s="126" t="s">
        <v>171</v>
      </c>
      <c r="BK232" s="134">
        <f>SUM(BK233:BK245)</f>
        <v>0</v>
      </c>
    </row>
    <row r="233" spans="2:65" s="1" customFormat="1" ht="33" customHeight="1">
      <c r="B233" s="32"/>
      <c r="C233" s="137" t="s">
        <v>249</v>
      </c>
      <c r="D233" s="137" t="s">
        <v>173</v>
      </c>
      <c r="E233" s="138" t="s">
        <v>2377</v>
      </c>
      <c r="F233" s="139" t="s">
        <v>2378</v>
      </c>
      <c r="G233" s="140" t="s">
        <v>280</v>
      </c>
      <c r="H233" s="141">
        <v>0.29699999999999999</v>
      </c>
      <c r="I233" s="142"/>
      <c r="J233" s="143">
        <f>ROUND(I233*H233,2)</f>
        <v>0</v>
      </c>
      <c r="K233" s="144"/>
      <c r="L233" s="32"/>
      <c r="M233" s="145" t="s">
        <v>1</v>
      </c>
      <c r="N233" s="146" t="s">
        <v>45</v>
      </c>
      <c r="P233" s="147">
        <f>O233*H233</f>
        <v>0</v>
      </c>
      <c r="Q233" s="147">
        <v>2.3010199999999998</v>
      </c>
      <c r="R233" s="147">
        <f>Q233*H233</f>
        <v>0.6834029399999999</v>
      </c>
      <c r="S233" s="147">
        <v>0</v>
      </c>
      <c r="T233" s="148">
        <f>S233*H233</f>
        <v>0</v>
      </c>
      <c r="AR233" s="149" t="s">
        <v>177</v>
      </c>
      <c r="AT233" s="149" t="s">
        <v>173</v>
      </c>
      <c r="AU233" s="149" t="s">
        <v>89</v>
      </c>
      <c r="AY233" s="17" t="s">
        <v>171</v>
      </c>
      <c r="BE233" s="150">
        <f>IF(N233="základní",J233,0)</f>
        <v>0</v>
      </c>
      <c r="BF233" s="150">
        <f>IF(N233="snížená",J233,0)</f>
        <v>0</v>
      </c>
      <c r="BG233" s="150">
        <f>IF(N233="zákl. přenesená",J233,0)</f>
        <v>0</v>
      </c>
      <c r="BH233" s="150">
        <f>IF(N233="sníž. přenesená",J233,0)</f>
        <v>0</v>
      </c>
      <c r="BI233" s="150">
        <f>IF(N233="nulová",J233,0)</f>
        <v>0</v>
      </c>
      <c r="BJ233" s="17" t="s">
        <v>87</v>
      </c>
      <c r="BK233" s="150">
        <f>ROUND(I233*H233,2)</f>
        <v>0</v>
      </c>
      <c r="BL233" s="17" t="s">
        <v>177</v>
      </c>
      <c r="BM233" s="149" t="s">
        <v>2609</v>
      </c>
    </row>
    <row r="234" spans="2:65" s="12" customFormat="1">
      <c r="B234" s="151"/>
      <c r="D234" s="152" t="s">
        <v>179</v>
      </c>
      <c r="E234" s="153" t="s">
        <v>1</v>
      </c>
      <c r="F234" s="154" t="s">
        <v>2564</v>
      </c>
      <c r="H234" s="153" t="s">
        <v>1</v>
      </c>
      <c r="I234" s="155"/>
      <c r="L234" s="151"/>
      <c r="M234" s="156"/>
      <c r="T234" s="157"/>
      <c r="AT234" s="153" t="s">
        <v>179</v>
      </c>
      <c r="AU234" s="153" t="s">
        <v>89</v>
      </c>
      <c r="AV234" s="12" t="s">
        <v>87</v>
      </c>
      <c r="AW234" s="12" t="s">
        <v>36</v>
      </c>
      <c r="AX234" s="12" t="s">
        <v>80</v>
      </c>
      <c r="AY234" s="153" t="s">
        <v>171</v>
      </c>
    </row>
    <row r="235" spans="2:65" s="12" customFormat="1">
      <c r="B235" s="151"/>
      <c r="D235" s="152" t="s">
        <v>179</v>
      </c>
      <c r="E235" s="153" t="s">
        <v>1</v>
      </c>
      <c r="F235" s="154" t="s">
        <v>1852</v>
      </c>
      <c r="H235" s="153" t="s">
        <v>1</v>
      </c>
      <c r="I235" s="155"/>
      <c r="L235" s="151"/>
      <c r="M235" s="156"/>
      <c r="T235" s="157"/>
      <c r="AT235" s="153" t="s">
        <v>179</v>
      </c>
      <c r="AU235" s="153" t="s">
        <v>89</v>
      </c>
      <c r="AV235" s="12" t="s">
        <v>87</v>
      </c>
      <c r="AW235" s="12" t="s">
        <v>36</v>
      </c>
      <c r="AX235" s="12" t="s">
        <v>80</v>
      </c>
      <c r="AY235" s="153" t="s">
        <v>171</v>
      </c>
    </row>
    <row r="236" spans="2:65" s="12" customFormat="1">
      <c r="B236" s="151"/>
      <c r="D236" s="152" t="s">
        <v>179</v>
      </c>
      <c r="E236" s="153" t="s">
        <v>1</v>
      </c>
      <c r="F236" s="154" t="s">
        <v>2610</v>
      </c>
      <c r="H236" s="153" t="s">
        <v>1</v>
      </c>
      <c r="I236" s="155"/>
      <c r="L236" s="151"/>
      <c r="M236" s="156"/>
      <c r="T236" s="157"/>
      <c r="AT236" s="153" t="s">
        <v>179</v>
      </c>
      <c r="AU236" s="153" t="s">
        <v>89</v>
      </c>
      <c r="AV236" s="12" t="s">
        <v>87</v>
      </c>
      <c r="AW236" s="12" t="s">
        <v>36</v>
      </c>
      <c r="AX236" s="12" t="s">
        <v>80</v>
      </c>
      <c r="AY236" s="153" t="s">
        <v>171</v>
      </c>
    </row>
    <row r="237" spans="2:65" s="13" customFormat="1">
      <c r="B237" s="158"/>
      <c r="D237" s="152" t="s">
        <v>179</v>
      </c>
      <c r="E237" s="159" t="s">
        <v>1</v>
      </c>
      <c r="F237" s="160" t="s">
        <v>2611</v>
      </c>
      <c r="H237" s="161">
        <v>0.40500000000000003</v>
      </c>
      <c r="I237" s="162"/>
      <c r="L237" s="158"/>
      <c r="M237" s="163"/>
      <c r="T237" s="164"/>
      <c r="AT237" s="159" t="s">
        <v>179</v>
      </c>
      <c r="AU237" s="159" t="s">
        <v>89</v>
      </c>
      <c r="AV237" s="13" t="s">
        <v>89</v>
      </c>
      <c r="AW237" s="13" t="s">
        <v>36</v>
      </c>
      <c r="AX237" s="13" t="s">
        <v>80</v>
      </c>
      <c r="AY237" s="159" t="s">
        <v>171</v>
      </c>
    </row>
    <row r="238" spans="2:65" s="13" customFormat="1">
      <c r="B238" s="158"/>
      <c r="D238" s="152" t="s">
        <v>179</v>
      </c>
      <c r="E238" s="159" t="s">
        <v>1</v>
      </c>
      <c r="F238" s="160" t="s">
        <v>2612</v>
      </c>
      <c r="H238" s="161">
        <v>-0.108</v>
      </c>
      <c r="I238" s="162"/>
      <c r="L238" s="158"/>
      <c r="M238" s="163"/>
      <c r="T238" s="164"/>
      <c r="AT238" s="159" t="s">
        <v>179</v>
      </c>
      <c r="AU238" s="159" t="s">
        <v>89</v>
      </c>
      <c r="AV238" s="13" t="s">
        <v>89</v>
      </c>
      <c r="AW238" s="13" t="s">
        <v>36</v>
      </c>
      <c r="AX238" s="13" t="s">
        <v>80</v>
      </c>
      <c r="AY238" s="159" t="s">
        <v>171</v>
      </c>
    </row>
    <row r="239" spans="2:65" s="14" customFormat="1">
      <c r="B239" s="165"/>
      <c r="D239" s="152" t="s">
        <v>179</v>
      </c>
      <c r="E239" s="166" t="s">
        <v>1</v>
      </c>
      <c r="F239" s="167" t="s">
        <v>183</v>
      </c>
      <c r="H239" s="168">
        <v>0.29699999999999999</v>
      </c>
      <c r="I239" s="169"/>
      <c r="L239" s="165"/>
      <c r="M239" s="170"/>
      <c r="T239" s="171"/>
      <c r="AT239" s="166" t="s">
        <v>179</v>
      </c>
      <c r="AU239" s="166" t="s">
        <v>89</v>
      </c>
      <c r="AV239" s="14" t="s">
        <v>177</v>
      </c>
      <c r="AW239" s="14" t="s">
        <v>36</v>
      </c>
      <c r="AX239" s="14" t="s">
        <v>87</v>
      </c>
      <c r="AY239" s="166" t="s">
        <v>171</v>
      </c>
    </row>
    <row r="240" spans="2:65" s="1" customFormat="1" ht="33" customHeight="1">
      <c r="B240" s="32"/>
      <c r="C240" s="137" t="s">
        <v>8</v>
      </c>
      <c r="D240" s="137" t="s">
        <v>173</v>
      </c>
      <c r="E240" s="138" t="s">
        <v>1859</v>
      </c>
      <c r="F240" s="139" t="s">
        <v>1860</v>
      </c>
      <c r="G240" s="140" t="s">
        <v>280</v>
      </c>
      <c r="H240" s="141">
        <v>2.9159999999999999</v>
      </c>
      <c r="I240" s="142"/>
      <c r="J240" s="143">
        <f>ROUND(I240*H240,2)</f>
        <v>0</v>
      </c>
      <c r="K240" s="144"/>
      <c r="L240" s="32"/>
      <c r="M240" s="145" t="s">
        <v>1</v>
      </c>
      <c r="N240" s="146" t="s">
        <v>45</v>
      </c>
      <c r="P240" s="147">
        <f>O240*H240</f>
        <v>0</v>
      </c>
      <c r="Q240" s="147">
        <v>2.6138400000000002</v>
      </c>
      <c r="R240" s="147">
        <f>Q240*H240</f>
        <v>7.6219574400000001</v>
      </c>
      <c r="S240" s="147">
        <v>0</v>
      </c>
      <c r="T240" s="148">
        <f>S240*H240</f>
        <v>0</v>
      </c>
      <c r="AR240" s="149" t="s">
        <v>177</v>
      </c>
      <c r="AT240" s="149" t="s">
        <v>173</v>
      </c>
      <c r="AU240" s="149" t="s">
        <v>89</v>
      </c>
      <c r="AY240" s="17" t="s">
        <v>171</v>
      </c>
      <c r="BE240" s="150">
        <f>IF(N240="základní",J240,0)</f>
        <v>0</v>
      </c>
      <c r="BF240" s="150">
        <f>IF(N240="snížená",J240,0)</f>
        <v>0</v>
      </c>
      <c r="BG240" s="150">
        <f>IF(N240="zákl. přenesená",J240,0)</f>
        <v>0</v>
      </c>
      <c r="BH240" s="150">
        <f>IF(N240="sníž. přenesená",J240,0)</f>
        <v>0</v>
      </c>
      <c r="BI240" s="150">
        <f>IF(N240="nulová",J240,0)</f>
        <v>0</v>
      </c>
      <c r="BJ240" s="17" t="s">
        <v>87</v>
      </c>
      <c r="BK240" s="150">
        <f>ROUND(I240*H240,2)</f>
        <v>0</v>
      </c>
      <c r="BL240" s="17" t="s">
        <v>177</v>
      </c>
      <c r="BM240" s="149" t="s">
        <v>2613</v>
      </c>
    </row>
    <row r="241" spans="2:65" s="12" customFormat="1">
      <c r="B241" s="151"/>
      <c r="D241" s="152" t="s">
        <v>179</v>
      </c>
      <c r="E241" s="153" t="s">
        <v>1</v>
      </c>
      <c r="F241" s="154" t="s">
        <v>2564</v>
      </c>
      <c r="H241" s="153" t="s">
        <v>1</v>
      </c>
      <c r="I241" s="155"/>
      <c r="L241" s="151"/>
      <c r="M241" s="156"/>
      <c r="T241" s="157"/>
      <c r="AT241" s="153" t="s">
        <v>179</v>
      </c>
      <c r="AU241" s="153" t="s">
        <v>89</v>
      </c>
      <c r="AV241" s="12" t="s">
        <v>87</v>
      </c>
      <c r="AW241" s="12" t="s">
        <v>36</v>
      </c>
      <c r="AX241" s="12" t="s">
        <v>80</v>
      </c>
      <c r="AY241" s="153" t="s">
        <v>171</v>
      </c>
    </row>
    <row r="242" spans="2:65" s="12" customFormat="1">
      <c r="B242" s="151"/>
      <c r="D242" s="152" t="s">
        <v>179</v>
      </c>
      <c r="E242" s="153" t="s">
        <v>1</v>
      </c>
      <c r="F242" s="154" t="s">
        <v>1828</v>
      </c>
      <c r="H242" s="153" t="s">
        <v>1</v>
      </c>
      <c r="I242" s="155"/>
      <c r="L242" s="151"/>
      <c r="M242" s="156"/>
      <c r="T242" s="157"/>
      <c r="AT242" s="153" t="s">
        <v>179</v>
      </c>
      <c r="AU242" s="153" t="s">
        <v>89</v>
      </c>
      <c r="AV242" s="12" t="s">
        <v>87</v>
      </c>
      <c r="AW242" s="12" t="s">
        <v>36</v>
      </c>
      <c r="AX242" s="12" t="s">
        <v>80</v>
      </c>
      <c r="AY242" s="153" t="s">
        <v>171</v>
      </c>
    </row>
    <row r="243" spans="2:65" s="13" customFormat="1">
      <c r="B243" s="158"/>
      <c r="D243" s="152" t="s">
        <v>179</v>
      </c>
      <c r="E243" s="159" t="s">
        <v>1</v>
      </c>
      <c r="F243" s="160" t="s">
        <v>2614</v>
      </c>
      <c r="H243" s="161">
        <v>2.9159999999999999</v>
      </c>
      <c r="I243" s="162"/>
      <c r="L243" s="158"/>
      <c r="M243" s="163"/>
      <c r="T243" s="164"/>
      <c r="AT243" s="159" t="s">
        <v>179</v>
      </c>
      <c r="AU243" s="159" t="s">
        <v>89</v>
      </c>
      <c r="AV243" s="13" t="s">
        <v>89</v>
      </c>
      <c r="AW243" s="13" t="s">
        <v>36</v>
      </c>
      <c r="AX243" s="13" t="s">
        <v>80</v>
      </c>
      <c r="AY243" s="159" t="s">
        <v>171</v>
      </c>
    </row>
    <row r="244" spans="2:65" s="14" customFormat="1">
      <c r="B244" s="165"/>
      <c r="D244" s="152" t="s">
        <v>179</v>
      </c>
      <c r="E244" s="166" t="s">
        <v>1</v>
      </c>
      <c r="F244" s="167" t="s">
        <v>183</v>
      </c>
      <c r="H244" s="168">
        <v>2.9159999999999999</v>
      </c>
      <c r="I244" s="169"/>
      <c r="L244" s="165"/>
      <c r="M244" s="170"/>
      <c r="T244" s="171"/>
      <c r="AT244" s="166" t="s">
        <v>179</v>
      </c>
      <c r="AU244" s="166" t="s">
        <v>89</v>
      </c>
      <c r="AV244" s="14" t="s">
        <v>177</v>
      </c>
      <c r="AW244" s="14" t="s">
        <v>36</v>
      </c>
      <c r="AX244" s="14" t="s">
        <v>87</v>
      </c>
      <c r="AY244" s="166" t="s">
        <v>171</v>
      </c>
    </row>
    <row r="245" spans="2:65" s="1" customFormat="1" ht="24.15" customHeight="1">
      <c r="B245" s="32"/>
      <c r="C245" s="137" t="s">
        <v>277</v>
      </c>
      <c r="D245" s="137" t="s">
        <v>173</v>
      </c>
      <c r="E245" s="138" t="s">
        <v>2615</v>
      </c>
      <c r="F245" s="139" t="s">
        <v>2616</v>
      </c>
      <c r="G245" s="140" t="s">
        <v>280</v>
      </c>
      <c r="H245" s="141">
        <v>0.29699999999999999</v>
      </c>
      <c r="I245" s="142"/>
      <c r="J245" s="143">
        <f>ROUND(I245*H245,2)</f>
        <v>0</v>
      </c>
      <c r="K245" s="144"/>
      <c r="L245" s="32"/>
      <c r="M245" s="145" t="s">
        <v>1</v>
      </c>
      <c r="N245" s="146" t="s">
        <v>45</v>
      </c>
      <c r="P245" s="147">
        <f>O245*H245</f>
        <v>0</v>
      </c>
      <c r="Q245" s="147">
        <v>0</v>
      </c>
      <c r="R245" s="147">
        <f>Q245*H245</f>
        <v>0</v>
      </c>
      <c r="S245" s="147">
        <v>0</v>
      </c>
      <c r="T245" s="148">
        <f>S245*H245</f>
        <v>0</v>
      </c>
      <c r="AR245" s="149" t="s">
        <v>177</v>
      </c>
      <c r="AT245" s="149" t="s">
        <v>173</v>
      </c>
      <c r="AU245" s="149" t="s">
        <v>89</v>
      </c>
      <c r="AY245" s="17" t="s">
        <v>171</v>
      </c>
      <c r="BE245" s="150">
        <f>IF(N245="základní",J245,0)</f>
        <v>0</v>
      </c>
      <c r="BF245" s="150">
        <f>IF(N245="snížená",J245,0)</f>
        <v>0</v>
      </c>
      <c r="BG245" s="150">
        <f>IF(N245="zákl. přenesená",J245,0)</f>
        <v>0</v>
      </c>
      <c r="BH245" s="150">
        <f>IF(N245="sníž. přenesená",J245,0)</f>
        <v>0</v>
      </c>
      <c r="BI245" s="150">
        <f>IF(N245="nulová",J245,0)</f>
        <v>0</v>
      </c>
      <c r="BJ245" s="17" t="s">
        <v>87</v>
      </c>
      <c r="BK245" s="150">
        <f>ROUND(I245*H245,2)</f>
        <v>0</v>
      </c>
      <c r="BL245" s="17" t="s">
        <v>177</v>
      </c>
      <c r="BM245" s="149" t="s">
        <v>2617</v>
      </c>
    </row>
    <row r="246" spans="2:65" s="11" customFormat="1" ht="22.95" customHeight="1">
      <c r="B246" s="125"/>
      <c r="D246" s="126" t="s">
        <v>79</v>
      </c>
      <c r="E246" s="135" t="s">
        <v>225</v>
      </c>
      <c r="F246" s="135" t="s">
        <v>1865</v>
      </c>
      <c r="I246" s="128"/>
      <c r="J246" s="136">
        <f>BK246</f>
        <v>0</v>
      </c>
      <c r="L246" s="125"/>
      <c r="M246" s="130"/>
      <c r="P246" s="131">
        <f>SUM(P247:P254)</f>
        <v>0</v>
      </c>
      <c r="R246" s="131">
        <f>SUM(R247:R254)</f>
        <v>0.58264799999999994</v>
      </c>
      <c r="T246" s="132">
        <f>SUM(T247:T254)</f>
        <v>0</v>
      </c>
      <c r="AR246" s="126" t="s">
        <v>87</v>
      </c>
      <c r="AT246" s="133" t="s">
        <v>79</v>
      </c>
      <c r="AU246" s="133" t="s">
        <v>87</v>
      </c>
      <c r="AY246" s="126" t="s">
        <v>171</v>
      </c>
      <c r="BK246" s="134">
        <f>SUM(BK247:BK254)</f>
        <v>0</v>
      </c>
    </row>
    <row r="247" spans="2:65" s="1" customFormat="1" ht="21.75" customHeight="1">
      <c r="B247" s="32"/>
      <c r="C247" s="137" t="s">
        <v>297</v>
      </c>
      <c r="D247" s="137" t="s">
        <v>173</v>
      </c>
      <c r="E247" s="138" t="s">
        <v>2618</v>
      </c>
      <c r="F247" s="139" t="s">
        <v>2619</v>
      </c>
      <c r="G247" s="140" t="s">
        <v>252</v>
      </c>
      <c r="H247" s="141">
        <v>2.4</v>
      </c>
      <c r="I247" s="142"/>
      <c r="J247" s="143">
        <f>ROUND(I247*H247,2)</f>
        <v>0</v>
      </c>
      <c r="K247" s="144"/>
      <c r="L247" s="32"/>
      <c r="M247" s="145" t="s">
        <v>1</v>
      </c>
      <c r="N247" s="146" t="s">
        <v>45</v>
      </c>
      <c r="P247" s="147">
        <f>O247*H247</f>
        <v>0</v>
      </c>
      <c r="Q247" s="147">
        <v>0.23591999999999999</v>
      </c>
      <c r="R247" s="147">
        <f>Q247*H247</f>
        <v>0.56620799999999993</v>
      </c>
      <c r="S247" s="147">
        <v>0</v>
      </c>
      <c r="T247" s="148">
        <f>S247*H247</f>
        <v>0</v>
      </c>
      <c r="AR247" s="149" t="s">
        <v>177</v>
      </c>
      <c r="AT247" s="149" t="s">
        <v>173</v>
      </c>
      <c r="AU247" s="149" t="s">
        <v>89</v>
      </c>
      <c r="AY247" s="17" t="s">
        <v>171</v>
      </c>
      <c r="BE247" s="150">
        <f>IF(N247="základní",J247,0)</f>
        <v>0</v>
      </c>
      <c r="BF247" s="150">
        <f>IF(N247="snížená",J247,0)</f>
        <v>0</v>
      </c>
      <c r="BG247" s="150">
        <f>IF(N247="zákl. přenesená",J247,0)</f>
        <v>0</v>
      </c>
      <c r="BH247" s="150">
        <f>IF(N247="sníž. přenesená",J247,0)</f>
        <v>0</v>
      </c>
      <c r="BI247" s="150">
        <f>IF(N247="nulová",J247,0)</f>
        <v>0</v>
      </c>
      <c r="BJ247" s="17" t="s">
        <v>87</v>
      </c>
      <c r="BK247" s="150">
        <f>ROUND(I247*H247,2)</f>
        <v>0</v>
      </c>
      <c r="BL247" s="17" t="s">
        <v>177</v>
      </c>
      <c r="BM247" s="149" t="s">
        <v>2620</v>
      </c>
    </row>
    <row r="248" spans="2:65" s="12" customFormat="1">
      <c r="B248" s="151"/>
      <c r="D248" s="152" t="s">
        <v>179</v>
      </c>
      <c r="E248" s="153" t="s">
        <v>1</v>
      </c>
      <c r="F248" s="154" t="s">
        <v>2564</v>
      </c>
      <c r="H248" s="153" t="s">
        <v>1</v>
      </c>
      <c r="I248" s="155"/>
      <c r="L248" s="151"/>
      <c r="M248" s="156"/>
      <c r="T248" s="157"/>
      <c r="AT248" s="153" t="s">
        <v>179</v>
      </c>
      <c r="AU248" s="153" t="s">
        <v>89</v>
      </c>
      <c r="AV248" s="12" t="s">
        <v>87</v>
      </c>
      <c r="AW248" s="12" t="s">
        <v>36</v>
      </c>
      <c r="AX248" s="12" t="s">
        <v>80</v>
      </c>
      <c r="AY248" s="153" t="s">
        <v>171</v>
      </c>
    </row>
    <row r="249" spans="2:65" s="13" customFormat="1">
      <c r="B249" s="158"/>
      <c r="D249" s="152" t="s">
        <v>179</v>
      </c>
      <c r="E249" s="159" t="s">
        <v>1</v>
      </c>
      <c r="F249" s="160" t="s">
        <v>2621</v>
      </c>
      <c r="H249" s="161">
        <v>2.4</v>
      </c>
      <c r="I249" s="162"/>
      <c r="L249" s="158"/>
      <c r="M249" s="163"/>
      <c r="T249" s="164"/>
      <c r="AT249" s="159" t="s">
        <v>179</v>
      </c>
      <c r="AU249" s="159" t="s">
        <v>89</v>
      </c>
      <c r="AV249" s="13" t="s">
        <v>89</v>
      </c>
      <c r="AW249" s="13" t="s">
        <v>36</v>
      </c>
      <c r="AX249" s="13" t="s">
        <v>87</v>
      </c>
      <c r="AY249" s="159" t="s">
        <v>171</v>
      </c>
    </row>
    <row r="250" spans="2:65" s="1" customFormat="1" ht="24.15" customHeight="1">
      <c r="B250" s="32"/>
      <c r="C250" s="137" t="s">
        <v>314</v>
      </c>
      <c r="D250" s="137" t="s">
        <v>173</v>
      </c>
      <c r="E250" s="138" t="s">
        <v>1879</v>
      </c>
      <c r="F250" s="139" t="s">
        <v>1880</v>
      </c>
      <c r="G250" s="140" t="s">
        <v>190</v>
      </c>
      <c r="H250" s="141">
        <v>12</v>
      </c>
      <c r="I250" s="142"/>
      <c r="J250" s="143">
        <f>ROUND(I250*H250,2)</f>
        <v>0</v>
      </c>
      <c r="K250" s="144"/>
      <c r="L250" s="32"/>
      <c r="M250" s="145" t="s">
        <v>1</v>
      </c>
      <c r="N250" s="146" t="s">
        <v>45</v>
      </c>
      <c r="P250" s="147">
        <f>O250*H250</f>
        <v>0</v>
      </c>
      <c r="Q250" s="147">
        <v>1.3699999999999999E-3</v>
      </c>
      <c r="R250" s="147">
        <f>Q250*H250</f>
        <v>1.644E-2</v>
      </c>
      <c r="S250" s="147">
        <v>0</v>
      </c>
      <c r="T250" s="148">
        <f>S250*H250</f>
        <v>0</v>
      </c>
      <c r="AR250" s="149" t="s">
        <v>177</v>
      </c>
      <c r="AT250" s="149" t="s">
        <v>173</v>
      </c>
      <c r="AU250" s="149" t="s">
        <v>89</v>
      </c>
      <c r="AY250" s="17" t="s">
        <v>171</v>
      </c>
      <c r="BE250" s="150">
        <f>IF(N250="základní",J250,0)</f>
        <v>0</v>
      </c>
      <c r="BF250" s="150">
        <f>IF(N250="snížená",J250,0)</f>
        <v>0</v>
      </c>
      <c r="BG250" s="150">
        <f>IF(N250="zákl. přenesená",J250,0)</f>
        <v>0</v>
      </c>
      <c r="BH250" s="150">
        <f>IF(N250="sníž. přenesená",J250,0)</f>
        <v>0</v>
      </c>
      <c r="BI250" s="150">
        <f>IF(N250="nulová",J250,0)</f>
        <v>0</v>
      </c>
      <c r="BJ250" s="17" t="s">
        <v>87</v>
      </c>
      <c r="BK250" s="150">
        <f>ROUND(I250*H250,2)</f>
        <v>0</v>
      </c>
      <c r="BL250" s="17" t="s">
        <v>177</v>
      </c>
      <c r="BM250" s="149" t="s">
        <v>2622</v>
      </c>
    </row>
    <row r="251" spans="2:65" s="12" customFormat="1">
      <c r="B251" s="151"/>
      <c r="D251" s="152" t="s">
        <v>179</v>
      </c>
      <c r="E251" s="153" t="s">
        <v>1</v>
      </c>
      <c r="F251" s="154" t="s">
        <v>2564</v>
      </c>
      <c r="H251" s="153" t="s">
        <v>1</v>
      </c>
      <c r="I251" s="155"/>
      <c r="L251" s="151"/>
      <c r="M251" s="156"/>
      <c r="T251" s="157"/>
      <c r="AT251" s="153" t="s">
        <v>179</v>
      </c>
      <c r="AU251" s="153" t="s">
        <v>89</v>
      </c>
      <c r="AV251" s="12" t="s">
        <v>87</v>
      </c>
      <c r="AW251" s="12" t="s">
        <v>36</v>
      </c>
      <c r="AX251" s="12" t="s">
        <v>80</v>
      </c>
      <c r="AY251" s="153" t="s">
        <v>171</v>
      </c>
    </row>
    <row r="252" spans="2:65" s="12" customFormat="1">
      <c r="B252" s="151"/>
      <c r="D252" s="152" t="s">
        <v>179</v>
      </c>
      <c r="E252" s="153" t="s">
        <v>1</v>
      </c>
      <c r="F252" s="154" t="s">
        <v>1874</v>
      </c>
      <c r="H252" s="153" t="s">
        <v>1</v>
      </c>
      <c r="I252" s="155"/>
      <c r="L252" s="151"/>
      <c r="M252" s="156"/>
      <c r="T252" s="157"/>
      <c r="AT252" s="153" t="s">
        <v>179</v>
      </c>
      <c r="AU252" s="153" t="s">
        <v>89</v>
      </c>
      <c r="AV252" s="12" t="s">
        <v>87</v>
      </c>
      <c r="AW252" s="12" t="s">
        <v>36</v>
      </c>
      <c r="AX252" s="12" t="s">
        <v>80</v>
      </c>
      <c r="AY252" s="153" t="s">
        <v>171</v>
      </c>
    </row>
    <row r="253" spans="2:65" s="13" customFormat="1">
      <c r="B253" s="158"/>
      <c r="D253" s="152" t="s">
        <v>179</v>
      </c>
      <c r="E253" s="159" t="s">
        <v>1</v>
      </c>
      <c r="F253" s="160" t="s">
        <v>2623</v>
      </c>
      <c r="H253" s="161">
        <v>12</v>
      </c>
      <c r="I253" s="162"/>
      <c r="L253" s="158"/>
      <c r="M253" s="163"/>
      <c r="T253" s="164"/>
      <c r="AT253" s="159" t="s">
        <v>179</v>
      </c>
      <c r="AU253" s="159" t="s">
        <v>89</v>
      </c>
      <c r="AV253" s="13" t="s">
        <v>89</v>
      </c>
      <c r="AW253" s="13" t="s">
        <v>36</v>
      </c>
      <c r="AX253" s="13" t="s">
        <v>80</v>
      </c>
      <c r="AY253" s="159" t="s">
        <v>171</v>
      </c>
    </row>
    <row r="254" spans="2:65" s="14" customFormat="1">
      <c r="B254" s="165"/>
      <c r="D254" s="152" t="s">
        <v>179</v>
      </c>
      <c r="E254" s="166" t="s">
        <v>1</v>
      </c>
      <c r="F254" s="167" t="s">
        <v>183</v>
      </c>
      <c r="H254" s="168">
        <v>12</v>
      </c>
      <c r="I254" s="169"/>
      <c r="L254" s="165"/>
      <c r="M254" s="170"/>
      <c r="T254" s="171"/>
      <c r="AT254" s="166" t="s">
        <v>179</v>
      </c>
      <c r="AU254" s="166" t="s">
        <v>89</v>
      </c>
      <c r="AV254" s="14" t="s">
        <v>177</v>
      </c>
      <c r="AW254" s="14" t="s">
        <v>36</v>
      </c>
      <c r="AX254" s="14" t="s">
        <v>87</v>
      </c>
      <c r="AY254" s="166" t="s">
        <v>171</v>
      </c>
    </row>
    <row r="255" spans="2:65" s="11" customFormat="1" ht="22.95" customHeight="1">
      <c r="B255" s="125"/>
      <c r="D255" s="126" t="s">
        <v>79</v>
      </c>
      <c r="E255" s="135" t="s">
        <v>229</v>
      </c>
      <c r="F255" s="135" t="s">
        <v>1468</v>
      </c>
      <c r="I255" s="128"/>
      <c r="J255" s="136">
        <f>BK255</f>
        <v>0</v>
      </c>
      <c r="L255" s="125"/>
      <c r="M255" s="130"/>
      <c r="P255" s="131">
        <f>SUM(P256:P291)</f>
        <v>0</v>
      </c>
      <c r="R255" s="131">
        <f>SUM(R256:R291)</f>
        <v>2.0154926199999998</v>
      </c>
      <c r="T255" s="132">
        <f>SUM(T256:T291)</f>
        <v>0</v>
      </c>
      <c r="AR255" s="126" t="s">
        <v>87</v>
      </c>
      <c r="AT255" s="133" t="s">
        <v>79</v>
      </c>
      <c r="AU255" s="133" t="s">
        <v>87</v>
      </c>
      <c r="AY255" s="126" t="s">
        <v>171</v>
      </c>
      <c r="BK255" s="134">
        <f>SUM(BK256:BK291)</f>
        <v>0</v>
      </c>
    </row>
    <row r="256" spans="2:65" s="1" customFormat="1" ht="21.75" customHeight="1">
      <c r="B256" s="32"/>
      <c r="C256" s="137" t="s">
        <v>327</v>
      </c>
      <c r="D256" s="137" t="s">
        <v>173</v>
      </c>
      <c r="E256" s="138" t="s">
        <v>1885</v>
      </c>
      <c r="F256" s="139" t="s">
        <v>1886</v>
      </c>
      <c r="G256" s="140" t="s">
        <v>280</v>
      </c>
      <c r="H256" s="141">
        <v>20.045000000000002</v>
      </c>
      <c r="I256" s="142"/>
      <c r="J256" s="143">
        <f>ROUND(I256*H256,2)</f>
        <v>0</v>
      </c>
      <c r="K256" s="144"/>
      <c r="L256" s="32"/>
      <c r="M256" s="145" t="s">
        <v>1</v>
      </c>
      <c r="N256" s="146" t="s">
        <v>45</v>
      </c>
      <c r="P256" s="147">
        <f>O256*H256</f>
        <v>0</v>
      </c>
      <c r="Q256" s="147">
        <v>0</v>
      </c>
      <c r="R256" s="147">
        <f>Q256*H256</f>
        <v>0</v>
      </c>
      <c r="S256" s="147">
        <v>0</v>
      </c>
      <c r="T256" s="148">
        <f>S256*H256</f>
        <v>0</v>
      </c>
      <c r="AR256" s="149" t="s">
        <v>177</v>
      </c>
      <c r="AT256" s="149" t="s">
        <v>173</v>
      </c>
      <c r="AU256" s="149" t="s">
        <v>89</v>
      </c>
      <c r="AY256" s="17" t="s">
        <v>171</v>
      </c>
      <c r="BE256" s="150">
        <f>IF(N256="základní",J256,0)</f>
        <v>0</v>
      </c>
      <c r="BF256" s="150">
        <f>IF(N256="snížená",J256,0)</f>
        <v>0</v>
      </c>
      <c r="BG256" s="150">
        <f>IF(N256="zákl. přenesená",J256,0)</f>
        <v>0</v>
      </c>
      <c r="BH256" s="150">
        <f>IF(N256="sníž. přenesená",J256,0)</f>
        <v>0</v>
      </c>
      <c r="BI256" s="150">
        <f>IF(N256="nulová",J256,0)</f>
        <v>0</v>
      </c>
      <c r="BJ256" s="17" t="s">
        <v>87</v>
      </c>
      <c r="BK256" s="150">
        <f>ROUND(I256*H256,2)</f>
        <v>0</v>
      </c>
      <c r="BL256" s="17" t="s">
        <v>177</v>
      </c>
      <c r="BM256" s="149" t="s">
        <v>2624</v>
      </c>
    </row>
    <row r="257" spans="2:65" s="12" customFormat="1">
      <c r="B257" s="151"/>
      <c r="D257" s="152" t="s">
        <v>179</v>
      </c>
      <c r="E257" s="153" t="s">
        <v>1</v>
      </c>
      <c r="F257" s="154" t="s">
        <v>2564</v>
      </c>
      <c r="H257" s="153" t="s">
        <v>1</v>
      </c>
      <c r="I257" s="155"/>
      <c r="L257" s="151"/>
      <c r="M257" s="156"/>
      <c r="T257" s="157"/>
      <c r="AT257" s="153" t="s">
        <v>179</v>
      </c>
      <c r="AU257" s="153" t="s">
        <v>89</v>
      </c>
      <c r="AV257" s="12" t="s">
        <v>87</v>
      </c>
      <c r="AW257" s="12" t="s">
        <v>36</v>
      </c>
      <c r="AX257" s="12" t="s">
        <v>80</v>
      </c>
      <c r="AY257" s="153" t="s">
        <v>171</v>
      </c>
    </row>
    <row r="258" spans="2:65" s="13" customFormat="1">
      <c r="B258" s="158"/>
      <c r="D258" s="152" t="s">
        <v>179</v>
      </c>
      <c r="E258" s="159" t="s">
        <v>1</v>
      </c>
      <c r="F258" s="160" t="s">
        <v>2625</v>
      </c>
      <c r="H258" s="161">
        <v>20.045000000000002</v>
      </c>
      <c r="I258" s="162"/>
      <c r="L258" s="158"/>
      <c r="M258" s="163"/>
      <c r="T258" s="164"/>
      <c r="AT258" s="159" t="s">
        <v>179</v>
      </c>
      <c r="AU258" s="159" t="s">
        <v>89</v>
      </c>
      <c r="AV258" s="13" t="s">
        <v>89</v>
      </c>
      <c r="AW258" s="13" t="s">
        <v>36</v>
      </c>
      <c r="AX258" s="13" t="s">
        <v>80</v>
      </c>
      <c r="AY258" s="159" t="s">
        <v>171</v>
      </c>
    </row>
    <row r="259" spans="2:65" s="14" customFormat="1">
      <c r="B259" s="165"/>
      <c r="D259" s="152" t="s">
        <v>179</v>
      </c>
      <c r="E259" s="166" t="s">
        <v>1</v>
      </c>
      <c r="F259" s="167" t="s">
        <v>183</v>
      </c>
      <c r="H259" s="168">
        <v>20.045000000000002</v>
      </c>
      <c r="I259" s="169"/>
      <c r="L259" s="165"/>
      <c r="M259" s="170"/>
      <c r="T259" s="171"/>
      <c r="AT259" s="166" t="s">
        <v>179</v>
      </c>
      <c r="AU259" s="166" t="s">
        <v>89</v>
      </c>
      <c r="AV259" s="14" t="s">
        <v>177</v>
      </c>
      <c r="AW259" s="14" t="s">
        <v>36</v>
      </c>
      <c r="AX259" s="14" t="s">
        <v>87</v>
      </c>
      <c r="AY259" s="166" t="s">
        <v>171</v>
      </c>
    </row>
    <row r="260" spans="2:65" s="1" customFormat="1" ht="16.5" customHeight="1">
      <c r="B260" s="32"/>
      <c r="C260" s="182" t="s">
        <v>340</v>
      </c>
      <c r="D260" s="182" t="s">
        <v>757</v>
      </c>
      <c r="E260" s="183" t="s">
        <v>1891</v>
      </c>
      <c r="F260" s="184" t="s">
        <v>1892</v>
      </c>
      <c r="G260" s="185" t="s">
        <v>280</v>
      </c>
      <c r="H260" s="186">
        <v>20.646000000000001</v>
      </c>
      <c r="I260" s="187"/>
      <c r="J260" s="188">
        <f>ROUND(I260*H260,2)</f>
        <v>0</v>
      </c>
      <c r="K260" s="189"/>
      <c r="L260" s="190"/>
      <c r="M260" s="191" t="s">
        <v>1</v>
      </c>
      <c r="N260" s="192" t="s">
        <v>45</v>
      </c>
      <c r="P260" s="147">
        <f>O260*H260</f>
        <v>0</v>
      </c>
      <c r="Q260" s="147">
        <v>0</v>
      </c>
      <c r="R260" s="147">
        <f>Q260*H260</f>
        <v>0</v>
      </c>
      <c r="S260" s="147">
        <v>0</v>
      </c>
      <c r="T260" s="148">
        <f>S260*H260</f>
        <v>0</v>
      </c>
      <c r="AR260" s="149" t="s">
        <v>225</v>
      </c>
      <c r="AT260" s="149" t="s">
        <v>757</v>
      </c>
      <c r="AU260" s="149" t="s">
        <v>89</v>
      </c>
      <c r="AY260" s="17" t="s">
        <v>171</v>
      </c>
      <c r="BE260" s="150">
        <f>IF(N260="základní",J260,0)</f>
        <v>0</v>
      </c>
      <c r="BF260" s="150">
        <f>IF(N260="snížená",J260,0)</f>
        <v>0</v>
      </c>
      <c r="BG260" s="150">
        <f>IF(N260="zákl. přenesená",J260,0)</f>
        <v>0</v>
      </c>
      <c r="BH260" s="150">
        <f>IF(N260="sníž. přenesená",J260,0)</f>
        <v>0</v>
      </c>
      <c r="BI260" s="150">
        <f>IF(N260="nulová",J260,0)</f>
        <v>0</v>
      </c>
      <c r="BJ260" s="17" t="s">
        <v>87</v>
      </c>
      <c r="BK260" s="150">
        <f>ROUND(I260*H260,2)</f>
        <v>0</v>
      </c>
      <c r="BL260" s="17" t="s">
        <v>177</v>
      </c>
      <c r="BM260" s="149" t="s">
        <v>2626</v>
      </c>
    </row>
    <row r="261" spans="2:65" s="13" customFormat="1">
      <c r="B261" s="158"/>
      <c r="D261" s="152" t="s">
        <v>179</v>
      </c>
      <c r="F261" s="160" t="s">
        <v>2627</v>
      </c>
      <c r="H261" s="161">
        <v>20.646000000000001</v>
      </c>
      <c r="I261" s="162"/>
      <c r="L261" s="158"/>
      <c r="M261" s="163"/>
      <c r="T261" s="164"/>
      <c r="AT261" s="159" t="s">
        <v>179</v>
      </c>
      <c r="AU261" s="159" t="s">
        <v>89</v>
      </c>
      <c r="AV261" s="13" t="s">
        <v>89</v>
      </c>
      <c r="AW261" s="13" t="s">
        <v>4</v>
      </c>
      <c r="AX261" s="13" t="s">
        <v>87</v>
      </c>
      <c r="AY261" s="159" t="s">
        <v>171</v>
      </c>
    </row>
    <row r="262" spans="2:65" s="1" customFormat="1" ht="37.950000000000003" customHeight="1">
      <c r="B262" s="32"/>
      <c r="C262" s="137" t="s">
        <v>441</v>
      </c>
      <c r="D262" s="137" t="s">
        <v>173</v>
      </c>
      <c r="E262" s="138" t="s">
        <v>1908</v>
      </c>
      <c r="F262" s="139" t="s">
        <v>1909</v>
      </c>
      <c r="G262" s="140" t="s">
        <v>280</v>
      </c>
      <c r="H262" s="141">
        <v>0.67200000000000004</v>
      </c>
      <c r="I262" s="142"/>
      <c r="J262" s="143">
        <f>ROUND(I262*H262,2)</f>
        <v>0</v>
      </c>
      <c r="K262" s="144"/>
      <c r="L262" s="32"/>
      <c r="M262" s="145" t="s">
        <v>1</v>
      </c>
      <c r="N262" s="146" t="s">
        <v>45</v>
      </c>
      <c r="P262" s="147">
        <f>O262*H262</f>
        <v>0</v>
      </c>
      <c r="Q262" s="147">
        <v>2.5966499999999999</v>
      </c>
      <c r="R262" s="147">
        <f>Q262*H262</f>
        <v>1.7449488</v>
      </c>
      <c r="S262" s="147">
        <v>0</v>
      </c>
      <c r="T262" s="148">
        <f>S262*H262</f>
        <v>0</v>
      </c>
      <c r="AR262" s="149" t="s">
        <v>177</v>
      </c>
      <c r="AT262" s="149" t="s">
        <v>173</v>
      </c>
      <c r="AU262" s="149" t="s">
        <v>89</v>
      </c>
      <c r="AY262" s="17" t="s">
        <v>171</v>
      </c>
      <c r="BE262" s="150">
        <f>IF(N262="základní",J262,0)</f>
        <v>0</v>
      </c>
      <c r="BF262" s="150">
        <f>IF(N262="snížená",J262,0)</f>
        <v>0</v>
      </c>
      <c r="BG262" s="150">
        <f>IF(N262="zákl. přenesená",J262,0)</f>
        <v>0</v>
      </c>
      <c r="BH262" s="150">
        <f>IF(N262="sníž. přenesená",J262,0)</f>
        <v>0</v>
      </c>
      <c r="BI262" s="150">
        <f>IF(N262="nulová",J262,0)</f>
        <v>0</v>
      </c>
      <c r="BJ262" s="17" t="s">
        <v>87</v>
      </c>
      <c r="BK262" s="150">
        <f>ROUND(I262*H262,2)</f>
        <v>0</v>
      </c>
      <c r="BL262" s="17" t="s">
        <v>177</v>
      </c>
      <c r="BM262" s="149" t="s">
        <v>2628</v>
      </c>
    </row>
    <row r="263" spans="2:65" s="12" customFormat="1">
      <c r="B263" s="151"/>
      <c r="D263" s="152" t="s">
        <v>179</v>
      </c>
      <c r="E263" s="153" t="s">
        <v>1</v>
      </c>
      <c r="F263" s="154" t="s">
        <v>2629</v>
      </c>
      <c r="H263" s="153" t="s">
        <v>1</v>
      </c>
      <c r="I263" s="155"/>
      <c r="L263" s="151"/>
      <c r="M263" s="156"/>
      <c r="T263" s="157"/>
      <c r="AT263" s="153" t="s">
        <v>179</v>
      </c>
      <c r="AU263" s="153" t="s">
        <v>89</v>
      </c>
      <c r="AV263" s="12" t="s">
        <v>87</v>
      </c>
      <c r="AW263" s="12" t="s">
        <v>36</v>
      </c>
      <c r="AX263" s="12" t="s">
        <v>80</v>
      </c>
      <c r="AY263" s="153" t="s">
        <v>171</v>
      </c>
    </row>
    <row r="264" spans="2:65" s="12" customFormat="1">
      <c r="B264" s="151"/>
      <c r="D264" s="152" t="s">
        <v>179</v>
      </c>
      <c r="E264" s="153" t="s">
        <v>1</v>
      </c>
      <c r="F264" s="154" t="s">
        <v>1898</v>
      </c>
      <c r="H264" s="153" t="s">
        <v>1</v>
      </c>
      <c r="I264" s="155"/>
      <c r="L264" s="151"/>
      <c r="M264" s="156"/>
      <c r="T264" s="157"/>
      <c r="AT264" s="153" t="s">
        <v>179</v>
      </c>
      <c r="AU264" s="153" t="s">
        <v>89</v>
      </c>
      <c r="AV264" s="12" t="s">
        <v>87</v>
      </c>
      <c r="AW264" s="12" t="s">
        <v>36</v>
      </c>
      <c r="AX264" s="12" t="s">
        <v>80</v>
      </c>
      <c r="AY264" s="153" t="s">
        <v>171</v>
      </c>
    </row>
    <row r="265" spans="2:65" s="13" customFormat="1" ht="20.399999999999999">
      <c r="B265" s="158"/>
      <c r="D265" s="152" t="s">
        <v>179</v>
      </c>
      <c r="E265" s="159" t="s">
        <v>1</v>
      </c>
      <c r="F265" s="160" t="s">
        <v>1911</v>
      </c>
      <c r="H265" s="161">
        <v>0.33600000000000002</v>
      </c>
      <c r="I265" s="162"/>
      <c r="L265" s="158"/>
      <c r="M265" s="163"/>
      <c r="T265" s="164"/>
      <c r="AT265" s="159" t="s">
        <v>179</v>
      </c>
      <c r="AU265" s="159" t="s">
        <v>89</v>
      </c>
      <c r="AV265" s="13" t="s">
        <v>89</v>
      </c>
      <c r="AW265" s="13" t="s">
        <v>36</v>
      </c>
      <c r="AX265" s="13" t="s">
        <v>80</v>
      </c>
      <c r="AY265" s="159" t="s">
        <v>171</v>
      </c>
    </row>
    <row r="266" spans="2:65" s="13" customFormat="1" ht="20.399999999999999">
      <c r="B266" s="158"/>
      <c r="D266" s="152" t="s">
        <v>179</v>
      </c>
      <c r="E266" s="159" t="s">
        <v>1</v>
      </c>
      <c r="F266" s="160" t="s">
        <v>2630</v>
      </c>
      <c r="H266" s="161">
        <v>0.33600000000000002</v>
      </c>
      <c r="I266" s="162"/>
      <c r="L266" s="158"/>
      <c r="M266" s="163"/>
      <c r="T266" s="164"/>
      <c r="AT266" s="159" t="s">
        <v>179</v>
      </c>
      <c r="AU266" s="159" t="s">
        <v>89</v>
      </c>
      <c r="AV266" s="13" t="s">
        <v>89</v>
      </c>
      <c r="AW266" s="13" t="s">
        <v>36</v>
      </c>
      <c r="AX266" s="13" t="s">
        <v>80</v>
      </c>
      <c r="AY266" s="159" t="s">
        <v>171</v>
      </c>
    </row>
    <row r="267" spans="2:65" s="14" customFormat="1">
      <c r="B267" s="165"/>
      <c r="D267" s="152" t="s">
        <v>179</v>
      </c>
      <c r="E267" s="166" t="s">
        <v>1</v>
      </c>
      <c r="F267" s="167" t="s">
        <v>183</v>
      </c>
      <c r="H267" s="168">
        <v>0.67200000000000004</v>
      </c>
      <c r="I267" s="169"/>
      <c r="L267" s="165"/>
      <c r="M267" s="170"/>
      <c r="T267" s="171"/>
      <c r="AT267" s="166" t="s">
        <v>179</v>
      </c>
      <c r="AU267" s="166" t="s">
        <v>89</v>
      </c>
      <c r="AV267" s="14" t="s">
        <v>177</v>
      </c>
      <c r="AW267" s="14" t="s">
        <v>36</v>
      </c>
      <c r="AX267" s="14" t="s">
        <v>87</v>
      </c>
      <c r="AY267" s="166" t="s">
        <v>171</v>
      </c>
    </row>
    <row r="268" spans="2:65" s="1" customFormat="1" ht="16.5" customHeight="1">
      <c r="B268" s="32"/>
      <c r="C268" s="182" t="s">
        <v>457</v>
      </c>
      <c r="D268" s="182" t="s">
        <v>757</v>
      </c>
      <c r="E268" s="183" t="s">
        <v>1902</v>
      </c>
      <c r="F268" s="184" t="s">
        <v>1903</v>
      </c>
      <c r="G268" s="185" t="s">
        <v>813</v>
      </c>
      <c r="H268" s="186">
        <v>19.54</v>
      </c>
      <c r="I268" s="187"/>
      <c r="J268" s="188">
        <f>ROUND(I268*H268,2)</f>
        <v>0</v>
      </c>
      <c r="K268" s="189"/>
      <c r="L268" s="190"/>
      <c r="M268" s="191" t="s">
        <v>1</v>
      </c>
      <c r="N268" s="192" t="s">
        <v>45</v>
      </c>
      <c r="P268" s="147">
        <f>O268*H268</f>
        <v>0</v>
      </c>
      <c r="Q268" s="147">
        <v>1E-3</v>
      </c>
      <c r="R268" s="147">
        <f>Q268*H268</f>
        <v>1.9539999999999998E-2</v>
      </c>
      <c r="S268" s="147">
        <v>0</v>
      </c>
      <c r="T268" s="148">
        <f>S268*H268</f>
        <v>0</v>
      </c>
      <c r="AR268" s="149" t="s">
        <v>225</v>
      </c>
      <c r="AT268" s="149" t="s">
        <v>757</v>
      </c>
      <c r="AU268" s="149" t="s">
        <v>89</v>
      </c>
      <c r="AY268" s="17" t="s">
        <v>171</v>
      </c>
      <c r="BE268" s="150">
        <f>IF(N268="základní",J268,0)</f>
        <v>0</v>
      </c>
      <c r="BF268" s="150">
        <f>IF(N268="snížená",J268,0)</f>
        <v>0</v>
      </c>
      <c r="BG268" s="150">
        <f>IF(N268="zákl. přenesená",J268,0)</f>
        <v>0</v>
      </c>
      <c r="BH268" s="150">
        <f>IF(N268="sníž. přenesená",J268,0)</f>
        <v>0</v>
      </c>
      <c r="BI268" s="150">
        <f>IF(N268="nulová",J268,0)</f>
        <v>0</v>
      </c>
      <c r="BJ268" s="17" t="s">
        <v>87</v>
      </c>
      <c r="BK268" s="150">
        <f>ROUND(I268*H268,2)</f>
        <v>0</v>
      </c>
      <c r="BL268" s="17" t="s">
        <v>177</v>
      </c>
      <c r="BM268" s="149" t="s">
        <v>2631</v>
      </c>
    </row>
    <row r="269" spans="2:65" s="12" customFormat="1">
      <c r="B269" s="151"/>
      <c r="D269" s="152" t="s">
        <v>179</v>
      </c>
      <c r="E269" s="153" t="s">
        <v>1</v>
      </c>
      <c r="F269" s="154" t="s">
        <v>2564</v>
      </c>
      <c r="H269" s="153" t="s">
        <v>1</v>
      </c>
      <c r="I269" s="155"/>
      <c r="L269" s="151"/>
      <c r="M269" s="156"/>
      <c r="T269" s="157"/>
      <c r="AT269" s="153" t="s">
        <v>179</v>
      </c>
      <c r="AU269" s="153" t="s">
        <v>89</v>
      </c>
      <c r="AV269" s="12" t="s">
        <v>87</v>
      </c>
      <c r="AW269" s="12" t="s">
        <v>36</v>
      </c>
      <c r="AX269" s="12" t="s">
        <v>80</v>
      </c>
      <c r="AY269" s="153" t="s">
        <v>171</v>
      </c>
    </row>
    <row r="270" spans="2:65" s="12" customFormat="1">
      <c r="B270" s="151"/>
      <c r="D270" s="152" t="s">
        <v>179</v>
      </c>
      <c r="E270" s="153" t="s">
        <v>1</v>
      </c>
      <c r="F270" s="154" t="s">
        <v>1898</v>
      </c>
      <c r="H270" s="153" t="s">
        <v>1</v>
      </c>
      <c r="I270" s="155"/>
      <c r="L270" s="151"/>
      <c r="M270" s="156"/>
      <c r="T270" s="157"/>
      <c r="AT270" s="153" t="s">
        <v>179</v>
      </c>
      <c r="AU270" s="153" t="s">
        <v>89</v>
      </c>
      <c r="AV270" s="12" t="s">
        <v>87</v>
      </c>
      <c r="AW270" s="12" t="s">
        <v>36</v>
      </c>
      <c r="AX270" s="12" t="s">
        <v>80</v>
      </c>
      <c r="AY270" s="153" t="s">
        <v>171</v>
      </c>
    </row>
    <row r="271" spans="2:65" s="13" customFormat="1">
      <c r="B271" s="158"/>
      <c r="D271" s="152" t="s">
        <v>179</v>
      </c>
      <c r="E271" s="159" t="s">
        <v>1</v>
      </c>
      <c r="F271" s="160" t="s">
        <v>1916</v>
      </c>
      <c r="H271" s="161">
        <v>9.77</v>
      </c>
      <c r="I271" s="162"/>
      <c r="L271" s="158"/>
      <c r="M271" s="163"/>
      <c r="T271" s="164"/>
      <c r="AT271" s="159" t="s">
        <v>179</v>
      </c>
      <c r="AU271" s="159" t="s">
        <v>89</v>
      </c>
      <c r="AV271" s="13" t="s">
        <v>89</v>
      </c>
      <c r="AW271" s="13" t="s">
        <v>36</v>
      </c>
      <c r="AX271" s="13" t="s">
        <v>80</v>
      </c>
      <c r="AY271" s="159" t="s">
        <v>171</v>
      </c>
    </row>
    <row r="272" spans="2:65" s="13" customFormat="1">
      <c r="B272" s="158"/>
      <c r="D272" s="152" t="s">
        <v>179</v>
      </c>
      <c r="E272" s="159" t="s">
        <v>1</v>
      </c>
      <c r="F272" s="160" t="s">
        <v>2632</v>
      </c>
      <c r="H272" s="161">
        <v>9.77</v>
      </c>
      <c r="I272" s="162"/>
      <c r="L272" s="158"/>
      <c r="M272" s="163"/>
      <c r="T272" s="164"/>
      <c r="AT272" s="159" t="s">
        <v>179</v>
      </c>
      <c r="AU272" s="159" t="s">
        <v>89</v>
      </c>
      <c r="AV272" s="13" t="s">
        <v>89</v>
      </c>
      <c r="AW272" s="13" t="s">
        <v>36</v>
      </c>
      <c r="AX272" s="13" t="s">
        <v>80</v>
      </c>
      <c r="AY272" s="159" t="s">
        <v>171</v>
      </c>
    </row>
    <row r="273" spans="2:65" s="14" customFormat="1">
      <c r="B273" s="165"/>
      <c r="D273" s="152" t="s">
        <v>179</v>
      </c>
      <c r="E273" s="166" t="s">
        <v>1</v>
      </c>
      <c r="F273" s="167" t="s">
        <v>183</v>
      </c>
      <c r="H273" s="168">
        <v>19.54</v>
      </c>
      <c r="I273" s="169"/>
      <c r="L273" s="165"/>
      <c r="M273" s="170"/>
      <c r="T273" s="171"/>
      <c r="AT273" s="166" t="s">
        <v>179</v>
      </c>
      <c r="AU273" s="166" t="s">
        <v>89</v>
      </c>
      <c r="AV273" s="14" t="s">
        <v>177</v>
      </c>
      <c r="AW273" s="14" t="s">
        <v>36</v>
      </c>
      <c r="AX273" s="14" t="s">
        <v>87</v>
      </c>
      <c r="AY273" s="166" t="s">
        <v>171</v>
      </c>
    </row>
    <row r="274" spans="2:65" s="1" customFormat="1" ht="24.15" customHeight="1">
      <c r="B274" s="32"/>
      <c r="C274" s="137" t="s">
        <v>471</v>
      </c>
      <c r="D274" s="137" t="s">
        <v>173</v>
      </c>
      <c r="E274" s="138" t="s">
        <v>1920</v>
      </c>
      <c r="F274" s="139" t="s">
        <v>1921</v>
      </c>
      <c r="G274" s="140" t="s">
        <v>252</v>
      </c>
      <c r="H274" s="141">
        <v>9.31</v>
      </c>
      <c r="I274" s="142"/>
      <c r="J274" s="143">
        <f>ROUND(I274*H274,2)</f>
        <v>0</v>
      </c>
      <c r="K274" s="144"/>
      <c r="L274" s="32"/>
      <c r="M274" s="145" t="s">
        <v>1</v>
      </c>
      <c r="N274" s="146" t="s">
        <v>45</v>
      </c>
      <c r="P274" s="147">
        <f>O274*H274</f>
        <v>0</v>
      </c>
      <c r="Q274" s="147">
        <v>8.8500000000000002E-3</v>
      </c>
      <c r="R274" s="147">
        <f>Q274*H274</f>
        <v>8.2393500000000008E-2</v>
      </c>
      <c r="S274" s="147">
        <v>0</v>
      </c>
      <c r="T274" s="148">
        <f>S274*H274</f>
        <v>0</v>
      </c>
      <c r="AR274" s="149" t="s">
        <v>177</v>
      </c>
      <c r="AT274" s="149" t="s">
        <v>173</v>
      </c>
      <c r="AU274" s="149" t="s">
        <v>89</v>
      </c>
      <c r="AY274" s="17" t="s">
        <v>171</v>
      </c>
      <c r="BE274" s="150">
        <f>IF(N274="základní",J274,0)</f>
        <v>0</v>
      </c>
      <c r="BF274" s="150">
        <f>IF(N274="snížená",J274,0)</f>
        <v>0</v>
      </c>
      <c r="BG274" s="150">
        <f>IF(N274="zákl. přenesená",J274,0)</f>
        <v>0</v>
      </c>
      <c r="BH274" s="150">
        <f>IF(N274="sníž. přenesená",J274,0)</f>
        <v>0</v>
      </c>
      <c r="BI274" s="150">
        <f>IF(N274="nulová",J274,0)</f>
        <v>0</v>
      </c>
      <c r="BJ274" s="17" t="s">
        <v>87</v>
      </c>
      <c r="BK274" s="150">
        <f>ROUND(I274*H274,2)</f>
        <v>0</v>
      </c>
      <c r="BL274" s="17" t="s">
        <v>177</v>
      </c>
      <c r="BM274" s="149" t="s">
        <v>2633</v>
      </c>
    </row>
    <row r="275" spans="2:65" s="12" customFormat="1">
      <c r="B275" s="151"/>
      <c r="D275" s="152" t="s">
        <v>179</v>
      </c>
      <c r="E275" s="153" t="s">
        <v>1</v>
      </c>
      <c r="F275" s="154" t="s">
        <v>2564</v>
      </c>
      <c r="H275" s="153" t="s">
        <v>1</v>
      </c>
      <c r="I275" s="155"/>
      <c r="L275" s="151"/>
      <c r="M275" s="156"/>
      <c r="T275" s="157"/>
      <c r="AT275" s="153" t="s">
        <v>179</v>
      </c>
      <c r="AU275" s="153" t="s">
        <v>89</v>
      </c>
      <c r="AV275" s="12" t="s">
        <v>87</v>
      </c>
      <c r="AW275" s="12" t="s">
        <v>36</v>
      </c>
      <c r="AX275" s="12" t="s">
        <v>80</v>
      </c>
      <c r="AY275" s="153" t="s">
        <v>171</v>
      </c>
    </row>
    <row r="276" spans="2:65" s="12" customFormat="1">
      <c r="B276" s="151"/>
      <c r="D276" s="152" t="s">
        <v>179</v>
      </c>
      <c r="E276" s="153" t="s">
        <v>1</v>
      </c>
      <c r="F276" s="154" t="s">
        <v>2634</v>
      </c>
      <c r="H276" s="153" t="s">
        <v>1</v>
      </c>
      <c r="I276" s="155"/>
      <c r="L276" s="151"/>
      <c r="M276" s="156"/>
      <c r="T276" s="157"/>
      <c r="AT276" s="153" t="s">
        <v>179</v>
      </c>
      <c r="AU276" s="153" t="s">
        <v>89</v>
      </c>
      <c r="AV276" s="12" t="s">
        <v>87</v>
      </c>
      <c r="AW276" s="12" t="s">
        <v>36</v>
      </c>
      <c r="AX276" s="12" t="s">
        <v>80</v>
      </c>
      <c r="AY276" s="153" t="s">
        <v>171</v>
      </c>
    </row>
    <row r="277" spans="2:65" s="13" customFormat="1">
      <c r="B277" s="158"/>
      <c r="D277" s="152" t="s">
        <v>179</v>
      </c>
      <c r="E277" s="159" t="s">
        <v>1</v>
      </c>
      <c r="F277" s="160" t="s">
        <v>2635</v>
      </c>
      <c r="H277" s="161">
        <v>9.31</v>
      </c>
      <c r="I277" s="162"/>
      <c r="L277" s="158"/>
      <c r="M277" s="163"/>
      <c r="T277" s="164"/>
      <c r="AT277" s="159" t="s">
        <v>179</v>
      </c>
      <c r="AU277" s="159" t="s">
        <v>89</v>
      </c>
      <c r="AV277" s="13" t="s">
        <v>89</v>
      </c>
      <c r="AW277" s="13" t="s">
        <v>36</v>
      </c>
      <c r="AX277" s="13" t="s">
        <v>87</v>
      </c>
      <c r="AY277" s="159" t="s">
        <v>171</v>
      </c>
    </row>
    <row r="278" spans="2:65" s="1" customFormat="1" ht="33" customHeight="1">
      <c r="B278" s="32"/>
      <c r="C278" s="182" t="s">
        <v>7</v>
      </c>
      <c r="D278" s="182" t="s">
        <v>757</v>
      </c>
      <c r="E278" s="183" t="s">
        <v>1925</v>
      </c>
      <c r="F278" s="184" t="s">
        <v>1926</v>
      </c>
      <c r="G278" s="185" t="s">
        <v>252</v>
      </c>
      <c r="H278" s="186">
        <v>9.7759999999999998</v>
      </c>
      <c r="I278" s="187"/>
      <c r="J278" s="188">
        <f>ROUND(I278*H278,2)</f>
        <v>0</v>
      </c>
      <c r="K278" s="189"/>
      <c r="L278" s="190"/>
      <c r="M278" s="191" t="s">
        <v>1</v>
      </c>
      <c r="N278" s="192" t="s">
        <v>45</v>
      </c>
      <c r="P278" s="147">
        <f>O278*H278</f>
        <v>0</v>
      </c>
      <c r="Q278" s="147">
        <v>1.92E-3</v>
      </c>
      <c r="R278" s="147">
        <f>Q278*H278</f>
        <v>1.8769919999999999E-2</v>
      </c>
      <c r="S278" s="147">
        <v>0</v>
      </c>
      <c r="T278" s="148">
        <f>S278*H278</f>
        <v>0</v>
      </c>
      <c r="AR278" s="149" t="s">
        <v>225</v>
      </c>
      <c r="AT278" s="149" t="s">
        <v>757</v>
      </c>
      <c r="AU278" s="149" t="s">
        <v>89</v>
      </c>
      <c r="AY278" s="17" t="s">
        <v>171</v>
      </c>
      <c r="BE278" s="150">
        <f>IF(N278="základní",J278,0)</f>
        <v>0</v>
      </c>
      <c r="BF278" s="150">
        <f>IF(N278="snížená",J278,0)</f>
        <v>0</v>
      </c>
      <c r="BG278" s="150">
        <f>IF(N278="zákl. přenesená",J278,0)</f>
        <v>0</v>
      </c>
      <c r="BH278" s="150">
        <f>IF(N278="sníž. přenesená",J278,0)</f>
        <v>0</v>
      </c>
      <c r="BI278" s="150">
        <f>IF(N278="nulová",J278,0)</f>
        <v>0</v>
      </c>
      <c r="BJ278" s="17" t="s">
        <v>87</v>
      </c>
      <c r="BK278" s="150">
        <f>ROUND(I278*H278,2)</f>
        <v>0</v>
      </c>
      <c r="BL278" s="17" t="s">
        <v>177</v>
      </c>
      <c r="BM278" s="149" t="s">
        <v>2636</v>
      </c>
    </row>
    <row r="279" spans="2:65" s="13" customFormat="1">
      <c r="B279" s="158"/>
      <c r="D279" s="152" t="s">
        <v>179</v>
      </c>
      <c r="F279" s="160" t="s">
        <v>2637</v>
      </c>
      <c r="H279" s="161">
        <v>9.7759999999999998</v>
      </c>
      <c r="I279" s="162"/>
      <c r="L279" s="158"/>
      <c r="M279" s="163"/>
      <c r="T279" s="164"/>
      <c r="AT279" s="159" t="s">
        <v>179</v>
      </c>
      <c r="AU279" s="159" t="s">
        <v>89</v>
      </c>
      <c r="AV279" s="13" t="s">
        <v>89</v>
      </c>
      <c r="AW279" s="13" t="s">
        <v>4</v>
      </c>
      <c r="AX279" s="13" t="s">
        <v>87</v>
      </c>
      <c r="AY279" s="159" t="s">
        <v>171</v>
      </c>
    </row>
    <row r="280" spans="2:65" s="1" customFormat="1" ht="24.15" customHeight="1">
      <c r="B280" s="32"/>
      <c r="C280" s="137" t="s">
        <v>482</v>
      </c>
      <c r="D280" s="137" t="s">
        <v>173</v>
      </c>
      <c r="E280" s="138" t="s">
        <v>1929</v>
      </c>
      <c r="F280" s="139" t="s">
        <v>1930</v>
      </c>
      <c r="G280" s="140" t="s">
        <v>1931</v>
      </c>
      <c r="H280" s="141">
        <v>2</v>
      </c>
      <c r="I280" s="142"/>
      <c r="J280" s="143">
        <f>ROUND(I280*H280,2)</f>
        <v>0</v>
      </c>
      <c r="K280" s="144"/>
      <c r="L280" s="32"/>
      <c r="M280" s="145" t="s">
        <v>1</v>
      </c>
      <c r="N280" s="146" t="s">
        <v>45</v>
      </c>
      <c r="P280" s="147">
        <f>O280*H280</f>
        <v>0</v>
      </c>
      <c r="Q280" s="147">
        <v>0</v>
      </c>
      <c r="R280" s="147">
        <f>Q280*H280</f>
        <v>0</v>
      </c>
      <c r="S280" s="147">
        <v>0</v>
      </c>
      <c r="T280" s="148">
        <f>S280*H280</f>
        <v>0</v>
      </c>
      <c r="AR280" s="149" t="s">
        <v>177</v>
      </c>
      <c r="AT280" s="149" t="s">
        <v>173</v>
      </c>
      <c r="AU280" s="149" t="s">
        <v>89</v>
      </c>
      <c r="AY280" s="17" t="s">
        <v>171</v>
      </c>
      <c r="BE280" s="150">
        <f>IF(N280="základní",J280,0)</f>
        <v>0</v>
      </c>
      <c r="BF280" s="150">
        <f>IF(N280="snížená",J280,0)</f>
        <v>0</v>
      </c>
      <c r="BG280" s="150">
        <f>IF(N280="zákl. přenesená",J280,0)</f>
        <v>0</v>
      </c>
      <c r="BH280" s="150">
        <f>IF(N280="sníž. přenesená",J280,0)</f>
        <v>0</v>
      </c>
      <c r="BI280" s="150">
        <f>IF(N280="nulová",J280,0)</f>
        <v>0</v>
      </c>
      <c r="BJ280" s="17" t="s">
        <v>87</v>
      </c>
      <c r="BK280" s="150">
        <f>ROUND(I280*H280,2)</f>
        <v>0</v>
      </c>
      <c r="BL280" s="17" t="s">
        <v>177</v>
      </c>
      <c r="BM280" s="149" t="s">
        <v>2638</v>
      </c>
    </row>
    <row r="281" spans="2:65" s="1" customFormat="1" ht="24.15" customHeight="1">
      <c r="B281" s="32"/>
      <c r="C281" s="137" t="s">
        <v>487</v>
      </c>
      <c r="D281" s="137" t="s">
        <v>173</v>
      </c>
      <c r="E281" s="138" t="s">
        <v>1933</v>
      </c>
      <c r="F281" s="139" t="s">
        <v>1934</v>
      </c>
      <c r="G281" s="140" t="s">
        <v>1931</v>
      </c>
      <c r="H281" s="141">
        <v>30</v>
      </c>
      <c r="I281" s="142"/>
      <c r="J281" s="143">
        <f>ROUND(I281*H281,2)</f>
        <v>0</v>
      </c>
      <c r="K281" s="144"/>
      <c r="L281" s="32"/>
      <c r="M281" s="145" t="s">
        <v>1</v>
      </c>
      <c r="N281" s="146" t="s">
        <v>45</v>
      </c>
      <c r="P281" s="147">
        <f>O281*H281</f>
        <v>0</v>
      </c>
      <c r="Q281" s="147">
        <v>0</v>
      </c>
      <c r="R281" s="147">
        <f>Q281*H281</f>
        <v>0</v>
      </c>
      <c r="S281" s="147">
        <v>0</v>
      </c>
      <c r="T281" s="148">
        <f>S281*H281</f>
        <v>0</v>
      </c>
      <c r="AR281" s="149" t="s">
        <v>177</v>
      </c>
      <c r="AT281" s="149" t="s">
        <v>173</v>
      </c>
      <c r="AU281" s="149" t="s">
        <v>89</v>
      </c>
      <c r="AY281" s="17" t="s">
        <v>171</v>
      </c>
      <c r="BE281" s="150">
        <f>IF(N281="základní",J281,0)</f>
        <v>0</v>
      </c>
      <c r="BF281" s="150">
        <f>IF(N281="snížená",J281,0)</f>
        <v>0</v>
      </c>
      <c r="BG281" s="150">
        <f>IF(N281="zákl. přenesená",J281,0)</f>
        <v>0</v>
      </c>
      <c r="BH281" s="150">
        <f>IF(N281="sníž. přenesená",J281,0)</f>
        <v>0</v>
      </c>
      <c r="BI281" s="150">
        <f>IF(N281="nulová",J281,0)</f>
        <v>0</v>
      </c>
      <c r="BJ281" s="17" t="s">
        <v>87</v>
      </c>
      <c r="BK281" s="150">
        <f>ROUND(I281*H281,2)</f>
        <v>0</v>
      </c>
      <c r="BL281" s="17" t="s">
        <v>177</v>
      </c>
      <c r="BM281" s="149" t="s">
        <v>2639</v>
      </c>
    </row>
    <row r="282" spans="2:65" s="1" customFormat="1" ht="24.15" customHeight="1">
      <c r="B282" s="32"/>
      <c r="C282" s="137" t="s">
        <v>519</v>
      </c>
      <c r="D282" s="137" t="s">
        <v>173</v>
      </c>
      <c r="E282" s="138" t="s">
        <v>1936</v>
      </c>
      <c r="F282" s="139" t="s">
        <v>1937</v>
      </c>
      <c r="G282" s="140" t="s">
        <v>1931</v>
      </c>
      <c r="H282" s="141">
        <v>2</v>
      </c>
      <c r="I282" s="142"/>
      <c r="J282" s="143">
        <f>ROUND(I282*H282,2)</f>
        <v>0</v>
      </c>
      <c r="K282" s="144"/>
      <c r="L282" s="32"/>
      <c r="M282" s="145" t="s">
        <v>1</v>
      </c>
      <c r="N282" s="146" t="s">
        <v>45</v>
      </c>
      <c r="P282" s="147">
        <f>O282*H282</f>
        <v>0</v>
      </c>
      <c r="Q282" s="147">
        <v>0</v>
      </c>
      <c r="R282" s="147">
        <f>Q282*H282</f>
        <v>0</v>
      </c>
      <c r="S282" s="147">
        <v>0</v>
      </c>
      <c r="T282" s="148">
        <f>S282*H282</f>
        <v>0</v>
      </c>
      <c r="AR282" s="149" t="s">
        <v>177</v>
      </c>
      <c r="AT282" s="149" t="s">
        <v>173</v>
      </c>
      <c r="AU282" s="149" t="s">
        <v>89</v>
      </c>
      <c r="AY282" s="17" t="s">
        <v>171</v>
      </c>
      <c r="BE282" s="150">
        <f>IF(N282="základní",J282,0)</f>
        <v>0</v>
      </c>
      <c r="BF282" s="150">
        <f>IF(N282="snížená",J282,0)</f>
        <v>0</v>
      </c>
      <c r="BG282" s="150">
        <f>IF(N282="zákl. přenesená",J282,0)</f>
        <v>0</v>
      </c>
      <c r="BH282" s="150">
        <f>IF(N282="sníž. přenesená",J282,0)</f>
        <v>0</v>
      </c>
      <c r="BI282" s="150">
        <f>IF(N282="nulová",J282,0)</f>
        <v>0</v>
      </c>
      <c r="BJ282" s="17" t="s">
        <v>87</v>
      </c>
      <c r="BK282" s="150">
        <f>ROUND(I282*H282,2)</f>
        <v>0</v>
      </c>
      <c r="BL282" s="17" t="s">
        <v>177</v>
      </c>
      <c r="BM282" s="149" t="s">
        <v>2640</v>
      </c>
    </row>
    <row r="283" spans="2:65" s="1" customFormat="1" ht="24.15" customHeight="1">
      <c r="B283" s="32"/>
      <c r="C283" s="137" t="s">
        <v>524</v>
      </c>
      <c r="D283" s="137" t="s">
        <v>173</v>
      </c>
      <c r="E283" s="138" t="s">
        <v>1946</v>
      </c>
      <c r="F283" s="139" t="s">
        <v>1947</v>
      </c>
      <c r="G283" s="140" t="s">
        <v>190</v>
      </c>
      <c r="H283" s="141">
        <v>1</v>
      </c>
      <c r="I283" s="142"/>
      <c r="J283" s="143">
        <f>ROUND(I283*H283,2)</f>
        <v>0</v>
      </c>
      <c r="K283" s="144"/>
      <c r="L283" s="32"/>
      <c r="M283" s="145" t="s">
        <v>1</v>
      </c>
      <c r="N283" s="146" t="s">
        <v>45</v>
      </c>
      <c r="P283" s="147">
        <f>O283*H283</f>
        <v>0</v>
      </c>
      <c r="Q283" s="147">
        <v>6.8799999999999998E-3</v>
      </c>
      <c r="R283" s="147">
        <f>Q283*H283</f>
        <v>6.8799999999999998E-3</v>
      </c>
      <c r="S283" s="147">
        <v>0</v>
      </c>
      <c r="T283" s="148">
        <f>S283*H283</f>
        <v>0</v>
      </c>
      <c r="AR283" s="149" t="s">
        <v>177</v>
      </c>
      <c r="AT283" s="149" t="s">
        <v>173</v>
      </c>
      <c r="AU283" s="149" t="s">
        <v>89</v>
      </c>
      <c r="AY283" s="17" t="s">
        <v>171</v>
      </c>
      <c r="BE283" s="150">
        <f>IF(N283="základní",J283,0)</f>
        <v>0</v>
      </c>
      <c r="BF283" s="150">
        <f>IF(N283="snížená",J283,0)</f>
        <v>0</v>
      </c>
      <c r="BG283" s="150">
        <f>IF(N283="zákl. přenesená",J283,0)</f>
        <v>0</v>
      </c>
      <c r="BH283" s="150">
        <f>IF(N283="sníž. přenesená",J283,0)</f>
        <v>0</v>
      </c>
      <c r="BI283" s="150">
        <f>IF(N283="nulová",J283,0)</f>
        <v>0</v>
      </c>
      <c r="BJ283" s="17" t="s">
        <v>87</v>
      </c>
      <c r="BK283" s="150">
        <f>ROUND(I283*H283,2)</f>
        <v>0</v>
      </c>
      <c r="BL283" s="17" t="s">
        <v>177</v>
      </c>
      <c r="BM283" s="149" t="s">
        <v>2641</v>
      </c>
    </row>
    <row r="284" spans="2:65" s="12" customFormat="1">
      <c r="B284" s="151"/>
      <c r="D284" s="152" t="s">
        <v>179</v>
      </c>
      <c r="E284" s="153" t="s">
        <v>1</v>
      </c>
      <c r="F284" s="154" t="s">
        <v>2564</v>
      </c>
      <c r="H284" s="153" t="s">
        <v>1</v>
      </c>
      <c r="I284" s="155"/>
      <c r="L284" s="151"/>
      <c r="M284" s="156"/>
      <c r="T284" s="157"/>
      <c r="AT284" s="153" t="s">
        <v>179</v>
      </c>
      <c r="AU284" s="153" t="s">
        <v>89</v>
      </c>
      <c r="AV284" s="12" t="s">
        <v>87</v>
      </c>
      <c r="AW284" s="12" t="s">
        <v>36</v>
      </c>
      <c r="AX284" s="12" t="s">
        <v>80</v>
      </c>
      <c r="AY284" s="153" t="s">
        <v>171</v>
      </c>
    </row>
    <row r="285" spans="2:65" s="12" customFormat="1">
      <c r="B285" s="151"/>
      <c r="D285" s="152" t="s">
        <v>179</v>
      </c>
      <c r="E285" s="153" t="s">
        <v>1</v>
      </c>
      <c r="F285" s="154" t="s">
        <v>1874</v>
      </c>
      <c r="H285" s="153" t="s">
        <v>1</v>
      </c>
      <c r="I285" s="155"/>
      <c r="L285" s="151"/>
      <c r="M285" s="156"/>
      <c r="T285" s="157"/>
      <c r="AT285" s="153" t="s">
        <v>179</v>
      </c>
      <c r="AU285" s="153" t="s">
        <v>89</v>
      </c>
      <c r="AV285" s="12" t="s">
        <v>87</v>
      </c>
      <c r="AW285" s="12" t="s">
        <v>36</v>
      </c>
      <c r="AX285" s="12" t="s">
        <v>80</v>
      </c>
      <c r="AY285" s="153" t="s">
        <v>171</v>
      </c>
    </row>
    <row r="286" spans="2:65" s="13" customFormat="1">
      <c r="B286" s="158"/>
      <c r="D286" s="152" t="s">
        <v>179</v>
      </c>
      <c r="E286" s="159" t="s">
        <v>1</v>
      </c>
      <c r="F286" s="160" t="s">
        <v>2642</v>
      </c>
      <c r="H286" s="161">
        <v>1</v>
      </c>
      <c r="I286" s="162"/>
      <c r="L286" s="158"/>
      <c r="M286" s="163"/>
      <c r="T286" s="164"/>
      <c r="AT286" s="159" t="s">
        <v>179</v>
      </c>
      <c r="AU286" s="159" t="s">
        <v>89</v>
      </c>
      <c r="AV286" s="13" t="s">
        <v>89</v>
      </c>
      <c r="AW286" s="13" t="s">
        <v>36</v>
      </c>
      <c r="AX286" s="13" t="s">
        <v>87</v>
      </c>
      <c r="AY286" s="159" t="s">
        <v>171</v>
      </c>
    </row>
    <row r="287" spans="2:65" s="1" customFormat="1" ht="24.15" customHeight="1">
      <c r="B287" s="32"/>
      <c r="C287" s="182" t="s">
        <v>528</v>
      </c>
      <c r="D287" s="182" t="s">
        <v>757</v>
      </c>
      <c r="E287" s="183" t="s">
        <v>1950</v>
      </c>
      <c r="F287" s="184" t="s">
        <v>1951</v>
      </c>
      <c r="G287" s="185" t="s">
        <v>1666</v>
      </c>
      <c r="H287" s="186">
        <v>1</v>
      </c>
      <c r="I287" s="187"/>
      <c r="J287" s="188">
        <f>ROUND(I287*H287,2)</f>
        <v>0</v>
      </c>
      <c r="K287" s="189"/>
      <c r="L287" s="190"/>
      <c r="M287" s="191" t="s">
        <v>1</v>
      </c>
      <c r="N287" s="192" t="s">
        <v>45</v>
      </c>
      <c r="P287" s="147">
        <f>O287*H287</f>
        <v>0</v>
      </c>
      <c r="Q287" s="147">
        <v>0.128</v>
      </c>
      <c r="R287" s="147">
        <f>Q287*H287</f>
        <v>0.128</v>
      </c>
      <c r="S287" s="147">
        <v>0</v>
      </c>
      <c r="T287" s="148">
        <f>S287*H287</f>
        <v>0</v>
      </c>
      <c r="AR287" s="149" t="s">
        <v>225</v>
      </c>
      <c r="AT287" s="149" t="s">
        <v>757</v>
      </c>
      <c r="AU287" s="149" t="s">
        <v>89</v>
      </c>
      <c r="AY287" s="17" t="s">
        <v>171</v>
      </c>
      <c r="BE287" s="150">
        <f>IF(N287="základní",J287,0)</f>
        <v>0</v>
      </c>
      <c r="BF287" s="150">
        <f>IF(N287="snížená",J287,0)</f>
        <v>0</v>
      </c>
      <c r="BG287" s="150">
        <f>IF(N287="zákl. přenesená",J287,0)</f>
        <v>0</v>
      </c>
      <c r="BH287" s="150">
        <f>IF(N287="sníž. přenesená",J287,0)</f>
        <v>0</v>
      </c>
      <c r="BI287" s="150">
        <f>IF(N287="nulová",J287,0)</f>
        <v>0</v>
      </c>
      <c r="BJ287" s="17" t="s">
        <v>87</v>
      </c>
      <c r="BK287" s="150">
        <f>ROUND(I287*H287,2)</f>
        <v>0</v>
      </c>
      <c r="BL287" s="17" t="s">
        <v>177</v>
      </c>
      <c r="BM287" s="149" t="s">
        <v>2643</v>
      </c>
    </row>
    <row r="288" spans="2:65" s="1" customFormat="1" ht="24.15" customHeight="1">
      <c r="B288" s="32"/>
      <c r="C288" s="137" t="s">
        <v>532</v>
      </c>
      <c r="D288" s="137" t="s">
        <v>173</v>
      </c>
      <c r="E288" s="138" t="s">
        <v>1953</v>
      </c>
      <c r="F288" s="139" t="s">
        <v>1954</v>
      </c>
      <c r="G288" s="140" t="s">
        <v>252</v>
      </c>
      <c r="H288" s="141">
        <v>10.92</v>
      </c>
      <c r="I288" s="142"/>
      <c r="J288" s="143">
        <f>ROUND(I288*H288,2)</f>
        <v>0</v>
      </c>
      <c r="K288" s="144"/>
      <c r="L288" s="32"/>
      <c r="M288" s="145" t="s">
        <v>1</v>
      </c>
      <c r="N288" s="146" t="s">
        <v>45</v>
      </c>
      <c r="P288" s="147">
        <f>O288*H288</f>
        <v>0</v>
      </c>
      <c r="Q288" s="147">
        <v>1.3699999999999999E-3</v>
      </c>
      <c r="R288" s="147">
        <f>Q288*H288</f>
        <v>1.4960399999999999E-2</v>
      </c>
      <c r="S288" s="147">
        <v>0</v>
      </c>
      <c r="T288" s="148">
        <f>S288*H288</f>
        <v>0</v>
      </c>
      <c r="AR288" s="149" t="s">
        <v>177</v>
      </c>
      <c r="AT288" s="149" t="s">
        <v>173</v>
      </c>
      <c r="AU288" s="149" t="s">
        <v>89</v>
      </c>
      <c r="AY288" s="17" t="s">
        <v>171</v>
      </c>
      <c r="BE288" s="150">
        <f>IF(N288="základní",J288,0)</f>
        <v>0</v>
      </c>
      <c r="BF288" s="150">
        <f>IF(N288="snížená",J288,0)</f>
        <v>0</v>
      </c>
      <c r="BG288" s="150">
        <f>IF(N288="zákl. přenesená",J288,0)</f>
        <v>0</v>
      </c>
      <c r="BH288" s="150">
        <f>IF(N288="sníž. přenesená",J288,0)</f>
        <v>0</v>
      </c>
      <c r="BI288" s="150">
        <f>IF(N288="nulová",J288,0)</f>
        <v>0</v>
      </c>
      <c r="BJ288" s="17" t="s">
        <v>87</v>
      </c>
      <c r="BK288" s="150">
        <f>ROUND(I288*H288,2)</f>
        <v>0</v>
      </c>
      <c r="BL288" s="17" t="s">
        <v>177</v>
      </c>
      <c r="BM288" s="149" t="s">
        <v>2644</v>
      </c>
    </row>
    <row r="289" spans="2:65" s="12" customFormat="1">
      <c r="B289" s="151"/>
      <c r="D289" s="152" t="s">
        <v>179</v>
      </c>
      <c r="E289" s="153" t="s">
        <v>1</v>
      </c>
      <c r="F289" s="154" t="s">
        <v>2564</v>
      </c>
      <c r="H289" s="153" t="s">
        <v>1</v>
      </c>
      <c r="I289" s="155"/>
      <c r="L289" s="151"/>
      <c r="M289" s="156"/>
      <c r="T289" s="157"/>
      <c r="AT289" s="153" t="s">
        <v>179</v>
      </c>
      <c r="AU289" s="153" t="s">
        <v>89</v>
      </c>
      <c r="AV289" s="12" t="s">
        <v>87</v>
      </c>
      <c r="AW289" s="12" t="s">
        <v>36</v>
      </c>
      <c r="AX289" s="12" t="s">
        <v>80</v>
      </c>
      <c r="AY289" s="153" t="s">
        <v>171</v>
      </c>
    </row>
    <row r="290" spans="2:65" s="12" customFormat="1">
      <c r="B290" s="151"/>
      <c r="D290" s="152" t="s">
        <v>179</v>
      </c>
      <c r="E290" s="153" t="s">
        <v>1</v>
      </c>
      <c r="F290" s="154" t="s">
        <v>2634</v>
      </c>
      <c r="H290" s="153" t="s">
        <v>1</v>
      </c>
      <c r="I290" s="155"/>
      <c r="L290" s="151"/>
      <c r="M290" s="156"/>
      <c r="T290" s="157"/>
      <c r="AT290" s="153" t="s">
        <v>179</v>
      </c>
      <c r="AU290" s="153" t="s">
        <v>89</v>
      </c>
      <c r="AV290" s="12" t="s">
        <v>87</v>
      </c>
      <c r="AW290" s="12" t="s">
        <v>36</v>
      </c>
      <c r="AX290" s="12" t="s">
        <v>80</v>
      </c>
      <c r="AY290" s="153" t="s">
        <v>171</v>
      </c>
    </row>
    <row r="291" spans="2:65" s="13" customFormat="1">
      <c r="B291" s="158"/>
      <c r="D291" s="152" t="s">
        <v>179</v>
      </c>
      <c r="E291" s="159" t="s">
        <v>1</v>
      </c>
      <c r="F291" s="160" t="s">
        <v>2645</v>
      </c>
      <c r="H291" s="161">
        <v>10.92</v>
      </c>
      <c r="I291" s="162"/>
      <c r="L291" s="158"/>
      <c r="M291" s="163"/>
      <c r="T291" s="164"/>
      <c r="AT291" s="159" t="s">
        <v>179</v>
      </c>
      <c r="AU291" s="159" t="s">
        <v>89</v>
      </c>
      <c r="AV291" s="13" t="s">
        <v>89</v>
      </c>
      <c r="AW291" s="13" t="s">
        <v>36</v>
      </c>
      <c r="AX291" s="13" t="s">
        <v>87</v>
      </c>
      <c r="AY291" s="159" t="s">
        <v>171</v>
      </c>
    </row>
    <row r="292" spans="2:65" s="11" customFormat="1" ht="22.95" customHeight="1">
      <c r="B292" s="125"/>
      <c r="D292" s="126" t="s">
        <v>79</v>
      </c>
      <c r="E292" s="135" t="s">
        <v>1473</v>
      </c>
      <c r="F292" s="135" t="s">
        <v>1474</v>
      </c>
      <c r="I292" s="128"/>
      <c r="J292" s="136">
        <f>BK292</f>
        <v>0</v>
      </c>
      <c r="L292" s="125"/>
      <c r="M292" s="130"/>
      <c r="P292" s="131">
        <f>P293</f>
        <v>0</v>
      </c>
      <c r="R292" s="131">
        <f>R293</f>
        <v>0</v>
      </c>
      <c r="T292" s="132">
        <f>T293</f>
        <v>0</v>
      </c>
      <c r="AR292" s="126" t="s">
        <v>87</v>
      </c>
      <c r="AT292" s="133" t="s">
        <v>79</v>
      </c>
      <c r="AU292" s="133" t="s">
        <v>87</v>
      </c>
      <c r="AY292" s="126" t="s">
        <v>171</v>
      </c>
      <c r="BK292" s="134">
        <f>BK293</f>
        <v>0</v>
      </c>
    </row>
    <row r="293" spans="2:65" s="1" customFormat="1" ht="24.15" customHeight="1">
      <c r="B293" s="32"/>
      <c r="C293" s="137" t="s">
        <v>536</v>
      </c>
      <c r="D293" s="137" t="s">
        <v>173</v>
      </c>
      <c r="E293" s="138" t="s">
        <v>1986</v>
      </c>
      <c r="F293" s="139" t="s">
        <v>1987</v>
      </c>
      <c r="G293" s="140" t="s">
        <v>689</v>
      </c>
      <c r="H293" s="141">
        <v>17.039000000000001</v>
      </c>
      <c r="I293" s="142"/>
      <c r="J293" s="143">
        <f>ROUND(I293*H293,2)</f>
        <v>0</v>
      </c>
      <c r="K293" s="144"/>
      <c r="L293" s="32"/>
      <c r="M293" s="145" t="s">
        <v>1</v>
      </c>
      <c r="N293" s="146" t="s">
        <v>45</v>
      </c>
      <c r="P293" s="147">
        <f>O293*H293</f>
        <v>0</v>
      </c>
      <c r="Q293" s="147">
        <v>0</v>
      </c>
      <c r="R293" s="147">
        <f>Q293*H293</f>
        <v>0</v>
      </c>
      <c r="S293" s="147">
        <v>0</v>
      </c>
      <c r="T293" s="148">
        <f>S293*H293</f>
        <v>0</v>
      </c>
      <c r="AR293" s="149" t="s">
        <v>177</v>
      </c>
      <c r="AT293" s="149" t="s">
        <v>173</v>
      </c>
      <c r="AU293" s="149" t="s">
        <v>89</v>
      </c>
      <c r="AY293" s="17" t="s">
        <v>171</v>
      </c>
      <c r="BE293" s="150">
        <f>IF(N293="základní",J293,0)</f>
        <v>0</v>
      </c>
      <c r="BF293" s="150">
        <f>IF(N293="snížená",J293,0)</f>
        <v>0</v>
      </c>
      <c r="BG293" s="150">
        <f>IF(N293="zákl. přenesená",J293,0)</f>
        <v>0</v>
      </c>
      <c r="BH293" s="150">
        <f>IF(N293="sníž. přenesená",J293,0)</f>
        <v>0</v>
      </c>
      <c r="BI293" s="150">
        <f>IF(N293="nulová",J293,0)</f>
        <v>0</v>
      </c>
      <c r="BJ293" s="17" t="s">
        <v>87</v>
      </c>
      <c r="BK293" s="150">
        <f>ROUND(I293*H293,2)</f>
        <v>0</v>
      </c>
      <c r="BL293" s="17" t="s">
        <v>177</v>
      </c>
      <c r="BM293" s="149" t="s">
        <v>2646</v>
      </c>
    </row>
    <row r="294" spans="2:65" s="11" customFormat="1" ht="25.95" customHeight="1">
      <c r="B294" s="125"/>
      <c r="D294" s="126" t="s">
        <v>79</v>
      </c>
      <c r="E294" s="127" t="s">
        <v>1989</v>
      </c>
      <c r="F294" s="127" t="s">
        <v>1990</v>
      </c>
      <c r="I294" s="128"/>
      <c r="J294" s="129">
        <f>BK294</f>
        <v>0</v>
      </c>
      <c r="L294" s="125"/>
      <c r="M294" s="130"/>
      <c r="P294" s="131">
        <f>P295+P376+P392+P398</f>
        <v>0</v>
      </c>
      <c r="R294" s="131">
        <f>R295+R376+R392+R398</f>
        <v>1.2272061599999999</v>
      </c>
      <c r="T294" s="132">
        <f>T295+T376+T392+T398</f>
        <v>0</v>
      </c>
      <c r="AR294" s="126" t="s">
        <v>89</v>
      </c>
      <c r="AT294" s="133" t="s">
        <v>79</v>
      </c>
      <c r="AU294" s="133" t="s">
        <v>80</v>
      </c>
      <c r="AY294" s="126" t="s">
        <v>171</v>
      </c>
      <c r="BK294" s="134">
        <f>BK295+BK376+BK392+BK398</f>
        <v>0</v>
      </c>
    </row>
    <row r="295" spans="2:65" s="11" customFormat="1" ht="22.95" customHeight="1">
      <c r="B295" s="125"/>
      <c r="D295" s="126" t="s">
        <v>79</v>
      </c>
      <c r="E295" s="135" t="s">
        <v>1991</v>
      </c>
      <c r="F295" s="135" t="s">
        <v>1992</v>
      </c>
      <c r="I295" s="128"/>
      <c r="J295" s="136">
        <f>BK295</f>
        <v>0</v>
      </c>
      <c r="L295" s="125"/>
      <c r="M295" s="130"/>
      <c r="P295" s="131">
        <f>SUM(P296:P375)</f>
        <v>0</v>
      </c>
      <c r="R295" s="131">
        <f>SUM(R296:R375)</f>
        <v>0.43456232</v>
      </c>
      <c r="T295" s="132">
        <f>SUM(T296:T375)</f>
        <v>0</v>
      </c>
      <c r="AR295" s="126" t="s">
        <v>89</v>
      </c>
      <c r="AT295" s="133" t="s">
        <v>79</v>
      </c>
      <c r="AU295" s="133" t="s">
        <v>87</v>
      </c>
      <c r="AY295" s="126" t="s">
        <v>171</v>
      </c>
      <c r="BK295" s="134">
        <f>SUM(BK296:BK375)</f>
        <v>0</v>
      </c>
    </row>
    <row r="296" spans="2:65" s="1" customFormat="1" ht="24.15" customHeight="1">
      <c r="B296" s="32"/>
      <c r="C296" s="137" t="s">
        <v>540</v>
      </c>
      <c r="D296" s="137" t="s">
        <v>173</v>
      </c>
      <c r="E296" s="138" t="s">
        <v>1993</v>
      </c>
      <c r="F296" s="139" t="s">
        <v>1994</v>
      </c>
      <c r="G296" s="140" t="s">
        <v>176</v>
      </c>
      <c r="H296" s="141">
        <v>6.6</v>
      </c>
      <c r="I296" s="142"/>
      <c r="J296" s="143">
        <f>ROUND(I296*H296,2)</f>
        <v>0</v>
      </c>
      <c r="K296" s="144"/>
      <c r="L296" s="32"/>
      <c r="M296" s="145" t="s">
        <v>1</v>
      </c>
      <c r="N296" s="146" t="s">
        <v>45</v>
      </c>
      <c r="P296" s="147">
        <f>O296*H296</f>
        <v>0</v>
      </c>
      <c r="Q296" s="147">
        <v>0</v>
      </c>
      <c r="R296" s="147">
        <f>Q296*H296</f>
        <v>0</v>
      </c>
      <c r="S296" s="147">
        <v>0</v>
      </c>
      <c r="T296" s="148">
        <f>S296*H296</f>
        <v>0</v>
      </c>
      <c r="AR296" s="149" t="s">
        <v>327</v>
      </c>
      <c r="AT296" s="149" t="s">
        <v>173</v>
      </c>
      <c r="AU296" s="149" t="s">
        <v>89</v>
      </c>
      <c r="AY296" s="17" t="s">
        <v>171</v>
      </c>
      <c r="BE296" s="150">
        <f>IF(N296="základní",J296,0)</f>
        <v>0</v>
      </c>
      <c r="BF296" s="150">
        <f>IF(N296="snížená",J296,0)</f>
        <v>0</v>
      </c>
      <c r="BG296" s="150">
        <f>IF(N296="zákl. přenesená",J296,0)</f>
        <v>0</v>
      </c>
      <c r="BH296" s="150">
        <f>IF(N296="sníž. přenesená",J296,0)</f>
        <v>0</v>
      </c>
      <c r="BI296" s="150">
        <f>IF(N296="nulová",J296,0)</f>
        <v>0</v>
      </c>
      <c r="BJ296" s="17" t="s">
        <v>87</v>
      </c>
      <c r="BK296" s="150">
        <f>ROUND(I296*H296,2)</f>
        <v>0</v>
      </c>
      <c r="BL296" s="17" t="s">
        <v>327</v>
      </c>
      <c r="BM296" s="149" t="s">
        <v>2647</v>
      </c>
    </row>
    <row r="297" spans="2:65" s="12" customFormat="1">
      <c r="B297" s="151"/>
      <c r="D297" s="152" t="s">
        <v>179</v>
      </c>
      <c r="E297" s="153" t="s">
        <v>1</v>
      </c>
      <c r="F297" s="154" t="s">
        <v>2564</v>
      </c>
      <c r="H297" s="153" t="s">
        <v>1</v>
      </c>
      <c r="I297" s="155"/>
      <c r="L297" s="151"/>
      <c r="M297" s="156"/>
      <c r="T297" s="157"/>
      <c r="AT297" s="153" t="s">
        <v>179</v>
      </c>
      <c r="AU297" s="153" t="s">
        <v>89</v>
      </c>
      <c r="AV297" s="12" t="s">
        <v>87</v>
      </c>
      <c r="AW297" s="12" t="s">
        <v>36</v>
      </c>
      <c r="AX297" s="12" t="s">
        <v>80</v>
      </c>
      <c r="AY297" s="153" t="s">
        <v>171</v>
      </c>
    </row>
    <row r="298" spans="2:65" s="12" customFormat="1">
      <c r="B298" s="151"/>
      <c r="D298" s="152" t="s">
        <v>179</v>
      </c>
      <c r="E298" s="153" t="s">
        <v>1</v>
      </c>
      <c r="F298" s="154" t="s">
        <v>1852</v>
      </c>
      <c r="H298" s="153" t="s">
        <v>1</v>
      </c>
      <c r="I298" s="155"/>
      <c r="L298" s="151"/>
      <c r="M298" s="156"/>
      <c r="T298" s="157"/>
      <c r="AT298" s="153" t="s">
        <v>179</v>
      </c>
      <c r="AU298" s="153" t="s">
        <v>89</v>
      </c>
      <c r="AV298" s="12" t="s">
        <v>87</v>
      </c>
      <c r="AW298" s="12" t="s">
        <v>36</v>
      </c>
      <c r="AX298" s="12" t="s">
        <v>80</v>
      </c>
      <c r="AY298" s="153" t="s">
        <v>171</v>
      </c>
    </row>
    <row r="299" spans="2:65" s="12" customFormat="1">
      <c r="B299" s="151"/>
      <c r="D299" s="152" t="s">
        <v>179</v>
      </c>
      <c r="E299" s="153" t="s">
        <v>1</v>
      </c>
      <c r="F299" s="154" t="s">
        <v>1996</v>
      </c>
      <c r="H299" s="153" t="s">
        <v>1</v>
      </c>
      <c r="I299" s="155"/>
      <c r="L299" s="151"/>
      <c r="M299" s="156"/>
      <c r="T299" s="157"/>
      <c r="AT299" s="153" t="s">
        <v>179</v>
      </c>
      <c r="AU299" s="153" t="s">
        <v>89</v>
      </c>
      <c r="AV299" s="12" t="s">
        <v>87</v>
      </c>
      <c r="AW299" s="12" t="s">
        <v>36</v>
      </c>
      <c r="AX299" s="12" t="s">
        <v>80</v>
      </c>
      <c r="AY299" s="153" t="s">
        <v>171</v>
      </c>
    </row>
    <row r="300" spans="2:65" s="13" customFormat="1">
      <c r="B300" s="158"/>
      <c r="D300" s="152" t="s">
        <v>179</v>
      </c>
      <c r="E300" s="159" t="s">
        <v>1</v>
      </c>
      <c r="F300" s="160" t="s">
        <v>2648</v>
      </c>
      <c r="H300" s="161">
        <v>9</v>
      </c>
      <c r="I300" s="162"/>
      <c r="L300" s="158"/>
      <c r="M300" s="163"/>
      <c r="T300" s="164"/>
      <c r="AT300" s="159" t="s">
        <v>179</v>
      </c>
      <c r="AU300" s="159" t="s">
        <v>89</v>
      </c>
      <c r="AV300" s="13" t="s">
        <v>89</v>
      </c>
      <c r="AW300" s="13" t="s">
        <v>36</v>
      </c>
      <c r="AX300" s="13" t="s">
        <v>80</v>
      </c>
      <c r="AY300" s="159" t="s">
        <v>171</v>
      </c>
    </row>
    <row r="301" spans="2:65" s="13" customFormat="1">
      <c r="B301" s="158"/>
      <c r="D301" s="152" t="s">
        <v>179</v>
      </c>
      <c r="E301" s="159" t="s">
        <v>1</v>
      </c>
      <c r="F301" s="160" t="s">
        <v>2649</v>
      </c>
      <c r="H301" s="161">
        <v>-2.4</v>
      </c>
      <c r="I301" s="162"/>
      <c r="L301" s="158"/>
      <c r="M301" s="163"/>
      <c r="T301" s="164"/>
      <c r="AT301" s="159" t="s">
        <v>179</v>
      </c>
      <c r="AU301" s="159" t="s">
        <v>89</v>
      </c>
      <c r="AV301" s="13" t="s">
        <v>89</v>
      </c>
      <c r="AW301" s="13" t="s">
        <v>36</v>
      </c>
      <c r="AX301" s="13" t="s">
        <v>80</v>
      </c>
      <c r="AY301" s="159" t="s">
        <v>171</v>
      </c>
    </row>
    <row r="302" spans="2:65" s="14" customFormat="1">
      <c r="B302" s="165"/>
      <c r="D302" s="152" t="s">
        <v>179</v>
      </c>
      <c r="E302" s="166" t="s">
        <v>1</v>
      </c>
      <c r="F302" s="167" t="s">
        <v>183</v>
      </c>
      <c r="H302" s="168">
        <v>6.6</v>
      </c>
      <c r="I302" s="169"/>
      <c r="L302" s="165"/>
      <c r="M302" s="170"/>
      <c r="T302" s="171"/>
      <c r="AT302" s="166" t="s">
        <v>179</v>
      </c>
      <c r="AU302" s="166" t="s">
        <v>89</v>
      </c>
      <c r="AV302" s="14" t="s">
        <v>177</v>
      </c>
      <c r="AW302" s="14" t="s">
        <v>36</v>
      </c>
      <c r="AX302" s="14" t="s">
        <v>87</v>
      </c>
      <c r="AY302" s="166" t="s">
        <v>171</v>
      </c>
    </row>
    <row r="303" spans="2:65" s="1" customFormat="1" ht="16.5" customHeight="1">
      <c r="B303" s="32"/>
      <c r="C303" s="182" t="s">
        <v>544</v>
      </c>
      <c r="D303" s="182" t="s">
        <v>757</v>
      </c>
      <c r="E303" s="183" t="s">
        <v>2001</v>
      </c>
      <c r="F303" s="184" t="s">
        <v>2002</v>
      </c>
      <c r="G303" s="185" t="s">
        <v>2003</v>
      </c>
      <c r="H303" s="186">
        <v>1.98</v>
      </c>
      <c r="I303" s="187"/>
      <c r="J303" s="188">
        <f>ROUND(I303*H303,2)</f>
        <v>0</v>
      </c>
      <c r="K303" s="189"/>
      <c r="L303" s="190"/>
      <c r="M303" s="191" t="s">
        <v>1</v>
      </c>
      <c r="N303" s="192" t="s">
        <v>45</v>
      </c>
      <c r="P303" s="147">
        <f>O303*H303</f>
        <v>0</v>
      </c>
      <c r="Q303" s="147">
        <v>1E-3</v>
      </c>
      <c r="R303" s="147">
        <f>Q303*H303</f>
        <v>1.98E-3</v>
      </c>
      <c r="S303" s="147">
        <v>0</v>
      </c>
      <c r="T303" s="148">
        <f>S303*H303</f>
        <v>0</v>
      </c>
      <c r="AR303" s="149" t="s">
        <v>552</v>
      </c>
      <c r="AT303" s="149" t="s">
        <v>757</v>
      </c>
      <c r="AU303" s="149" t="s">
        <v>89</v>
      </c>
      <c r="AY303" s="17" t="s">
        <v>171</v>
      </c>
      <c r="BE303" s="150">
        <f>IF(N303="základní",J303,0)</f>
        <v>0</v>
      </c>
      <c r="BF303" s="150">
        <f>IF(N303="snížená",J303,0)</f>
        <v>0</v>
      </c>
      <c r="BG303" s="150">
        <f>IF(N303="zákl. přenesená",J303,0)</f>
        <v>0</v>
      </c>
      <c r="BH303" s="150">
        <f>IF(N303="sníž. přenesená",J303,0)</f>
        <v>0</v>
      </c>
      <c r="BI303" s="150">
        <f>IF(N303="nulová",J303,0)</f>
        <v>0</v>
      </c>
      <c r="BJ303" s="17" t="s">
        <v>87</v>
      </c>
      <c r="BK303" s="150">
        <f>ROUND(I303*H303,2)</f>
        <v>0</v>
      </c>
      <c r="BL303" s="17" t="s">
        <v>327</v>
      </c>
      <c r="BM303" s="149" t="s">
        <v>2650</v>
      </c>
    </row>
    <row r="304" spans="2:65" s="13" customFormat="1">
      <c r="B304" s="158"/>
      <c r="D304" s="152" t="s">
        <v>179</v>
      </c>
      <c r="F304" s="160" t="s">
        <v>2651</v>
      </c>
      <c r="H304" s="161">
        <v>1.98</v>
      </c>
      <c r="I304" s="162"/>
      <c r="L304" s="158"/>
      <c r="M304" s="163"/>
      <c r="T304" s="164"/>
      <c r="AT304" s="159" t="s">
        <v>179</v>
      </c>
      <c r="AU304" s="159" t="s">
        <v>89</v>
      </c>
      <c r="AV304" s="13" t="s">
        <v>89</v>
      </c>
      <c r="AW304" s="13" t="s">
        <v>4</v>
      </c>
      <c r="AX304" s="13" t="s">
        <v>87</v>
      </c>
      <c r="AY304" s="159" t="s">
        <v>171</v>
      </c>
    </row>
    <row r="305" spans="2:65" s="1" customFormat="1" ht="24.15" customHeight="1">
      <c r="B305" s="32"/>
      <c r="C305" s="137" t="s">
        <v>548</v>
      </c>
      <c r="D305" s="137" t="s">
        <v>173</v>
      </c>
      <c r="E305" s="138" t="s">
        <v>2006</v>
      </c>
      <c r="F305" s="139" t="s">
        <v>2007</v>
      </c>
      <c r="G305" s="140" t="s">
        <v>176</v>
      </c>
      <c r="H305" s="141">
        <v>35.76</v>
      </c>
      <c r="I305" s="142"/>
      <c r="J305" s="143">
        <f>ROUND(I305*H305,2)</f>
        <v>0</v>
      </c>
      <c r="K305" s="144"/>
      <c r="L305" s="32"/>
      <c r="M305" s="145" t="s">
        <v>1</v>
      </c>
      <c r="N305" s="146" t="s">
        <v>45</v>
      </c>
      <c r="P305" s="147">
        <f>O305*H305</f>
        <v>0</v>
      </c>
      <c r="Q305" s="147">
        <v>0</v>
      </c>
      <c r="R305" s="147">
        <f>Q305*H305</f>
        <v>0</v>
      </c>
      <c r="S305" s="147">
        <v>0</v>
      </c>
      <c r="T305" s="148">
        <f>S305*H305</f>
        <v>0</v>
      </c>
      <c r="AR305" s="149" t="s">
        <v>327</v>
      </c>
      <c r="AT305" s="149" t="s">
        <v>173</v>
      </c>
      <c r="AU305" s="149" t="s">
        <v>89</v>
      </c>
      <c r="AY305" s="17" t="s">
        <v>171</v>
      </c>
      <c r="BE305" s="150">
        <f>IF(N305="základní",J305,0)</f>
        <v>0</v>
      </c>
      <c r="BF305" s="150">
        <f>IF(N305="snížená",J305,0)</f>
        <v>0</v>
      </c>
      <c r="BG305" s="150">
        <f>IF(N305="zákl. přenesená",J305,0)</f>
        <v>0</v>
      </c>
      <c r="BH305" s="150">
        <f>IF(N305="sníž. přenesená",J305,0)</f>
        <v>0</v>
      </c>
      <c r="BI305" s="150">
        <f>IF(N305="nulová",J305,0)</f>
        <v>0</v>
      </c>
      <c r="BJ305" s="17" t="s">
        <v>87</v>
      </c>
      <c r="BK305" s="150">
        <f>ROUND(I305*H305,2)</f>
        <v>0</v>
      </c>
      <c r="BL305" s="17" t="s">
        <v>327</v>
      </c>
      <c r="BM305" s="149" t="s">
        <v>2652</v>
      </c>
    </row>
    <row r="306" spans="2:65" s="12" customFormat="1">
      <c r="B306" s="151"/>
      <c r="D306" s="152" t="s">
        <v>179</v>
      </c>
      <c r="E306" s="153" t="s">
        <v>1</v>
      </c>
      <c r="F306" s="154" t="s">
        <v>2564</v>
      </c>
      <c r="H306" s="153" t="s">
        <v>1</v>
      </c>
      <c r="I306" s="155"/>
      <c r="L306" s="151"/>
      <c r="M306" s="156"/>
      <c r="T306" s="157"/>
      <c r="AT306" s="153" t="s">
        <v>179</v>
      </c>
      <c r="AU306" s="153" t="s">
        <v>89</v>
      </c>
      <c r="AV306" s="12" t="s">
        <v>87</v>
      </c>
      <c r="AW306" s="12" t="s">
        <v>36</v>
      </c>
      <c r="AX306" s="12" t="s">
        <v>80</v>
      </c>
      <c r="AY306" s="153" t="s">
        <v>171</v>
      </c>
    </row>
    <row r="307" spans="2:65" s="12" customFormat="1">
      <c r="B307" s="151"/>
      <c r="D307" s="152" t="s">
        <v>179</v>
      </c>
      <c r="E307" s="153" t="s">
        <v>1</v>
      </c>
      <c r="F307" s="154" t="s">
        <v>1852</v>
      </c>
      <c r="H307" s="153" t="s">
        <v>1</v>
      </c>
      <c r="I307" s="155"/>
      <c r="L307" s="151"/>
      <c r="M307" s="156"/>
      <c r="T307" s="157"/>
      <c r="AT307" s="153" t="s">
        <v>179</v>
      </c>
      <c r="AU307" s="153" t="s">
        <v>89</v>
      </c>
      <c r="AV307" s="12" t="s">
        <v>87</v>
      </c>
      <c r="AW307" s="12" t="s">
        <v>36</v>
      </c>
      <c r="AX307" s="12" t="s">
        <v>80</v>
      </c>
      <c r="AY307" s="153" t="s">
        <v>171</v>
      </c>
    </row>
    <row r="308" spans="2:65" s="12" customFormat="1">
      <c r="B308" s="151"/>
      <c r="D308" s="152" t="s">
        <v>179</v>
      </c>
      <c r="E308" s="153" t="s">
        <v>1</v>
      </c>
      <c r="F308" s="154" t="s">
        <v>2653</v>
      </c>
      <c r="H308" s="153" t="s">
        <v>1</v>
      </c>
      <c r="I308" s="155"/>
      <c r="L308" s="151"/>
      <c r="M308" s="156"/>
      <c r="T308" s="157"/>
      <c r="AT308" s="153" t="s">
        <v>179</v>
      </c>
      <c r="AU308" s="153" t="s">
        <v>89</v>
      </c>
      <c r="AV308" s="12" t="s">
        <v>87</v>
      </c>
      <c r="AW308" s="12" t="s">
        <v>36</v>
      </c>
      <c r="AX308" s="12" t="s">
        <v>80</v>
      </c>
      <c r="AY308" s="153" t="s">
        <v>171</v>
      </c>
    </row>
    <row r="309" spans="2:65" s="13" customFormat="1">
      <c r="B309" s="158"/>
      <c r="D309" s="152" t="s">
        <v>179</v>
      </c>
      <c r="E309" s="159" t="s">
        <v>1</v>
      </c>
      <c r="F309" s="160" t="s">
        <v>2654</v>
      </c>
      <c r="H309" s="161">
        <v>35.76</v>
      </c>
      <c r="I309" s="162"/>
      <c r="L309" s="158"/>
      <c r="M309" s="163"/>
      <c r="T309" s="164"/>
      <c r="AT309" s="159" t="s">
        <v>179</v>
      </c>
      <c r="AU309" s="159" t="s">
        <v>89</v>
      </c>
      <c r="AV309" s="13" t="s">
        <v>89</v>
      </c>
      <c r="AW309" s="13" t="s">
        <v>36</v>
      </c>
      <c r="AX309" s="13" t="s">
        <v>80</v>
      </c>
      <c r="AY309" s="159" t="s">
        <v>171</v>
      </c>
    </row>
    <row r="310" spans="2:65" s="14" customFormat="1">
      <c r="B310" s="165"/>
      <c r="D310" s="152" t="s">
        <v>179</v>
      </c>
      <c r="E310" s="166" t="s">
        <v>1</v>
      </c>
      <c r="F310" s="167" t="s">
        <v>183</v>
      </c>
      <c r="H310" s="168">
        <v>35.76</v>
      </c>
      <c r="I310" s="169"/>
      <c r="L310" s="165"/>
      <c r="M310" s="170"/>
      <c r="T310" s="171"/>
      <c r="AT310" s="166" t="s">
        <v>179</v>
      </c>
      <c r="AU310" s="166" t="s">
        <v>89</v>
      </c>
      <c r="AV310" s="14" t="s">
        <v>177</v>
      </c>
      <c r="AW310" s="14" t="s">
        <v>36</v>
      </c>
      <c r="AX310" s="14" t="s">
        <v>87</v>
      </c>
      <c r="AY310" s="166" t="s">
        <v>171</v>
      </c>
    </row>
    <row r="311" spans="2:65" s="1" customFormat="1" ht="16.5" customHeight="1">
      <c r="B311" s="32"/>
      <c r="C311" s="182" t="s">
        <v>552</v>
      </c>
      <c r="D311" s="182" t="s">
        <v>757</v>
      </c>
      <c r="E311" s="183" t="s">
        <v>2019</v>
      </c>
      <c r="F311" s="184" t="s">
        <v>2020</v>
      </c>
      <c r="G311" s="185" t="s">
        <v>689</v>
      </c>
      <c r="H311" s="186">
        <v>1.2E-2</v>
      </c>
      <c r="I311" s="187"/>
      <c r="J311" s="188">
        <f>ROUND(I311*H311,2)</f>
        <v>0</v>
      </c>
      <c r="K311" s="189"/>
      <c r="L311" s="190"/>
      <c r="M311" s="191" t="s">
        <v>1</v>
      </c>
      <c r="N311" s="192" t="s">
        <v>45</v>
      </c>
      <c r="P311" s="147">
        <f>O311*H311</f>
        <v>0</v>
      </c>
      <c r="Q311" s="147">
        <v>1</v>
      </c>
      <c r="R311" s="147">
        <f>Q311*H311</f>
        <v>1.2E-2</v>
      </c>
      <c r="S311" s="147">
        <v>0</v>
      </c>
      <c r="T311" s="148">
        <f>S311*H311</f>
        <v>0</v>
      </c>
      <c r="AR311" s="149" t="s">
        <v>552</v>
      </c>
      <c r="AT311" s="149" t="s">
        <v>757</v>
      </c>
      <c r="AU311" s="149" t="s">
        <v>89</v>
      </c>
      <c r="AY311" s="17" t="s">
        <v>171</v>
      </c>
      <c r="BE311" s="150">
        <f>IF(N311="základní",J311,0)</f>
        <v>0</v>
      </c>
      <c r="BF311" s="150">
        <f>IF(N311="snížená",J311,0)</f>
        <v>0</v>
      </c>
      <c r="BG311" s="150">
        <f>IF(N311="zákl. přenesená",J311,0)</f>
        <v>0</v>
      </c>
      <c r="BH311" s="150">
        <f>IF(N311="sníž. přenesená",J311,0)</f>
        <v>0</v>
      </c>
      <c r="BI311" s="150">
        <f>IF(N311="nulová",J311,0)</f>
        <v>0</v>
      </c>
      <c r="BJ311" s="17" t="s">
        <v>87</v>
      </c>
      <c r="BK311" s="150">
        <f>ROUND(I311*H311,2)</f>
        <v>0</v>
      </c>
      <c r="BL311" s="17" t="s">
        <v>327</v>
      </c>
      <c r="BM311" s="149" t="s">
        <v>2655</v>
      </c>
    </row>
    <row r="312" spans="2:65" s="13" customFormat="1">
      <c r="B312" s="158"/>
      <c r="D312" s="152" t="s">
        <v>179</v>
      </c>
      <c r="F312" s="160" t="s">
        <v>2656</v>
      </c>
      <c r="H312" s="161">
        <v>1.2E-2</v>
      </c>
      <c r="I312" s="162"/>
      <c r="L312" s="158"/>
      <c r="M312" s="163"/>
      <c r="T312" s="164"/>
      <c r="AT312" s="159" t="s">
        <v>179</v>
      </c>
      <c r="AU312" s="159" t="s">
        <v>89</v>
      </c>
      <c r="AV312" s="13" t="s">
        <v>89</v>
      </c>
      <c r="AW312" s="13" t="s">
        <v>4</v>
      </c>
      <c r="AX312" s="13" t="s">
        <v>87</v>
      </c>
      <c r="AY312" s="159" t="s">
        <v>171</v>
      </c>
    </row>
    <row r="313" spans="2:65" s="1" customFormat="1" ht="24.15" customHeight="1">
      <c r="B313" s="32"/>
      <c r="C313" s="137" t="s">
        <v>556</v>
      </c>
      <c r="D313" s="137" t="s">
        <v>173</v>
      </c>
      <c r="E313" s="138" t="s">
        <v>2006</v>
      </c>
      <c r="F313" s="139" t="s">
        <v>2007</v>
      </c>
      <c r="G313" s="140" t="s">
        <v>176</v>
      </c>
      <c r="H313" s="141">
        <v>11.17</v>
      </c>
      <c r="I313" s="142"/>
      <c r="J313" s="143">
        <f>ROUND(I313*H313,2)</f>
        <v>0</v>
      </c>
      <c r="K313" s="144"/>
      <c r="L313" s="32"/>
      <c r="M313" s="145" t="s">
        <v>1</v>
      </c>
      <c r="N313" s="146" t="s">
        <v>45</v>
      </c>
      <c r="P313" s="147">
        <f>O313*H313</f>
        <v>0</v>
      </c>
      <c r="Q313" s="147">
        <v>0</v>
      </c>
      <c r="R313" s="147">
        <f>Q313*H313</f>
        <v>0</v>
      </c>
      <c r="S313" s="147">
        <v>0</v>
      </c>
      <c r="T313" s="148">
        <f>S313*H313</f>
        <v>0</v>
      </c>
      <c r="AR313" s="149" t="s">
        <v>327</v>
      </c>
      <c r="AT313" s="149" t="s">
        <v>173</v>
      </c>
      <c r="AU313" s="149" t="s">
        <v>89</v>
      </c>
      <c r="AY313" s="17" t="s">
        <v>171</v>
      </c>
      <c r="BE313" s="150">
        <f>IF(N313="základní",J313,0)</f>
        <v>0</v>
      </c>
      <c r="BF313" s="150">
        <f>IF(N313="snížená",J313,0)</f>
        <v>0</v>
      </c>
      <c r="BG313" s="150">
        <f>IF(N313="zákl. přenesená",J313,0)</f>
        <v>0</v>
      </c>
      <c r="BH313" s="150">
        <f>IF(N313="sníž. přenesená",J313,0)</f>
        <v>0</v>
      </c>
      <c r="BI313" s="150">
        <f>IF(N313="nulová",J313,0)</f>
        <v>0</v>
      </c>
      <c r="BJ313" s="17" t="s">
        <v>87</v>
      </c>
      <c r="BK313" s="150">
        <f>ROUND(I313*H313,2)</f>
        <v>0</v>
      </c>
      <c r="BL313" s="17" t="s">
        <v>327</v>
      </c>
      <c r="BM313" s="149" t="s">
        <v>2657</v>
      </c>
    </row>
    <row r="314" spans="2:65" s="12" customFormat="1">
      <c r="B314" s="151"/>
      <c r="D314" s="152" t="s">
        <v>179</v>
      </c>
      <c r="E314" s="153" t="s">
        <v>1</v>
      </c>
      <c r="F314" s="154" t="s">
        <v>2564</v>
      </c>
      <c r="H314" s="153" t="s">
        <v>1</v>
      </c>
      <c r="I314" s="155"/>
      <c r="L314" s="151"/>
      <c r="M314" s="156"/>
      <c r="T314" s="157"/>
      <c r="AT314" s="153" t="s">
        <v>179</v>
      </c>
      <c r="AU314" s="153" t="s">
        <v>89</v>
      </c>
      <c r="AV314" s="12" t="s">
        <v>87</v>
      </c>
      <c r="AW314" s="12" t="s">
        <v>36</v>
      </c>
      <c r="AX314" s="12" t="s">
        <v>80</v>
      </c>
      <c r="AY314" s="153" t="s">
        <v>171</v>
      </c>
    </row>
    <row r="315" spans="2:65" s="12" customFormat="1">
      <c r="B315" s="151"/>
      <c r="D315" s="152" t="s">
        <v>179</v>
      </c>
      <c r="E315" s="153" t="s">
        <v>1</v>
      </c>
      <c r="F315" s="154" t="s">
        <v>1852</v>
      </c>
      <c r="H315" s="153" t="s">
        <v>1</v>
      </c>
      <c r="I315" s="155"/>
      <c r="L315" s="151"/>
      <c r="M315" s="156"/>
      <c r="T315" s="157"/>
      <c r="AT315" s="153" t="s">
        <v>179</v>
      </c>
      <c r="AU315" s="153" t="s">
        <v>89</v>
      </c>
      <c r="AV315" s="12" t="s">
        <v>87</v>
      </c>
      <c r="AW315" s="12" t="s">
        <v>36</v>
      </c>
      <c r="AX315" s="12" t="s">
        <v>80</v>
      </c>
      <c r="AY315" s="153" t="s">
        <v>171</v>
      </c>
    </row>
    <row r="316" spans="2:65" s="12" customFormat="1" ht="20.399999999999999">
      <c r="B316" s="151"/>
      <c r="D316" s="152" t="s">
        <v>179</v>
      </c>
      <c r="E316" s="153" t="s">
        <v>1</v>
      </c>
      <c r="F316" s="154" t="s">
        <v>2658</v>
      </c>
      <c r="H316" s="153" t="s">
        <v>1</v>
      </c>
      <c r="I316" s="155"/>
      <c r="L316" s="151"/>
      <c r="M316" s="156"/>
      <c r="T316" s="157"/>
      <c r="AT316" s="153" t="s">
        <v>179</v>
      </c>
      <c r="AU316" s="153" t="s">
        <v>89</v>
      </c>
      <c r="AV316" s="12" t="s">
        <v>87</v>
      </c>
      <c r="AW316" s="12" t="s">
        <v>36</v>
      </c>
      <c r="AX316" s="12" t="s">
        <v>80</v>
      </c>
      <c r="AY316" s="153" t="s">
        <v>171</v>
      </c>
    </row>
    <row r="317" spans="2:65" s="13" customFormat="1">
      <c r="B317" s="158"/>
      <c r="D317" s="152" t="s">
        <v>179</v>
      </c>
      <c r="E317" s="159" t="s">
        <v>1</v>
      </c>
      <c r="F317" s="160" t="s">
        <v>2659</v>
      </c>
      <c r="H317" s="161">
        <v>9</v>
      </c>
      <c r="I317" s="162"/>
      <c r="L317" s="158"/>
      <c r="M317" s="163"/>
      <c r="T317" s="164"/>
      <c r="AT317" s="159" t="s">
        <v>179</v>
      </c>
      <c r="AU317" s="159" t="s">
        <v>89</v>
      </c>
      <c r="AV317" s="13" t="s">
        <v>89</v>
      </c>
      <c r="AW317" s="13" t="s">
        <v>36</v>
      </c>
      <c r="AX317" s="13" t="s">
        <v>80</v>
      </c>
      <c r="AY317" s="159" t="s">
        <v>171</v>
      </c>
    </row>
    <row r="318" spans="2:65" s="13" customFormat="1">
      <c r="B318" s="158"/>
      <c r="D318" s="152" t="s">
        <v>179</v>
      </c>
      <c r="E318" s="159" t="s">
        <v>1</v>
      </c>
      <c r="F318" s="160" t="s">
        <v>2660</v>
      </c>
      <c r="H318" s="161">
        <v>2.17</v>
      </c>
      <c r="I318" s="162"/>
      <c r="L318" s="158"/>
      <c r="M318" s="163"/>
      <c r="T318" s="164"/>
      <c r="AT318" s="159" t="s">
        <v>179</v>
      </c>
      <c r="AU318" s="159" t="s">
        <v>89</v>
      </c>
      <c r="AV318" s="13" t="s">
        <v>89</v>
      </c>
      <c r="AW318" s="13" t="s">
        <v>36</v>
      </c>
      <c r="AX318" s="13" t="s">
        <v>80</v>
      </c>
      <c r="AY318" s="159" t="s">
        <v>171</v>
      </c>
    </row>
    <row r="319" spans="2:65" s="14" customFormat="1">
      <c r="B319" s="165"/>
      <c r="D319" s="152" t="s">
        <v>179</v>
      </c>
      <c r="E319" s="166" t="s">
        <v>1</v>
      </c>
      <c r="F319" s="167" t="s">
        <v>183</v>
      </c>
      <c r="H319" s="168">
        <v>11.17</v>
      </c>
      <c r="I319" s="169"/>
      <c r="L319" s="165"/>
      <c r="M319" s="170"/>
      <c r="T319" s="171"/>
      <c r="AT319" s="166" t="s">
        <v>179</v>
      </c>
      <c r="AU319" s="166" t="s">
        <v>89</v>
      </c>
      <c r="AV319" s="14" t="s">
        <v>177</v>
      </c>
      <c r="AW319" s="14" t="s">
        <v>36</v>
      </c>
      <c r="AX319" s="14" t="s">
        <v>87</v>
      </c>
      <c r="AY319" s="166" t="s">
        <v>171</v>
      </c>
    </row>
    <row r="320" spans="2:65" s="1" customFormat="1" ht="16.5" customHeight="1">
      <c r="B320" s="32"/>
      <c r="C320" s="182" t="s">
        <v>560</v>
      </c>
      <c r="D320" s="182" t="s">
        <v>757</v>
      </c>
      <c r="E320" s="183" t="s">
        <v>2001</v>
      </c>
      <c r="F320" s="184" t="s">
        <v>2002</v>
      </c>
      <c r="G320" s="185" t="s">
        <v>2003</v>
      </c>
      <c r="H320" s="186">
        <v>3.798</v>
      </c>
      <c r="I320" s="187"/>
      <c r="J320" s="188">
        <f>ROUND(I320*H320,2)</f>
        <v>0</v>
      </c>
      <c r="K320" s="189"/>
      <c r="L320" s="190"/>
      <c r="M320" s="191" t="s">
        <v>1</v>
      </c>
      <c r="N320" s="192" t="s">
        <v>45</v>
      </c>
      <c r="P320" s="147">
        <f>O320*H320</f>
        <v>0</v>
      </c>
      <c r="Q320" s="147">
        <v>1E-3</v>
      </c>
      <c r="R320" s="147">
        <f>Q320*H320</f>
        <v>3.7980000000000002E-3</v>
      </c>
      <c r="S320" s="147">
        <v>0</v>
      </c>
      <c r="T320" s="148">
        <f>S320*H320</f>
        <v>0</v>
      </c>
      <c r="AR320" s="149" t="s">
        <v>552</v>
      </c>
      <c r="AT320" s="149" t="s">
        <v>757</v>
      </c>
      <c r="AU320" s="149" t="s">
        <v>89</v>
      </c>
      <c r="AY320" s="17" t="s">
        <v>171</v>
      </c>
      <c r="BE320" s="150">
        <f>IF(N320="základní",J320,0)</f>
        <v>0</v>
      </c>
      <c r="BF320" s="150">
        <f>IF(N320="snížená",J320,0)</f>
        <v>0</v>
      </c>
      <c r="BG320" s="150">
        <f>IF(N320="zákl. přenesená",J320,0)</f>
        <v>0</v>
      </c>
      <c r="BH320" s="150">
        <f>IF(N320="sníž. přenesená",J320,0)</f>
        <v>0</v>
      </c>
      <c r="BI320" s="150">
        <f>IF(N320="nulová",J320,0)</f>
        <v>0</v>
      </c>
      <c r="BJ320" s="17" t="s">
        <v>87</v>
      </c>
      <c r="BK320" s="150">
        <f>ROUND(I320*H320,2)</f>
        <v>0</v>
      </c>
      <c r="BL320" s="17" t="s">
        <v>327</v>
      </c>
      <c r="BM320" s="149" t="s">
        <v>2661</v>
      </c>
    </row>
    <row r="321" spans="2:65" s="13" customFormat="1">
      <c r="B321" s="158"/>
      <c r="D321" s="152" t="s">
        <v>179</v>
      </c>
      <c r="F321" s="160" t="s">
        <v>2662</v>
      </c>
      <c r="H321" s="161">
        <v>3.798</v>
      </c>
      <c r="I321" s="162"/>
      <c r="L321" s="158"/>
      <c r="M321" s="163"/>
      <c r="T321" s="164"/>
      <c r="AT321" s="159" t="s">
        <v>179</v>
      </c>
      <c r="AU321" s="159" t="s">
        <v>89</v>
      </c>
      <c r="AV321" s="13" t="s">
        <v>89</v>
      </c>
      <c r="AW321" s="13" t="s">
        <v>4</v>
      </c>
      <c r="AX321" s="13" t="s">
        <v>87</v>
      </c>
      <c r="AY321" s="159" t="s">
        <v>171</v>
      </c>
    </row>
    <row r="322" spans="2:65" s="1" customFormat="1" ht="24.15" customHeight="1">
      <c r="B322" s="32"/>
      <c r="C322" s="137" t="s">
        <v>564</v>
      </c>
      <c r="D322" s="137" t="s">
        <v>173</v>
      </c>
      <c r="E322" s="138" t="s">
        <v>2023</v>
      </c>
      <c r="F322" s="139" t="s">
        <v>2024</v>
      </c>
      <c r="G322" s="140" t="s">
        <v>176</v>
      </c>
      <c r="H322" s="141">
        <v>71.52</v>
      </c>
      <c r="I322" s="142"/>
      <c r="J322" s="143">
        <f>ROUND(I322*H322,2)</f>
        <v>0</v>
      </c>
      <c r="K322" s="144"/>
      <c r="L322" s="32"/>
      <c r="M322" s="145" t="s">
        <v>1</v>
      </c>
      <c r="N322" s="146" t="s">
        <v>45</v>
      </c>
      <c r="P322" s="147">
        <f>O322*H322</f>
        <v>0</v>
      </c>
      <c r="Q322" s="147">
        <v>0</v>
      </c>
      <c r="R322" s="147">
        <f>Q322*H322</f>
        <v>0</v>
      </c>
      <c r="S322" s="147">
        <v>0</v>
      </c>
      <c r="T322" s="148">
        <f>S322*H322</f>
        <v>0</v>
      </c>
      <c r="AR322" s="149" t="s">
        <v>327</v>
      </c>
      <c r="AT322" s="149" t="s">
        <v>173</v>
      </c>
      <c r="AU322" s="149" t="s">
        <v>89</v>
      </c>
      <c r="AY322" s="17" t="s">
        <v>171</v>
      </c>
      <c r="BE322" s="150">
        <f>IF(N322="základní",J322,0)</f>
        <v>0</v>
      </c>
      <c r="BF322" s="150">
        <f>IF(N322="snížená",J322,0)</f>
        <v>0</v>
      </c>
      <c r="BG322" s="150">
        <f>IF(N322="zákl. přenesená",J322,0)</f>
        <v>0</v>
      </c>
      <c r="BH322" s="150">
        <f>IF(N322="sníž. přenesená",J322,0)</f>
        <v>0</v>
      </c>
      <c r="BI322" s="150">
        <f>IF(N322="nulová",J322,0)</f>
        <v>0</v>
      </c>
      <c r="BJ322" s="17" t="s">
        <v>87</v>
      </c>
      <c r="BK322" s="150">
        <f>ROUND(I322*H322,2)</f>
        <v>0</v>
      </c>
      <c r="BL322" s="17" t="s">
        <v>327</v>
      </c>
      <c r="BM322" s="149" t="s">
        <v>2663</v>
      </c>
    </row>
    <row r="323" spans="2:65" s="12" customFormat="1">
      <c r="B323" s="151"/>
      <c r="D323" s="152" t="s">
        <v>179</v>
      </c>
      <c r="E323" s="153" t="s">
        <v>1</v>
      </c>
      <c r="F323" s="154" t="s">
        <v>2564</v>
      </c>
      <c r="H323" s="153" t="s">
        <v>1</v>
      </c>
      <c r="I323" s="155"/>
      <c r="L323" s="151"/>
      <c r="M323" s="156"/>
      <c r="T323" s="157"/>
      <c r="AT323" s="153" t="s">
        <v>179</v>
      </c>
      <c r="AU323" s="153" t="s">
        <v>89</v>
      </c>
      <c r="AV323" s="12" t="s">
        <v>87</v>
      </c>
      <c r="AW323" s="12" t="s">
        <v>36</v>
      </c>
      <c r="AX323" s="12" t="s">
        <v>80</v>
      </c>
      <c r="AY323" s="153" t="s">
        <v>171</v>
      </c>
    </row>
    <row r="324" spans="2:65" s="12" customFormat="1">
      <c r="B324" s="151"/>
      <c r="D324" s="152" t="s">
        <v>179</v>
      </c>
      <c r="E324" s="153" t="s">
        <v>1</v>
      </c>
      <c r="F324" s="154" t="s">
        <v>1852</v>
      </c>
      <c r="H324" s="153" t="s">
        <v>1</v>
      </c>
      <c r="I324" s="155"/>
      <c r="L324" s="151"/>
      <c r="M324" s="156"/>
      <c r="T324" s="157"/>
      <c r="AT324" s="153" t="s">
        <v>179</v>
      </c>
      <c r="AU324" s="153" t="s">
        <v>89</v>
      </c>
      <c r="AV324" s="12" t="s">
        <v>87</v>
      </c>
      <c r="AW324" s="12" t="s">
        <v>36</v>
      </c>
      <c r="AX324" s="12" t="s">
        <v>80</v>
      </c>
      <c r="AY324" s="153" t="s">
        <v>171</v>
      </c>
    </row>
    <row r="325" spans="2:65" s="12" customFormat="1">
      <c r="B325" s="151"/>
      <c r="D325" s="152" t="s">
        <v>179</v>
      </c>
      <c r="E325" s="153" t="s">
        <v>1</v>
      </c>
      <c r="F325" s="154" t="s">
        <v>2664</v>
      </c>
      <c r="H325" s="153" t="s">
        <v>1</v>
      </c>
      <c r="I325" s="155"/>
      <c r="L325" s="151"/>
      <c r="M325" s="156"/>
      <c r="T325" s="157"/>
      <c r="AT325" s="153" t="s">
        <v>179</v>
      </c>
      <c r="AU325" s="153" t="s">
        <v>89</v>
      </c>
      <c r="AV325" s="12" t="s">
        <v>87</v>
      </c>
      <c r="AW325" s="12" t="s">
        <v>36</v>
      </c>
      <c r="AX325" s="12" t="s">
        <v>80</v>
      </c>
      <c r="AY325" s="153" t="s">
        <v>171</v>
      </c>
    </row>
    <row r="326" spans="2:65" s="13" customFormat="1">
      <c r="B326" s="158"/>
      <c r="D326" s="152" t="s">
        <v>179</v>
      </c>
      <c r="E326" s="159" t="s">
        <v>1</v>
      </c>
      <c r="F326" s="160" t="s">
        <v>2654</v>
      </c>
      <c r="H326" s="161">
        <v>35.76</v>
      </c>
      <c r="I326" s="162"/>
      <c r="L326" s="158"/>
      <c r="M326" s="163"/>
      <c r="T326" s="164"/>
      <c r="AT326" s="159" t="s">
        <v>179</v>
      </c>
      <c r="AU326" s="159" t="s">
        <v>89</v>
      </c>
      <c r="AV326" s="13" t="s">
        <v>89</v>
      </c>
      <c r="AW326" s="13" t="s">
        <v>36</v>
      </c>
      <c r="AX326" s="13" t="s">
        <v>80</v>
      </c>
      <c r="AY326" s="159" t="s">
        <v>171</v>
      </c>
    </row>
    <row r="327" spans="2:65" s="14" customFormat="1">
      <c r="B327" s="165"/>
      <c r="D327" s="152" t="s">
        <v>179</v>
      </c>
      <c r="E327" s="166" t="s">
        <v>1</v>
      </c>
      <c r="F327" s="167" t="s">
        <v>183</v>
      </c>
      <c r="H327" s="168">
        <v>35.76</v>
      </c>
      <c r="I327" s="169"/>
      <c r="L327" s="165"/>
      <c r="M327" s="170"/>
      <c r="T327" s="171"/>
      <c r="AT327" s="166" t="s">
        <v>179</v>
      </c>
      <c r="AU327" s="166" t="s">
        <v>89</v>
      </c>
      <c r="AV327" s="14" t="s">
        <v>177</v>
      </c>
      <c r="AW327" s="14" t="s">
        <v>36</v>
      </c>
      <c r="AX327" s="14" t="s">
        <v>80</v>
      </c>
      <c r="AY327" s="166" t="s">
        <v>171</v>
      </c>
    </row>
    <row r="328" spans="2:65" s="13" customFormat="1">
      <c r="B328" s="158"/>
      <c r="D328" s="152" t="s">
        <v>179</v>
      </c>
      <c r="E328" s="159" t="s">
        <v>1</v>
      </c>
      <c r="F328" s="160" t="s">
        <v>2665</v>
      </c>
      <c r="H328" s="161">
        <v>71.52</v>
      </c>
      <c r="I328" s="162"/>
      <c r="L328" s="158"/>
      <c r="M328" s="163"/>
      <c r="T328" s="164"/>
      <c r="AT328" s="159" t="s">
        <v>179</v>
      </c>
      <c r="AU328" s="159" t="s">
        <v>89</v>
      </c>
      <c r="AV328" s="13" t="s">
        <v>89</v>
      </c>
      <c r="AW328" s="13" t="s">
        <v>36</v>
      </c>
      <c r="AX328" s="13" t="s">
        <v>87</v>
      </c>
      <c r="AY328" s="159" t="s">
        <v>171</v>
      </c>
    </row>
    <row r="329" spans="2:65" s="1" customFormat="1" ht="16.5" customHeight="1">
      <c r="B329" s="32"/>
      <c r="C329" s="182" t="s">
        <v>568</v>
      </c>
      <c r="D329" s="182" t="s">
        <v>757</v>
      </c>
      <c r="E329" s="183" t="s">
        <v>2028</v>
      </c>
      <c r="F329" s="184" t="s">
        <v>2029</v>
      </c>
      <c r="G329" s="185" t="s">
        <v>813</v>
      </c>
      <c r="H329" s="186">
        <v>107.28</v>
      </c>
      <c r="I329" s="187"/>
      <c r="J329" s="188">
        <f>ROUND(I329*H329,2)</f>
        <v>0</v>
      </c>
      <c r="K329" s="189"/>
      <c r="L329" s="190"/>
      <c r="M329" s="191" t="s">
        <v>1</v>
      </c>
      <c r="N329" s="192" t="s">
        <v>45</v>
      </c>
      <c r="P329" s="147">
        <f>O329*H329</f>
        <v>0</v>
      </c>
      <c r="Q329" s="147">
        <v>1E-3</v>
      </c>
      <c r="R329" s="147">
        <f>Q329*H329</f>
        <v>0.10728</v>
      </c>
      <c r="S329" s="147">
        <v>0</v>
      </c>
      <c r="T329" s="148">
        <f>S329*H329</f>
        <v>0</v>
      </c>
      <c r="AR329" s="149" t="s">
        <v>552</v>
      </c>
      <c r="AT329" s="149" t="s">
        <v>757</v>
      </c>
      <c r="AU329" s="149" t="s">
        <v>89</v>
      </c>
      <c r="AY329" s="17" t="s">
        <v>171</v>
      </c>
      <c r="BE329" s="150">
        <f>IF(N329="základní",J329,0)</f>
        <v>0</v>
      </c>
      <c r="BF329" s="150">
        <f>IF(N329="snížená",J329,0)</f>
        <v>0</v>
      </c>
      <c r="BG329" s="150">
        <f>IF(N329="zákl. přenesená",J329,0)</f>
        <v>0</v>
      </c>
      <c r="BH329" s="150">
        <f>IF(N329="sníž. přenesená",J329,0)</f>
        <v>0</v>
      </c>
      <c r="BI329" s="150">
        <f>IF(N329="nulová",J329,0)</f>
        <v>0</v>
      </c>
      <c r="BJ329" s="17" t="s">
        <v>87</v>
      </c>
      <c r="BK329" s="150">
        <f>ROUND(I329*H329,2)</f>
        <v>0</v>
      </c>
      <c r="BL329" s="17" t="s">
        <v>327</v>
      </c>
      <c r="BM329" s="149" t="s">
        <v>2666</v>
      </c>
    </row>
    <row r="330" spans="2:65" s="13" customFormat="1">
      <c r="B330" s="158"/>
      <c r="D330" s="152" t="s">
        <v>179</v>
      </c>
      <c r="F330" s="160" t="s">
        <v>2667</v>
      </c>
      <c r="H330" s="161">
        <v>107.28</v>
      </c>
      <c r="I330" s="162"/>
      <c r="L330" s="158"/>
      <c r="M330" s="163"/>
      <c r="T330" s="164"/>
      <c r="AT330" s="159" t="s">
        <v>179</v>
      </c>
      <c r="AU330" s="159" t="s">
        <v>89</v>
      </c>
      <c r="AV330" s="13" t="s">
        <v>89</v>
      </c>
      <c r="AW330" s="13" t="s">
        <v>4</v>
      </c>
      <c r="AX330" s="13" t="s">
        <v>87</v>
      </c>
      <c r="AY330" s="159" t="s">
        <v>171</v>
      </c>
    </row>
    <row r="331" spans="2:65" s="1" customFormat="1" ht="24.15" customHeight="1">
      <c r="B331" s="32"/>
      <c r="C331" s="137" t="s">
        <v>576</v>
      </c>
      <c r="D331" s="137" t="s">
        <v>173</v>
      </c>
      <c r="E331" s="138" t="s">
        <v>2043</v>
      </c>
      <c r="F331" s="139" t="s">
        <v>2044</v>
      </c>
      <c r="G331" s="140" t="s">
        <v>176</v>
      </c>
      <c r="H331" s="141">
        <v>6.6</v>
      </c>
      <c r="I331" s="142"/>
      <c r="J331" s="143">
        <f>ROUND(I331*H331,2)</f>
        <v>0</v>
      </c>
      <c r="K331" s="144"/>
      <c r="L331" s="32"/>
      <c r="M331" s="145" t="s">
        <v>1</v>
      </c>
      <c r="N331" s="146" t="s">
        <v>45</v>
      </c>
      <c r="P331" s="147">
        <f>O331*H331</f>
        <v>0</v>
      </c>
      <c r="Q331" s="147">
        <v>4.0000000000000002E-4</v>
      </c>
      <c r="R331" s="147">
        <f>Q331*H331</f>
        <v>2.64E-3</v>
      </c>
      <c r="S331" s="147">
        <v>0</v>
      </c>
      <c r="T331" s="148">
        <f>S331*H331</f>
        <v>0</v>
      </c>
      <c r="AR331" s="149" t="s">
        <v>327</v>
      </c>
      <c r="AT331" s="149" t="s">
        <v>173</v>
      </c>
      <c r="AU331" s="149" t="s">
        <v>89</v>
      </c>
      <c r="AY331" s="17" t="s">
        <v>171</v>
      </c>
      <c r="BE331" s="150">
        <f>IF(N331="základní",J331,0)</f>
        <v>0</v>
      </c>
      <c r="BF331" s="150">
        <f>IF(N331="snížená",J331,0)</f>
        <v>0</v>
      </c>
      <c r="BG331" s="150">
        <f>IF(N331="zákl. přenesená",J331,0)</f>
        <v>0</v>
      </c>
      <c r="BH331" s="150">
        <f>IF(N331="sníž. přenesená",J331,0)</f>
        <v>0</v>
      </c>
      <c r="BI331" s="150">
        <f>IF(N331="nulová",J331,0)</f>
        <v>0</v>
      </c>
      <c r="BJ331" s="17" t="s">
        <v>87</v>
      </c>
      <c r="BK331" s="150">
        <f>ROUND(I331*H331,2)</f>
        <v>0</v>
      </c>
      <c r="BL331" s="17" t="s">
        <v>327</v>
      </c>
      <c r="BM331" s="149" t="s">
        <v>2668</v>
      </c>
    </row>
    <row r="332" spans="2:65" s="12" customFormat="1">
      <c r="B332" s="151"/>
      <c r="D332" s="152" t="s">
        <v>179</v>
      </c>
      <c r="E332" s="153" t="s">
        <v>1</v>
      </c>
      <c r="F332" s="154" t="s">
        <v>2564</v>
      </c>
      <c r="H332" s="153" t="s">
        <v>1</v>
      </c>
      <c r="I332" s="155"/>
      <c r="L332" s="151"/>
      <c r="M332" s="156"/>
      <c r="T332" s="157"/>
      <c r="AT332" s="153" t="s">
        <v>179</v>
      </c>
      <c r="AU332" s="153" t="s">
        <v>89</v>
      </c>
      <c r="AV332" s="12" t="s">
        <v>87</v>
      </c>
      <c r="AW332" s="12" t="s">
        <v>36</v>
      </c>
      <c r="AX332" s="12" t="s">
        <v>80</v>
      </c>
      <c r="AY332" s="153" t="s">
        <v>171</v>
      </c>
    </row>
    <row r="333" spans="2:65" s="12" customFormat="1">
      <c r="B333" s="151"/>
      <c r="D333" s="152" t="s">
        <v>179</v>
      </c>
      <c r="E333" s="153" t="s">
        <v>1</v>
      </c>
      <c r="F333" s="154" t="s">
        <v>1852</v>
      </c>
      <c r="H333" s="153" t="s">
        <v>1</v>
      </c>
      <c r="I333" s="155"/>
      <c r="L333" s="151"/>
      <c r="M333" s="156"/>
      <c r="T333" s="157"/>
      <c r="AT333" s="153" t="s">
        <v>179</v>
      </c>
      <c r="AU333" s="153" t="s">
        <v>89</v>
      </c>
      <c r="AV333" s="12" t="s">
        <v>87</v>
      </c>
      <c r="AW333" s="12" t="s">
        <v>36</v>
      </c>
      <c r="AX333" s="12" t="s">
        <v>80</v>
      </c>
      <c r="AY333" s="153" t="s">
        <v>171</v>
      </c>
    </row>
    <row r="334" spans="2:65" s="12" customFormat="1">
      <c r="B334" s="151"/>
      <c r="D334" s="152" t="s">
        <v>179</v>
      </c>
      <c r="E334" s="153" t="s">
        <v>1</v>
      </c>
      <c r="F334" s="154" t="s">
        <v>2046</v>
      </c>
      <c r="H334" s="153" t="s">
        <v>1</v>
      </c>
      <c r="I334" s="155"/>
      <c r="L334" s="151"/>
      <c r="M334" s="156"/>
      <c r="T334" s="157"/>
      <c r="AT334" s="153" t="s">
        <v>179</v>
      </c>
      <c r="AU334" s="153" t="s">
        <v>89</v>
      </c>
      <c r="AV334" s="12" t="s">
        <v>87</v>
      </c>
      <c r="AW334" s="12" t="s">
        <v>36</v>
      </c>
      <c r="AX334" s="12" t="s">
        <v>80</v>
      </c>
      <c r="AY334" s="153" t="s">
        <v>171</v>
      </c>
    </row>
    <row r="335" spans="2:65" s="13" customFormat="1">
      <c r="B335" s="158"/>
      <c r="D335" s="152" t="s">
        <v>179</v>
      </c>
      <c r="E335" s="159" t="s">
        <v>1</v>
      </c>
      <c r="F335" s="160" t="s">
        <v>2648</v>
      </c>
      <c r="H335" s="161">
        <v>9</v>
      </c>
      <c r="I335" s="162"/>
      <c r="L335" s="158"/>
      <c r="M335" s="163"/>
      <c r="T335" s="164"/>
      <c r="AT335" s="159" t="s">
        <v>179</v>
      </c>
      <c r="AU335" s="159" t="s">
        <v>89</v>
      </c>
      <c r="AV335" s="13" t="s">
        <v>89</v>
      </c>
      <c r="AW335" s="13" t="s">
        <v>36</v>
      </c>
      <c r="AX335" s="13" t="s">
        <v>80</v>
      </c>
      <c r="AY335" s="159" t="s">
        <v>171</v>
      </c>
    </row>
    <row r="336" spans="2:65" s="13" customFormat="1">
      <c r="B336" s="158"/>
      <c r="D336" s="152" t="s">
        <v>179</v>
      </c>
      <c r="E336" s="159" t="s">
        <v>1</v>
      </c>
      <c r="F336" s="160" t="s">
        <v>2649</v>
      </c>
      <c r="H336" s="161">
        <v>-2.4</v>
      </c>
      <c r="I336" s="162"/>
      <c r="L336" s="158"/>
      <c r="M336" s="163"/>
      <c r="T336" s="164"/>
      <c r="AT336" s="159" t="s">
        <v>179</v>
      </c>
      <c r="AU336" s="159" t="s">
        <v>89</v>
      </c>
      <c r="AV336" s="13" t="s">
        <v>89</v>
      </c>
      <c r="AW336" s="13" t="s">
        <v>36</v>
      </c>
      <c r="AX336" s="13" t="s">
        <v>80</v>
      </c>
      <c r="AY336" s="159" t="s">
        <v>171</v>
      </c>
    </row>
    <row r="337" spans="2:65" s="14" customFormat="1">
      <c r="B337" s="165"/>
      <c r="D337" s="152" t="s">
        <v>179</v>
      </c>
      <c r="E337" s="166" t="s">
        <v>1</v>
      </c>
      <c r="F337" s="167" t="s">
        <v>183</v>
      </c>
      <c r="H337" s="168">
        <v>6.6</v>
      </c>
      <c r="I337" s="169"/>
      <c r="L337" s="165"/>
      <c r="M337" s="170"/>
      <c r="T337" s="171"/>
      <c r="AT337" s="166" t="s">
        <v>179</v>
      </c>
      <c r="AU337" s="166" t="s">
        <v>89</v>
      </c>
      <c r="AV337" s="14" t="s">
        <v>177</v>
      </c>
      <c r="AW337" s="14" t="s">
        <v>36</v>
      </c>
      <c r="AX337" s="14" t="s">
        <v>87</v>
      </c>
      <c r="AY337" s="166" t="s">
        <v>171</v>
      </c>
    </row>
    <row r="338" spans="2:65" s="1" customFormat="1" ht="49.2" customHeight="1">
      <c r="B338" s="32"/>
      <c r="C338" s="182" t="s">
        <v>583</v>
      </c>
      <c r="D338" s="182" t="s">
        <v>757</v>
      </c>
      <c r="E338" s="183" t="s">
        <v>2047</v>
      </c>
      <c r="F338" s="184" t="s">
        <v>2048</v>
      </c>
      <c r="G338" s="185" t="s">
        <v>176</v>
      </c>
      <c r="H338" s="186">
        <v>7.6920000000000002</v>
      </c>
      <c r="I338" s="187"/>
      <c r="J338" s="188">
        <f>ROUND(I338*H338,2)</f>
        <v>0</v>
      </c>
      <c r="K338" s="189"/>
      <c r="L338" s="190"/>
      <c r="M338" s="191" t="s">
        <v>1</v>
      </c>
      <c r="N338" s="192" t="s">
        <v>45</v>
      </c>
      <c r="P338" s="147">
        <f>O338*H338</f>
        <v>0</v>
      </c>
      <c r="Q338" s="147">
        <v>5.4000000000000003E-3</v>
      </c>
      <c r="R338" s="147">
        <f>Q338*H338</f>
        <v>4.1536800000000006E-2</v>
      </c>
      <c r="S338" s="147">
        <v>0</v>
      </c>
      <c r="T338" s="148">
        <f>S338*H338</f>
        <v>0</v>
      </c>
      <c r="AR338" s="149" t="s">
        <v>552</v>
      </c>
      <c r="AT338" s="149" t="s">
        <v>757</v>
      </c>
      <c r="AU338" s="149" t="s">
        <v>89</v>
      </c>
      <c r="AY338" s="17" t="s">
        <v>171</v>
      </c>
      <c r="BE338" s="150">
        <f>IF(N338="základní",J338,0)</f>
        <v>0</v>
      </c>
      <c r="BF338" s="150">
        <f>IF(N338="snížená",J338,0)</f>
        <v>0</v>
      </c>
      <c r="BG338" s="150">
        <f>IF(N338="zákl. přenesená",J338,0)</f>
        <v>0</v>
      </c>
      <c r="BH338" s="150">
        <f>IF(N338="sníž. přenesená",J338,0)</f>
        <v>0</v>
      </c>
      <c r="BI338" s="150">
        <f>IF(N338="nulová",J338,0)</f>
        <v>0</v>
      </c>
      <c r="BJ338" s="17" t="s">
        <v>87</v>
      </c>
      <c r="BK338" s="150">
        <f>ROUND(I338*H338,2)</f>
        <v>0</v>
      </c>
      <c r="BL338" s="17" t="s">
        <v>327</v>
      </c>
      <c r="BM338" s="149" t="s">
        <v>2669</v>
      </c>
    </row>
    <row r="339" spans="2:65" s="13" customFormat="1">
      <c r="B339" s="158"/>
      <c r="D339" s="152" t="s">
        <v>179</v>
      </c>
      <c r="F339" s="160" t="s">
        <v>2670</v>
      </c>
      <c r="H339" s="161">
        <v>7.6920000000000002</v>
      </c>
      <c r="I339" s="162"/>
      <c r="L339" s="158"/>
      <c r="M339" s="163"/>
      <c r="T339" s="164"/>
      <c r="AT339" s="159" t="s">
        <v>179</v>
      </c>
      <c r="AU339" s="159" t="s">
        <v>89</v>
      </c>
      <c r="AV339" s="13" t="s">
        <v>89</v>
      </c>
      <c r="AW339" s="13" t="s">
        <v>4</v>
      </c>
      <c r="AX339" s="13" t="s">
        <v>87</v>
      </c>
      <c r="AY339" s="159" t="s">
        <v>171</v>
      </c>
    </row>
    <row r="340" spans="2:65" s="1" customFormat="1" ht="24.15" customHeight="1">
      <c r="B340" s="32"/>
      <c r="C340" s="137" t="s">
        <v>589</v>
      </c>
      <c r="D340" s="137" t="s">
        <v>173</v>
      </c>
      <c r="E340" s="138" t="s">
        <v>2051</v>
      </c>
      <c r="F340" s="139" t="s">
        <v>2052</v>
      </c>
      <c r="G340" s="140" t="s">
        <v>176</v>
      </c>
      <c r="H340" s="141">
        <v>11.17</v>
      </c>
      <c r="I340" s="142"/>
      <c r="J340" s="143">
        <f>ROUND(I340*H340,2)</f>
        <v>0</v>
      </c>
      <c r="K340" s="144"/>
      <c r="L340" s="32"/>
      <c r="M340" s="145" t="s">
        <v>1</v>
      </c>
      <c r="N340" s="146" t="s">
        <v>45</v>
      </c>
      <c r="P340" s="147">
        <f>O340*H340</f>
        <v>0</v>
      </c>
      <c r="Q340" s="147">
        <v>4.0000000000000002E-4</v>
      </c>
      <c r="R340" s="147">
        <f>Q340*H340</f>
        <v>4.4680000000000006E-3</v>
      </c>
      <c r="S340" s="147">
        <v>0</v>
      </c>
      <c r="T340" s="148">
        <f>S340*H340</f>
        <v>0</v>
      </c>
      <c r="AR340" s="149" t="s">
        <v>327</v>
      </c>
      <c r="AT340" s="149" t="s">
        <v>173</v>
      </c>
      <c r="AU340" s="149" t="s">
        <v>89</v>
      </c>
      <c r="AY340" s="17" t="s">
        <v>171</v>
      </c>
      <c r="BE340" s="150">
        <f>IF(N340="základní",J340,0)</f>
        <v>0</v>
      </c>
      <c r="BF340" s="150">
        <f>IF(N340="snížená",J340,0)</f>
        <v>0</v>
      </c>
      <c r="BG340" s="150">
        <f>IF(N340="zákl. přenesená",J340,0)</f>
        <v>0</v>
      </c>
      <c r="BH340" s="150">
        <f>IF(N340="sníž. přenesená",J340,0)</f>
        <v>0</v>
      </c>
      <c r="BI340" s="150">
        <f>IF(N340="nulová",J340,0)</f>
        <v>0</v>
      </c>
      <c r="BJ340" s="17" t="s">
        <v>87</v>
      </c>
      <c r="BK340" s="150">
        <f>ROUND(I340*H340,2)</f>
        <v>0</v>
      </c>
      <c r="BL340" s="17" t="s">
        <v>327</v>
      </c>
      <c r="BM340" s="149" t="s">
        <v>2671</v>
      </c>
    </row>
    <row r="341" spans="2:65" s="12" customFormat="1">
      <c r="B341" s="151"/>
      <c r="D341" s="152" t="s">
        <v>179</v>
      </c>
      <c r="E341" s="153" t="s">
        <v>1</v>
      </c>
      <c r="F341" s="154" t="s">
        <v>2564</v>
      </c>
      <c r="H341" s="153" t="s">
        <v>1</v>
      </c>
      <c r="I341" s="155"/>
      <c r="L341" s="151"/>
      <c r="M341" s="156"/>
      <c r="T341" s="157"/>
      <c r="AT341" s="153" t="s">
        <v>179</v>
      </c>
      <c r="AU341" s="153" t="s">
        <v>89</v>
      </c>
      <c r="AV341" s="12" t="s">
        <v>87</v>
      </c>
      <c r="AW341" s="12" t="s">
        <v>36</v>
      </c>
      <c r="AX341" s="12" t="s">
        <v>80</v>
      </c>
      <c r="AY341" s="153" t="s">
        <v>171</v>
      </c>
    </row>
    <row r="342" spans="2:65" s="12" customFormat="1">
      <c r="B342" s="151"/>
      <c r="D342" s="152" t="s">
        <v>179</v>
      </c>
      <c r="E342" s="153" t="s">
        <v>1</v>
      </c>
      <c r="F342" s="154" t="s">
        <v>1852</v>
      </c>
      <c r="H342" s="153" t="s">
        <v>1</v>
      </c>
      <c r="I342" s="155"/>
      <c r="L342" s="151"/>
      <c r="M342" s="156"/>
      <c r="T342" s="157"/>
      <c r="AT342" s="153" t="s">
        <v>179</v>
      </c>
      <c r="AU342" s="153" t="s">
        <v>89</v>
      </c>
      <c r="AV342" s="12" t="s">
        <v>87</v>
      </c>
      <c r="AW342" s="12" t="s">
        <v>36</v>
      </c>
      <c r="AX342" s="12" t="s">
        <v>80</v>
      </c>
      <c r="AY342" s="153" t="s">
        <v>171</v>
      </c>
    </row>
    <row r="343" spans="2:65" s="12" customFormat="1">
      <c r="B343" s="151"/>
      <c r="D343" s="152" t="s">
        <v>179</v>
      </c>
      <c r="E343" s="153" t="s">
        <v>1</v>
      </c>
      <c r="F343" s="154" t="s">
        <v>2672</v>
      </c>
      <c r="H343" s="153" t="s">
        <v>1</v>
      </c>
      <c r="I343" s="155"/>
      <c r="L343" s="151"/>
      <c r="M343" s="156"/>
      <c r="T343" s="157"/>
      <c r="AT343" s="153" t="s">
        <v>179</v>
      </c>
      <c r="AU343" s="153" t="s">
        <v>89</v>
      </c>
      <c r="AV343" s="12" t="s">
        <v>87</v>
      </c>
      <c r="AW343" s="12" t="s">
        <v>36</v>
      </c>
      <c r="AX343" s="12" t="s">
        <v>80</v>
      </c>
      <c r="AY343" s="153" t="s">
        <v>171</v>
      </c>
    </row>
    <row r="344" spans="2:65" s="13" customFormat="1">
      <c r="B344" s="158"/>
      <c r="D344" s="152" t="s">
        <v>179</v>
      </c>
      <c r="E344" s="159" t="s">
        <v>1</v>
      </c>
      <c r="F344" s="160" t="s">
        <v>2673</v>
      </c>
      <c r="H344" s="161">
        <v>11.17</v>
      </c>
      <c r="I344" s="162"/>
      <c r="L344" s="158"/>
      <c r="M344" s="163"/>
      <c r="T344" s="164"/>
      <c r="AT344" s="159" t="s">
        <v>179</v>
      </c>
      <c r="AU344" s="159" t="s">
        <v>89</v>
      </c>
      <c r="AV344" s="13" t="s">
        <v>89</v>
      </c>
      <c r="AW344" s="13" t="s">
        <v>36</v>
      </c>
      <c r="AX344" s="13" t="s">
        <v>87</v>
      </c>
      <c r="AY344" s="159" t="s">
        <v>171</v>
      </c>
    </row>
    <row r="345" spans="2:65" s="1" customFormat="1" ht="49.2" customHeight="1">
      <c r="B345" s="32"/>
      <c r="C345" s="182" t="s">
        <v>598</v>
      </c>
      <c r="D345" s="182" t="s">
        <v>757</v>
      </c>
      <c r="E345" s="183" t="s">
        <v>2047</v>
      </c>
      <c r="F345" s="184" t="s">
        <v>2048</v>
      </c>
      <c r="G345" s="185" t="s">
        <v>176</v>
      </c>
      <c r="H345" s="186">
        <v>13.638999999999999</v>
      </c>
      <c r="I345" s="187"/>
      <c r="J345" s="188">
        <f>ROUND(I345*H345,2)</f>
        <v>0</v>
      </c>
      <c r="K345" s="189"/>
      <c r="L345" s="190"/>
      <c r="M345" s="191" t="s">
        <v>1</v>
      </c>
      <c r="N345" s="192" t="s">
        <v>45</v>
      </c>
      <c r="P345" s="147">
        <f>O345*H345</f>
        <v>0</v>
      </c>
      <c r="Q345" s="147">
        <v>5.4000000000000003E-3</v>
      </c>
      <c r="R345" s="147">
        <f>Q345*H345</f>
        <v>7.3650599999999997E-2</v>
      </c>
      <c r="S345" s="147">
        <v>0</v>
      </c>
      <c r="T345" s="148">
        <f>S345*H345</f>
        <v>0</v>
      </c>
      <c r="AR345" s="149" t="s">
        <v>552</v>
      </c>
      <c r="AT345" s="149" t="s">
        <v>757</v>
      </c>
      <c r="AU345" s="149" t="s">
        <v>89</v>
      </c>
      <c r="AY345" s="17" t="s">
        <v>171</v>
      </c>
      <c r="BE345" s="150">
        <f>IF(N345="základní",J345,0)</f>
        <v>0</v>
      </c>
      <c r="BF345" s="150">
        <f>IF(N345="snížená",J345,0)</f>
        <v>0</v>
      </c>
      <c r="BG345" s="150">
        <f>IF(N345="zákl. přenesená",J345,0)</f>
        <v>0</v>
      </c>
      <c r="BH345" s="150">
        <f>IF(N345="sníž. přenesená",J345,0)</f>
        <v>0</v>
      </c>
      <c r="BI345" s="150">
        <f>IF(N345="nulová",J345,0)</f>
        <v>0</v>
      </c>
      <c r="BJ345" s="17" t="s">
        <v>87</v>
      </c>
      <c r="BK345" s="150">
        <f>ROUND(I345*H345,2)</f>
        <v>0</v>
      </c>
      <c r="BL345" s="17" t="s">
        <v>327</v>
      </c>
      <c r="BM345" s="149" t="s">
        <v>2674</v>
      </c>
    </row>
    <row r="346" spans="2:65" s="13" customFormat="1">
      <c r="B346" s="158"/>
      <c r="D346" s="152" t="s">
        <v>179</v>
      </c>
      <c r="F346" s="160" t="s">
        <v>2675</v>
      </c>
      <c r="H346" s="161">
        <v>13.638999999999999</v>
      </c>
      <c r="I346" s="162"/>
      <c r="L346" s="158"/>
      <c r="M346" s="163"/>
      <c r="T346" s="164"/>
      <c r="AT346" s="159" t="s">
        <v>179</v>
      </c>
      <c r="AU346" s="159" t="s">
        <v>89</v>
      </c>
      <c r="AV346" s="13" t="s">
        <v>89</v>
      </c>
      <c r="AW346" s="13" t="s">
        <v>4</v>
      </c>
      <c r="AX346" s="13" t="s">
        <v>87</v>
      </c>
      <c r="AY346" s="159" t="s">
        <v>171</v>
      </c>
    </row>
    <row r="347" spans="2:65" s="1" customFormat="1" ht="24.15" customHeight="1">
      <c r="B347" s="32"/>
      <c r="C347" s="137" t="s">
        <v>602</v>
      </c>
      <c r="D347" s="137" t="s">
        <v>173</v>
      </c>
      <c r="E347" s="138" t="s">
        <v>2057</v>
      </c>
      <c r="F347" s="139" t="s">
        <v>2058</v>
      </c>
      <c r="G347" s="140" t="s">
        <v>176</v>
      </c>
      <c r="H347" s="141">
        <v>6.6</v>
      </c>
      <c r="I347" s="142"/>
      <c r="J347" s="143">
        <f>ROUND(I347*H347,2)</f>
        <v>0</v>
      </c>
      <c r="K347" s="144"/>
      <c r="L347" s="32"/>
      <c r="M347" s="145" t="s">
        <v>1</v>
      </c>
      <c r="N347" s="146" t="s">
        <v>45</v>
      </c>
      <c r="P347" s="147">
        <f>O347*H347</f>
        <v>0</v>
      </c>
      <c r="Q347" s="147">
        <v>1.4999999999999999E-4</v>
      </c>
      <c r="R347" s="147">
        <f>Q347*H347</f>
        <v>9.8999999999999978E-4</v>
      </c>
      <c r="S347" s="147">
        <v>0</v>
      </c>
      <c r="T347" s="148">
        <f>S347*H347</f>
        <v>0</v>
      </c>
      <c r="AR347" s="149" t="s">
        <v>327</v>
      </c>
      <c r="AT347" s="149" t="s">
        <v>173</v>
      </c>
      <c r="AU347" s="149" t="s">
        <v>89</v>
      </c>
      <c r="AY347" s="17" t="s">
        <v>171</v>
      </c>
      <c r="BE347" s="150">
        <f>IF(N347="základní",J347,0)</f>
        <v>0</v>
      </c>
      <c r="BF347" s="150">
        <f>IF(N347="snížená",J347,0)</f>
        <v>0</v>
      </c>
      <c r="BG347" s="150">
        <f>IF(N347="zákl. přenesená",J347,0)</f>
        <v>0</v>
      </c>
      <c r="BH347" s="150">
        <f>IF(N347="sníž. přenesená",J347,0)</f>
        <v>0</v>
      </c>
      <c r="BI347" s="150">
        <f>IF(N347="nulová",J347,0)</f>
        <v>0</v>
      </c>
      <c r="BJ347" s="17" t="s">
        <v>87</v>
      </c>
      <c r="BK347" s="150">
        <f>ROUND(I347*H347,2)</f>
        <v>0</v>
      </c>
      <c r="BL347" s="17" t="s">
        <v>327</v>
      </c>
      <c r="BM347" s="149" t="s">
        <v>2676</v>
      </c>
    </row>
    <row r="348" spans="2:65" s="12" customFormat="1">
      <c r="B348" s="151"/>
      <c r="D348" s="152" t="s">
        <v>179</v>
      </c>
      <c r="E348" s="153" t="s">
        <v>1</v>
      </c>
      <c r="F348" s="154" t="s">
        <v>2564</v>
      </c>
      <c r="H348" s="153" t="s">
        <v>1</v>
      </c>
      <c r="I348" s="155"/>
      <c r="L348" s="151"/>
      <c r="M348" s="156"/>
      <c r="T348" s="157"/>
      <c r="AT348" s="153" t="s">
        <v>179</v>
      </c>
      <c r="AU348" s="153" t="s">
        <v>89</v>
      </c>
      <c r="AV348" s="12" t="s">
        <v>87</v>
      </c>
      <c r="AW348" s="12" t="s">
        <v>36</v>
      </c>
      <c r="AX348" s="12" t="s">
        <v>80</v>
      </c>
      <c r="AY348" s="153" t="s">
        <v>171</v>
      </c>
    </row>
    <row r="349" spans="2:65" s="12" customFormat="1">
      <c r="B349" s="151"/>
      <c r="D349" s="152" t="s">
        <v>179</v>
      </c>
      <c r="E349" s="153" t="s">
        <v>1</v>
      </c>
      <c r="F349" s="154" t="s">
        <v>1852</v>
      </c>
      <c r="H349" s="153" t="s">
        <v>1</v>
      </c>
      <c r="I349" s="155"/>
      <c r="L349" s="151"/>
      <c r="M349" s="156"/>
      <c r="T349" s="157"/>
      <c r="AT349" s="153" t="s">
        <v>179</v>
      </c>
      <c r="AU349" s="153" t="s">
        <v>89</v>
      </c>
      <c r="AV349" s="12" t="s">
        <v>87</v>
      </c>
      <c r="AW349" s="12" t="s">
        <v>36</v>
      </c>
      <c r="AX349" s="12" t="s">
        <v>80</v>
      </c>
      <c r="AY349" s="153" t="s">
        <v>171</v>
      </c>
    </row>
    <row r="350" spans="2:65" s="12" customFormat="1">
      <c r="B350" s="151"/>
      <c r="D350" s="152" t="s">
        <v>179</v>
      </c>
      <c r="E350" s="153" t="s">
        <v>1</v>
      </c>
      <c r="F350" s="154" t="s">
        <v>2046</v>
      </c>
      <c r="H350" s="153" t="s">
        <v>1</v>
      </c>
      <c r="I350" s="155"/>
      <c r="L350" s="151"/>
      <c r="M350" s="156"/>
      <c r="T350" s="157"/>
      <c r="AT350" s="153" t="s">
        <v>179</v>
      </c>
      <c r="AU350" s="153" t="s">
        <v>89</v>
      </c>
      <c r="AV350" s="12" t="s">
        <v>87</v>
      </c>
      <c r="AW350" s="12" t="s">
        <v>36</v>
      </c>
      <c r="AX350" s="12" t="s">
        <v>80</v>
      </c>
      <c r="AY350" s="153" t="s">
        <v>171</v>
      </c>
    </row>
    <row r="351" spans="2:65" s="13" customFormat="1">
      <c r="B351" s="158"/>
      <c r="D351" s="152" t="s">
        <v>179</v>
      </c>
      <c r="E351" s="159" t="s">
        <v>1</v>
      </c>
      <c r="F351" s="160" t="s">
        <v>2677</v>
      </c>
      <c r="H351" s="161">
        <v>6.6</v>
      </c>
      <c r="I351" s="162"/>
      <c r="L351" s="158"/>
      <c r="M351" s="163"/>
      <c r="T351" s="164"/>
      <c r="AT351" s="159" t="s">
        <v>179</v>
      </c>
      <c r="AU351" s="159" t="s">
        <v>89</v>
      </c>
      <c r="AV351" s="13" t="s">
        <v>89</v>
      </c>
      <c r="AW351" s="13" t="s">
        <v>36</v>
      </c>
      <c r="AX351" s="13" t="s">
        <v>87</v>
      </c>
      <c r="AY351" s="159" t="s">
        <v>171</v>
      </c>
    </row>
    <row r="352" spans="2:65" s="1" customFormat="1" ht="44.25" customHeight="1">
      <c r="B352" s="32"/>
      <c r="C352" s="182" t="s">
        <v>606</v>
      </c>
      <c r="D352" s="182" t="s">
        <v>757</v>
      </c>
      <c r="E352" s="183" t="s">
        <v>2061</v>
      </c>
      <c r="F352" s="184" t="s">
        <v>2062</v>
      </c>
      <c r="G352" s="185" t="s">
        <v>176</v>
      </c>
      <c r="H352" s="186">
        <v>7.6920000000000002</v>
      </c>
      <c r="I352" s="187"/>
      <c r="J352" s="188">
        <f>ROUND(I352*H352,2)</f>
        <v>0</v>
      </c>
      <c r="K352" s="189"/>
      <c r="L352" s="190"/>
      <c r="M352" s="191" t="s">
        <v>1</v>
      </c>
      <c r="N352" s="192" t="s">
        <v>45</v>
      </c>
      <c r="P352" s="147">
        <f>O352*H352</f>
        <v>0</v>
      </c>
      <c r="Q352" s="147">
        <v>6.6E-3</v>
      </c>
      <c r="R352" s="147">
        <f>Q352*H352</f>
        <v>5.0767199999999998E-2</v>
      </c>
      <c r="S352" s="147">
        <v>0</v>
      </c>
      <c r="T352" s="148">
        <f>S352*H352</f>
        <v>0</v>
      </c>
      <c r="AR352" s="149" t="s">
        <v>552</v>
      </c>
      <c r="AT352" s="149" t="s">
        <v>757</v>
      </c>
      <c r="AU352" s="149" t="s">
        <v>89</v>
      </c>
      <c r="AY352" s="17" t="s">
        <v>171</v>
      </c>
      <c r="BE352" s="150">
        <f>IF(N352="základní",J352,0)</f>
        <v>0</v>
      </c>
      <c r="BF352" s="150">
        <f>IF(N352="snížená",J352,0)</f>
        <v>0</v>
      </c>
      <c r="BG352" s="150">
        <f>IF(N352="zákl. přenesená",J352,0)</f>
        <v>0</v>
      </c>
      <c r="BH352" s="150">
        <f>IF(N352="sníž. přenesená",J352,0)</f>
        <v>0</v>
      </c>
      <c r="BI352" s="150">
        <f>IF(N352="nulová",J352,0)</f>
        <v>0</v>
      </c>
      <c r="BJ352" s="17" t="s">
        <v>87</v>
      </c>
      <c r="BK352" s="150">
        <f>ROUND(I352*H352,2)</f>
        <v>0</v>
      </c>
      <c r="BL352" s="17" t="s">
        <v>327</v>
      </c>
      <c r="BM352" s="149" t="s">
        <v>2678</v>
      </c>
    </row>
    <row r="353" spans="2:65" s="13" customFormat="1">
      <c r="B353" s="158"/>
      <c r="D353" s="152" t="s">
        <v>179</v>
      </c>
      <c r="F353" s="160" t="s">
        <v>2670</v>
      </c>
      <c r="H353" s="161">
        <v>7.6920000000000002</v>
      </c>
      <c r="I353" s="162"/>
      <c r="L353" s="158"/>
      <c r="M353" s="163"/>
      <c r="T353" s="164"/>
      <c r="AT353" s="159" t="s">
        <v>179</v>
      </c>
      <c r="AU353" s="159" t="s">
        <v>89</v>
      </c>
      <c r="AV353" s="13" t="s">
        <v>89</v>
      </c>
      <c r="AW353" s="13" t="s">
        <v>4</v>
      </c>
      <c r="AX353" s="13" t="s">
        <v>87</v>
      </c>
      <c r="AY353" s="159" t="s">
        <v>171</v>
      </c>
    </row>
    <row r="354" spans="2:65" s="1" customFormat="1" ht="24.15" customHeight="1">
      <c r="B354" s="32"/>
      <c r="C354" s="137" t="s">
        <v>610</v>
      </c>
      <c r="D354" s="137" t="s">
        <v>173</v>
      </c>
      <c r="E354" s="138" t="s">
        <v>2064</v>
      </c>
      <c r="F354" s="139" t="s">
        <v>2065</v>
      </c>
      <c r="G354" s="140" t="s">
        <v>176</v>
      </c>
      <c r="H354" s="141">
        <v>11.17</v>
      </c>
      <c r="I354" s="142"/>
      <c r="J354" s="143">
        <f>ROUND(I354*H354,2)</f>
        <v>0</v>
      </c>
      <c r="K354" s="144"/>
      <c r="L354" s="32"/>
      <c r="M354" s="145" t="s">
        <v>1</v>
      </c>
      <c r="N354" s="146" t="s">
        <v>45</v>
      </c>
      <c r="P354" s="147">
        <f>O354*H354</f>
        <v>0</v>
      </c>
      <c r="Q354" s="147">
        <v>1.4999999999999999E-4</v>
      </c>
      <c r="R354" s="147">
        <f>Q354*H354</f>
        <v>1.6754999999999999E-3</v>
      </c>
      <c r="S354" s="147">
        <v>0</v>
      </c>
      <c r="T354" s="148">
        <f>S354*H354</f>
        <v>0</v>
      </c>
      <c r="AR354" s="149" t="s">
        <v>327</v>
      </c>
      <c r="AT354" s="149" t="s">
        <v>173</v>
      </c>
      <c r="AU354" s="149" t="s">
        <v>89</v>
      </c>
      <c r="AY354" s="17" t="s">
        <v>171</v>
      </c>
      <c r="BE354" s="150">
        <f>IF(N354="základní",J354,0)</f>
        <v>0</v>
      </c>
      <c r="BF354" s="150">
        <f>IF(N354="snížená",J354,0)</f>
        <v>0</v>
      </c>
      <c r="BG354" s="150">
        <f>IF(N354="zákl. přenesená",J354,0)</f>
        <v>0</v>
      </c>
      <c r="BH354" s="150">
        <f>IF(N354="sníž. přenesená",J354,0)</f>
        <v>0</v>
      </c>
      <c r="BI354" s="150">
        <f>IF(N354="nulová",J354,0)</f>
        <v>0</v>
      </c>
      <c r="BJ354" s="17" t="s">
        <v>87</v>
      </c>
      <c r="BK354" s="150">
        <f>ROUND(I354*H354,2)</f>
        <v>0</v>
      </c>
      <c r="BL354" s="17" t="s">
        <v>327</v>
      </c>
      <c r="BM354" s="149" t="s">
        <v>2679</v>
      </c>
    </row>
    <row r="355" spans="2:65" s="12" customFormat="1">
      <c r="B355" s="151"/>
      <c r="D355" s="152" t="s">
        <v>179</v>
      </c>
      <c r="E355" s="153" t="s">
        <v>1</v>
      </c>
      <c r="F355" s="154" t="s">
        <v>2564</v>
      </c>
      <c r="H355" s="153" t="s">
        <v>1</v>
      </c>
      <c r="I355" s="155"/>
      <c r="L355" s="151"/>
      <c r="M355" s="156"/>
      <c r="T355" s="157"/>
      <c r="AT355" s="153" t="s">
        <v>179</v>
      </c>
      <c r="AU355" s="153" t="s">
        <v>89</v>
      </c>
      <c r="AV355" s="12" t="s">
        <v>87</v>
      </c>
      <c r="AW355" s="12" t="s">
        <v>36</v>
      </c>
      <c r="AX355" s="12" t="s">
        <v>80</v>
      </c>
      <c r="AY355" s="153" t="s">
        <v>171</v>
      </c>
    </row>
    <row r="356" spans="2:65" s="12" customFormat="1">
      <c r="B356" s="151"/>
      <c r="D356" s="152" t="s">
        <v>179</v>
      </c>
      <c r="E356" s="153" t="s">
        <v>1</v>
      </c>
      <c r="F356" s="154" t="s">
        <v>1852</v>
      </c>
      <c r="H356" s="153" t="s">
        <v>1</v>
      </c>
      <c r="I356" s="155"/>
      <c r="L356" s="151"/>
      <c r="M356" s="156"/>
      <c r="T356" s="157"/>
      <c r="AT356" s="153" t="s">
        <v>179</v>
      </c>
      <c r="AU356" s="153" t="s">
        <v>89</v>
      </c>
      <c r="AV356" s="12" t="s">
        <v>87</v>
      </c>
      <c r="AW356" s="12" t="s">
        <v>36</v>
      </c>
      <c r="AX356" s="12" t="s">
        <v>80</v>
      </c>
      <c r="AY356" s="153" t="s">
        <v>171</v>
      </c>
    </row>
    <row r="357" spans="2:65" s="12" customFormat="1">
      <c r="B357" s="151"/>
      <c r="D357" s="152" t="s">
        <v>179</v>
      </c>
      <c r="E357" s="153" t="s">
        <v>1</v>
      </c>
      <c r="F357" s="154" t="s">
        <v>2672</v>
      </c>
      <c r="H357" s="153" t="s">
        <v>1</v>
      </c>
      <c r="I357" s="155"/>
      <c r="L357" s="151"/>
      <c r="M357" s="156"/>
      <c r="T357" s="157"/>
      <c r="AT357" s="153" t="s">
        <v>179</v>
      </c>
      <c r="AU357" s="153" t="s">
        <v>89</v>
      </c>
      <c r="AV357" s="12" t="s">
        <v>87</v>
      </c>
      <c r="AW357" s="12" t="s">
        <v>36</v>
      </c>
      <c r="AX357" s="12" t="s">
        <v>80</v>
      </c>
      <c r="AY357" s="153" t="s">
        <v>171</v>
      </c>
    </row>
    <row r="358" spans="2:65" s="13" customFormat="1">
      <c r="B358" s="158"/>
      <c r="D358" s="152" t="s">
        <v>179</v>
      </c>
      <c r="E358" s="159" t="s">
        <v>1</v>
      </c>
      <c r="F358" s="160" t="s">
        <v>2673</v>
      </c>
      <c r="H358" s="161">
        <v>11.17</v>
      </c>
      <c r="I358" s="162"/>
      <c r="L358" s="158"/>
      <c r="M358" s="163"/>
      <c r="T358" s="164"/>
      <c r="AT358" s="159" t="s">
        <v>179</v>
      </c>
      <c r="AU358" s="159" t="s">
        <v>89</v>
      </c>
      <c r="AV358" s="13" t="s">
        <v>89</v>
      </c>
      <c r="AW358" s="13" t="s">
        <v>36</v>
      </c>
      <c r="AX358" s="13" t="s">
        <v>87</v>
      </c>
      <c r="AY358" s="159" t="s">
        <v>171</v>
      </c>
    </row>
    <row r="359" spans="2:65" s="1" customFormat="1" ht="44.25" customHeight="1">
      <c r="B359" s="32"/>
      <c r="C359" s="182" t="s">
        <v>614</v>
      </c>
      <c r="D359" s="182" t="s">
        <v>757</v>
      </c>
      <c r="E359" s="183" t="s">
        <v>2061</v>
      </c>
      <c r="F359" s="184" t="s">
        <v>2062</v>
      </c>
      <c r="G359" s="185" t="s">
        <v>176</v>
      </c>
      <c r="H359" s="186">
        <v>13.638999999999999</v>
      </c>
      <c r="I359" s="187"/>
      <c r="J359" s="188">
        <f>ROUND(I359*H359,2)</f>
        <v>0</v>
      </c>
      <c r="K359" s="189"/>
      <c r="L359" s="190"/>
      <c r="M359" s="191" t="s">
        <v>1</v>
      </c>
      <c r="N359" s="192" t="s">
        <v>45</v>
      </c>
      <c r="P359" s="147">
        <f>O359*H359</f>
        <v>0</v>
      </c>
      <c r="Q359" s="147">
        <v>6.6E-3</v>
      </c>
      <c r="R359" s="147">
        <f>Q359*H359</f>
        <v>9.0017399999999997E-2</v>
      </c>
      <c r="S359" s="147">
        <v>0</v>
      </c>
      <c r="T359" s="148">
        <f>S359*H359</f>
        <v>0</v>
      </c>
      <c r="AR359" s="149" t="s">
        <v>552</v>
      </c>
      <c r="AT359" s="149" t="s">
        <v>757</v>
      </c>
      <c r="AU359" s="149" t="s">
        <v>89</v>
      </c>
      <c r="AY359" s="17" t="s">
        <v>171</v>
      </c>
      <c r="BE359" s="150">
        <f>IF(N359="základní",J359,0)</f>
        <v>0</v>
      </c>
      <c r="BF359" s="150">
        <f>IF(N359="snížená",J359,0)</f>
        <v>0</v>
      </c>
      <c r="BG359" s="150">
        <f>IF(N359="zákl. přenesená",J359,0)</f>
        <v>0</v>
      </c>
      <c r="BH359" s="150">
        <f>IF(N359="sníž. přenesená",J359,0)</f>
        <v>0</v>
      </c>
      <c r="BI359" s="150">
        <f>IF(N359="nulová",J359,0)</f>
        <v>0</v>
      </c>
      <c r="BJ359" s="17" t="s">
        <v>87</v>
      </c>
      <c r="BK359" s="150">
        <f>ROUND(I359*H359,2)</f>
        <v>0</v>
      </c>
      <c r="BL359" s="17" t="s">
        <v>327</v>
      </c>
      <c r="BM359" s="149" t="s">
        <v>2680</v>
      </c>
    </row>
    <row r="360" spans="2:65" s="13" customFormat="1">
      <c r="B360" s="158"/>
      <c r="D360" s="152" t="s">
        <v>179</v>
      </c>
      <c r="F360" s="160" t="s">
        <v>2675</v>
      </c>
      <c r="H360" s="161">
        <v>13.638999999999999</v>
      </c>
      <c r="I360" s="162"/>
      <c r="L360" s="158"/>
      <c r="M360" s="163"/>
      <c r="T360" s="164"/>
      <c r="AT360" s="159" t="s">
        <v>179</v>
      </c>
      <c r="AU360" s="159" t="s">
        <v>89</v>
      </c>
      <c r="AV360" s="13" t="s">
        <v>89</v>
      </c>
      <c r="AW360" s="13" t="s">
        <v>4</v>
      </c>
      <c r="AX360" s="13" t="s">
        <v>87</v>
      </c>
      <c r="AY360" s="159" t="s">
        <v>171</v>
      </c>
    </row>
    <row r="361" spans="2:65" s="1" customFormat="1" ht="24.15" customHeight="1">
      <c r="B361" s="32"/>
      <c r="C361" s="137" t="s">
        <v>618</v>
      </c>
      <c r="D361" s="137" t="s">
        <v>173</v>
      </c>
      <c r="E361" s="138" t="s">
        <v>2068</v>
      </c>
      <c r="F361" s="139" t="s">
        <v>2069</v>
      </c>
      <c r="G361" s="140" t="s">
        <v>176</v>
      </c>
      <c r="H361" s="141">
        <v>6.6</v>
      </c>
      <c r="I361" s="142"/>
      <c r="J361" s="143">
        <f>ROUND(I361*H361,2)</f>
        <v>0</v>
      </c>
      <c r="K361" s="144"/>
      <c r="L361" s="32"/>
      <c r="M361" s="145" t="s">
        <v>1</v>
      </c>
      <c r="N361" s="146" t="s">
        <v>45</v>
      </c>
      <c r="P361" s="147">
        <f>O361*H361</f>
        <v>0</v>
      </c>
      <c r="Q361" s="147">
        <v>0</v>
      </c>
      <c r="R361" s="147">
        <f>Q361*H361</f>
        <v>0</v>
      </c>
      <c r="S361" s="147">
        <v>0</v>
      </c>
      <c r="T361" s="148">
        <f>S361*H361</f>
        <v>0</v>
      </c>
      <c r="AR361" s="149" t="s">
        <v>327</v>
      </c>
      <c r="AT361" s="149" t="s">
        <v>173</v>
      </c>
      <c r="AU361" s="149" t="s">
        <v>89</v>
      </c>
      <c r="AY361" s="17" t="s">
        <v>171</v>
      </c>
      <c r="BE361" s="150">
        <f>IF(N361="základní",J361,0)</f>
        <v>0</v>
      </c>
      <c r="BF361" s="150">
        <f>IF(N361="snížená",J361,0)</f>
        <v>0</v>
      </c>
      <c r="BG361" s="150">
        <f>IF(N361="zákl. přenesená",J361,0)</f>
        <v>0</v>
      </c>
      <c r="BH361" s="150">
        <f>IF(N361="sníž. přenesená",J361,0)</f>
        <v>0</v>
      </c>
      <c r="BI361" s="150">
        <f>IF(N361="nulová",J361,0)</f>
        <v>0</v>
      </c>
      <c r="BJ361" s="17" t="s">
        <v>87</v>
      </c>
      <c r="BK361" s="150">
        <f>ROUND(I361*H361,2)</f>
        <v>0</v>
      </c>
      <c r="BL361" s="17" t="s">
        <v>327</v>
      </c>
      <c r="BM361" s="149" t="s">
        <v>2681</v>
      </c>
    </row>
    <row r="362" spans="2:65" s="12" customFormat="1">
      <c r="B362" s="151"/>
      <c r="D362" s="152" t="s">
        <v>179</v>
      </c>
      <c r="E362" s="153" t="s">
        <v>1</v>
      </c>
      <c r="F362" s="154" t="s">
        <v>2564</v>
      </c>
      <c r="H362" s="153" t="s">
        <v>1</v>
      </c>
      <c r="I362" s="155"/>
      <c r="L362" s="151"/>
      <c r="M362" s="156"/>
      <c r="T362" s="157"/>
      <c r="AT362" s="153" t="s">
        <v>179</v>
      </c>
      <c r="AU362" s="153" t="s">
        <v>89</v>
      </c>
      <c r="AV362" s="12" t="s">
        <v>87</v>
      </c>
      <c r="AW362" s="12" t="s">
        <v>36</v>
      </c>
      <c r="AX362" s="12" t="s">
        <v>80</v>
      </c>
      <c r="AY362" s="153" t="s">
        <v>171</v>
      </c>
    </row>
    <row r="363" spans="2:65" s="12" customFormat="1">
      <c r="B363" s="151"/>
      <c r="D363" s="152" t="s">
        <v>179</v>
      </c>
      <c r="E363" s="153" t="s">
        <v>1</v>
      </c>
      <c r="F363" s="154" t="s">
        <v>1852</v>
      </c>
      <c r="H363" s="153" t="s">
        <v>1</v>
      </c>
      <c r="I363" s="155"/>
      <c r="L363" s="151"/>
      <c r="M363" s="156"/>
      <c r="T363" s="157"/>
      <c r="AT363" s="153" t="s">
        <v>179</v>
      </c>
      <c r="AU363" s="153" t="s">
        <v>89</v>
      </c>
      <c r="AV363" s="12" t="s">
        <v>87</v>
      </c>
      <c r="AW363" s="12" t="s">
        <v>36</v>
      </c>
      <c r="AX363" s="12" t="s">
        <v>80</v>
      </c>
      <c r="AY363" s="153" t="s">
        <v>171</v>
      </c>
    </row>
    <row r="364" spans="2:65" s="12" customFormat="1">
      <c r="B364" s="151"/>
      <c r="D364" s="152" t="s">
        <v>179</v>
      </c>
      <c r="E364" s="153" t="s">
        <v>1</v>
      </c>
      <c r="F364" s="154" t="s">
        <v>2046</v>
      </c>
      <c r="H364" s="153" t="s">
        <v>1</v>
      </c>
      <c r="I364" s="155"/>
      <c r="L364" s="151"/>
      <c r="M364" s="156"/>
      <c r="T364" s="157"/>
      <c r="AT364" s="153" t="s">
        <v>179</v>
      </c>
      <c r="AU364" s="153" t="s">
        <v>89</v>
      </c>
      <c r="AV364" s="12" t="s">
        <v>87</v>
      </c>
      <c r="AW364" s="12" t="s">
        <v>36</v>
      </c>
      <c r="AX364" s="12" t="s">
        <v>80</v>
      </c>
      <c r="AY364" s="153" t="s">
        <v>171</v>
      </c>
    </row>
    <row r="365" spans="2:65" s="13" customFormat="1">
      <c r="B365" s="158"/>
      <c r="D365" s="152" t="s">
        <v>179</v>
      </c>
      <c r="E365" s="159" t="s">
        <v>1</v>
      </c>
      <c r="F365" s="160" t="s">
        <v>2677</v>
      </c>
      <c r="H365" s="161">
        <v>6.6</v>
      </c>
      <c r="I365" s="162"/>
      <c r="L365" s="158"/>
      <c r="M365" s="163"/>
      <c r="T365" s="164"/>
      <c r="AT365" s="159" t="s">
        <v>179</v>
      </c>
      <c r="AU365" s="159" t="s">
        <v>89</v>
      </c>
      <c r="AV365" s="13" t="s">
        <v>89</v>
      </c>
      <c r="AW365" s="13" t="s">
        <v>36</v>
      </c>
      <c r="AX365" s="13" t="s">
        <v>87</v>
      </c>
      <c r="AY365" s="159" t="s">
        <v>171</v>
      </c>
    </row>
    <row r="366" spans="2:65" s="1" customFormat="1" ht="37.950000000000003" customHeight="1">
      <c r="B366" s="32"/>
      <c r="C366" s="182" t="s">
        <v>622</v>
      </c>
      <c r="D366" s="182" t="s">
        <v>757</v>
      </c>
      <c r="E366" s="183" t="s">
        <v>2071</v>
      </c>
      <c r="F366" s="184" t="s">
        <v>2072</v>
      </c>
      <c r="G366" s="185" t="s">
        <v>176</v>
      </c>
      <c r="H366" s="186">
        <v>7.6920000000000002</v>
      </c>
      <c r="I366" s="187"/>
      <c r="J366" s="188">
        <f>ROUND(I366*H366,2)</f>
        <v>0</v>
      </c>
      <c r="K366" s="189"/>
      <c r="L366" s="190"/>
      <c r="M366" s="191" t="s">
        <v>1</v>
      </c>
      <c r="N366" s="192" t="s">
        <v>45</v>
      </c>
      <c r="P366" s="147">
        <f>O366*H366</f>
        <v>0</v>
      </c>
      <c r="Q366" s="147">
        <v>2.0200000000000001E-3</v>
      </c>
      <c r="R366" s="147">
        <f>Q366*H366</f>
        <v>1.5537840000000001E-2</v>
      </c>
      <c r="S366" s="147">
        <v>0</v>
      </c>
      <c r="T366" s="148">
        <f>S366*H366</f>
        <v>0</v>
      </c>
      <c r="AR366" s="149" t="s">
        <v>552</v>
      </c>
      <c r="AT366" s="149" t="s">
        <v>757</v>
      </c>
      <c r="AU366" s="149" t="s">
        <v>89</v>
      </c>
      <c r="AY366" s="17" t="s">
        <v>171</v>
      </c>
      <c r="BE366" s="150">
        <f>IF(N366="základní",J366,0)</f>
        <v>0</v>
      </c>
      <c r="BF366" s="150">
        <f>IF(N366="snížená",J366,0)</f>
        <v>0</v>
      </c>
      <c r="BG366" s="150">
        <f>IF(N366="zákl. přenesená",J366,0)</f>
        <v>0</v>
      </c>
      <c r="BH366" s="150">
        <f>IF(N366="sníž. přenesená",J366,0)</f>
        <v>0</v>
      </c>
      <c r="BI366" s="150">
        <f>IF(N366="nulová",J366,0)</f>
        <v>0</v>
      </c>
      <c r="BJ366" s="17" t="s">
        <v>87</v>
      </c>
      <c r="BK366" s="150">
        <f>ROUND(I366*H366,2)</f>
        <v>0</v>
      </c>
      <c r="BL366" s="17" t="s">
        <v>327</v>
      </c>
      <c r="BM366" s="149" t="s">
        <v>2682</v>
      </c>
    </row>
    <row r="367" spans="2:65" s="13" customFormat="1">
      <c r="B367" s="158"/>
      <c r="D367" s="152" t="s">
        <v>179</v>
      </c>
      <c r="F367" s="160" t="s">
        <v>2670</v>
      </c>
      <c r="H367" s="161">
        <v>7.6920000000000002</v>
      </c>
      <c r="I367" s="162"/>
      <c r="L367" s="158"/>
      <c r="M367" s="163"/>
      <c r="T367" s="164"/>
      <c r="AT367" s="159" t="s">
        <v>179</v>
      </c>
      <c r="AU367" s="159" t="s">
        <v>89</v>
      </c>
      <c r="AV367" s="13" t="s">
        <v>89</v>
      </c>
      <c r="AW367" s="13" t="s">
        <v>4</v>
      </c>
      <c r="AX367" s="13" t="s">
        <v>87</v>
      </c>
      <c r="AY367" s="159" t="s">
        <v>171</v>
      </c>
    </row>
    <row r="368" spans="2:65" s="1" customFormat="1" ht="24.15" customHeight="1">
      <c r="B368" s="32"/>
      <c r="C368" s="137" t="s">
        <v>627</v>
      </c>
      <c r="D368" s="137" t="s">
        <v>173</v>
      </c>
      <c r="E368" s="138" t="s">
        <v>2074</v>
      </c>
      <c r="F368" s="139" t="s">
        <v>2075</v>
      </c>
      <c r="G368" s="140" t="s">
        <v>176</v>
      </c>
      <c r="H368" s="141">
        <v>11.17</v>
      </c>
      <c r="I368" s="142"/>
      <c r="J368" s="143">
        <f>ROUND(I368*H368,2)</f>
        <v>0</v>
      </c>
      <c r="K368" s="144"/>
      <c r="L368" s="32"/>
      <c r="M368" s="145" t="s">
        <v>1</v>
      </c>
      <c r="N368" s="146" t="s">
        <v>45</v>
      </c>
      <c r="P368" s="147">
        <f>O368*H368</f>
        <v>0</v>
      </c>
      <c r="Q368" s="147">
        <v>6.0000000000000002E-5</v>
      </c>
      <c r="R368" s="147">
        <f>Q368*H368</f>
        <v>6.7020000000000003E-4</v>
      </c>
      <c r="S368" s="147">
        <v>0</v>
      </c>
      <c r="T368" s="148">
        <f>S368*H368</f>
        <v>0</v>
      </c>
      <c r="AR368" s="149" t="s">
        <v>327</v>
      </c>
      <c r="AT368" s="149" t="s">
        <v>173</v>
      </c>
      <c r="AU368" s="149" t="s">
        <v>89</v>
      </c>
      <c r="AY368" s="17" t="s">
        <v>171</v>
      </c>
      <c r="BE368" s="150">
        <f>IF(N368="základní",J368,0)</f>
        <v>0</v>
      </c>
      <c r="BF368" s="150">
        <f>IF(N368="snížená",J368,0)</f>
        <v>0</v>
      </c>
      <c r="BG368" s="150">
        <f>IF(N368="zákl. přenesená",J368,0)</f>
        <v>0</v>
      </c>
      <c r="BH368" s="150">
        <f>IF(N368="sníž. přenesená",J368,0)</f>
        <v>0</v>
      </c>
      <c r="BI368" s="150">
        <f>IF(N368="nulová",J368,0)</f>
        <v>0</v>
      </c>
      <c r="BJ368" s="17" t="s">
        <v>87</v>
      </c>
      <c r="BK368" s="150">
        <f>ROUND(I368*H368,2)</f>
        <v>0</v>
      </c>
      <c r="BL368" s="17" t="s">
        <v>327</v>
      </c>
      <c r="BM368" s="149" t="s">
        <v>2683</v>
      </c>
    </row>
    <row r="369" spans="2:65" s="12" customFormat="1">
      <c r="B369" s="151"/>
      <c r="D369" s="152" t="s">
        <v>179</v>
      </c>
      <c r="E369" s="153" t="s">
        <v>1</v>
      </c>
      <c r="F369" s="154" t="s">
        <v>2564</v>
      </c>
      <c r="H369" s="153" t="s">
        <v>1</v>
      </c>
      <c r="I369" s="155"/>
      <c r="L369" s="151"/>
      <c r="M369" s="156"/>
      <c r="T369" s="157"/>
      <c r="AT369" s="153" t="s">
        <v>179</v>
      </c>
      <c r="AU369" s="153" t="s">
        <v>89</v>
      </c>
      <c r="AV369" s="12" t="s">
        <v>87</v>
      </c>
      <c r="AW369" s="12" t="s">
        <v>36</v>
      </c>
      <c r="AX369" s="12" t="s">
        <v>80</v>
      </c>
      <c r="AY369" s="153" t="s">
        <v>171</v>
      </c>
    </row>
    <row r="370" spans="2:65" s="12" customFormat="1">
      <c r="B370" s="151"/>
      <c r="D370" s="152" t="s">
        <v>179</v>
      </c>
      <c r="E370" s="153" t="s">
        <v>1</v>
      </c>
      <c r="F370" s="154" t="s">
        <v>1852</v>
      </c>
      <c r="H370" s="153" t="s">
        <v>1</v>
      </c>
      <c r="I370" s="155"/>
      <c r="L370" s="151"/>
      <c r="M370" s="156"/>
      <c r="T370" s="157"/>
      <c r="AT370" s="153" t="s">
        <v>179</v>
      </c>
      <c r="AU370" s="153" t="s">
        <v>89</v>
      </c>
      <c r="AV370" s="12" t="s">
        <v>87</v>
      </c>
      <c r="AW370" s="12" t="s">
        <v>36</v>
      </c>
      <c r="AX370" s="12" t="s">
        <v>80</v>
      </c>
      <c r="AY370" s="153" t="s">
        <v>171</v>
      </c>
    </row>
    <row r="371" spans="2:65" s="12" customFormat="1">
      <c r="B371" s="151"/>
      <c r="D371" s="152" t="s">
        <v>179</v>
      </c>
      <c r="E371" s="153" t="s">
        <v>1</v>
      </c>
      <c r="F371" s="154" t="s">
        <v>2672</v>
      </c>
      <c r="H371" s="153" t="s">
        <v>1</v>
      </c>
      <c r="I371" s="155"/>
      <c r="L371" s="151"/>
      <c r="M371" s="156"/>
      <c r="T371" s="157"/>
      <c r="AT371" s="153" t="s">
        <v>179</v>
      </c>
      <c r="AU371" s="153" t="s">
        <v>89</v>
      </c>
      <c r="AV371" s="12" t="s">
        <v>87</v>
      </c>
      <c r="AW371" s="12" t="s">
        <v>36</v>
      </c>
      <c r="AX371" s="12" t="s">
        <v>80</v>
      </c>
      <c r="AY371" s="153" t="s">
        <v>171</v>
      </c>
    </row>
    <row r="372" spans="2:65" s="13" customFormat="1">
      <c r="B372" s="158"/>
      <c r="D372" s="152" t="s">
        <v>179</v>
      </c>
      <c r="E372" s="159" t="s">
        <v>1</v>
      </c>
      <c r="F372" s="160" t="s">
        <v>2673</v>
      </c>
      <c r="H372" s="161">
        <v>11.17</v>
      </c>
      <c r="I372" s="162"/>
      <c r="L372" s="158"/>
      <c r="M372" s="163"/>
      <c r="T372" s="164"/>
      <c r="AT372" s="159" t="s">
        <v>179</v>
      </c>
      <c r="AU372" s="159" t="s">
        <v>89</v>
      </c>
      <c r="AV372" s="13" t="s">
        <v>89</v>
      </c>
      <c r="AW372" s="13" t="s">
        <v>36</v>
      </c>
      <c r="AX372" s="13" t="s">
        <v>87</v>
      </c>
      <c r="AY372" s="159" t="s">
        <v>171</v>
      </c>
    </row>
    <row r="373" spans="2:65" s="1" customFormat="1" ht="37.950000000000003" customHeight="1">
      <c r="B373" s="32"/>
      <c r="C373" s="182" t="s">
        <v>634</v>
      </c>
      <c r="D373" s="182" t="s">
        <v>757</v>
      </c>
      <c r="E373" s="183" t="s">
        <v>2071</v>
      </c>
      <c r="F373" s="184" t="s">
        <v>2072</v>
      </c>
      <c r="G373" s="185" t="s">
        <v>176</v>
      </c>
      <c r="H373" s="186">
        <v>13.638999999999999</v>
      </c>
      <c r="I373" s="187"/>
      <c r="J373" s="188">
        <f>ROUND(I373*H373,2)</f>
        <v>0</v>
      </c>
      <c r="K373" s="189"/>
      <c r="L373" s="190"/>
      <c r="M373" s="191" t="s">
        <v>1</v>
      </c>
      <c r="N373" s="192" t="s">
        <v>45</v>
      </c>
      <c r="P373" s="147">
        <f>O373*H373</f>
        <v>0</v>
      </c>
      <c r="Q373" s="147">
        <v>2.0200000000000001E-3</v>
      </c>
      <c r="R373" s="147">
        <f>Q373*H373</f>
        <v>2.755078E-2</v>
      </c>
      <c r="S373" s="147">
        <v>0</v>
      </c>
      <c r="T373" s="148">
        <f>S373*H373</f>
        <v>0</v>
      </c>
      <c r="AR373" s="149" t="s">
        <v>552</v>
      </c>
      <c r="AT373" s="149" t="s">
        <v>757</v>
      </c>
      <c r="AU373" s="149" t="s">
        <v>89</v>
      </c>
      <c r="AY373" s="17" t="s">
        <v>171</v>
      </c>
      <c r="BE373" s="150">
        <f>IF(N373="základní",J373,0)</f>
        <v>0</v>
      </c>
      <c r="BF373" s="150">
        <f>IF(N373="snížená",J373,0)</f>
        <v>0</v>
      </c>
      <c r="BG373" s="150">
        <f>IF(N373="zákl. přenesená",J373,0)</f>
        <v>0</v>
      </c>
      <c r="BH373" s="150">
        <f>IF(N373="sníž. přenesená",J373,0)</f>
        <v>0</v>
      </c>
      <c r="BI373" s="150">
        <f>IF(N373="nulová",J373,0)</f>
        <v>0</v>
      </c>
      <c r="BJ373" s="17" t="s">
        <v>87</v>
      </c>
      <c r="BK373" s="150">
        <f>ROUND(I373*H373,2)</f>
        <v>0</v>
      </c>
      <c r="BL373" s="17" t="s">
        <v>327</v>
      </c>
      <c r="BM373" s="149" t="s">
        <v>2684</v>
      </c>
    </row>
    <row r="374" spans="2:65" s="13" customFormat="1">
      <c r="B374" s="158"/>
      <c r="D374" s="152" t="s">
        <v>179</v>
      </c>
      <c r="F374" s="160" t="s">
        <v>2675</v>
      </c>
      <c r="H374" s="161">
        <v>13.638999999999999</v>
      </c>
      <c r="I374" s="162"/>
      <c r="L374" s="158"/>
      <c r="M374" s="163"/>
      <c r="T374" s="164"/>
      <c r="AT374" s="159" t="s">
        <v>179</v>
      </c>
      <c r="AU374" s="159" t="s">
        <v>89</v>
      </c>
      <c r="AV374" s="13" t="s">
        <v>89</v>
      </c>
      <c r="AW374" s="13" t="s">
        <v>4</v>
      </c>
      <c r="AX374" s="13" t="s">
        <v>87</v>
      </c>
      <c r="AY374" s="159" t="s">
        <v>171</v>
      </c>
    </row>
    <row r="375" spans="2:65" s="1" customFormat="1" ht="24.15" customHeight="1">
      <c r="B375" s="32"/>
      <c r="C375" s="137" t="s">
        <v>639</v>
      </c>
      <c r="D375" s="137" t="s">
        <v>173</v>
      </c>
      <c r="E375" s="138" t="s">
        <v>2078</v>
      </c>
      <c r="F375" s="139" t="s">
        <v>2079</v>
      </c>
      <c r="G375" s="140" t="s">
        <v>689</v>
      </c>
      <c r="H375" s="141">
        <v>0.435</v>
      </c>
      <c r="I375" s="142"/>
      <c r="J375" s="143">
        <f>ROUND(I375*H375,2)</f>
        <v>0</v>
      </c>
      <c r="K375" s="144"/>
      <c r="L375" s="32"/>
      <c r="M375" s="145" t="s">
        <v>1</v>
      </c>
      <c r="N375" s="146" t="s">
        <v>45</v>
      </c>
      <c r="P375" s="147">
        <f>O375*H375</f>
        <v>0</v>
      </c>
      <c r="Q375" s="147">
        <v>0</v>
      </c>
      <c r="R375" s="147">
        <f>Q375*H375</f>
        <v>0</v>
      </c>
      <c r="S375" s="147">
        <v>0</v>
      </c>
      <c r="T375" s="148">
        <f>S375*H375</f>
        <v>0</v>
      </c>
      <c r="AR375" s="149" t="s">
        <v>327</v>
      </c>
      <c r="AT375" s="149" t="s">
        <v>173</v>
      </c>
      <c r="AU375" s="149" t="s">
        <v>89</v>
      </c>
      <c r="AY375" s="17" t="s">
        <v>171</v>
      </c>
      <c r="BE375" s="150">
        <f>IF(N375="základní",J375,0)</f>
        <v>0</v>
      </c>
      <c r="BF375" s="150">
        <f>IF(N375="snížená",J375,0)</f>
        <v>0</v>
      </c>
      <c r="BG375" s="150">
        <f>IF(N375="zákl. přenesená",J375,0)</f>
        <v>0</v>
      </c>
      <c r="BH375" s="150">
        <f>IF(N375="sníž. přenesená",J375,0)</f>
        <v>0</v>
      </c>
      <c r="BI375" s="150">
        <f>IF(N375="nulová",J375,0)</f>
        <v>0</v>
      </c>
      <c r="BJ375" s="17" t="s">
        <v>87</v>
      </c>
      <c r="BK375" s="150">
        <f>ROUND(I375*H375,2)</f>
        <v>0</v>
      </c>
      <c r="BL375" s="17" t="s">
        <v>327</v>
      </c>
      <c r="BM375" s="149" t="s">
        <v>2685</v>
      </c>
    </row>
    <row r="376" spans="2:65" s="11" customFormat="1" ht="22.95" customHeight="1">
      <c r="B376" s="125"/>
      <c r="D376" s="126" t="s">
        <v>79</v>
      </c>
      <c r="E376" s="135" t="s">
        <v>2686</v>
      </c>
      <c r="F376" s="135" t="s">
        <v>2687</v>
      </c>
      <c r="I376" s="128"/>
      <c r="J376" s="136">
        <f>BK376</f>
        <v>0</v>
      </c>
      <c r="L376" s="125"/>
      <c r="M376" s="130"/>
      <c r="P376" s="131">
        <f>SUM(P377:P391)</f>
        <v>0</v>
      </c>
      <c r="R376" s="131">
        <f>SUM(R377:R391)</f>
        <v>0.75946384</v>
      </c>
      <c r="T376" s="132">
        <f>SUM(T377:T391)</f>
        <v>0</v>
      </c>
      <c r="AR376" s="126" t="s">
        <v>89</v>
      </c>
      <c r="AT376" s="133" t="s">
        <v>79</v>
      </c>
      <c r="AU376" s="133" t="s">
        <v>87</v>
      </c>
      <c r="AY376" s="126" t="s">
        <v>171</v>
      </c>
      <c r="BK376" s="134">
        <f>SUM(BK377:BK391)</f>
        <v>0</v>
      </c>
    </row>
    <row r="377" spans="2:65" s="1" customFormat="1" ht="37.950000000000003" customHeight="1">
      <c r="B377" s="32"/>
      <c r="C377" s="137" t="s">
        <v>645</v>
      </c>
      <c r="D377" s="137" t="s">
        <v>173</v>
      </c>
      <c r="E377" s="138" t="s">
        <v>2688</v>
      </c>
      <c r="F377" s="139" t="s">
        <v>2689</v>
      </c>
      <c r="G377" s="140" t="s">
        <v>176</v>
      </c>
      <c r="H377" s="141">
        <v>5.8860000000000001</v>
      </c>
      <c r="I377" s="142"/>
      <c r="J377" s="143">
        <f>ROUND(I377*H377,2)</f>
        <v>0</v>
      </c>
      <c r="K377" s="144"/>
      <c r="L377" s="32"/>
      <c r="M377" s="145" t="s">
        <v>1</v>
      </c>
      <c r="N377" s="146" t="s">
        <v>45</v>
      </c>
      <c r="P377" s="147">
        <f>O377*H377</f>
        <v>0</v>
      </c>
      <c r="Q377" s="147">
        <v>2.4000000000000001E-4</v>
      </c>
      <c r="R377" s="147">
        <f>Q377*H377</f>
        <v>1.4126400000000002E-3</v>
      </c>
      <c r="S377" s="147">
        <v>0</v>
      </c>
      <c r="T377" s="148">
        <f>S377*H377</f>
        <v>0</v>
      </c>
      <c r="AR377" s="149" t="s">
        <v>327</v>
      </c>
      <c r="AT377" s="149" t="s">
        <v>173</v>
      </c>
      <c r="AU377" s="149" t="s">
        <v>89</v>
      </c>
      <c r="AY377" s="17" t="s">
        <v>171</v>
      </c>
      <c r="BE377" s="150">
        <f>IF(N377="základní",J377,0)</f>
        <v>0</v>
      </c>
      <c r="BF377" s="150">
        <f>IF(N377="snížená",J377,0)</f>
        <v>0</v>
      </c>
      <c r="BG377" s="150">
        <f>IF(N377="zákl. přenesená",J377,0)</f>
        <v>0</v>
      </c>
      <c r="BH377" s="150">
        <f>IF(N377="sníž. přenesená",J377,0)</f>
        <v>0</v>
      </c>
      <c r="BI377" s="150">
        <f>IF(N377="nulová",J377,0)</f>
        <v>0</v>
      </c>
      <c r="BJ377" s="17" t="s">
        <v>87</v>
      </c>
      <c r="BK377" s="150">
        <f>ROUND(I377*H377,2)</f>
        <v>0</v>
      </c>
      <c r="BL377" s="17" t="s">
        <v>327</v>
      </c>
      <c r="BM377" s="149" t="s">
        <v>2690</v>
      </c>
    </row>
    <row r="378" spans="2:65" s="12" customFormat="1">
      <c r="B378" s="151"/>
      <c r="D378" s="152" t="s">
        <v>179</v>
      </c>
      <c r="E378" s="153" t="s">
        <v>1</v>
      </c>
      <c r="F378" s="154" t="s">
        <v>2564</v>
      </c>
      <c r="H378" s="153" t="s">
        <v>1</v>
      </c>
      <c r="I378" s="155"/>
      <c r="L378" s="151"/>
      <c r="M378" s="156"/>
      <c r="T378" s="157"/>
      <c r="AT378" s="153" t="s">
        <v>179</v>
      </c>
      <c r="AU378" s="153" t="s">
        <v>89</v>
      </c>
      <c r="AV378" s="12" t="s">
        <v>87</v>
      </c>
      <c r="AW378" s="12" t="s">
        <v>36</v>
      </c>
      <c r="AX378" s="12" t="s">
        <v>80</v>
      </c>
      <c r="AY378" s="153" t="s">
        <v>171</v>
      </c>
    </row>
    <row r="379" spans="2:65" s="12" customFormat="1">
      <c r="B379" s="151"/>
      <c r="D379" s="152" t="s">
        <v>179</v>
      </c>
      <c r="E379" s="153" t="s">
        <v>1</v>
      </c>
      <c r="F379" s="154" t="s">
        <v>1852</v>
      </c>
      <c r="H379" s="153" t="s">
        <v>1</v>
      </c>
      <c r="I379" s="155"/>
      <c r="L379" s="151"/>
      <c r="M379" s="156"/>
      <c r="T379" s="157"/>
      <c r="AT379" s="153" t="s">
        <v>179</v>
      </c>
      <c r="AU379" s="153" t="s">
        <v>89</v>
      </c>
      <c r="AV379" s="12" t="s">
        <v>87</v>
      </c>
      <c r="AW379" s="12" t="s">
        <v>36</v>
      </c>
      <c r="AX379" s="12" t="s">
        <v>80</v>
      </c>
      <c r="AY379" s="153" t="s">
        <v>171</v>
      </c>
    </row>
    <row r="380" spans="2:65" s="12" customFormat="1">
      <c r="B380" s="151"/>
      <c r="D380" s="152" t="s">
        <v>179</v>
      </c>
      <c r="E380" s="153" t="s">
        <v>1</v>
      </c>
      <c r="F380" s="154" t="s">
        <v>2691</v>
      </c>
      <c r="H380" s="153" t="s">
        <v>1</v>
      </c>
      <c r="I380" s="155"/>
      <c r="L380" s="151"/>
      <c r="M380" s="156"/>
      <c r="T380" s="157"/>
      <c r="AT380" s="153" t="s">
        <v>179</v>
      </c>
      <c r="AU380" s="153" t="s">
        <v>89</v>
      </c>
      <c r="AV380" s="12" t="s">
        <v>87</v>
      </c>
      <c r="AW380" s="12" t="s">
        <v>36</v>
      </c>
      <c r="AX380" s="12" t="s">
        <v>80</v>
      </c>
      <c r="AY380" s="153" t="s">
        <v>171</v>
      </c>
    </row>
    <row r="381" spans="2:65" s="13" customFormat="1">
      <c r="B381" s="158"/>
      <c r="D381" s="152" t="s">
        <v>179</v>
      </c>
      <c r="E381" s="159" t="s">
        <v>1</v>
      </c>
      <c r="F381" s="160" t="s">
        <v>2692</v>
      </c>
      <c r="H381" s="161">
        <v>5.8860000000000001</v>
      </c>
      <c r="I381" s="162"/>
      <c r="L381" s="158"/>
      <c r="M381" s="163"/>
      <c r="T381" s="164"/>
      <c r="AT381" s="159" t="s">
        <v>179</v>
      </c>
      <c r="AU381" s="159" t="s">
        <v>89</v>
      </c>
      <c r="AV381" s="13" t="s">
        <v>89</v>
      </c>
      <c r="AW381" s="13" t="s">
        <v>36</v>
      </c>
      <c r="AX381" s="13" t="s">
        <v>87</v>
      </c>
      <c r="AY381" s="159" t="s">
        <v>171</v>
      </c>
    </row>
    <row r="382" spans="2:65" s="1" customFormat="1" ht="24.15" customHeight="1">
      <c r="B382" s="32"/>
      <c r="C382" s="182" t="s">
        <v>650</v>
      </c>
      <c r="D382" s="182" t="s">
        <v>757</v>
      </c>
      <c r="E382" s="183" t="s">
        <v>2693</v>
      </c>
      <c r="F382" s="184" t="s">
        <v>2694</v>
      </c>
      <c r="G382" s="185" t="s">
        <v>176</v>
      </c>
      <c r="H382" s="186">
        <v>6.3570000000000002</v>
      </c>
      <c r="I382" s="187"/>
      <c r="J382" s="188">
        <f>ROUND(I382*H382,2)</f>
        <v>0</v>
      </c>
      <c r="K382" s="189"/>
      <c r="L382" s="190"/>
      <c r="M382" s="191" t="s">
        <v>1</v>
      </c>
      <c r="N382" s="192" t="s">
        <v>45</v>
      </c>
      <c r="P382" s="147">
        <f>O382*H382</f>
        <v>0</v>
      </c>
      <c r="Q382" s="147">
        <v>0.08</v>
      </c>
      <c r="R382" s="147">
        <f>Q382*H382</f>
        <v>0.50856000000000001</v>
      </c>
      <c r="S382" s="147">
        <v>0</v>
      </c>
      <c r="T382" s="148">
        <f>S382*H382</f>
        <v>0</v>
      </c>
      <c r="AR382" s="149" t="s">
        <v>552</v>
      </c>
      <c r="AT382" s="149" t="s">
        <v>757</v>
      </c>
      <c r="AU382" s="149" t="s">
        <v>89</v>
      </c>
      <c r="AY382" s="17" t="s">
        <v>171</v>
      </c>
      <c r="BE382" s="150">
        <f>IF(N382="základní",J382,0)</f>
        <v>0</v>
      </c>
      <c r="BF382" s="150">
        <f>IF(N382="snížená",J382,0)</f>
        <v>0</v>
      </c>
      <c r="BG382" s="150">
        <f>IF(N382="zákl. přenesená",J382,0)</f>
        <v>0</v>
      </c>
      <c r="BH382" s="150">
        <f>IF(N382="sníž. přenesená",J382,0)</f>
        <v>0</v>
      </c>
      <c r="BI382" s="150">
        <f>IF(N382="nulová",J382,0)</f>
        <v>0</v>
      </c>
      <c r="BJ382" s="17" t="s">
        <v>87</v>
      </c>
      <c r="BK382" s="150">
        <f>ROUND(I382*H382,2)</f>
        <v>0</v>
      </c>
      <c r="BL382" s="17" t="s">
        <v>327</v>
      </c>
      <c r="BM382" s="149" t="s">
        <v>2695</v>
      </c>
    </row>
    <row r="383" spans="2:65" s="13" customFormat="1">
      <c r="B383" s="158"/>
      <c r="D383" s="152" t="s">
        <v>179</v>
      </c>
      <c r="F383" s="160" t="s">
        <v>2696</v>
      </c>
      <c r="H383" s="161">
        <v>6.3570000000000002</v>
      </c>
      <c r="I383" s="162"/>
      <c r="L383" s="158"/>
      <c r="M383" s="163"/>
      <c r="T383" s="164"/>
      <c r="AT383" s="159" t="s">
        <v>179</v>
      </c>
      <c r="AU383" s="159" t="s">
        <v>89</v>
      </c>
      <c r="AV383" s="13" t="s">
        <v>89</v>
      </c>
      <c r="AW383" s="13" t="s">
        <v>4</v>
      </c>
      <c r="AX383" s="13" t="s">
        <v>87</v>
      </c>
      <c r="AY383" s="159" t="s">
        <v>171</v>
      </c>
    </row>
    <row r="384" spans="2:65" s="1" customFormat="1" ht="33" customHeight="1">
      <c r="B384" s="32"/>
      <c r="C384" s="137" t="s">
        <v>657</v>
      </c>
      <c r="D384" s="137" t="s">
        <v>173</v>
      </c>
      <c r="E384" s="138" t="s">
        <v>2697</v>
      </c>
      <c r="F384" s="139" t="s">
        <v>2698</v>
      </c>
      <c r="G384" s="140" t="s">
        <v>176</v>
      </c>
      <c r="H384" s="141">
        <v>2.88</v>
      </c>
      <c r="I384" s="142"/>
      <c r="J384" s="143">
        <f>ROUND(I384*H384,2)</f>
        <v>0</v>
      </c>
      <c r="K384" s="144"/>
      <c r="L384" s="32"/>
      <c r="M384" s="145" t="s">
        <v>1</v>
      </c>
      <c r="N384" s="146" t="s">
        <v>45</v>
      </c>
      <c r="P384" s="147">
        <f>O384*H384</f>
        <v>0</v>
      </c>
      <c r="Q384" s="147">
        <v>2.4000000000000001E-4</v>
      </c>
      <c r="R384" s="147">
        <f>Q384*H384</f>
        <v>6.912E-4</v>
      </c>
      <c r="S384" s="147">
        <v>0</v>
      </c>
      <c r="T384" s="148">
        <f>S384*H384</f>
        <v>0</v>
      </c>
      <c r="AR384" s="149" t="s">
        <v>327</v>
      </c>
      <c r="AT384" s="149" t="s">
        <v>173</v>
      </c>
      <c r="AU384" s="149" t="s">
        <v>89</v>
      </c>
      <c r="AY384" s="17" t="s">
        <v>171</v>
      </c>
      <c r="BE384" s="150">
        <f>IF(N384="základní",J384,0)</f>
        <v>0</v>
      </c>
      <c r="BF384" s="150">
        <f>IF(N384="snížená",J384,0)</f>
        <v>0</v>
      </c>
      <c r="BG384" s="150">
        <f>IF(N384="zákl. přenesená",J384,0)</f>
        <v>0</v>
      </c>
      <c r="BH384" s="150">
        <f>IF(N384="sníž. přenesená",J384,0)</f>
        <v>0</v>
      </c>
      <c r="BI384" s="150">
        <f>IF(N384="nulová",J384,0)</f>
        <v>0</v>
      </c>
      <c r="BJ384" s="17" t="s">
        <v>87</v>
      </c>
      <c r="BK384" s="150">
        <f>ROUND(I384*H384,2)</f>
        <v>0</v>
      </c>
      <c r="BL384" s="17" t="s">
        <v>327</v>
      </c>
      <c r="BM384" s="149" t="s">
        <v>2699</v>
      </c>
    </row>
    <row r="385" spans="2:65" s="12" customFormat="1">
      <c r="B385" s="151"/>
      <c r="D385" s="152" t="s">
        <v>179</v>
      </c>
      <c r="E385" s="153" t="s">
        <v>1</v>
      </c>
      <c r="F385" s="154" t="s">
        <v>2564</v>
      </c>
      <c r="H385" s="153" t="s">
        <v>1</v>
      </c>
      <c r="I385" s="155"/>
      <c r="L385" s="151"/>
      <c r="M385" s="156"/>
      <c r="T385" s="157"/>
      <c r="AT385" s="153" t="s">
        <v>179</v>
      </c>
      <c r="AU385" s="153" t="s">
        <v>89</v>
      </c>
      <c r="AV385" s="12" t="s">
        <v>87</v>
      </c>
      <c r="AW385" s="12" t="s">
        <v>36</v>
      </c>
      <c r="AX385" s="12" t="s">
        <v>80</v>
      </c>
      <c r="AY385" s="153" t="s">
        <v>171</v>
      </c>
    </row>
    <row r="386" spans="2:65" s="12" customFormat="1">
      <c r="B386" s="151"/>
      <c r="D386" s="152" t="s">
        <v>179</v>
      </c>
      <c r="E386" s="153" t="s">
        <v>1</v>
      </c>
      <c r="F386" s="154" t="s">
        <v>1852</v>
      </c>
      <c r="H386" s="153" t="s">
        <v>1</v>
      </c>
      <c r="I386" s="155"/>
      <c r="L386" s="151"/>
      <c r="M386" s="156"/>
      <c r="T386" s="157"/>
      <c r="AT386" s="153" t="s">
        <v>179</v>
      </c>
      <c r="AU386" s="153" t="s">
        <v>89</v>
      </c>
      <c r="AV386" s="12" t="s">
        <v>87</v>
      </c>
      <c r="AW386" s="12" t="s">
        <v>36</v>
      </c>
      <c r="AX386" s="12" t="s">
        <v>80</v>
      </c>
      <c r="AY386" s="153" t="s">
        <v>171</v>
      </c>
    </row>
    <row r="387" spans="2:65" s="12" customFormat="1">
      <c r="B387" s="151"/>
      <c r="D387" s="152" t="s">
        <v>179</v>
      </c>
      <c r="E387" s="153" t="s">
        <v>1</v>
      </c>
      <c r="F387" s="154" t="s">
        <v>2700</v>
      </c>
      <c r="H387" s="153" t="s">
        <v>1</v>
      </c>
      <c r="I387" s="155"/>
      <c r="L387" s="151"/>
      <c r="M387" s="156"/>
      <c r="T387" s="157"/>
      <c r="AT387" s="153" t="s">
        <v>179</v>
      </c>
      <c r="AU387" s="153" t="s">
        <v>89</v>
      </c>
      <c r="AV387" s="12" t="s">
        <v>87</v>
      </c>
      <c r="AW387" s="12" t="s">
        <v>36</v>
      </c>
      <c r="AX387" s="12" t="s">
        <v>80</v>
      </c>
      <c r="AY387" s="153" t="s">
        <v>171</v>
      </c>
    </row>
    <row r="388" spans="2:65" s="13" customFormat="1">
      <c r="B388" s="158"/>
      <c r="D388" s="152" t="s">
        <v>179</v>
      </c>
      <c r="E388" s="159" t="s">
        <v>1</v>
      </c>
      <c r="F388" s="160" t="s">
        <v>2701</v>
      </c>
      <c r="H388" s="161">
        <v>2.88</v>
      </c>
      <c r="I388" s="162"/>
      <c r="L388" s="158"/>
      <c r="M388" s="163"/>
      <c r="T388" s="164"/>
      <c r="AT388" s="159" t="s">
        <v>179</v>
      </c>
      <c r="AU388" s="159" t="s">
        <v>89</v>
      </c>
      <c r="AV388" s="13" t="s">
        <v>89</v>
      </c>
      <c r="AW388" s="13" t="s">
        <v>36</v>
      </c>
      <c r="AX388" s="13" t="s">
        <v>87</v>
      </c>
      <c r="AY388" s="159" t="s">
        <v>171</v>
      </c>
    </row>
    <row r="389" spans="2:65" s="1" customFormat="1" ht="24.15" customHeight="1">
      <c r="B389" s="32"/>
      <c r="C389" s="182" t="s">
        <v>664</v>
      </c>
      <c r="D389" s="182" t="s">
        <v>757</v>
      </c>
      <c r="E389" s="183" t="s">
        <v>2693</v>
      </c>
      <c r="F389" s="184" t="s">
        <v>2694</v>
      </c>
      <c r="G389" s="185" t="s">
        <v>176</v>
      </c>
      <c r="H389" s="186">
        <v>3.11</v>
      </c>
      <c r="I389" s="187"/>
      <c r="J389" s="188">
        <f>ROUND(I389*H389,2)</f>
        <v>0</v>
      </c>
      <c r="K389" s="189"/>
      <c r="L389" s="190"/>
      <c r="M389" s="191" t="s">
        <v>1</v>
      </c>
      <c r="N389" s="192" t="s">
        <v>45</v>
      </c>
      <c r="P389" s="147">
        <f>O389*H389</f>
        <v>0</v>
      </c>
      <c r="Q389" s="147">
        <v>0.08</v>
      </c>
      <c r="R389" s="147">
        <f>Q389*H389</f>
        <v>0.24879999999999999</v>
      </c>
      <c r="S389" s="147">
        <v>0</v>
      </c>
      <c r="T389" s="148">
        <f>S389*H389</f>
        <v>0</v>
      </c>
      <c r="AR389" s="149" t="s">
        <v>552</v>
      </c>
      <c r="AT389" s="149" t="s">
        <v>757</v>
      </c>
      <c r="AU389" s="149" t="s">
        <v>89</v>
      </c>
      <c r="AY389" s="17" t="s">
        <v>171</v>
      </c>
      <c r="BE389" s="150">
        <f>IF(N389="základní",J389,0)</f>
        <v>0</v>
      </c>
      <c r="BF389" s="150">
        <f>IF(N389="snížená",J389,0)</f>
        <v>0</v>
      </c>
      <c r="BG389" s="150">
        <f>IF(N389="zákl. přenesená",J389,0)</f>
        <v>0</v>
      </c>
      <c r="BH389" s="150">
        <f>IF(N389="sníž. přenesená",J389,0)</f>
        <v>0</v>
      </c>
      <c r="BI389" s="150">
        <f>IF(N389="nulová",J389,0)</f>
        <v>0</v>
      </c>
      <c r="BJ389" s="17" t="s">
        <v>87</v>
      </c>
      <c r="BK389" s="150">
        <f>ROUND(I389*H389,2)</f>
        <v>0</v>
      </c>
      <c r="BL389" s="17" t="s">
        <v>327</v>
      </c>
      <c r="BM389" s="149" t="s">
        <v>2702</v>
      </c>
    </row>
    <row r="390" spans="2:65" s="13" customFormat="1">
      <c r="B390" s="158"/>
      <c r="D390" s="152" t="s">
        <v>179</v>
      </c>
      <c r="F390" s="160" t="s">
        <v>2703</v>
      </c>
      <c r="H390" s="161">
        <v>3.11</v>
      </c>
      <c r="I390" s="162"/>
      <c r="L390" s="158"/>
      <c r="M390" s="163"/>
      <c r="T390" s="164"/>
      <c r="AT390" s="159" t="s">
        <v>179</v>
      </c>
      <c r="AU390" s="159" t="s">
        <v>89</v>
      </c>
      <c r="AV390" s="13" t="s">
        <v>89</v>
      </c>
      <c r="AW390" s="13" t="s">
        <v>4</v>
      </c>
      <c r="AX390" s="13" t="s">
        <v>87</v>
      </c>
      <c r="AY390" s="159" t="s">
        <v>171</v>
      </c>
    </row>
    <row r="391" spans="2:65" s="1" customFormat="1" ht="24.15" customHeight="1">
      <c r="B391" s="32"/>
      <c r="C391" s="137" t="s">
        <v>669</v>
      </c>
      <c r="D391" s="137" t="s">
        <v>173</v>
      </c>
      <c r="E391" s="138" t="s">
        <v>2704</v>
      </c>
      <c r="F391" s="139" t="s">
        <v>2705</v>
      </c>
      <c r="G391" s="140" t="s">
        <v>689</v>
      </c>
      <c r="H391" s="141">
        <v>0.75900000000000001</v>
      </c>
      <c r="I391" s="142"/>
      <c r="J391" s="143">
        <f>ROUND(I391*H391,2)</f>
        <v>0</v>
      </c>
      <c r="K391" s="144"/>
      <c r="L391" s="32"/>
      <c r="M391" s="145" t="s">
        <v>1</v>
      </c>
      <c r="N391" s="146" t="s">
        <v>45</v>
      </c>
      <c r="P391" s="147">
        <f>O391*H391</f>
        <v>0</v>
      </c>
      <c r="Q391" s="147">
        <v>0</v>
      </c>
      <c r="R391" s="147">
        <f>Q391*H391</f>
        <v>0</v>
      </c>
      <c r="S391" s="147">
        <v>0</v>
      </c>
      <c r="T391" s="148">
        <f>S391*H391</f>
        <v>0</v>
      </c>
      <c r="AR391" s="149" t="s">
        <v>327</v>
      </c>
      <c r="AT391" s="149" t="s">
        <v>173</v>
      </c>
      <c r="AU391" s="149" t="s">
        <v>89</v>
      </c>
      <c r="AY391" s="17" t="s">
        <v>171</v>
      </c>
      <c r="BE391" s="150">
        <f>IF(N391="základní",J391,0)</f>
        <v>0</v>
      </c>
      <c r="BF391" s="150">
        <f>IF(N391="snížená",J391,0)</f>
        <v>0</v>
      </c>
      <c r="BG391" s="150">
        <f>IF(N391="zákl. přenesená",J391,0)</f>
        <v>0</v>
      </c>
      <c r="BH391" s="150">
        <f>IF(N391="sníž. přenesená",J391,0)</f>
        <v>0</v>
      </c>
      <c r="BI391" s="150">
        <f>IF(N391="nulová",J391,0)</f>
        <v>0</v>
      </c>
      <c r="BJ391" s="17" t="s">
        <v>87</v>
      </c>
      <c r="BK391" s="150">
        <f>ROUND(I391*H391,2)</f>
        <v>0</v>
      </c>
      <c r="BL391" s="17" t="s">
        <v>327</v>
      </c>
      <c r="BM391" s="149" t="s">
        <v>2706</v>
      </c>
    </row>
    <row r="392" spans="2:65" s="11" customFormat="1" ht="22.95" customHeight="1">
      <c r="B392" s="125"/>
      <c r="D392" s="126" t="s">
        <v>79</v>
      </c>
      <c r="E392" s="135" t="s">
        <v>2081</v>
      </c>
      <c r="F392" s="135" t="s">
        <v>2082</v>
      </c>
      <c r="I392" s="128"/>
      <c r="J392" s="136">
        <f>BK392</f>
        <v>0</v>
      </c>
      <c r="L392" s="125"/>
      <c r="M392" s="130"/>
      <c r="P392" s="131">
        <f>SUM(P393:P397)</f>
        <v>0</v>
      </c>
      <c r="R392" s="131">
        <f>SUM(R393:R397)</f>
        <v>3.3180000000000001E-2</v>
      </c>
      <c r="T392" s="132">
        <f>SUM(T393:T397)</f>
        <v>0</v>
      </c>
      <c r="AR392" s="126" t="s">
        <v>89</v>
      </c>
      <c r="AT392" s="133" t="s">
        <v>79</v>
      </c>
      <c r="AU392" s="133" t="s">
        <v>87</v>
      </c>
      <c r="AY392" s="126" t="s">
        <v>171</v>
      </c>
      <c r="BK392" s="134">
        <f>SUM(BK393:BK397)</f>
        <v>0</v>
      </c>
    </row>
    <row r="393" spans="2:65" s="1" customFormat="1" ht="24.15" customHeight="1">
      <c r="B393" s="32"/>
      <c r="C393" s="137" t="s">
        <v>674</v>
      </c>
      <c r="D393" s="137" t="s">
        <v>173</v>
      </c>
      <c r="E393" s="138" t="s">
        <v>2090</v>
      </c>
      <c r="F393" s="139" t="s">
        <v>2091</v>
      </c>
      <c r="G393" s="140" t="s">
        <v>1666</v>
      </c>
      <c r="H393" s="141">
        <v>1</v>
      </c>
      <c r="I393" s="142"/>
      <c r="J393" s="143">
        <f>ROUND(I393*H393,2)</f>
        <v>0</v>
      </c>
      <c r="K393" s="144"/>
      <c r="L393" s="32"/>
      <c r="M393" s="145" t="s">
        <v>1</v>
      </c>
      <c r="N393" s="146" t="s">
        <v>45</v>
      </c>
      <c r="P393" s="147">
        <f>O393*H393</f>
        <v>0</v>
      </c>
      <c r="Q393" s="147">
        <v>3.3180000000000001E-2</v>
      </c>
      <c r="R393" s="147">
        <f>Q393*H393</f>
        <v>3.3180000000000001E-2</v>
      </c>
      <c r="S393" s="147">
        <v>0</v>
      </c>
      <c r="T393" s="148">
        <f>S393*H393</f>
        <v>0</v>
      </c>
      <c r="AR393" s="149" t="s">
        <v>327</v>
      </c>
      <c r="AT393" s="149" t="s">
        <v>173</v>
      </c>
      <c r="AU393" s="149" t="s">
        <v>89</v>
      </c>
      <c r="AY393" s="17" t="s">
        <v>171</v>
      </c>
      <c r="BE393" s="150">
        <f>IF(N393="základní",J393,0)</f>
        <v>0</v>
      </c>
      <c r="BF393" s="150">
        <f>IF(N393="snížená",J393,0)</f>
        <v>0</v>
      </c>
      <c r="BG393" s="150">
        <f>IF(N393="zákl. přenesená",J393,0)</f>
        <v>0</v>
      </c>
      <c r="BH393" s="150">
        <f>IF(N393="sníž. přenesená",J393,0)</f>
        <v>0</v>
      </c>
      <c r="BI393" s="150">
        <f>IF(N393="nulová",J393,0)</f>
        <v>0</v>
      </c>
      <c r="BJ393" s="17" t="s">
        <v>87</v>
      </c>
      <c r="BK393" s="150">
        <f>ROUND(I393*H393,2)</f>
        <v>0</v>
      </c>
      <c r="BL393" s="17" t="s">
        <v>327</v>
      </c>
      <c r="BM393" s="149" t="s">
        <v>2707</v>
      </c>
    </row>
    <row r="394" spans="2:65" s="12" customFormat="1">
      <c r="B394" s="151"/>
      <c r="D394" s="152" t="s">
        <v>179</v>
      </c>
      <c r="E394" s="153" t="s">
        <v>1</v>
      </c>
      <c r="F394" s="154" t="s">
        <v>2564</v>
      </c>
      <c r="H394" s="153" t="s">
        <v>1</v>
      </c>
      <c r="I394" s="155"/>
      <c r="L394" s="151"/>
      <c r="M394" s="156"/>
      <c r="T394" s="157"/>
      <c r="AT394" s="153" t="s">
        <v>179</v>
      </c>
      <c r="AU394" s="153" t="s">
        <v>89</v>
      </c>
      <c r="AV394" s="12" t="s">
        <v>87</v>
      </c>
      <c r="AW394" s="12" t="s">
        <v>36</v>
      </c>
      <c r="AX394" s="12" t="s">
        <v>80</v>
      </c>
      <c r="AY394" s="153" t="s">
        <v>171</v>
      </c>
    </row>
    <row r="395" spans="2:65" s="12" customFormat="1">
      <c r="B395" s="151"/>
      <c r="D395" s="152" t="s">
        <v>179</v>
      </c>
      <c r="E395" s="153" t="s">
        <v>1</v>
      </c>
      <c r="F395" s="154" t="s">
        <v>1874</v>
      </c>
      <c r="H395" s="153" t="s">
        <v>1</v>
      </c>
      <c r="I395" s="155"/>
      <c r="L395" s="151"/>
      <c r="M395" s="156"/>
      <c r="T395" s="157"/>
      <c r="AT395" s="153" t="s">
        <v>179</v>
      </c>
      <c r="AU395" s="153" t="s">
        <v>89</v>
      </c>
      <c r="AV395" s="12" t="s">
        <v>87</v>
      </c>
      <c r="AW395" s="12" t="s">
        <v>36</v>
      </c>
      <c r="AX395" s="12" t="s">
        <v>80</v>
      </c>
      <c r="AY395" s="153" t="s">
        <v>171</v>
      </c>
    </row>
    <row r="396" spans="2:65" s="13" customFormat="1">
      <c r="B396" s="158"/>
      <c r="D396" s="152" t="s">
        <v>179</v>
      </c>
      <c r="E396" s="159" t="s">
        <v>1</v>
      </c>
      <c r="F396" s="160" t="s">
        <v>2458</v>
      </c>
      <c r="H396" s="161">
        <v>1</v>
      </c>
      <c r="I396" s="162"/>
      <c r="L396" s="158"/>
      <c r="M396" s="163"/>
      <c r="T396" s="164"/>
      <c r="AT396" s="159" t="s">
        <v>179</v>
      </c>
      <c r="AU396" s="159" t="s">
        <v>89</v>
      </c>
      <c r="AV396" s="13" t="s">
        <v>89</v>
      </c>
      <c r="AW396" s="13" t="s">
        <v>36</v>
      </c>
      <c r="AX396" s="13" t="s">
        <v>87</v>
      </c>
      <c r="AY396" s="159" t="s">
        <v>171</v>
      </c>
    </row>
    <row r="397" spans="2:65" s="1" customFormat="1" ht="24.15" customHeight="1">
      <c r="B397" s="32"/>
      <c r="C397" s="137" t="s">
        <v>681</v>
      </c>
      <c r="D397" s="137" t="s">
        <v>173</v>
      </c>
      <c r="E397" s="138" t="s">
        <v>2098</v>
      </c>
      <c r="F397" s="139" t="s">
        <v>2099</v>
      </c>
      <c r="G397" s="140" t="s">
        <v>689</v>
      </c>
      <c r="H397" s="141">
        <v>3.3000000000000002E-2</v>
      </c>
      <c r="I397" s="142"/>
      <c r="J397" s="143">
        <f>ROUND(I397*H397,2)</f>
        <v>0</v>
      </c>
      <c r="K397" s="144"/>
      <c r="L397" s="32"/>
      <c r="M397" s="145" t="s">
        <v>1</v>
      </c>
      <c r="N397" s="146" t="s">
        <v>45</v>
      </c>
      <c r="P397" s="147">
        <f>O397*H397</f>
        <v>0</v>
      </c>
      <c r="Q397" s="147">
        <v>0</v>
      </c>
      <c r="R397" s="147">
        <f>Q397*H397</f>
        <v>0</v>
      </c>
      <c r="S397" s="147">
        <v>0</v>
      </c>
      <c r="T397" s="148">
        <f>S397*H397</f>
        <v>0</v>
      </c>
      <c r="AR397" s="149" t="s">
        <v>327</v>
      </c>
      <c r="AT397" s="149" t="s">
        <v>173</v>
      </c>
      <c r="AU397" s="149" t="s">
        <v>89</v>
      </c>
      <c r="AY397" s="17" t="s">
        <v>171</v>
      </c>
      <c r="BE397" s="150">
        <f>IF(N397="základní",J397,0)</f>
        <v>0</v>
      </c>
      <c r="BF397" s="150">
        <f>IF(N397="snížená",J397,0)</f>
        <v>0</v>
      </c>
      <c r="BG397" s="150">
        <f>IF(N397="zákl. přenesená",J397,0)</f>
        <v>0</v>
      </c>
      <c r="BH397" s="150">
        <f>IF(N397="sníž. přenesená",J397,0)</f>
        <v>0</v>
      </c>
      <c r="BI397" s="150">
        <f>IF(N397="nulová",J397,0)</f>
        <v>0</v>
      </c>
      <c r="BJ397" s="17" t="s">
        <v>87</v>
      </c>
      <c r="BK397" s="150">
        <f>ROUND(I397*H397,2)</f>
        <v>0</v>
      </c>
      <c r="BL397" s="17" t="s">
        <v>327</v>
      </c>
      <c r="BM397" s="149" t="s">
        <v>2708</v>
      </c>
    </row>
    <row r="398" spans="2:65" s="11" customFormat="1" ht="22.95" customHeight="1">
      <c r="B398" s="125"/>
      <c r="D398" s="126" t="s">
        <v>79</v>
      </c>
      <c r="E398" s="135" t="s">
        <v>2101</v>
      </c>
      <c r="F398" s="135" t="s">
        <v>2102</v>
      </c>
      <c r="I398" s="128"/>
      <c r="J398" s="136">
        <f>BK398</f>
        <v>0</v>
      </c>
      <c r="L398" s="125"/>
      <c r="M398" s="130"/>
      <c r="P398" s="131">
        <f>SUM(P399:P423)</f>
        <v>0</v>
      </c>
      <c r="R398" s="131">
        <f>SUM(R399:R423)</f>
        <v>0</v>
      </c>
      <c r="T398" s="132">
        <f>SUM(T399:T423)</f>
        <v>0</v>
      </c>
      <c r="AR398" s="126" t="s">
        <v>89</v>
      </c>
      <c r="AT398" s="133" t="s">
        <v>79</v>
      </c>
      <c r="AU398" s="133" t="s">
        <v>87</v>
      </c>
      <c r="AY398" s="126" t="s">
        <v>171</v>
      </c>
      <c r="BK398" s="134">
        <f>SUM(BK399:BK423)</f>
        <v>0</v>
      </c>
    </row>
    <row r="399" spans="2:65" s="1" customFormat="1" ht="44.25" customHeight="1">
      <c r="B399" s="32"/>
      <c r="C399" s="137" t="s">
        <v>686</v>
      </c>
      <c r="D399" s="137" t="s">
        <v>173</v>
      </c>
      <c r="E399" s="138" t="s">
        <v>2103</v>
      </c>
      <c r="F399" s="139" t="s">
        <v>2104</v>
      </c>
      <c r="G399" s="140" t="s">
        <v>176</v>
      </c>
      <c r="H399" s="141">
        <v>50.79</v>
      </c>
      <c r="I399" s="142"/>
      <c r="J399" s="143">
        <f>ROUND(I399*H399,2)</f>
        <v>0</v>
      </c>
      <c r="K399" s="144"/>
      <c r="L399" s="32"/>
      <c r="M399" s="145" t="s">
        <v>1</v>
      </c>
      <c r="N399" s="146" t="s">
        <v>45</v>
      </c>
      <c r="P399" s="147">
        <f>O399*H399</f>
        <v>0</v>
      </c>
      <c r="Q399" s="147">
        <v>0</v>
      </c>
      <c r="R399" s="147">
        <f>Q399*H399</f>
        <v>0</v>
      </c>
      <c r="S399" s="147">
        <v>0</v>
      </c>
      <c r="T399" s="148">
        <f>S399*H399</f>
        <v>0</v>
      </c>
      <c r="AR399" s="149" t="s">
        <v>327</v>
      </c>
      <c r="AT399" s="149" t="s">
        <v>173</v>
      </c>
      <c r="AU399" s="149" t="s">
        <v>89</v>
      </c>
      <c r="AY399" s="17" t="s">
        <v>171</v>
      </c>
      <c r="BE399" s="150">
        <f>IF(N399="základní",J399,0)</f>
        <v>0</v>
      </c>
      <c r="BF399" s="150">
        <f>IF(N399="snížená",J399,0)</f>
        <v>0</v>
      </c>
      <c r="BG399" s="150">
        <f>IF(N399="zákl. přenesená",J399,0)</f>
        <v>0</v>
      </c>
      <c r="BH399" s="150">
        <f>IF(N399="sníž. přenesená",J399,0)</f>
        <v>0</v>
      </c>
      <c r="BI399" s="150">
        <f>IF(N399="nulová",J399,0)</f>
        <v>0</v>
      </c>
      <c r="BJ399" s="17" t="s">
        <v>87</v>
      </c>
      <c r="BK399" s="150">
        <f>ROUND(I399*H399,2)</f>
        <v>0</v>
      </c>
      <c r="BL399" s="17" t="s">
        <v>327</v>
      </c>
      <c r="BM399" s="149" t="s">
        <v>2709</v>
      </c>
    </row>
    <row r="400" spans="2:65" s="12" customFormat="1">
      <c r="B400" s="151"/>
      <c r="D400" s="152" t="s">
        <v>179</v>
      </c>
      <c r="E400" s="153" t="s">
        <v>1</v>
      </c>
      <c r="F400" s="154" t="s">
        <v>2564</v>
      </c>
      <c r="H400" s="153" t="s">
        <v>1</v>
      </c>
      <c r="I400" s="155"/>
      <c r="L400" s="151"/>
      <c r="M400" s="156"/>
      <c r="T400" s="157"/>
      <c r="AT400" s="153" t="s">
        <v>179</v>
      </c>
      <c r="AU400" s="153" t="s">
        <v>89</v>
      </c>
      <c r="AV400" s="12" t="s">
        <v>87</v>
      </c>
      <c r="AW400" s="12" t="s">
        <v>36</v>
      </c>
      <c r="AX400" s="12" t="s">
        <v>80</v>
      </c>
      <c r="AY400" s="153" t="s">
        <v>171</v>
      </c>
    </row>
    <row r="401" spans="2:65" s="12" customFormat="1">
      <c r="B401" s="151"/>
      <c r="D401" s="152" t="s">
        <v>179</v>
      </c>
      <c r="E401" s="153" t="s">
        <v>1</v>
      </c>
      <c r="F401" s="154" t="s">
        <v>2106</v>
      </c>
      <c r="H401" s="153" t="s">
        <v>1</v>
      </c>
      <c r="I401" s="155"/>
      <c r="L401" s="151"/>
      <c r="M401" s="156"/>
      <c r="T401" s="157"/>
      <c r="AT401" s="153" t="s">
        <v>179</v>
      </c>
      <c r="AU401" s="153" t="s">
        <v>89</v>
      </c>
      <c r="AV401" s="12" t="s">
        <v>87</v>
      </c>
      <c r="AW401" s="12" t="s">
        <v>36</v>
      </c>
      <c r="AX401" s="12" t="s">
        <v>80</v>
      </c>
      <c r="AY401" s="153" t="s">
        <v>171</v>
      </c>
    </row>
    <row r="402" spans="2:65" s="12" customFormat="1">
      <c r="B402" s="151"/>
      <c r="D402" s="152" t="s">
        <v>179</v>
      </c>
      <c r="E402" s="153" t="s">
        <v>1</v>
      </c>
      <c r="F402" s="154" t="s">
        <v>2107</v>
      </c>
      <c r="H402" s="153" t="s">
        <v>1</v>
      </c>
      <c r="I402" s="155"/>
      <c r="L402" s="151"/>
      <c r="M402" s="156"/>
      <c r="T402" s="157"/>
      <c r="AT402" s="153" t="s">
        <v>179</v>
      </c>
      <c r="AU402" s="153" t="s">
        <v>89</v>
      </c>
      <c r="AV402" s="12" t="s">
        <v>87</v>
      </c>
      <c r="AW402" s="12" t="s">
        <v>36</v>
      </c>
      <c r="AX402" s="12" t="s">
        <v>80</v>
      </c>
      <c r="AY402" s="153" t="s">
        <v>171</v>
      </c>
    </row>
    <row r="403" spans="2:65" s="13" customFormat="1">
      <c r="B403" s="158"/>
      <c r="D403" s="152" t="s">
        <v>179</v>
      </c>
      <c r="E403" s="159" t="s">
        <v>1</v>
      </c>
      <c r="F403" s="160" t="s">
        <v>2710</v>
      </c>
      <c r="H403" s="161">
        <v>18.524999999999999</v>
      </c>
      <c r="I403" s="162"/>
      <c r="L403" s="158"/>
      <c r="M403" s="163"/>
      <c r="T403" s="164"/>
      <c r="AT403" s="159" t="s">
        <v>179</v>
      </c>
      <c r="AU403" s="159" t="s">
        <v>89</v>
      </c>
      <c r="AV403" s="13" t="s">
        <v>89</v>
      </c>
      <c r="AW403" s="13" t="s">
        <v>36</v>
      </c>
      <c r="AX403" s="13" t="s">
        <v>80</v>
      </c>
      <c r="AY403" s="159" t="s">
        <v>171</v>
      </c>
    </row>
    <row r="404" spans="2:65" s="12" customFormat="1">
      <c r="B404" s="151"/>
      <c r="D404" s="152" t="s">
        <v>179</v>
      </c>
      <c r="E404" s="153" t="s">
        <v>1</v>
      </c>
      <c r="F404" s="154" t="s">
        <v>2711</v>
      </c>
      <c r="H404" s="153" t="s">
        <v>1</v>
      </c>
      <c r="I404" s="155"/>
      <c r="L404" s="151"/>
      <c r="M404" s="156"/>
      <c r="T404" s="157"/>
      <c r="AT404" s="153" t="s">
        <v>179</v>
      </c>
      <c r="AU404" s="153" t="s">
        <v>89</v>
      </c>
      <c r="AV404" s="12" t="s">
        <v>87</v>
      </c>
      <c r="AW404" s="12" t="s">
        <v>36</v>
      </c>
      <c r="AX404" s="12" t="s">
        <v>80</v>
      </c>
      <c r="AY404" s="153" t="s">
        <v>171</v>
      </c>
    </row>
    <row r="405" spans="2:65" s="13" customFormat="1">
      <c r="B405" s="158"/>
      <c r="D405" s="152" t="s">
        <v>179</v>
      </c>
      <c r="E405" s="159" t="s">
        <v>1</v>
      </c>
      <c r="F405" s="160" t="s">
        <v>2712</v>
      </c>
      <c r="H405" s="161">
        <v>1.65</v>
      </c>
      <c r="I405" s="162"/>
      <c r="L405" s="158"/>
      <c r="M405" s="163"/>
      <c r="T405" s="164"/>
      <c r="AT405" s="159" t="s">
        <v>179</v>
      </c>
      <c r="AU405" s="159" t="s">
        <v>89</v>
      </c>
      <c r="AV405" s="13" t="s">
        <v>89</v>
      </c>
      <c r="AW405" s="13" t="s">
        <v>36</v>
      </c>
      <c r="AX405" s="13" t="s">
        <v>80</v>
      </c>
      <c r="AY405" s="159" t="s">
        <v>171</v>
      </c>
    </row>
    <row r="406" spans="2:65" s="12" customFormat="1">
      <c r="B406" s="151"/>
      <c r="D406" s="152" t="s">
        <v>179</v>
      </c>
      <c r="E406" s="153" t="s">
        <v>1</v>
      </c>
      <c r="F406" s="154" t="s">
        <v>2119</v>
      </c>
      <c r="H406" s="153" t="s">
        <v>1</v>
      </c>
      <c r="I406" s="155"/>
      <c r="L406" s="151"/>
      <c r="M406" s="156"/>
      <c r="T406" s="157"/>
      <c r="AT406" s="153" t="s">
        <v>179</v>
      </c>
      <c r="AU406" s="153" t="s">
        <v>89</v>
      </c>
      <c r="AV406" s="12" t="s">
        <v>87</v>
      </c>
      <c r="AW406" s="12" t="s">
        <v>36</v>
      </c>
      <c r="AX406" s="12" t="s">
        <v>80</v>
      </c>
      <c r="AY406" s="153" t="s">
        <v>171</v>
      </c>
    </row>
    <row r="407" spans="2:65" s="13" customFormat="1">
      <c r="B407" s="158"/>
      <c r="D407" s="152" t="s">
        <v>179</v>
      </c>
      <c r="E407" s="159" t="s">
        <v>1</v>
      </c>
      <c r="F407" s="160" t="s">
        <v>2713</v>
      </c>
      <c r="H407" s="161">
        <v>5.22</v>
      </c>
      <c r="I407" s="162"/>
      <c r="L407" s="158"/>
      <c r="M407" s="163"/>
      <c r="T407" s="164"/>
      <c r="AT407" s="159" t="s">
        <v>179</v>
      </c>
      <c r="AU407" s="159" t="s">
        <v>89</v>
      </c>
      <c r="AV407" s="13" t="s">
        <v>89</v>
      </c>
      <c r="AW407" s="13" t="s">
        <v>36</v>
      </c>
      <c r="AX407" s="13" t="s">
        <v>80</v>
      </c>
      <c r="AY407" s="159" t="s">
        <v>171</v>
      </c>
    </row>
    <row r="408" spans="2:65" s="14" customFormat="1">
      <c r="B408" s="165"/>
      <c r="D408" s="152" t="s">
        <v>179</v>
      </c>
      <c r="E408" s="166" t="s">
        <v>1</v>
      </c>
      <c r="F408" s="167" t="s">
        <v>183</v>
      </c>
      <c r="H408" s="168">
        <v>25.395</v>
      </c>
      <c r="I408" s="169"/>
      <c r="L408" s="165"/>
      <c r="M408" s="170"/>
      <c r="T408" s="171"/>
      <c r="AT408" s="166" t="s">
        <v>179</v>
      </c>
      <c r="AU408" s="166" t="s">
        <v>89</v>
      </c>
      <c r="AV408" s="14" t="s">
        <v>177</v>
      </c>
      <c r="AW408" s="14" t="s">
        <v>36</v>
      </c>
      <c r="AX408" s="14" t="s">
        <v>80</v>
      </c>
      <c r="AY408" s="166" t="s">
        <v>171</v>
      </c>
    </row>
    <row r="409" spans="2:65" s="13" customFormat="1">
      <c r="B409" s="158"/>
      <c r="D409" s="152" t="s">
        <v>179</v>
      </c>
      <c r="E409" s="159" t="s">
        <v>1</v>
      </c>
      <c r="F409" s="160" t="s">
        <v>2714</v>
      </c>
      <c r="H409" s="161">
        <v>50.79</v>
      </c>
      <c r="I409" s="162"/>
      <c r="L409" s="158"/>
      <c r="M409" s="163"/>
      <c r="T409" s="164"/>
      <c r="AT409" s="159" t="s">
        <v>179</v>
      </c>
      <c r="AU409" s="159" t="s">
        <v>89</v>
      </c>
      <c r="AV409" s="13" t="s">
        <v>89</v>
      </c>
      <c r="AW409" s="13" t="s">
        <v>36</v>
      </c>
      <c r="AX409" s="13" t="s">
        <v>87</v>
      </c>
      <c r="AY409" s="159" t="s">
        <v>171</v>
      </c>
    </row>
    <row r="410" spans="2:65" s="1" customFormat="1" ht="24.15" customHeight="1">
      <c r="B410" s="32"/>
      <c r="C410" s="182" t="s">
        <v>696</v>
      </c>
      <c r="D410" s="182" t="s">
        <v>757</v>
      </c>
      <c r="E410" s="183" t="s">
        <v>2125</v>
      </c>
      <c r="F410" s="184" t="s">
        <v>2126</v>
      </c>
      <c r="G410" s="185" t="s">
        <v>813</v>
      </c>
      <c r="H410" s="186">
        <v>8.3800000000000008</v>
      </c>
      <c r="I410" s="187"/>
      <c r="J410" s="188">
        <f>ROUND(I410*H410,2)</f>
        <v>0</v>
      </c>
      <c r="K410" s="189"/>
      <c r="L410" s="190"/>
      <c r="M410" s="191" t="s">
        <v>1</v>
      </c>
      <c r="N410" s="192" t="s">
        <v>45</v>
      </c>
      <c r="P410" s="147">
        <f>O410*H410</f>
        <v>0</v>
      </c>
      <c r="Q410" s="147">
        <v>0</v>
      </c>
      <c r="R410" s="147">
        <f>Q410*H410</f>
        <v>0</v>
      </c>
      <c r="S410" s="147">
        <v>0</v>
      </c>
      <c r="T410" s="148">
        <f>S410*H410</f>
        <v>0</v>
      </c>
      <c r="AR410" s="149" t="s">
        <v>552</v>
      </c>
      <c r="AT410" s="149" t="s">
        <v>757</v>
      </c>
      <c r="AU410" s="149" t="s">
        <v>89</v>
      </c>
      <c r="AY410" s="17" t="s">
        <v>171</v>
      </c>
      <c r="BE410" s="150">
        <f>IF(N410="základní",J410,0)</f>
        <v>0</v>
      </c>
      <c r="BF410" s="150">
        <f>IF(N410="snížená",J410,0)</f>
        <v>0</v>
      </c>
      <c r="BG410" s="150">
        <f>IF(N410="zákl. přenesená",J410,0)</f>
        <v>0</v>
      </c>
      <c r="BH410" s="150">
        <f>IF(N410="sníž. přenesená",J410,0)</f>
        <v>0</v>
      </c>
      <c r="BI410" s="150">
        <f>IF(N410="nulová",J410,0)</f>
        <v>0</v>
      </c>
      <c r="BJ410" s="17" t="s">
        <v>87</v>
      </c>
      <c r="BK410" s="150">
        <f>ROUND(I410*H410,2)</f>
        <v>0</v>
      </c>
      <c r="BL410" s="17" t="s">
        <v>327</v>
      </c>
      <c r="BM410" s="149" t="s">
        <v>2715</v>
      </c>
    </row>
    <row r="411" spans="2:65" s="13" customFormat="1">
      <c r="B411" s="158"/>
      <c r="D411" s="152" t="s">
        <v>179</v>
      </c>
      <c r="F411" s="160" t="s">
        <v>2716</v>
      </c>
      <c r="H411" s="161">
        <v>8.3800000000000008</v>
      </c>
      <c r="I411" s="162"/>
      <c r="L411" s="158"/>
      <c r="M411" s="163"/>
      <c r="T411" s="164"/>
      <c r="AT411" s="159" t="s">
        <v>179</v>
      </c>
      <c r="AU411" s="159" t="s">
        <v>89</v>
      </c>
      <c r="AV411" s="13" t="s">
        <v>89</v>
      </c>
      <c r="AW411" s="13" t="s">
        <v>4</v>
      </c>
      <c r="AX411" s="13" t="s">
        <v>87</v>
      </c>
      <c r="AY411" s="159" t="s">
        <v>171</v>
      </c>
    </row>
    <row r="412" spans="2:65" s="1" customFormat="1" ht="44.25" customHeight="1">
      <c r="B412" s="32"/>
      <c r="C412" s="137" t="s">
        <v>703</v>
      </c>
      <c r="D412" s="137" t="s">
        <v>173</v>
      </c>
      <c r="E412" s="138" t="s">
        <v>2129</v>
      </c>
      <c r="F412" s="139" t="s">
        <v>2130</v>
      </c>
      <c r="G412" s="140" t="s">
        <v>176</v>
      </c>
      <c r="H412" s="141">
        <v>25.395</v>
      </c>
      <c r="I412" s="142"/>
      <c r="J412" s="143">
        <f>ROUND(I412*H412,2)</f>
        <v>0</v>
      </c>
      <c r="K412" s="144"/>
      <c r="L412" s="32"/>
      <c r="M412" s="145" t="s">
        <v>1</v>
      </c>
      <c r="N412" s="146" t="s">
        <v>45</v>
      </c>
      <c r="P412" s="147">
        <f>O412*H412</f>
        <v>0</v>
      </c>
      <c r="Q412" s="147">
        <v>0</v>
      </c>
      <c r="R412" s="147">
        <f>Q412*H412</f>
        <v>0</v>
      </c>
      <c r="S412" s="147">
        <v>0</v>
      </c>
      <c r="T412" s="148">
        <f>S412*H412</f>
        <v>0</v>
      </c>
      <c r="AR412" s="149" t="s">
        <v>327</v>
      </c>
      <c r="AT412" s="149" t="s">
        <v>173</v>
      </c>
      <c r="AU412" s="149" t="s">
        <v>89</v>
      </c>
      <c r="AY412" s="17" t="s">
        <v>171</v>
      </c>
      <c r="BE412" s="150">
        <f>IF(N412="základní",J412,0)</f>
        <v>0</v>
      </c>
      <c r="BF412" s="150">
        <f>IF(N412="snížená",J412,0)</f>
        <v>0</v>
      </c>
      <c r="BG412" s="150">
        <f>IF(N412="zákl. přenesená",J412,0)</f>
        <v>0</v>
      </c>
      <c r="BH412" s="150">
        <f>IF(N412="sníž. přenesená",J412,0)</f>
        <v>0</v>
      </c>
      <c r="BI412" s="150">
        <f>IF(N412="nulová",J412,0)</f>
        <v>0</v>
      </c>
      <c r="BJ412" s="17" t="s">
        <v>87</v>
      </c>
      <c r="BK412" s="150">
        <f>ROUND(I412*H412,2)</f>
        <v>0</v>
      </c>
      <c r="BL412" s="17" t="s">
        <v>327</v>
      </c>
      <c r="BM412" s="149" t="s">
        <v>2717</v>
      </c>
    </row>
    <row r="413" spans="2:65" s="12" customFormat="1">
      <c r="B413" s="151"/>
      <c r="D413" s="152" t="s">
        <v>179</v>
      </c>
      <c r="E413" s="153" t="s">
        <v>1</v>
      </c>
      <c r="F413" s="154" t="s">
        <v>2564</v>
      </c>
      <c r="H413" s="153" t="s">
        <v>1</v>
      </c>
      <c r="I413" s="155"/>
      <c r="L413" s="151"/>
      <c r="M413" s="156"/>
      <c r="T413" s="157"/>
      <c r="AT413" s="153" t="s">
        <v>179</v>
      </c>
      <c r="AU413" s="153" t="s">
        <v>89</v>
      </c>
      <c r="AV413" s="12" t="s">
        <v>87</v>
      </c>
      <c r="AW413" s="12" t="s">
        <v>36</v>
      </c>
      <c r="AX413" s="12" t="s">
        <v>80</v>
      </c>
      <c r="AY413" s="153" t="s">
        <v>171</v>
      </c>
    </row>
    <row r="414" spans="2:65" s="12" customFormat="1">
      <c r="B414" s="151"/>
      <c r="D414" s="152" t="s">
        <v>179</v>
      </c>
      <c r="E414" s="153" t="s">
        <v>1</v>
      </c>
      <c r="F414" s="154" t="s">
        <v>2106</v>
      </c>
      <c r="H414" s="153" t="s">
        <v>1</v>
      </c>
      <c r="I414" s="155"/>
      <c r="L414" s="151"/>
      <c r="M414" s="156"/>
      <c r="T414" s="157"/>
      <c r="AT414" s="153" t="s">
        <v>179</v>
      </c>
      <c r="AU414" s="153" t="s">
        <v>89</v>
      </c>
      <c r="AV414" s="12" t="s">
        <v>87</v>
      </c>
      <c r="AW414" s="12" t="s">
        <v>36</v>
      </c>
      <c r="AX414" s="12" t="s">
        <v>80</v>
      </c>
      <c r="AY414" s="153" t="s">
        <v>171</v>
      </c>
    </row>
    <row r="415" spans="2:65" s="12" customFormat="1">
      <c r="B415" s="151"/>
      <c r="D415" s="152" t="s">
        <v>179</v>
      </c>
      <c r="E415" s="153" t="s">
        <v>1</v>
      </c>
      <c r="F415" s="154" t="s">
        <v>2132</v>
      </c>
      <c r="H415" s="153" t="s">
        <v>1</v>
      </c>
      <c r="I415" s="155"/>
      <c r="L415" s="151"/>
      <c r="M415" s="156"/>
      <c r="T415" s="157"/>
      <c r="AT415" s="153" t="s">
        <v>179</v>
      </c>
      <c r="AU415" s="153" t="s">
        <v>89</v>
      </c>
      <c r="AV415" s="12" t="s">
        <v>87</v>
      </c>
      <c r="AW415" s="12" t="s">
        <v>36</v>
      </c>
      <c r="AX415" s="12" t="s">
        <v>80</v>
      </c>
      <c r="AY415" s="153" t="s">
        <v>171</v>
      </c>
    </row>
    <row r="416" spans="2:65" s="13" customFormat="1">
      <c r="B416" s="158"/>
      <c r="D416" s="152" t="s">
        <v>179</v>
      </c>
      <c r="E416" s="159" t="s">
        <v>1</v>
      </c>
      <c r="F416" s="160" t="s">
        <v>2710</v>
      </c>
      <c r="H416" s="161">
        <v>18.524999999999999</v>
      </c>
      <c r="I416" s="162"/>
      <c r="L416" s="158"/>
      <c r="M416" s="163"/>
      <c r="T416" s="164"/>
      <c r="AT416" s="159" t="s">
        <v>179</v>
      </c>
      <c r="AU416" s="159" t="s">
        <v>89</v>
      </c>
      <c r="AV416" s="13" t="s">
        <v>89</v>
      </c>
      <c r="AW416" s="13" t="s">
        <v>36</v>
      </c>
      <c r="AX416" s="13" t="s">
        <v>80</v>
      </c>
      <c r="AY416" s="159" t="s">
        <v>171</v>
      </c>
    </row>
    <row r="417" spans="2:65" s="12" customFormat="1">
      <c r="B417" s="151"/>
      <c r="D417" s="152" t="s">
        <v>179</v>
      </c>
      <c r="E417" s="153" t="s">
        <v>1</v>
      </c>
      <c r="F417" s="154" t="s">
        <v>2718</v>
      </c>
      <c r="H417" s="153" t="s">
        <v>1</v>
      </c>
      <c r="I417" s="155"/>
      <c r="L417" s="151"/>
      <c r="M417" s="156"/>
      <c r="T417" s="157"/>
      <c r="AT417" s="153" t="s">
        <v>179</v>
      </c>
      <c r="AU417" s="153" t="s">
        <v>89</v>
      </c>
      <c r="AV417" s="12" t="s">
        <v>87</v>
      </c>
      <c r="AW417" s="12" t="s">
        <v>36</v>
      </c>
      <c r="AX417" s="12" t="s">
        <v>80</v>
      </c>
      <c r="AY417" s="153" t="s">
        <v>171</v>
      </c>
    </row>
    <row r="418" spans="2:65" s="13" customFormat="1">
      <c r="B418" s="158"/>
      <c r="D418" s="152" t="s">
        <v>179</v>
      </c>
      <c r="E418" s="159" t="s">
        <v>1</v>
      </c>
      <c r="F418" s="160" t="s">
        <v>2712</v>
      </c>
      <c r="H418" s="161">
        <v>1.65</v>
      </c>
      <c r="I418" s="162"/>
      <c r="L418" s="158"/>
      <c r="M418" s="163"/>
      <c r="T418" s="164"/>
      <c r="AT418" s="159" t="s">
        <v>179</v>
      </c>
      <c r="AU418" s="159" t="s">
        <v>89</v>
      </c>
      <c r="AV418" s="13" t="s">
        <v>89</v>
      </c>
      <c r="AW418" s="13" t="s">
        <v>36</v>
      </c>
      <c r="AX418" s="13" t="s">
        <v>80</v>
      </c>
      <c r="AY418" s="159" t="s">
        <v>171</v>
      </c>
    </row>
    <row r="419" spans="2:65" s="12" customFormat="1">
      <c r="B419" s="151"/>
      <c r="D419" s="152" t="s">
        <v>179</v>
      </c>
      <c r="E419" s="153" t="s">
        <v>1</v>
      </c>
      <c r="F419" s="154" t="s">
        <v>2134</v>
      </c>
      <c r="H419" s="153" t="s">
        <v>1</v>
      </c>
      <c r="I419" s="155"/>
      <c r="L419" s="151"/>
      <c r="M419" s="156"/>
      <c r="T419" s="157"/>
      <c r="AT419" s="153" t="s">
        <v>179</v>
      </c>
      <c r="AU419" s="153" t="s">
        <v>89</v>
      </c>
      <c r="AV419" s="12" t="s">
        <v>87</v>
      </c>
      <c r="AW419" s="12" t="s">
        <v>36</v>
      </c>
      <c r="AX419" s="12" t="s">
        <v>80</v>
      </c>
      <c r="AY419" s="153" t="s">
        <v>171</v>
      </c>
    </row>
    <row r="420" spans="2:65" s="13" customFormat="1">
      <c r="B420" s="158"/>
      <c r="D420" s="152" t="s">
        <v>179</v>
      </c>
      <c r="E420" s="159" t="s">
        <v>1</v>
      </c>
      <c r="F420" s="160" t="s">
        <v>2713</v>
      </c>
      <c r="H420" s="161">
        <v>5.22</v>
      </c>
      <c r="I420" s="162"/>
      <c r="L420" s="158"/>
      <c r="M420" s="163"/>
      <c r="T420" s="164"/>
      <c r="AT420" s="159" t="s">
        <v>179</v>
      </c>
      <c r="AU420" s="159" t="s">
        <v>89</v>
      </c>
      <c r="AV420" s="13" t="s">
        <v>89</v>
      </c>
      <c r="AW420" s="13" t="s">
        <v>36</v>
      </c>
      <c r="AX420" s="13" t="s">
        <v>80</v>
      </c>
      <c r="AY420" s="159" t="s">
        <v>171</v>
      </c>
    </row>
    <row r="421" spans="2:65" s="14" customFormat="1">
      <c r="B421" s="165"/>
      <c r="D421" s="152" t="s">
        <v>179</v>
      </c>
      <c r="E421" s="166" t="s">
        <v>1</v>
      </c>
      <c r="F421" s="167" t="s">
        <v>183</v>
      </c>
      <c r="H421" s="168">
        <v>25.395</v>
      </c>
      <c r="I421" s="169"/>
      <c r="L421" s="165"/>
      <c r="M421" s="170"/>
      <c r="T421" s="171"/>
      <c r="AT421" s="166" t="s">
        <v>179</v>
      </c>
      <c r="AU421" s="166" t="s">
        <v>89</v>
      </c>
      <c r="AV421" s="14" t="s">
        <v>177</v>
      </c>
      <c r="AW421" s="14" t="s">
        <v>36</v>
      </c>
      <c r="AX421" s="14" t="s">
        <v>87</v>
      </c>
      <c r="AY421" s="166" t="s">
        <v>171</v>
      </c>
    </row>
    <row r="422" spans="2:65" s="1" customFormat="1" ht="24.15" customHeight="1">
      <c r="B422" s="32"/>
      <c r="C422" s="182" t="s">
        <v>756</v>
      </c>
      <c r="D422" s="182" t="s">
        <v>757</v>
      </c>
      <c r="E422" s="183" t="s">
        <v>2135</v>
      </c>
      <c r="F422" s="184" t="s">
        <v>2136</v>
      </c>
      <c r="G422" s="185" t="s">
        <v>813</v>
      </c>
      <c r="H422" s="186">
        <v>16.074999999999999</v>
      </c>
      <c r="I422" s="187"/>
      <c r="J422" s="188">
        <f>ROUND(I422*H422,2)</f>
        <v>0</v>
      </c>
      <c r="K422" s="189"/>
      <c r="L422" s="190"/>
      <c r="M422" s="191" t="s">
        <v>1</v>
      </c>
      <c r="N422" s="192" t="s">
        <v>45</v>
      </c>
      <c r="P422" s="147">
        <f>O422*H422</f>
        <v>0</v>
      </c>
      <c r="Q422" s="147">
        <v>0</v>
      </c>
      <c r="R422" s="147">
        <f>Q422*H422</f>
        <v>0</v>
      </c>
      <c r="S422" s="147">
        <v>0</v>
      </c>
      <c r="T422" s="148">
        <f>S422*H422</f>
        <v>0</v>
      </c>
      <c r="AR422" s="149" t="s">
        <v>552</v>
      </c>
      <c r="AT422" s="149" t="s">
        <v>757</v>
      </c>
      <c r="AU422" s="149" t="s">
        <v>89</v>
      </c>
      <c r="AY422" s="17" t="s">
        <v>171</v>
      </c>
      <c r="BE422" s="150">
        <f>IF(N422="základní",J422,0)</f>
        <v>0</v>
      </c>
      <c r="BF422" s="150">
        <f>IF(N422="snížená",J422,0)</f>
        <v>0</v>
      </c>
      <c r="BG422" s="150">
        <f>IF(N422="zákl. přenesená",J422,0)</f>
        <v>0</v>
      </c>
      <c r="BH422" s="150">
        <f>IF(N422="sníž. přenesená",J422,0)</f>
        <v>0</v>
      </c>
      <c r="BI422" s="150">
        <f>IF(N422="nulová",J422,0)</f>
        <v>0</v>
      </c>
      <c r="BJ422" s="17" t="s">
        <v>87</v>
      </c>
      <c r="BK422" s="150">
        <f>ROUND(I422*H422,2)</f>
        <v>0</v>
      </c>
      <c r="BL422" s="17" t="s">
        <v>327</v>
      </c>
      <c r="BM422" s="149" t="s">
        <v>2719</v>
      </c>
    </row>
    <row r="423" spans="2:65" s="13" customFormat="1">
      <c r="B423" s="158"/>
      <c r="D423" s="152" t="s">
        <v>179</v>
      </c>
      <c r="F423" s="160" t="s">
        <v>2720</v>
      </c>
      <c r="H423" s="161">
        <v>16.074999999999999</v>
      </c>
      <c r="I423" s="162"/>
      <c r="L423" s="158"/>
      <c r="M423" s="201"/>
      <c r="N423" s="202"/>
      <c r="O423" s="202"/>
      <c r="P423" s="202"/>
      <c r="Q423" s="202"/>
      <c r="R423" s="202"/>
      <c r="S423" s="202"/>
      <c r="T423" s="203"/>
      <c r="AT423" s="159" t="s">
        <v>179</v>
      </c>
      <c r="AU423" s="159" t="s">
        <v>89</v>
      </c>
      <c r="AV423" s="13" t="s">
        <v>89</v>
      </c>
      <c r="AW423" s="13" t="s">
        <v>4</v>
      </c>
      <c r="AX423" s="13" t="s">
        <v>87</v>
      </c>
      <c r="AY423" s="159" t="s">
        <v>171</v>
      </c>
    </row>
    <row r="424" spans="2:65" s="1" customFormat="1" ht="6.9" customHeight="1">
      <c r="B424" s="44"/>
      <c r="C424" s="45"/>
      <c r="D424" s="45"/>
      <c r="E424" s="45"/>
      <c r="F424" s="45"/>
      <c r="G424" s="45"/>
      <c r="H424" s="45"/>
      <c r="I424" s="45"/>
      <c r="J424" s="45"/>
      <c r="K424" s="45"/>
      <c r="L424" s="32"/>
    </row>
  </sheetData>
  <sheetProtection algorithmName="SHA-512" hashValue="lEt2mVe3F5wn5gYGIznbtH5zFWYint7TnPuLPB2kPQImq6S4cXTEefZoiM6MyA5hiPiU1OCYCKZ3TCI4hX6n8g==" saltValue="bblg4deXnlcZbEi6mxw4qF7qR0Rp33LJWtv91SxwSFHFkaFhuuN7Xk3SdiTAkiknApdqdv1tM+FS6o8jF8EGGw==" spinCount="100000" sheet="1" objects="1" scenarios="1" formatColumns="0" formatRows="0" autoFilter="0"/>
  <autoFilter ref="C136:K423" xr:uid="{00000000-0009-0000-0000-000005000000}"/>
  <mergeCells count="15">
    <mergeCell ref="E123:H123"/>
    <mergeCell ref="E127:H127"/>
    <mergeCell ref="E125:H125"/>
    <mergeCell ref="E129:H12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511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7" t="s">
        <v>115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" customHeight="1">
      <c r="B4" s="20"/>
      <c r="D4" s="21" t="s">
        <v>132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58" t="str">
        <f>'Rekapitulace stavby'!K6</f>
        <v>REKONSTRUKCE ODLEHČOVACÍ KOMORY OK-27 A PŘIPOJENÝCH STOK</v>
      </c>
      <c r="F7" s="259"/>
      <c r="G7" s="259"/>
      <c r="H7" s="259"/>
      <c r="L7" s="20"/>
    </row>
    <row r="8" spans="2:46" ht="13.2">
      <c r="B8" s="20"/>
      <c r="D8" s="27" t="s">
        <v>133</v>
      </c>
      <c r="L8" s="20"/>
    </row>
    <row r="9" spans="2:46" ht="16.5" customHeight="1">
      <c r="B9" s="20"/>
      <c r="E9" s="258" t="s">
        <v>134</v>
      </c>
      <c r="F9" s="234"/>
      <c r="G9" s="234"/>
      <c r="H9" s="234"/>
      <c r="L9" s="20"/>
    </row>
    <row r="10" spans="2:46" ht="12" customHeight="1">
      <c r="B10" s="20"/>
      <c r="D10" s="27" t="s">
        <v>135</v>
      </c>
      <c r="L10" s="20"/>
    </row>
    <row r="11" spans="2:46" s="1" customFormat="1" ht="16.5" customHeight="1">
      <c r="B11" s="32"/>
      <c r="E11" s="222" t="s">
        <v>1632</v>
      </c>
      <c r="F11" s="260"/>
      <c r="G11" s="260"/>
      <c r="H11" s="260"/>
      <c r="L11" s="32"/>
    </row>
    <row r="12" spans="2:46" s="1" customFormat="1" ht="12" customHeight="1">
      <c r="B12" s="32"/>
      <c r="D12" s="27" t="s">
        <v>137</v>
      </c>
      <c r="L12" s="32"/>
    </row>
    <row r="13" spans="2:46" s="1" customFormat="1" ht="16.5" customHeight="1">
      <c r="B13" s="32"/>
      <c r="E13" s="254" t="s">
        <v>2721</v>
      </c>
      <c r="F13" s="260"/>
      <c r="G13" s="260"/>
      <c r="H13" s="260"/>
      <c r="L13" s="32"/>
    </row>
    <row r="14" spans="2:46" s="1" customFormat="1">
      <c r="B14" s="32"/>
      <c r="L14" s="32"/>
    </row>
    <row r="15" spans="2:46" s="1" customFormat="1" ht="12" customHeight="1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" customHeight="1">
      <c r="B16" s="32"/>
      <c r="D16" s="27" t="s">
        <v>20</v>
      </c>
      <c r="F16" s="25" t="s">
        <v>21</v>
      </c>
      <c r="I16" s="27" t="s">
        <v>22</v>
      </c>
      <c r="J16" s="52" t="str">
        <f>'Rekapitulace stavby'!AN8</f>
        <v>4. 8. 2025</v>
      </c>
      <c r="L16" s="32"/>
    </row>
    <row r="17" spans="2:12" s="1" customFormat="1" ht="10.95" customHeight="1">
      <c r="B17" s="32"/>
      <c r="L17" s="32"/>
    </row>
    <row r="18" spans="2:12" s="1" customFormat="1" ht="12" customHeight="1">
      <c r="B18" s="32"/>
      <c r="D18" s="27" t="s">
        <v>24</v>
      </c>
      <c r="I18" s="27" t="s">
        <v>25</v>
      </c>
      <c r="J18" s="25" t="s">
        <v>26</v>
      </c>
      <c r="L18" s="32"/>
    </row>
    <row r="19" spans="2:12" s="1" customFormat="1" ht="18" customHeight="1">
      <c r="B19" s="32"/>
      <c r="E19" s="25" t="s">
        <v>27</v>
      </c>
      <c r="I19" s="27" t="s">
        <v>28</v>
      </c>
      <c r="J19" s="25" t="s">
        <v>29</v>
      </c>
      <c r="L19" s="32"/>
    </row>
    <row r="20" spans="2:12" s="1" customFormat="1" ht="6.9" customHeight="1">
      <c r="B20" s="32"/>
      <c r="L20" s="32"/>
    </row>
    <row r="21" spans="2:12" s="1" customFormat="1" ht="12" customHeight="1">
      <c r="B21" s="32"/>
      <c r="D21" s="27" t="s">
        <v>30</v>
      </c>
      <c r="I21" s="27" t="s">
        <v>25</v>
      </c>
      <c r="J21" s="28" t="str">
        <f>'Rekapitulace stavby'!AN13</f>
        <v>Vyplň údaj</v>
      </c>
      <c r="L21" s="32"/>
    </row>
    <row r="22" spans="2:12" s="1" customFormat="1" ht="18" customHeight="1">
      <c r="B22" s="32"/>
      <c r="E22" s="261" t="str">
        <f>'Rekapitulace stavby'!E14</f>
        <v>Vyplň údaj</v>
      </c>
      <c r="F22" s="246"/>
      <c r="G22" s="246"/>
      <c r="H22" s="246"/>
      <c r="I22" s="27" t="s">
        <v>28</v>
      </c>
      <c r="J22" s="28" t="str">
        <f>'Rekapitulace stavby'!AN14</f>
        <v>Vyplň údaj</v>
      </c>
      <c r="L22" s="32"/>
    </row>
    <row r="23" spans="2:12" s="1" customFormat="1" ht="6.9" customHeight="1">
      <c r="B23" s="32"/>
      <c r="L23" s="32"/>
    </row>
    <row r="24" spans="2:12" s="1" customFormat="1" ht="12" customHeight="1">
      <c r="B24" s="32"/>
      <c r="D24" s="27" t="s">
        <v>32</v>
      </c>
      <c r="I24" s="27" t="s">
        <v>25</v>
      </c>
      <c r="J24" s="25" t="s">
        <v>33</v>
      </c>
      <c r="L24" s="32"/>
    </row>
    <row r="25" spans="2:12" s="1" customFormat="1" ht="18" customHeight="1">
      <c r="B25" s="32"/>
      <c r="E25" s="25" t="s">
        <v>34</v>
      </c>
      <c r="I25" s="27" t="s">
        <v>28</v>
      </c>
      <c r="J25" s="25" t="s">
        <v>35</v>
      </c>
      <c r="L25" s="32"/>
    </row>
    <row r="26" spans="2:12" s="1" customFormat="1" ht="6.9" customHeight="1">
      <c r="B26" s="32"/>
      <c r="L26" s="32"/>
    </row>
    <row r="27" spans="2:12" s="1" customFormat="1" ht="12" customHeight="1">
      <c r="B27" s="32"/>
      <c r="D27" s="27" t="s">
        <v>37</v>
      </c>
      <c r="I27" s="27" t="s">
        <v>25</v>
      </c>
      <c r="J27" s="25" t="s">
        <v>1</v>
      </c>
      <c r="L27" s="32"/>
    </row>
    <row r="28" spans="2:12" s="1" customFormat="1" ht="18" customHeight="1">
      <c r="B28" s="32"/>
      <c r="E28" s="25" t="s">
        <v>1634</v>
      </c>
      <c r="I28" s="27" t="s">
        <v>28</v>
      </c>
      <c r="J28" s="25" t="s">
        <v>1</v>
      </c>
      <c r="L28" s="32"/>
    </row>
    <row r="29" spans="2:12" s="1" customFormat="1" ht="6.9" customHeight="1">
      <c r="B29" s="32"/>
      <c r="L29" s="32"/>
    </row>
    <row r="30" spans="2:12" s="1" customFormat="1" ht="12" customHeight="1">
      <c r="B30" s="32"/>
      <c r="D30" s="27" t="s">
        <v>39</v>
      </c>
      <c r="L30" s="32"/>
    </row>
    <row r="31" spans="2:12" s="7" customFormat="1" ht="16.5" customHeight="1">
      <c r="B31" s="94"/>
      <c r="E31" s="250" t="s">
        <v>1</v>
      </c>
      <c r="F31" s="250"/>
      <c r="G31" s="250"/>
      <c r="H31" s="250"/>
      <c r="L31" s="94"/>
    </row>
    <row r="32" spans="2:12" s="1" customFormat="1" ht="6.9" customHeight="1">
      <c r="B32" s="32"/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>
      <c r="B34" s="32"/>
      <c r="D34" s="95" t="s">
        <v>40</v>
      </c>
      <c r="J34" s="66">
        <f>ROUND(J137, 2)</f>
        <v>0</v>
      </c>
      <c r="L34" s="32"/>
    </row>
    <row r="35" spans="2:12" s="1" customFormat="1" ht="6.9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" customHeight="1">
      <c r="B36" s="32"/>
      <c r="F36" s="35" t="s">
        <v>42</v>
      </c>
      <c r="I36" s="35" t="s">
        <v>41</v>
      </c>
      <c r="J36" s="35" t="s">
        <v>43</v>
      </c>
      <c r="L36" s="32"/>
    </row>
    <row r="37" spans="2:12" s="1" customFormat="1" ht="14.4" customHeight="1">
      <c r="B37" s="32"/>
      <c r="D37" s="55" t="s">
        <v>44</v>
      </c>
      <c r="E37" s="27" t="s">
        <v>45</v>
      </c>
      <c r="F37" s="85">
        <f>ROUND((SUM(BE137:BE510)),  2)</f>
        <v>0</v>
      </c>
      <c r="I37" s="96">
        <v>0.21</v>
      </c>
      <c r="J37" s="85">
        <f>ROUND(((SUM(BE137:BE510))*I37),  2)</f>
        <v>0</v>
      </c>
      <c r="L37" s="32"/>
    </row>
    <row r="38" spans="2:12" s="1" customFormat="1" ht="14.4" customHeight="1">
      <c r="B38" s="32"/>
      <c r="E38" s="27" t="s">
        <v>46</v>
      </c>
      <c r="F38" s="85">
        <f>ROUND((SUM(BF137:BF510)),  2)</f>
        <v>0</v>
      </c>
      <c r="I38" s="96">
        <v>0.12</v>
      </c>
      <c r="J38" s="85">
        <f>ROUND(((SUM(BF137:BF510))*I38),  2)</f>
        <v>0</v>
      </c>
      <c r="L38" s="32"/>
    </row>
    <row r="39" spans="2:12" s="1" customFormat="1" ht="14.4" hidden="1" customHeight="1">
      <c r="B39" s="32"/>
      <c r="E39" s="27" t="s">
        <v>47</v>
      </c>
      <c r="F39" s="85">
        <f>ROUND((SUM(BG137:BG510)),  2)</f>
        <v>0</v>
      </c>
      <c r="I39" s="96">
        <v>0.21</v>
      </c>
      <c r="J39" s="85">
        <f>0</f>
        <v>0</v>
      </c>
      <c r="L39" s="32"/>
    </row>
    <row r="40" spans="2:12" s="1" customFormat="1" ht="14.4" hidden="1" customHeight="1">
      <c r="B40" s="32"/>
      <c r="E40" s="27" t="s">
        <v>48</v>
      </c>
      <c r="F40" s="85">
        <f>ROUND((SUM(BH137:BH510)),  2)</f>
        <v>0</v>
      </c>
      <c r="I40" s="96">
        <v>0.12</v>
      </c>
      <c r="J40" s="85">
        <f>0</f>
        <v>0</v>
      </c>
      <c r="L40" s="32"/>
    </row>
    <row r="41" spans="2:12" s="1" customFormat="1" ht="14.4" hidden="1" customHeight="1">
      <c r="B41" s="32"/>
      <c r="E41" s="27" t="s">
        <v>49</v>
      </c>
      <c r="F41" s="85">
        <f>ROUND((SUM(BI137:BI510)),  2)</f>
        <v>0</v>
      </c>
      <c r="I41" s="96">
        <v>0</v>
      </c>
      <c r="J41" s="85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97"/>
      <c r="D43" s="98" t="s">
        <v>50</v>
      </c>
      <c r="E43" s="57"/>
      <c r="F43" s="57"/>
      <c r="G43" s="99" t="s">
        <v>51</v>
      </c>
      <c r="H43" s="100" t="s">
        <v>52</v>
      </c>
      <c r="I43" s="57"/>
      <c r="J43" s="101">
        <f>SUM(J34:J41)</f>
        <v>0</v>
      </c>
      <c r="K43" s="102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55</v>
      </c>
      <c r="E61" s="34"/>
      <c r="F61" s="103" t="s">
        <v>56</v>
      </c>
      <c r="G61" s="43" t="s">
        <v>55</v>
      </c>
      <c r="H61" s="34"/>
      <c r="I61" s="34"/>
      <c r="J61" s="104" t="s">
        <v>56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55</v>
      </c>
      <c r="E76" s="34"/>
      <c r="F76" s="103" t="s">
        <v>56</v>
      </c>
      <c r="G76" s="43" t="s">
        <v>55</v>
      </c>
      <c r="H76" s="34"/>
      <c r="I76" s="34"/>
      <c r="J76" s="104" t="s">
        <v>56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140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58" t="str">
        <f>E7</f>
        <v>REKONSTRUKCE ODLEHČOVACÍ KOMORY OK-27 A PŘIPOJENÝCH STOK</v>
      </c>
      <c r="F85" s="259"/>
      <c r="G85" s="259"/>
      <c r="H85" s="259"/>
      <c r="L85" s="32"/>
    </row>
    <row r="86" spans="2:12" ht="12" customHeight="1">
      <c r="B86" s="20"/>
      <c r="C86" s="27" t="s">
        <v>133</v>
      </c>
      <c r="L86" s="20"/>
    </row>
    <row r="87" spans="2:12" ht="16.5" customHeight="1">
      <c r="B87" s="20"/>
      <c r="E87" s="258" t="s">
        <v>134</v>
      </c>
      <c r="F87" s="234"/>
      <c r="G87" s="234"/>
      <c r="H87" s="234"/>
      <c r="L87" s="20"/>
    </row>
    <row r="88" spans="2:12" ht="12" customHeight="1">
      <c r="B88" s="20"/>
      <c r="C88" s="27" t="s">
        <v>135</v>
      </c>
      <c r="L88" s="20"/>
    </row>
    <row r="89" spans="2:12" s="1" customFormat="1" ht="16.5" customHeight="1">
      <c r="B89" s="32"/>
      <c r="E89" s="222" t="s">
        <v>1632</v>
      </c>
      <c r="F89" s="260"/>
      <c r="G89" s="260"/>
      <c r="H89" s="260"/>
      <c r="L89" s="32"/>
    </row>
    <row r="90" spans="2:12" s="1" customFormat="1" ht="12" customHeight="1">
      <c r="B90" s="32"/>
      <c r="C90" s="27" t="s">
        <v>137</v>
      </c>
      <c r="L90" s="32"/>
    </row>
    <row r="91" spans="2:12" s="1" customFormat="1" ht="16.5" customHeight="1">
      <c r="B91" s="32"/>
      <c r="E91" s="254" t="str">
        <f>E13</f>
        <v>01.2.4 - Rozdělovací šachta</v>
      </c>
      <c r="F91" s="260"/>
      <c r="G91" s="260"/>
      <c r="H91" s="260"/>
      <c r="L91" s="32"/>
    </row>
    <row r="92" spans="2:12" s="1" customFormat="1" ht="6.9" customHeight="1">
      <c r="B92" s="32"/>
      <c r="L92" s="32"/>
    </row>
    <row r="93" spans="2:12" s="1" customFormat="1" ht="12" customHeight="1">
      <c r="B93" s="32"/>
      <c r="C93" s="27" t="s">
        <v>20</v>
      </c>
      <c r="F93" s="25" t="str">
        <f>F16</f>
        <v>Tábor</v>
      </c>
      <c r="I93" s="27" t="s">
        <v>22</v>
      </c>
      <c r="J93" s="52" t="str">
        <f>IF(J16="","",J16)</f>
        <v>4. 8. 2025</v>
      </c>
      <c r="L93" s="32"/>
    </row>
    <row r="94" spans="2:12" s="1" customFormat="1" ht="6.9" customHeight="1">
      <c r="B94" s="32"/>
      <c r="L94" s="32"/>
    </row>
    <row r="95" spans="2:12" s="1" customFormat="1" ht="25.65" customHeight="1">
      <c r="B95" s="32"/>
      <c r="C95" s="27" t="s">
        <v>24</v>
      </c>
      <c r="F95" s="25" t="str">
        <f>E19</f>
        <v>VST s.r.o., Kosova 28594, Tábor</v>
      </c>
      <c r="I95" s="27" t="s">
        <v>32</v>
      </c>
      <c r="J95" s="30" t="str">
        <f>E25</f>
        <v>Aquaprocon s.r.o., Divize Praha</v>
      </c>
      <c r="L95" s="32"/>
    </row>
    <row r="96" spans="2:12" s="1" customFormat="1" ht="15.15" customHeight="1">
      <c r="B96" s="32"/>
      <c r="C96" s="27" t="s">
        <v>30</v>
      </c>
      <c r="F96" s="25" t="str">
        <f>IF(E22="","",E22)</f>
        <v>Vyplň údaj</v>
      </c>
      <c r="I96" s="27" t="s">
        <v>37</v>
      </c>
      <c r="J96" s="30" t="str">
        <f>E28</f>
        <v>ing. Zdena Průšková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05" t="s">
        <v>141</v>
      </c>
      <c r="D98" s="97"/>
      <c r="E98" s="97"/>
      <c r="F98" s="97"/>
      <c r="G98" s="97"/>
      <c r="H98" s="97"/>
      <c r="I98" s="97"/>
      <c r="J98" s="106" t="s">
        <v>142</v>
      </c>
      <c r="K98" s="97"/>
      <c r="L98" s="32"/>
    </row>
    <row r="99" spans="2:47" s="1" customFormat="1" ht="10.35" customHeight="1">
      <c r="B99" s="32"/>
      <c r="L99" s="32"/>
    </row>
    <row r="100" spans="2:47" s="1" customFormat="1" ht="22.95" customHeight="1">
      <c r="B100" s="32"/>
      <c r="C100" s="107" t="s">
        <v>143</v>
      </c>
      <c r="J100" s="66">
        <f>J137</f>
        <v>0</v>
      </c>
      <c r="L100" s="32"/>
      <c r="AU100" s="17" t="s">
        <v>144</v>
      </c>
    </row>
    <row r="101" spans="2:47" s="8" customFormat="1" ht="24.9" customHeight="1">
      <c r="B101" s="108"/>
      <c r="D101" s="109" t="s">
        <v>145</v>
      </c>
      <c r="E101" s="110"/>
      <c r="F101" s="110"/>
      <c r="G101" s="110"/>
      <c r="H101" s="110"/>
      <c r="I101" s="110"/>
      <c r="J101" s="111">
        <f>J138</f>
        <v>0</v>
      </c>
      <c r="L101" s="108"/>
    </row>
    <row r="102" spans="2:47" s="9" customFormat="1" ht="19.95" customHeight="1">
      <c r="B102" s="112"/>
      <c r="D102" s="113" t="s">
        <v>146</v>
      </c>
      <c r="E102" s="114"/>
      <c r="F102" s="114"/>
      <c r="G102" s="114"/>
      <c r="H102" s="114"/>
      <c r="I102" s="114"/>
      <c r="J102" s="115">
        <f>J139</f>
        <v>0</v>
      </c>
      <c r="L102" s="112"/>
    </row>
    <row r="103" spans="2:47" s="9" customFormat="1" ht="19.95" customHeight="1">
      <c r="B103" s="112"/>
      <c r="D103" s="113" t="s">
        <v>147</v>
      </c>
      <c r="E103" s="114"/>
      <c r="F103" s="114"/>
      <c r="G103" s="114"/>
      <c r="H103" s="114"/>
      <c r="I103" s="114"/>
      <c r="J103" s="115">
        <f>J217</f>
        <v>0</v>
      </c>
      <c r="L103" s="112"/>
    </row>
    <row r="104" spans="2:47" s="9" customFormat="1" ht="19.95" customHeight="1">
      <c r="B104" s="112"/>
      <c r="D104" s="113" t="s">
        <v>1635</v>
      </c>
      <c r="E104" s="114"/>
      <c r="F104" s="114"/>
      <c r="G104" s="114"/>
      <c r="H104" s="114"/>
      <c r="I104" s="114"/>
      <c r="J104" s="115">
        <f>J239</f>
        <v>0</v>
      </c>
      <c r="L104" s="112"/>
    </row>
    <row r="105" spans="2:47" s="9" customFormat="1" ht="19.95" customHeight="1">
      <c r="B105" s="112"/>
      <c r="D105" s="113" t="s">
        <v>148</v>
      </c>
      <c r="E105" s="114"/>
      <c r="F105" s="114"/>
      <c r="G105" s="114"/>
      <c r="H105" s="114"/>
      <c r="I105" s="114"/>
      <c r="J105" s="115">
        <f>J315</f>
        <v>0</v>
      </c>
      <c r="L105" s="112"/>
    </row>
    <row r="106" spans="2:47" s="9" customFormat="1" ht="19.95" customHeight="1">
      <c r="B106" s="112"/>
      <c r="D106" s="113" t="s">
        <v>1637</v>
      </c>
      <c r="E106" s="114"/>
      <c r="F106" s="114"/>
      <c r="G106" s="114"/>
      <c r="H106" s="114"/>
      <c r="I106" s="114"/>
      <c r="J106" s="115">
        <f>J332</f>
        <v>0</v>
      </c>
      <c r="L106" s="112"/>
    </row>
    <row r="107" spans="2:47" s="9" customFormat="1" ht="19.95" customHeight="1">
      <c r="B107" s="112"/>
      <c r="D107" s="113" t="s">
        <v>152</v>
      </c>
      <c r="E107" s="114"/>
      <c r="F107" s="114"/>
      <c r="G107" s="114"/>
      <c r="H107" s="114"/>
      <c r="I107" s="114"/>
      <c r="J107" s="115">
        <f>J359</f>
        <v>0</v>
      </c>
      <c r="L107" s="112"/>
    </row>
    <row r="108" spans="2:47" s="9" customFormat="1" ht="19.95" customHeight="1">
      <c r="B108" s="112"/>
      <c r="D108" s="113" t="s">
        <v>153</v>
      </c>
      <c r="E108" s="114"/>
      <c r="F108" s="114"/>
      <c r="G108" s="114"/>
      <c r="H108" s="114"/>
      <c r="I108" s="114"/>
      <c r="J108" s="115">
        <f>J402</f>
        <v>0</v>
      </c>
      <c r="L108" s="112"/>
    </row>
    <row r="109" spans="2:47" s="8" customFormat="1" ht="24.9" customHeight="1">
      <c r="B109" s="108"/>
      <c r="D109" s="109" t="s">
        <v>1639</v>
      </c>
      <c r="E109" s="110"/>
      <c r="F109" s="110"/>
      <c r="G109" s="110"/>
      <c r="H109" s="110"/>
      <c r="I109" s="110"/>
      <c r="J109" s="111">
        <f>J404</f>
        <v>0</v>
      </c>
      <c r="L109" s="108"/>
    </row>
    <row r="110" spans="2:47" s="9" customFormat="1" ht="19.95" customHeight="1">
      <c r="B110" s="112"/>
      <c r="D110" s="113" t="s">
        <v>1640</v>
      </c>
      <c r="E110" s="114"/>
      <c r="F110" s="114"/>
      <c r="G110" s="114"/>
      <c r="H110" s="114"/>
      <c r="I110" s="114"/>
      <c r="J110" s="115">
        <f>J405</f>
        <v>0</v>
      </c>
      <c r="L110" s="112"/>
    </row>
    <row r="111" spans="2:47" s="9" customFormat="1" ht="19.95" customHeight="1">
      <c r="B111" s="112"/>
      <c r="D111" s="113" t="s">
        <v>2147</v>
      </c>
      <c r="E111" s="114"/>
      <c r="F111" s="114"/>
      <c r="G111" s="114"/>
      <c r="H111" s="114"/>
      <c r="I111" s="114"/>
      <c r="J111" s="115">
        <f>J458</f>
        <v>0</v>
      </c>
      <c r="L111" s="112"/>
    </row>
    <row r="112" spans="2:47" s="9" customFormat="1" ht="19.95" customHeight="1">
      <c r="B112" s="112"/>
      <c r="D112" s="113" t="s">
        <v>1641</v>
      </c>
      <c r="E112" s="114"/>
      <c r="F112" s="114"/>
      <c r="G112" s="114"/>
      <c r="H112" s="114"/>
      <c r="I112" s="114"/>
      <c r="J112" s="115">
        <f>J465</f>
        <v>0</v>
      </c>
      <c r="L112" s="112"/>
    </row>
    <row r="113" spans="2:12" s="9" customFormat="1" ht="19.95" customHeight="1">
      <c r="B113" s="112"/>
      <c r="D113" s="113" t="s">
        <v>1642</v>
      </c>
      <c r="E113" s="114"/>
      <c r="F113" s="114"/>
      <c r="G113" s="114"/>
      <c r="H113" s="114"/>
      <c r="I113" s="114"/>
      <c r="J113" s="115">
        <f>J471</f>
        <v>0</v>
      </c>
      <c r="L113" s="112"/>
    </row>
    <row r="114" spans="2:12" s="1" customFormat="1" ht="21.75" customHeight="1">
      <c r="B114" s="32"/>
      <c r="L114" s="32"/>
    </row>
    <row r="115" spans="2:12" s="1" customFormat="1" ht="6.9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2"/>
    </row>
    <row r="119" spans="2:12" s="1" customFormat="1" ht="6.9" customHeight="1"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32"/>
    </row>
    <row r="120" spans="2:12" s="1" customFormat="1" ht="24.9" customHeight="1">
      <c r="B120" s="32"/>
      <c r="C120" s="21" t="s">
        <v>156</v>
      </c>
      <c r="L120" s="32"/>
    </row>
    <row r="121" spans="2:12" s="1" customFormat="1" ht="6.9" customHeight="1">
      <c r="B121" s="32"/>
      <c r="L121" s="32"/>
    </row>
    <row r="122" spans="2:12" s="1" customFormat="1" ht="12" customHeight="1">
      <c r="B122" s="32"/>
      <c r="C122" s="27" t="s">
        <v>16</v>
      </c>
      <c r="L122" s="32"/>
    </row>
    <row r="123" spans="2:12" s="1" customFormat="1" ht="26.25" customHeight="1">
      <c r="B123" s="32"/>
      <c r="E123" s="258" t="str">
        <f>E7</f>
        <v>REKONSTRUKCE ODLEHČOVACÍ KOMORY OK-27 A PŘIPOJENÝCH STOK</v>
      </c>
      <c r="F123" s="259"/>
      <c r="G123" s="259"/>
      <c r="H123" s="259"/>
      <c r="L123" s="32"/>
    </row>
    <row r="124" spans="2:12" ht="12" customHeight="1">
      <c r="B124" s="20"/>
      <c r="C124" s="27" t="s">
        <v>133</v>
      </c>
      <c r="L124" s="20"/>
    </row>
    <row r="125" spans="2:12" ht="16.5" customHeight="1">
      <c r="B125" s="20"/>
      <c r="E125" s="258" t="s">
        <v>134</v>
      </c>
      <c r="F125" s="234"/>
      <c r="G125" s="234"/>
      <c r="H125" s="234"/>
      <c r="L125" s="20"/>
    </row>
    <row r="126" spans="2:12" ht="12" customHeight="1">
      <c r="B126" s="20"/>
      <c r="C126" s="27" t="s">
        <v>135</v>
      </c>
      <c r="L126" s="20"/>
    </row>
    <row r="127" spans="2:12" s="1" customFormat="1" ht="16.5" customHeight="1">
      <c r="B127" s="32"/>
      <c r="E127" s="222" t="s">
        <v>1632</v>
      </c>
      <c r="F127" s="260"/>
      <c r="G127" s="260"/>
      <c r="H127" s="260"/>
      <c r="L127" s="32"/>
    </row>
    <row r="128" spans="2:12" s="1" customFormat="1" ht="12" customHeight="1">
      <c r="B128" s="32"/>
      <c r="C128" s="27" t="s">
        <v>137</v>
      </c>
      <c r="L128" s="32"/>
    </row>
    <row r="129" spans="2:65" s="1" customFormat="1" ht="16.5" customHeight="1">
      <c r="B129" s="32"/>
      <c r="E129" s="254" t="str">
        <f>E13</f>
        <v>01.2.4 - Rozdělovací šachta</v>
      </c>
      <c r="F129" s="260"/>
      <c r="G129" s="260"/>
      <c r="H129" s="260"/>
      <c r="L129" s="32"/>
    </row>
    <row r="130" spans="2:65" s="1" customFormat="1" ht="6.9" customHeight="1">
      <c r="B130" s="32"/>
      <c r="L130" s="32"/>
    </row>
    <row r="131" spans="2:65" s="1" customFormat="1" ht="12" customHeight="1">
      <c r="B131" s="32"/>
      <c r="C131" s="27" t="s">
        <v>20</v>
      </c>
      <c r="F131" s="25" t="str">
        <f>F16</f>
        <v>Tábor</v>
      </c>
      <c r="I131" s="27" t="s">
        <v>22</v>
      </c>
      <c r="J131" s="52" t="str">
        <f>IF(J16="","",J16)</f>
        <v>4. 8. 2025</v>
      </c>
      <c r="L131" s="32"/>
    </row>
    <row r="132" spans="2:65" s="1" customFormat="1" ht="6.9" customHeight="1">
      <c r="B132" s="32"/>
      <c r="L132" s="32"/>
    </row>
    <row r="133" spans="2:65" s="1" customFormat="1" ht="25.65" customHeight="1">
      <c r="B133" s="32"/>
      <c r="C133" s="27" t="s">
        <v>24</v>
      </c>
      <c r="F133" s="25" t="str">
        <f>E19</f>
        <v>VST s.r.o., Kosova 28594, Tábor</v>
      </c>
      <c r="I133" s="27" t="s">
        <v>32</v>
      </c>
      <c r="J133" s="30" t="str">
        <f>E25</f>
        <v>Aquaprocon s.r.o., Divize Praha</v>
      </c>
      <c r="L133" s="32"/>
    </row>
    <row r="134" spans="2:65" s="1" customFormat="1" ht="15.15" customHeight="1">
      <c r="B134" s="32"/>
      <c r="C134" s="27" t="s">
        <v>30</v>
      </c>
      <c r="F134" s="25" t="str">
        <f>IF(E22="","",E22)</f>
        <v>Vyplň údaj</v>
      </c>
      <c r="I134" s="27" t="s">
        <v>37</v>
      </c>
      <c r="J134" s="30" t="str">
        <f>E28</f>
        <v>ing. Zdena Průšková</v>
      </c>
      <c r="L134" s="32"/>
    </row>
    <row r="135" spans="2:65" s="1" customFormat="1" ht="10.35" customHeight="1">
      <c r="B135" s="32"/>
      <c r="L135" s="32"/>
    </row>
    <row r="136" spans="2:65" s="10" customFormat="1" ht="29.25" customHeight="1">
      <c r="B136" s="116"/>
      <c r="C136" s="117" t="s">
        <v>157</v>
      </c>
      <c r="D136" s="118" t="s">
        <v>65</v>
      </c>
      <c r="E136" s="118" t="s">
        <v>61</v>
      </c>
      <c r="F136" s="118" t="s">
        <v>62</v>
      </c>
      <c r="G136" s="118" t="s">
        <v>158</v>
      </c>
      <c r="H136" s="118" t="s">
        <v>159</v>
      </c>
      <c r="I136" s="118" t="s">
        <v>160</v>
      </c>
      <c r="J136" s="119" t="s">
        <v>142</v>
      </c>
      <c r="K136" s="120" t="s">
        <v>161</v>
      </c>
      <c r="L136" s="116"/>
      <c r="M136" s="59" t="s">
        <v>1</v>
      </c>
      <c r="N136" s="60" t="s">
        <v>44</v>
      </c>
      <c r="O136" s="60" t="s">
        <v>162</v>
      </c>
      <c r="P136" s="60" t="s">
        <v>163</v>
      </c>
      <c r="Q136" s="60" t="s">
        <v>164</v>
      </c>
      <c r="R136" s="60" t="s">
        <v>165</v>
      </c>
      <c r="S136" s="60" t="s">
        <v>166</v>
      </c>
      <c r="T136" s="61" t="s">
        <v>167</v>
      </c>
    </row>
    <row r="137" spans="2:65" s="1" customFormat="1" ht="22.95" customHeight="1">
      <c r="B137" s="32"/>
      <c r="C137" s="64" t="s">
        <v>168</v>
      </c>
      <c r="J137" s="121">
        <f>BK137</f>
        <v>0</v>
      </c>
      <c r="L137" s="32"/>
      <c r="M137" s="62"/>
      <c r="N137" s="53"/>
      <c r="O137" s="53"/>
      <c r="P137" s="122">
        <f>P138+P404</f>
        <v>0</v>
      </c>
      <c r="Q137" s="53"/>
      <c r="R137" s="122">
        <f>R138+R404</f>
        <v>10.267696360000002</v>
      </c>
      <c r="S137" s="53"/>
      <c r="T137" s="123">
        <f>T138+T404</f>
        <v>1.5959999999999998E-3</v>
      </c>
      <c r="AT137" s="17" t="s">
        <v>79</v>
      </c>
      <c r="AU137" s="17" t="s">
        <v>144</v>
      </c>
      <c r="BK137" s="124">
        <f>BK138+BK404</f>
        <v>0</v>
      </c>
    </row>
    <row r="138" spans="2:65" s="11" customFormat="1" ht="25.95" customHeight="1">
      <c r="B138" s="125"/>
      <c r="D138" s="126" t="s">
        <v>79</v>
      </c>
      <c r="E138" s="127" t="s">
        <v>169</v>
      </c>
      <c r="F138" s="127" t="s">
        <v>170</v>
      </c>
      <c r="I138" s="128"/>
      <c r="J138" s="129">
        <f>BK138</f>
        <v>0</v>
      </c>
      <c r="L138" s="125"/>
      <c r="M138" s="130"/>
      <c r="P138" s="131">
        <f>P139+P217+P239+P315+P332+P359+P402</f>
        <v>0</v>
      </c>
      <c r="R138" s="131">
        <f>R139+R217+R239+R315+R332+R359+R402</f>
        <v>10.020224160000001</v>
      </c>
      <c r="T138" s="132">
        <f>T139+T217+T239+T315+T332+T359+T402</f>
        <v>1.5959999999999998E-3</v>
      </c>
      <c r="AR138" s="126" t="s">
        <v>87</v>
      </c>
      <c r="AT138" s="133" t="s">
        <v>79</v>
      </c>
      <c r="AU138" s="133" t="s">
        <v>80</v>
      </c>
      <c r="AY138" s="126" t="s">
        <v>171</v>
      </c>
      <c r="BK138" s="134">
        <f>BK139+BK217+BK239+BK315+BK332+BK359+BK402</f>
        <v>0</v>
      </c>
    </row>
    <row r="139" spans="2:65" s="11" customFormat="1" ht="22.95" customHeight="1">
      <c r="B139" s="125"/>
      <c r="D139" s="126" t="s">
        <v>79</v>
      </c>
      <c r="E139" s="135" t="s">
        <v>87</v>
      </c>
      <c r="F139" s="135" t="s">
        <v>172</v>
      </c>
      <c r="I139" s="128"/>
      <c r="J139" s="136">
        <f>BK139</f>
        <v>0</v>
      </c>
      <c r="L139" s="125"/>
      <c r="M139" s="130"/>
      <c r="P139" s="131">
        <f>SUM(P140:P216)</f>
        <v>0</v>
      </c>
      <c r="R139" s="131">
        <f>SUM(R140:R216)</f>
        <v>0.57173247999999999</v>
      </c>
      <c r="T139" s="132">
        <f>SUM(T140:T216)</f>
        <v>0</v>
      </c>
      <c r="AR139" s="126" t="s">
        <v>87</v>
      </c>
      <c r="AT139" s="133" t="s">
        <v>79</v>
      </c>
      <c r="AU139" s="133" t="s">
        <v>87</v>
      </c>
      <c r="AY139" s="126" t="s">
        <v>171</v>
      </c>
      <c r="BK139" s="134">
        <f>SUM(BK140:BK216)</f>
        <v>0</v>
      </c>
    </row>
    <row r="140" spans="2:65" s="1" customFormat="1" ht="24.15" customHeight="1">
      <c r="B140" s="32"/>
      <c r="C140" s="137" t="s">
        <v>87</v>
      </c>
      <c r="D140" s="137" t="s">
        <v>173</v>
      </c>
      <c r="E140" s="138" t="s">
        <v>230</v>
      </c>
      <c r="F140" s="139" t="s">
        <v>231</v>
      </c>
      <c r="G140" s="140" t="s">
        <v>232</v>
      </c>
      <c r="H140" s="141">
        <v>2880</v>
      </c>
      <c r="I140" s="142"/>
      <c r="J140" s="143">
        <f>ROUND(I140*H140,2)</f>
        <v>0</v>
      </c>
      <c r="K140" s="144"/>
      <c r="L140" s="32"/>
      <c r="M140" s="145" t="s">
        <v>1</v>
      </c>
      <c r="N140" s="146" t="s">
        <v>45</v>
      </c>
      <c r="P140" s="147">
        <f>O140*H140</f>
        <v>0</v>
      </c>
      <c r="Q140" s="147">
        <v>3.0000000000000001E-5</v>
      </c>
      <c r="R140" s="147">
        <f>Q140*H140</f>
        <v>8.6400000000000005E-2</v>
      </c>
      <c r="S140" s="147">
        <v>0</v>
      </c>
      <c r="T140" s="148">
        <f>S140*H140</f>
        <v>0</v>
      </c>
      <c r="AR140" s="149" t="s">
        <v>177</v>
      </c>
      <c r="AT140" s="149" t="s">
        <v>173</v>
      </c>
      <c r="AU140" s="149" t="s">
        <v>89</v>
      </c>
      <c r="AY140" s="17" t="s">
        <v>171</v>
      </c>
      <c r="BE140" s="150">
        <f>IF(N140="základní",J140,0)</f>
        <v>0</v>
      </c>
      <c r="BF140" s="150">
        <f>IF(N140="snížená",J140,0)</f>
        <v>0</v>
      </c>
      <c r="BG140" s="150">
        <f>IF(N140="zákl. přenesená",J140,0)</f>
        <v>0</v>
      </c>
      <c r="BH140" s="150">
        <f>IF(N140="sníž. přenesená",J140,0)</f>
        <v>0</v>
      </c>
      <c r="BI140" s="150">
        <f>IF(N140="nulová",J140,0)</f>
        <v>0</v>
      </c>
      <c r="BJ140" s="17" t="s">
        <v>87</v>
      </c>
      <c r="BK140" s="150">
        <f>ROUND(I140*H140,2)</f>
        <v>0</v>
      </c>
      <c r="BL140" s="17" t="s">
        <v>177</v>
      </c>
      <c r="BM140" s="149" t="s">
        <v>2722</v>
      </c>
    </row>
    <row r="141" spans="2:65" s="12" customFormat="1">
      <c r="B141" s="151"/>
      <c r="D141" s="152" t="s">
        <v>179</v>
      </c>
      <c r="E141" s="153" t="s">
        <v>1</v>
      </c>
      <c r="F141" s="154" t="s">
        <v>2723</v>
      </c>
      <c r="H141" s="153" t="s">
        <v>1</v>
      </c>
      <c r="I141" s="155"/>
      <c r="L141" s="151"/>
      <c r="M141" s="156"/>
      <c r="T141" s="157"/>
      <c r="AT141" s="153" t="s">
        <v>179</v>
      </c>
      <c r="AU141" s="153" t="s">
        <v>89</v>
      </c>
      <c r="AV141" s="12" t="s">
        <v>87</v>
      </c>
      <c r="AW141" s="12" t="s">
        <v>36</v>
      </c>
      <c r="AX141" s="12" t="s">
        <v>80</v>
      </c>
      <c r="AY141" s="153" t="s">
        <v>171</v>
      </c>
    </row>
    <row r="142" spans="2:65" s="12" customFormat="1" ht="20.399999999999999">
      <c r="B142" s="151"/>
      <c r="D142" s="152" t="s">
        <v>179</v>
      </c>
      <c r="E142" s="153" t="s">
        <v>1</v>
      </c>
      <c r="F142" s="154" t="s">
        <v>2724</v>
      </c>
      <c r="H142" s="153" t="s">
        <v>1</v>
      </c>
      <c r="I142" s="155"/>
      <c r="L142" s="151"/>
      <c r="M142" s="156"/>
      <c r="T142" s="157"/>
      <c r="AT142" s="153" t="s">
        <v>179</v>
      </c>
      <c r="AU142" s="153" t="s">
        <v>89</v>
      </c>
      <c r="AV142" s="12" t="s">
        <v>87</v>
      </c>
      <c r="AW142" s="12" t="s">
        <v>36</v>
      </c>
      <c r="AX142" s="12" t="s">
        <v>80</v>
      </c>
      <c r="AY142" s="153" t="s">
        <v>171</v>
      </c>
    </row>
    <row r="143" spans="2:65" s="13" customFormat="1">
      <c r="B143" s="158"/>
      <c r="D143" s="152" t="s">
        <v>179</v>
      </c>
      <c r="E143" s="159" t="s">
        <v>1</v>
      </c>
      <c r="F143" s="160" t="s">
        <v>2725</v>
      </c>
      <c r="H143" s="161">
        <v>2880</v>
      </c>
      <c r="I143" s="162"/>
      <c r="L143" s="158"/>
      <c r="M143" s="163"/>
      <c r="T143" s="164"/>
      <c r="AT143" s="159" t="s">
        <v>179</v>
      </c>
      <c r="AU143" s="159" t="s">
        <v>89</v>
      </c>
      <c r="AV143" s="13" t="s">
        <v>89</v>
      </c>
      <c r="AW143" s="13" t="s">
        <v>36</v>
      </c>
      <c r="AX143" s="13" t="s">
        <v>87</v>
      </c>
      <c r="AY143" s="159" t="s">
        <v>171</v>
      </c>
    </row>
    <row r="144" spans="2:65" s="1" customFormat="1" ht="24.15" customHeight="1">
      <c r="B144" s="32"/>
      <c r="C144" s="137" t="s">
        <v>89</v>
      </c>
      <c r="D144" s="137" t="s">
        <v>173</v>
      </c>
      <c r="E144" s="138" t="s">
        <v>244</v>
      </c>
      <c r="F144" s="139" t="s">
        <v>245</v>
      </c>
      <c r="G144" s="140" t="s">
        <v>246</v>
      </c>
      <c r="H144" s="141">
        <v>120</v>
      </c>
      <c r="I144" s="142"/>
      <c r="J144" s="143">
        <f>ROUND(I144*H144,2)</f>
        <v>0</v>
      </c>
      <c r="K144" s="144"/>
      <c r="L144" s="32"/>
      <c r="M144" s="145" t="s">
        <v>1</v>
      </c>
      <c r="N144" s="146" t="s">
        <v>45</v>
      </c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AR144" s="149" t="s">
        <v>177</v>
      </c>
      <c r="AT144" s="149" t="s">
        <v>173</v>
      </c>
      <c r="AU144" s="149" t="s">
        <v>89</v>
      </c>
      <c r="AY144" s="17" t="s">
        <v>171</v>
      </c>
      <c r="BE144" s="150">
        <f>IF(N144="základní",J144,0)</f>
        <v>0</v>
      </c>
      <c r="BF144" s="150">
        <f>IF(N144="snížená",J144,0)</f>
        <v>0</v>
      </c>
      <c r="BG144" s="150">
        <f>IF(N144="zákl. přenesená",J144,0)</f>
        <v>0</v>
      </c>
      <c r="BH144" s="150">
        <f>IF(N144="sníž. přenesená",J144,0)</f>
        <v>0</v>
      </c>
      <c r="BI144" s="150">
        <f>IF(N144="nulová",J144,0)</f>
        <v>0</v>
      </c>
      <c r="BJ144" s="17" t="s">
        <v>87</v>
      </c>
      <c r="BK144" s="150">
        <f>ROUND(I144*H144,2)</f>
        <v>0</v>
      </c>
      <c r="BL144" s="17" t="s">
        <v>177</v>
      </c>
      <c r="BM144" s="149" t="s">
        <v>2726</v>
      </c>
    </row>
    <row r="145" spans="2:65" s="12" customFormat="1">
      <c r="B145" s="151"/>
      <c r="D145" s="152" t="s">
        <v>179</v>
      </c>
      <c r="E145" s="153" t="s">
        <v>1</v>
      </c>
      <c r="F145" s="154" t="s">
        <v>2723</v>
      </c>
      <c r="H145" s="153" t="s">
        <v>1</v>
      </c>
      <c r="I145" s="155"/>
      <c r="L145" s="151"/>
      <c r="M145" s="156"/>
      <c r="T145" s="157"/>
      <c r="AT145" s="153" t="s">
        <v>179</v>
      </c>
      <c r="AU145" s="153" t="s">
        <v>89</v>
      </c>
      <c r="AV145" s="12" t="s">
        <v>87</v>
      </c>
      <c r="AW145" s="12" t="s">
        <v>36</v>
      </c>
      <c r="AX145" s="12" t="s">
        <v>80</v>
      </c>
      <c r="AY145" s="153" t="s">
        <v>171</v>
      </c>
    </row>
    <row r="146" spans="2:65" s="12" customFormat="1" ht="20.399999999999999">
      <c r="B146" s="151"/>
      <c r="D146" s="152" t="s">
        <v>179</v>
      </c>
      <c r="E146" s="153" t="s">
        <v>1</v>
      </c>
      <c r="F146" s="154" t="s">
        <v>2727</v>
      </c>
      <c r="H146" s="153" t="s">
        <v>1</v>
      </c>
      <c r="I146" s="155"/>
      <c r="L146" s="151"/>
      <c r="M146" s="156"/>
      <c r="T146" s="157"/>
      <c r="AT146" s="153" t="s">
        <v>179</v>
      </c>
      <c r="AU146" s="153" t="s">
        <v>89</v>
      </c>
      <c r="AV146" s="12" t="s">
        <v>87</v>
      </c>
      <c r="AW146" s="12" t="s">
        <v>36</v>
      </c>
      <c r="AX146" s="12" t="s">
        <v>80</v>
      </c>
      <c r="AY146" s="153" t="s">
        <v>171</v>
      </c>
    </row>
    <row r="147" spans="2:65" s="13" customFormat="1">
      <c r="B147" s="158"/>
      <c r="D147" s="152" t="s">
        <v>179</v>
      </c>
      <c r="E147" s="159" t="s">
        <v>1</v>
      </c>
      <c r="F147" s="160" t="s">
        <v>2728</v>
      </c>
      <c r="H147" s="161">
        <v>120</v>
      </c>
      <c r="I147" s="162"/>
      <c r="L147" s="158"/>
      <c r="M147" s="163"/>
      <c r="T147" s="164"/>
      <c r="AT147" s="159" t="s">
        <v>179</v>
      </c>
      <c r="AU147" s="159" t="s">
        <v>89</v>
      </c>
      <c r="AV147" s="13" t="s">
        <v>89</v>
      </c>
      <c r="AW147" s="13" t="s">
        <v>36</v>
      </c>
      <c r="AX147" s="13" t="s">
        <v>87</v>
      </c>
      <c r="AY147" s="159" t="s">
        <v>171</v>
      </c>
    </row>
    <row r="148" spans="2:65" s="1" customFormat="1" ht="33" customHeight="1">
      <c r="B148" s="32"/>
      <c r="C148" s="137" t="s">
        <v>96</v>
      </c>
      <c r="D148" s="137" t="s">
        <v>173</v>
      </c>
      <c r="E148" s="138" t="s">
        <v>2729</v>
      </c>
      <c r="F148" s="139" t="s">
        <v>2730</v>
      </c>
      <c r="G148" s="140" t="s">
        <v>280</v>
      </c>
      <c r="H148" s="141">
        <v>38.097000000000001</v>
      </c>
      <c r="I148" s="142"/>
      <c r="J148" s="143">
        <f>ROUND(I148*H148,2)</f>
        <v>0</v>
      </c>
      <c r="K148" s="144"/>
      <c r="L148" s="32"/>
      <c r="M148" s="145" t="s">
        <v>1</v>
      </c>
      <c r="N148" s="146" t="s">
        <v>45</v>
      </c>
      <c r="P148" s="147">
        <f>O148*H148</f>
        <v>0</v>
      </c>
      <c r="Q148" s="147">
        <v>0</v>
      </c>
      <c r="R148" s="147">
        <f>Q148*H148</f>
        <v>0</v>
      </c>
      <c r="S148" s="147">
        <v>0</v>
      </c>
      <c r="T148" s="148">
        <f>S148*H148</f>
        <v>0</v>
      </c>
      <c r="AR148" s="149" t="s">
        <v>177</v>
      </c>
      <c r="AT148" s="149" t="s">
        <v>173</v>
      </c>
      <c r="AU148" s="149" t="s">
        <v>89</v>
      </c>
      <c r="AY148" s="17" t="s">
        <v>171</v>
      </c>
      <c r="BE148" s="150">
        <f>IF(N148="základní",J148,0)</f>
        <v>0</v>
      </c>
      <c r="BF148" s="150">
        <f>IF(N148="snížená",J148,0)</f>
        <v>0</v>
      </c>
      <c r="BG148" s="150">
        <f>IF(N148="zákl. přenesená",J148,0)</f>
        <v>0</v>
      </c>
      <c r="BH148" s="150">
        <f>IF(N148="sníž. přenesená",J148,0)</f>
        <v>0</v>
      </c>
      <c r="BI148" s="150">
        <f>IF(N148="nulová",J148,0)</f>
        <v>0</v>
      </c>
      <c r="BJ148" s="17" t="s">
        <v>87</v>
      </c>
      <c r="BK148" s="150">
        <f>ROUND(I148*H148,2)</f>
        <v>0</v>
      </c>
      <c r="BL148" s="17" t="s">
        <v>177</v>
      </c>
      <c r="BM148" s="149" t="s">
        <v>2731</v>
      </c>
    </row>
    <row r="149" spans="2:65" s="12" customFormat="1">
      <c r="B149" s="151"/>
      <c r="D149" s="152" t="s">
        <v>179</v>
      </c>
      <c r="E149" s="153" t="s">
        <v>1</v>
      </c>
      <c r="F149" s="154" t="s">
        <v>2723</v>
      </c>
      <c r="H149" s="153" t="s">
        <v>1</v>
      </c>
      <c r="I149" s="155"/>
      <c r="L149" s="151"/>
      <c r="M149" s="156"/>
      <c r="T149" s="157"/>
      <c r="AT149" s="153" t="s">
        <v>179</v>
      </c>
      <c r="AU149" s="153" t="s">
        <v>89</v>
      </c>
      <c r="AV149" s="12" t="s">
        <v>87</v>
      </c>
      <c r="AW149" s="12" t="s">
        <v>36</v>
      </c>
      <c r="AX149" s="12" t="s">
        <v>80</v>
      </c>
      <c r="AY149" s="153" t="s">
        <v>171</v>
      </c>
    </row>
    <row r="150" spans="2:65" s="13" customFormat="1">
      <c r="B150" s="158"/>
      <c r="D150" s="152" t="s">
        <v>179</v>
      </c>
      <c r="E150" s="159" t="s">
        <v>1</v>
      </c>
      <c r="F150" s="160" t="s">
        <v>2732</v>
      </c>
      <c r="H150" s="161">
        <v>84.661000000000001</v>
      </c>
      <c r="I150" s="162"/>
      <c r="L150" s="158"/>
      <c r="M150" s="163"/>
      <c r="T150" s="164"/>
      <c r="AT150" s="159" t="s">
        <v>179</v>
      </c>
      <c r="AU150" s="159" t="s">
        <v>89</v>
      </c>
      <c r="AV150" s="13" t="s">
        <v>89</v>
      </c>
      <c r="AW150" s="13" t="s">
        <v>36</v>
      </c>
      <c r="AX150" s="13" t="s">
        <v>80</v>
      </c>
      <c r="AY150" s="159" t="s">
        <v>171</v>
      </c>
    </row>
    <row r="151" spans="2:65" s="14" customFormat="1">
      <c r="B151" s="165"/>
      <c r="D151" s="152" t="s">
        <v>179</v>
      </c>
      <c r="E151" s="166" t="s">
        <v>1</v>
      </c>
      <c r="F151" s="167" t="s">
        <v>183</v>
      </c>
      <c r="H151" s="168">
        <v>84.661000000000001</v>
      </c>
      <c r="I151" s="169"/>
      <c r="L151" s="165"/>
      <c r="M151" s="170"/>
      <c r="T151" s="171"/>
      <c r="AT151" s="166" t="s">
        <v>179</v>
      </c>
      <c r="AU151" s="166" t="s">
        <v>89</v>
      </c>
      <c r="AV151" s="14" t="s">
        <v>177</v>
      </c>
      <c r="AW151" s="14" t="s">
        <v>36</v>
      </c>
      <c r="AX151" s="14" t="s">
        <v>80</v>
      </c>
      <c r="AY151" s="166" t="s">
        <v>171</v>
      </c>
    </row>
    <row r="152" spans="2:65" s="13" customFormat="1">
      <c r="B152" s="158"/>
      <c r="D152" s="152" t="s">
        <v>179</v>
      </c>
      <c r="E152" s="159" t="s">
        <v>1</v>
      </c>
      <c r="F152" s="160" t="s">
        <v>2733</v>
      </c>
      <c r="H152" s="161">
        <v>38.097000000000001</v>
      </c>
      <c r="I152" s="162"/>
      <c r="L152" s="158"/>
      <c r="M152" s="163"/>
      <c r="T152" s="164"/>
      <c r="AT152" s="159" t="s">
        <v>179</v>
      </c>
      <c r="AU152" s="159" t="s">
        <v>89</v>
      </c>
      <c r="AV152" s="13" t="s">
        <v>89</v>
      </c>
      <c r="AW152" s="13" t="s">
        <v>36</v>
      </c>
      <c r="AX152" s="13" t="s">
        <v>87</v>
      </c>
      <c r="AY152" s="159" t="s">
        <v>171</v>
      </c>
    </row>
    <row r="153" spans="2:65" s="1" customFormat="1" ht="33" customHeight="1">
      <c r="B153" s="32"/>
      <c r="C153" s="137" t="s">
        <v>177</v>
      </c>
      <c r="D153" s="137" t="s">
        <v>173</v>
      </c>
      <c r="E153" s="138" t="s">
        <v>2734</v>
      </c>
      <c r="F153" s="139" t="s">
        <v>2735</v>
      </c>
      <c r="G153" s="140" t="s">
        <v>280</v>
      </c>
      <c r="H153" s="141">
        <v>42.331000000000003</v>
      </c>
      <c r="I153" s="142"/>
      <c r="J153" s="143">
        <f>ROUND(I153*H153,2)</f>
        <v>0</v>
      </c>
      <c r="K153" s="144"/>
      <c r="L153" s="32"/>
      <c r="M153" s="145" t="s">
        <v>1</v>
      </c>
      <c r="N153" s="146" t="s">
        <v>45</v>
      </c>
      <c r="P153" s="147">
        <f>O153*H153</f>
        <v>0</v>
      </c>
      <c r="Q153" s="147">
        <v>0</v>
      </c>
      <c r="R153" s="147">
        <f>Q153*H153</f>
        <v>0</v>
      </c>
      <c r="S153" s="147">
        <v>0</v>
      </c>
      <c r="T153" s="148">
        <f>S153*H153</f>
        <v>0</v>
      </c>
      <c r="AR153" s="149" t="s">
        <v>177</v>
      </c>
      <c r="AT153" s="149" t="s">
        <v>173</v>
      </c>
      <c r="AU153" s="149" t="s">
        <v>89</v>
      </c>
      <c r="AY153" s="17" t="s">
        <v>171</v>
      </c>
      <c r="BE153" s="150">
        <f>IF(N153="základní",J153,0)</f>
        <v>0</v>
      </c>
      <c r="BF153" s="150">
        <f>IF(N153="snížená",J153,0)</f>
        <v>0</v>
      </c>
      <c r="BG153" s="150">
        <f>IF(N153="zákl. přenesená",J153,0)</f>
        <v>0</v>
      </c>
      <c r="BH153" s="150">
        <f>IF(N153="sníž. přenesená",J153,0)</f>
        <v>0</v>
      </c>
      <c r="BI153" s="150">
        <f>IF(N153="nulová",J153,0)</f>
        <v>0</v>
      </c>
      <c r="BJ153" s="17" t="s">
        <v>87</v>
      </c>
      <c r="BK153" s="150">
        <f>ROUND(I153*H153,2)</f>
        <v>0</v>
      </c>
      <c r="BL153" s="17" t="s">
        <v>177</v>
      </c>
      <c r="BM153" s="149" t="s">
        <v>2736</v>
      </c>
    </row>
    <row r="154" spans="2:65" s="12" customFormat="1">
      <c r="B154" s="151"/>
      <c r="D154" s="152" t="s">
        <v>179</v>
      </c>
      <c r="E154" s="153" t="s">
        <v>1</v>
      </c>
      <c r="F154" s="154" t="s">
        <v>2723</v>
      </c>
      <c r="H154" s="153" t="s">
        <v>1</v>
      </c>
      <c r="I154" s="155"/>
      <c r="L154" s="151"/>
      <c r="M154" s="156"/>
      <c r="T154" s="157"/>
      <c r="AT154" s="153" t="s">
        <v>179</v>
      </c>
      <c r="AU154" s="153" t="s">
        <v>89</v>
      </c>
      <c r="AV154" s="12" t="s">
        <v>87</v>
      </c>
      <c r="AW154" s="12" t="s">
        <v>36</v>
      </c>
      <c r="AX154" s="12" t="s">
        <v>80</v>
      </c>
      <c r="AY154" s="153" t="s">
        <v>171</v>
      </c>
    </row>
    <row r="155" spans="2:65" s="13" customFormat="1">
      <c r="B155" s="158"/>
      <c r="D155" s="152" t="s">
        <v>179</v>
      </c>
      <c r="E155" s="159" t="s">
        <v>1</v>
      </c>
      <c r="F155" s="160" t="s">
        <v>2732</v>
      </c>
      <c r="H155" s="161">
        <v>84.661000000000001</v>
      </c>
      <c r="I155" s="162"/>
      <c r="L155" s="158"/>
      <c r="M155" s="163"/>
      <c r="T155" s="164"/>
      <c r="AT155" s="159" t="s">
        <v>179</v>
      </c>
      <c r="AU155" s="159" t="s">
        <v>89</v>
      </c>
      <c r="AV155" s="13" t="s">
        <v>89</v>
      </c>
      <c r="AW155" s="13" t="s">
        <v>36</v>
      </c>
      <c r="AX155" s="13" t="s">
        <v>80</v>
      </c>
      <c r="AY155" s="159" t="s">
        <v>171</v>
      </c>
    </row>
    <row r="156" spans="2:65" s="14" customFormat="1">
      <c r="B156" s="165"/>
      <c r="D156" s="152" t="s">
        <v>179</v>
      </c>
      <c r="E156" s="166" t="s">
        <v>1</v>
      </c>
      <c r="F156" s="167" t="s">
        <v>183</v>
      </c>
      <c r="H156" s="168">
        <v>84.661000000000001</v>
      </c>
      <c r="I156" s="169"/>
      <c r="L156" s="165"/>
      <c r="M156" s="170"/>
      <c r="T156" s="171"/>
      <c r="AT156" s="166" t="s">
        <v>179</v>
      </c>
      <c r="AU156" s="166" t="s">
        <v>89</v>
      </c>
      <c r="AV156" s="14" t="s">
        <v>177</v>
      </c>
      <c r="AW156" s="14" t="s">
        <v>36</v>
      </c>
      <c r="AX156" s="14" t="s">
        <v>80</v>
      </c>
      <c r="AY156" s="166" t="s">
        <v>171</v>
      </c>
    </row>
    <row r="157" spans="2:65" s="13" customFormat="1">
      <c r="B157" s="158"/>
      <c r="D157" s="152" t="s">
        <v>179</v>
      </c>
      <c r="E157" s="159" t="s">
        <v>1</v>
      </c>
      <c r="F157" s="160" t="s">
        <v>2737</v>
      </c>
      <c r="H157" s="161">
        <v>42.331000000000003</v>
      </c>
      <c r="I157" s="162"/>
      <c r="L157" s="158"/>
      <c r="M157" s="163"/>
      <c r="T157" s="164"/>
      <c r="AT157" s="159" t="s">
        <v>179</v>
      </c>
      <c r="AU157" s="159" t="s">
        <v>89</v>
      </c>
      <c r="AV157" s="13" t="s">
        <v>89</v>
      </c>
      <c r="AW157" s="13" t="s">
        <v>36</v>
      </c>
      <c r="AX157" s="13" t="s">
        <v>87</v>
      </c>
      <c r="AY157" s="159" t="s">
        <v>171</v>
      </c>
    </row>
    <row r="158" spans="2:65" s="1" customFormat="1" ht="33" customHeight="1">
      <c r="B158" s="32"/>
      <c r="C158" s="137" t="s">
        <v>204</v>
      </c>
      <c r="D158" s="137" t="s">
        <v>173</v>
      </c>
      <c r="E158" s="138" t="s">
        <v>2738</v>
      </c>
      <c r="F158" s="139" t="s">
        <v>2739</v>
      </c>
      <c r="G158" s="140" t="s">
        <v>280</v>
      </c>
      <c r="H158" s="141">
        <v>4.2329999999999997</v>
      </c>
      <c r="I158" s="142"/>
      <c r="J158" s="143">
        <f>ROUND(I158*H158,2)</f>
        <v>0</v>
      </c>
      <c r="K158" s="144"/>
      <c r="L158" s="32"/>
      <c r="M158" s="145" t="s">
        <v>1</v>
      </c>
      <c r="N158" s="146" t="s">
        <v>45</v>
      </c>
      <c r="P158" s="147">
        <f>O158*H158</f>
        <v>0</v>
      </c>
      <c r="Q158" s="147">
        <v>0</v>
      </c>
      <c r="R158" s="147">
        <f>Q158*H158</f>
        <v>0</v>
      </c>
      <c r="S158" s="147">
        <v>0</v>
      </c>
      <c r="T158" s="148">
        <f>S158*H158</f>
        <v>0</v>
      </c>
      <c r="AR158" s="149" t="s">
        <v>177</v>
      </c>
      <c r="AT158" s="149" t="s">
        <v>173</v>
      </c>
      <c r="AU158" s="149" t="s">
        <v>89</v>
      </c>
      <c r="AY158" s="17" t="s">
        <v>171</v>
      </c>
      <c r="BE158" s="150">
        <f>IF(N158="základní",J158,0)</f>
        <v>0</v>
      </c>
      <c r="BF158" s="150">
        <f>IF(N158="snížená",J158,0)</f>
        <v>0</v>
      </c>
      <c r="BG158" s="150">
        <f>IF(N158="zákl. přenesená",J158,0)</f>
        <v>0</v>
      </c>
      <c r="BH158" s="150">
        <f>IF(N158="sníž. přenesená",J158,0)</f>
        <v>0</v>
      </c>
      <c r="BI158" s="150">
        <f>IF(N158="nulová",J158,0)</f>
        <v>0</v>
      </c>
      <c r="BJ158" s="17" t="s">
        <v>87</v>
      </c>
      <c r="BK158" s="150">
        <f>ROUND(I158*H158,2)</f>
        <v>0</v>
      </c>
      <c r="BL158" s="17" t="s">
        <v>177</v>
      </c>
      <c r="BM158" s="149" t="s">
        <v>2740</v>
      </c>
    </row>
    <row r="159" spans="2:65" s="12" customFormat="1">
      <c r="B159" s="151"/>
      <c r="D159" s="152" t="s">
        <v>179</v>
      </c>
      <c r="E159" s="153" t="s">
        <v>1</v>
      </c>
      <c r="F159" s="154" t="s">
        <v>2723</v>
      </c>
      <c r="H159" s="153" t="s">
        <v>1</v>
      </c>
      <c r="I159" s="155"/>
      <c r="L159" s="151"/>
      <c r="M159" s="156"/>
      <c r="T159" s="157"/>
      <c r="AT159" s="153" t="s">
        <v>179</v>
      </c>
      <c r="AU159" s="153" t="s">
        <v>89</v>
      </c>
      <c r="AV159" s="12" t="s">
        <v>87</v>
      </c>
      <c r="AW159" s="12" t="s">
        <v>36</v>
      </c>
      <c r="AX159" s="12" t="s">
        <v>80</v>
      </c>
      <c r="AY159" s="153" t="s">
        <v>171</v>
      </c>
    </row>
    <row r="160" spans="2:65" s="13" customFormat="1">
      <c r="B160" s="158"/>
      <c r="D160" s="152" t="s">
        <v>179</v>
      </c>
      <c r="E160" s="159" t="s">
        <v>1</v>
      </c>
      <c r="F160" s="160" t="s">
        <v>2732</v>
      </c>
      <c r="H160" s="161">
        <v>84.661000000000001</v>
      </c>
      <c r="I160" s="162"/>
      <c r="L160" s="158"/>
      <c r="M160" s="163"/>
      <c r="T160" s="164"/>
      <c r="AT160" s="159" t="s">
        <v>179</v>
      </c>
      <c r="AU160" s="159" t="s">
        <v>89</v>
      </c>
      <c r="AV160" s="13" t="s">
        <v>89</v>
      </c>
      <c r="AW160" s="13" t="s">
        <v>36</v>
      </c>
      <c r="AX160" s="13" t="s">
        <v>80</v>
      </c>
      <c r="AY160" s="159" t="s">
        <v>171</v>
      </c>
    </row>
    <row r="161" spans="2:65" s="14" customFormat="1">
      <c r="B161" s="165"/>
      <c r="D161" s="152" t="s">
        <v>179</v>
      </c>
      <c r="E161" s="166" t="s">
        <v>1</v>
      </c>
      <c r="F161" s="167" t="s">
        <v>183</v>
      </c>
      <c r="H161" s="168">
        <v>84.661000000000001</v>
      </c>
      <c r="I161" s="169"/>
      <c r="L161" s="165"/>
      <c r="M161" s="170"/>
      <c r="T161" s="171"/>
      <c r="AT161" s="166" t="s">
        <v>179</v>
      </c>
      <c r="AU161" s="166" t="s">
        <v>89</v>
      </c>
      <c r="AV161" s="14" t="s">
        <v>177</v>
      </c>
      <c r="AW161" s="14" t="s">
        <v>36</v>
      </c>
      <c r="AX161" s="14" t="s">
        <v>80</v>
      </c>
      <c r="AY161" s="166" t="s">
        <v>171</v>
      </c>
    </row>
    <row r="162" spans="2:65" s="13" customFormat="1">
      <c r="B162" s="158"/>
      <c r="D162" s="152" t="s">
        <v>179</v>
      </c>
      <c r="E162" s="159" t="s">
        <v>1</v>
      </c>
      <c r="F162" s="160" t="s">
        <v>2741</v>
      </c>
      <c r="H162" s="161">
        <v>4.2329999999999997</v>
      </c>
      <c r="I162" s="162"/>
      <c r="L162" s="158"/>
      <c r="M162" s="163"/>
      <c r="T162" s="164"/>
      <c r="AT162" s="159" t="s">
        <v>179</v>
      </c>
      <c r="AU162" s="159" t="s">
        <v>89</v>
      </c>
      <c r="AV162" s="13" t="s">
        <v>89</v>
      </c>
      <c r="AW162" s="13" t="s">
        <v>36</v>
      </c>
      <c r="AX162" s="13" t="s">
        <v>87</v>
      </c>
      <c r="AY162" s="159" t="s">
        <v>171</v>
      </c>
    </row>
    <row r="163" spans="2:65" s="1" customFormat="1" ht="21.75" customHeight="1">
      <c r="B163" s="32"/>
      <c r="C163" s="137" t="s">
        <v>210</v>
      </c>
      <c r="D163" s="137" t="s">
        <v>173</v>
      </c>
      <c r="E163" s="138" t="s">
        <v>2742</v>
      </c>
      <c r="F163" s="139" t="s">
        <v>2743</v>
      </c>
      <c r="G163" s="140" t="s">
        <v>176</v>
      </c>
      <c r="H163" s="141">
        <v>66.56</v>
      </c>
      <c r="I163" s="142"/>
      <c r="J163" s="143">
        <f>ROUND(I163*H163,2)</f>
        <v>0</v>
      </c>
      <c r="K163" s="144"/>
      <c r="L163" s="32"/>
      <c r="M163" s="145" t="s">
        <v>1</v>
      </c>
      <c r="N163" s="146" t="s">
        <v>45</v>
      </c>
      <c r="P163" s="147">
        <f>O163*H163</f>
        <v>0</v>
      </c>
      <c r="Q163" s="147">
        <v>1.49E-3</v>
      </c>
      <c r="R163" s="147">
        <f>Q163*H163</f>
        <v>9.917440000000001E-2</v>
      </c>
      <c r="S163" s="147">
        <v>0</v>
      </c>
      <c r="T163" s="148">
        <f>S163*H163</f>
        <v>0</v>
      </c>
      <c r="AR163" s="149" t="s">
        <v>177</v>
      </c>
      <c r="AT163" s="149" t="s">
        <v>173</v>
      </c>
      <c r="AU163" s="149" t="s">
        <v>89</v>
      </c>
      <c r="AY163" s="17" t="s">
        <v>171</v>
      </c>
      <c r="BE163" s="150">
        <f>IF(N163="základní",J163,0)</f>
        <v>0</v>
      </c>
      <c r="BF163" s="150">
        <f>IF(N163="snížená",J163,0)</f>
        <v>0</v>
      </c>
      <c r="BG163" s="150">
        <f>IF(N163="zákl. přenesená",J163,0)</f>
        <v>0</v>
      </c>
      <c r="BH163" s="150">
        <f>IF(N163="sníž. přenesená",J163,0)</f>
        <v>0</v>
      </c>
      <c r="BI163" s="150">
        <f>IF(N163="nulová",J163,0)</f>
        <v>0</v>
      </c>
      <c r="BJ163" s="17" t="s">
        <v>87</v>
      </c>
      <c r="BK163" s="150">
        <f>ROUND(I163*H163,2)</f>
        <v>0</v>
      </c>
      <c r="BL163" s="17" t="s">
        <v>177</v>
      </c>
      <c r="BM163" s="149" t="s">
        <v>2744</v>
      </c>
    </row>
    <row r="164" spans="2:65" s="12" customFormat="1">
      <c r="B164" s="151"/>
      <c r="D164" s="152" t="s">
        <v>179</v>
      </c>
      <c r="E164" s="153" t="s">
        <v>1</v>
      </c>
      <c r="F164" s="154" t="s">
        <v>2723</v>
      </c>
      <c r="H164" s="153" t="s">
        <v>1</v>
      </c>
      <c r="I164" s="155"/>
      <c r="L164" s="151"/>
      <c r="M164" s="156"/>
      <c r="T164" s="157"/>
      <c r="AT164" s="153" t="s">
        <v>179</v>
      </c>
      <c r="AU164" s="153" t="s">
        <v>89</v>
      </c>
      <c r="AV164" s="12" t="s">
        <v>87</v>
      </c>
      <c r="AW164" s="12" t="s">
        <v>36</v>
      </c>
      <c r="AX164" s="12" t="s">
        <v>80</v>
      </c>
      <c r="AY164" s="153" t="s">
        <v>171</v>
      </c>
    </row>
    <row r="165" spans="2:65" s="13" customFormat="1">
      <c r="B165" s="158"/>
      <c r="D165" s="152" t="s">
        <v>179</v>
      </c>
      <c r="E165" s="159" t="s">
        <v>1</v>
      </c>
      <c r="F165" s="160" t="s">
        <v>2745</v>
      </c>
      <c r="H165" s="161">
        <v>66.56</v>
      </c>
      <c r="I165" s="162"/>
      <c r="L165" s="158"/>
      <c r="M165" s="163"/>
      <c r="T165" s="164"/>
      <c r="AT165" s="159" t="s">
        <v>179</v>
      </c>
      <c r="AU165" s="159" t="s">
        <v>89</v>
      </c>
      <c r="AV165" s="13" t="s">
        <v>89</v>
      </c>
      <c r="AW165" s="13" t="s">
        <v>36</v>
      </c>
      <c r="AX165" s="13" t="s">
        <v>87</v>
      </c>
      <c r="AY165" s="159" t="s">
        <v>171</v>
      </c>
    </row>
    <row r="166" spans="2:65" s="1" customFormat="1" ht="16.5" customHeight="1">
      <c r="B166" s="32"/>
      <c r="C166" s="137" t="s">
        <v>220</v>
      </c>
      <c r="D166" s="137" t="s">
        <v>173</v>
      </c>
      <c r="E166" s="138" t="s">
        <v>2746</v>
      </c>
      <c r="F166" s="139" t="s">
        <v>2747</v>
      </c>
      <c r="G166" s="140" t="s">
        <v>176</v>
      </c>
      <c r="H166" s="141">
        <v>66.56</v>
      </c>
      <c r="I166" s="142"/>
      <c r="J166" s="143">
        <f>ROUND(I166*H166,2)</f>
        <v>0</v>
      </c>
      <c r="K166" s="144"/>
      <c r="L166" s="32"/>
      <c r="M166" s="145" t="s">
        <v>1</v>
      </c>
      <c r="N166" s="146" t="s">
        <v>45</v>
      </c>
      <c r="P166" s="147">
        <f>O166*H166</f>
        <v>0</v>
      </c>
      <c r="Q166" s="147">
        <v>0</v>
      </c>
      <c r="R166" s="147">
        <f>Q166*H166</f>
        <v>0</v>
      </c>
      <c r="S166" s="147">
        <v>0</v>
      </c>
      <c r="T166" s="148">
        <f>S166*H166</f>
        <v>0</v>
      </c>
      <c r="AR166" s="149" t="s">
        <v>177</v>
      </c>
      <c r="AT166" s="149" t="s">
        <v>173</v>
      </c>
      <c r="AU166" s="149" t="s">
        <v>89</v>
      </c>
      <c r="AY166" s="17" t="s">
        <v>171</v>
      </c>
      <c r="BE166" s="150">
        <f>IF(N166="základní",J166,0)</f>
        <v>0</v>
      </c>
      <c r="BF166" s="150">
        <f>IF(N166="snížená",J166,0)</f>
        <v>0</v>
      </c>
      <c r="BG166" s="150">
        <f>IF(N166="zákl. přenesená",J166,0)</f>
        <v>0</v>
      </c>
      <c r="BH166" s="150">
        <f>IF(N166="sníž. přenesená",J166,0)</f>
        <v>0</v>
      </c>
      <c r="BI166" s="150">
        <f>IF(N166="nulová",J166,0)</f>
        <v>0</v>
      </c>
      <c r="BJ166" s="17" t="s">
        <v>87</v>
      </c>
      <c r="BK166" s="150">
        <f>ROUND(I166*H166,2)</f>
        <v>0</v>
      </c>
      <c r="BL166" s="17" t="s">
        <v>177</v>
      </c>
      <c r="BM166" s="149" t="s">
        <v>2748</v>
      </c>
    </row>
    <row r="167" spans="2:65" s="1" customFormat="1" ht="21.75" customHeight="1">
      <c r="B167" s="32"/>
      <c r="C167" s="137" t="s">
        <v>225</v>
      </c>
      <c r="D167" s="137" t="s">
        <v>173</v>
      </c>
      <c r="E167" s="138" t="s">
        <v>2749</v>
      </c>
      <c r="F167" s="139" t="s">
        <v>2750</v>
      </c>
      <c r="G167" s="140" t="s">
        <v>280</v>
      </c>
      <c r="H167" s="141">
        <v>85.727999999999994</v>
      </c>
      <c r="I167" s="142"/>
      <c r="J167" s="143">
        <f>ROUND(I167*H167,2)</f>
        <v>0</v>
      </c>
      <c r="K167" s="144"/>
      <c r="L167" s="32"/>
      <c r="M167" s="145" t="s">
        <v>1</v>
      </c>
      <c r="N167" s="146" t="s">
        <v>45</v>
      </c>
      <c r="P167" s="147">
        <f>O167*H167</f>
        <v>0</v>
      </c>
      <c r="Q167" s="147">
        <v>1.3600000000000001E-3</v>
      </c>
      <c r="R167" s="147">
        <f>Q167*H167</f>
        <v>0.11659008</v>
      </c>
      <c r="S167" s="147">
        <v>0</v>
      </c>
      <c r="T167" s="148">
        <f>S167*H167</f>
        <v>0</v>
      </c>
      <c r="AR167" s="149" t="s">
        <v>177</v>
      </c>
      <c r="AT167" s="149" t="s">
        <v>173</v>
      </c>
      <c r="AU167" s="149" t="s">
        <v>89</v>
      </c>
      <c r="AY167" s="17" t="s">
        <v>171</v>
      </c>
      <c r="BE167" s="150">
        <f>IF(N167="základní",J167,0)</f>
        <v>0</v>
      </c>
      <c r="BF167" s="150">
        <f>IF(N167="snížená",J167,0)</f>
        <v>0</v>
      </c>
      <c r="BG167" s="150">
        <f>IF(N167="zákl. přenesená",J167,0)</f>
        <v>0</v>
      </c>
      <c r="BH167" s="150">
        <f>IF(N167="sníž. přenesená",J167,0)</f>
        <v>0</v>
      </c>
      <c r="BI167" s="150">
        <f>IF(N167="nulová",J167,0)</f>
        <v>0</v>
      </c>
      <c r="BJ167" s="17" t="s">
        <v>87</v>
      </c>
      <c r="BK167" s="150">
        <f>ROUND(I167*H167,2)</f>
        <v>0</v>
      </c>
      <c r="BL167" s="17" t="s">
        <v>177</v>
      </c>
      <c r="BM167" s="149" t="s">
        <v>2751</v>
      </c>
    </row>
    <row r="168" spans="2:65" s="12" customFormat="1">
      <c r="B168" s="151"/>
      <c r="D168" s="152" t="s">
        <v>179</v>
      </c>
      <c r="E168" s="153" t="s">
        <v>1</v>
      </c>
      <c r="F168" s="154" t="s">
        <v>2723</v>
      </c>
      <c r="H168" s="153" t="s">
        <v>1</v>
      </c>
      <c r="I168" s="155"/>
      <c r="L168" s="151"/>
      <c r="M168" s="156"/>
      <c r="T168" s="157"/>
      <c r="AT168" s="153" t="s">
        <v>179</v>
      </c>
      <c r="AU168" s="153" t="s">
        <v>89</v>
      </c>
      <c r="AV168" s="12" t="s">
        <v>87</v>
      </c>
      <c r="AW168" s="12" t="s">
        <v>36</v>
      </c>
      <c r="AX168" s="12" t="s">
        <v>80</v>
      </c>
      <c r="AY168" s="153" t="s">
        <v>171</v>
      </c>
    </row>
    <row r="169" spans="2:65" s="13" customFormat="1">
      <c r="B169" s="158"/>
      <c r="D169" s="152" t="s">
        <v>179</v>
      </c>
      <c r="E169" s="159" t="s">
        <v>1</v>
      </c>
      <c r="F169" s="160" t="s">
        <v>2752</v>
      </c>
      <c r="H169" s="161">
        <v>85.727999999999994</v>
      </c>
      <c r="I169" s="162"/>
      <c r="L169" s="158"/>
      <c r="M169" s="163"/>
      <c r="T169" s="164"/>
      <c r="AT169" s="159" t="s">
        <v>179</v>
      </c>
      <c r="AU169" s="159" t="s">
        <v>89</v>
      </c>
      <c r="AV169" s="13" t="s">
        <v>89</v>
      </c>
      <c r="AW169" s="13" t="s">
        <v>36</v>
      </c>
      <c r="AX169" s="13" t="s">
        <v>87</v>
      </c>
      <c r="AY169" s="159" t="s">
        <v>171</v>
      </c>
    </row>
    <row r="170" spans="2:65" s="1" customFormat="1" ht="24.15" customHeight="1">
      <c r="B170" s="32"/>
      <c r="C170" s="137" t="s">
        <v>229</v>
      </c>
      <c r="D170" s="137" t="s">
        <v>173</v>
      </c>
      <c r="E170" s="138" t="s">
        <v>2753</v>
      </c>
      <c r="F170" s="139" t="s">
        <v>2754</v>
      </c>
      <c r="G170" s="140" t="s">
        <v>280</v>
      </c>
      <c r="H170" s="141">
        <v>85.727999999999994</v>
      </c>
      <c r="I170" s="142"/>
      <c r="J170" s="143">
        <f>ROUND(I170*H170,2)</f>
        <v>0</v>
      </c>
      <c r="K170" s="144"/>
      <c r="L170" s="32"/>
      <c r="M170" s="145" t="s">
        <v>1</v>
      </c>
      <c r="N170" s="146" t="s">
        <v>45</v>
      </c>
      <c r="P170" s="147">
        <f>O170*H170</f>
        <v>0</v>
      </c>
      <c r="Q170" s="147">
        <v>0</v>
      </c>
      <c r="R170" s="147">
        <f>Q170*H170</f>
        <v>0</v>
      </c>
      <c r="S170" s="147">
        <v>0</v>
      </c>
      <c r="T170" s="148">
        <f>S170*H170</f>
        <v>0</v>
      </c>
      <c r="AR170" s="149" t="s">
        <v>177</v>
      </c>
      <c r="AT170" s="149" t="s">
        <v>173</v>
      </c>
      <c r="AU170" s="149" t="s">
        <v>89</v>
      </c>
      <c r="AY170" s="17" t="s">
        <v>171</v>
      </c>
      <c r="BE170" s="150">
        <f>IF(N170="základní",J170,0)</f>
        <v>0</v>
      </c>
      <c r="BF170" s="150">
        <f>IF(N170="snížená",J170,0)</f>
        <v>0</v>
      </c>
      <c r="BG170" s="150">
        <f>IF(N170="zákl. přenesená",J170,0)</f>
        <v>0</v>
      </c>
      <c r="BH170" s="150">
        <f>IF(N170="sníž. přenesená",J170,0)</f>
        <v>0</v>
      </c>
      <c r="BI170" s="150">
        <f>IF(N170="nulová",J170,0)</f>
        <v>0</v>
      </c>
      <c r="BJ170" s="17" t="s">
        <v>87</v>
      </c>
      <c r="BK170" s="150">
        <f>ROUND(I170*H170,2)</f>
        <v>0</v>
      </c>
      <c r="BL170" s="17" t="s">
        <v>177</v>
      </c>
      <c r="BM170" s="149" t="s">
        <v>2755</v>
      </c>
    </row>
    <row r="171" spans="2:65" s="1" customFormat="1" ht="21.75" customHeight="1">
      <c r="B171" s="32"/>
      <c r="C171" s="137" t="s">
        <v>243</v>
      </c>
      <c r="D171" s="137" t="s">
        <v>173</v>
      </c>
      <c r="E171" s="138" t="s">
        <v>2756</v>
      </c>
      <c r="F171" s="139" t="s">
        <v>2757</v>
      </c>
      <c r="G171" s="140" t="s">
        <v>176</v>
      </c>
      <c r="H171" s="141">
        <v>66.56</v>
      </c>
      <c r="I171" s="142"/>
      <c r="J171" s="143">
        <f>ROUND(I171*H171,2)</f>
        <v>0</v>
      </c>
      <c r="K171" s="144"/>
      <c r="L171" s="32"/>
      <c r="M171" s="145" t="s">
        <v>1</v>
      </c>
      <c r="N171" s="146" t="s">
        <v>45</v>
      </c>
      <c r="P171" s="147">
        <f>O171*H171</f>
        <v>0</v>
      </c>
      <c r="Q171" s="147">
        <v>4.0499999999999998E-3</v>
      </c>
      <c r="R171" s="147">
        <f>Q171*H171</f>
        <v>0.26956799999999997</v>
      </c>
      <c r="S171" s="147">
        <v>0</v>
      </c>
      <c r="T171" s="148">
        <f>S171*H171</f>
        <v>0</v>
      </c>
      <c r="AR171" s="149" t="s">
        <v>177</v>
      </c>
      <c r="AT171" s="149" t="s">
        <v>173</v>
      </c>
      <c r="AU171" s="149" t="s">
        <v>89</v>
      </c>
      <c r="AY171" s="17" t="s">
        <v>171</v>
      </c>
      <c r="BE171" s="150">
        <f>IF(N171="základní",J171,0)</f>
        <v>0</v>
      </c>
      <c r="BF171" s="150">
        <f>IF(N171="snížená",J171,0)</f>
        <v>0</v>
      </c>
      <c r="BG171" s="150">
        <f>IF(N171="zákl. přenesená",J171,0)</f>
        <v>0</v>
      </c>
      <c r="BH171" s="150">
        <f>IF(N171="sníž. přenesená",J171,0)</f>
        <v>0</v>
      </c>
      <c r="BI171" s="150">
        <f>IF(N171="nulová",J171,0)</f>
        <v>0</v>
      </c>
      <c r="BJ171" s="17" t="s">
        <v>87</v>
      </c>
      <c r="BK171" s="150">
        <f>ROUND(I171*H171,2)</f>
        <v>0</v>
      </c>
      <c r="BL171" s="17" t="s">
        <v>177</v>
      </c>
      <c r="BM171" s="149" t="s">
        <v>2758</v>
      </c>
    </row>
    <row r="172" spans="2:65" s="12" customFormat="1">
      <c r="B172" s="151"/>
      <c r="D172" s="152" t="s">
        <v>179</v>
      </c>
      <c r="E172" s="153" t="s">
        <v>1</v>
      </c>
      <c r="F172" s="154" t="s">
        <v>2723</v>
      </c>
      <c r="H172" s="153" t="s">
        <v>1</v>
      </c>
      <c r="I172" s="155"/>
      <c r="L172" s="151"/>
      <c r="M172" s="156"/>
      <c r="T172" s="157"/>
      <c r="AT172" s="153" t="s">
        <v>179</v>
      </c>
      <c r="AU172" s="153" t="s">
        <v>89</v>
      </c>
      <c r="AV172" s="12" t="s">
        <v>87</v>
      </c>
      <c r="AW172" s="12" t="s">
        <v>36</v>
      </c>
      <c r="AX172" s="12" t="s">
        <v>80</v>
      </c>
      <c r="AY172" s="153" t="s">
        <v>171</v>
      </c>
    </row>
    <row r="173" spans="2:65" s="13" customFormat="1">
      <c r="B173" s="158"/>
      <c r="D173" s="152" t="s">
        <v>179</v>
      </c>
      <c r="E173" s="159" t="s">
        <v>1</v>
      </c>
      <c r="F173" s="160" t="s">
        <v>2745</v>
      </c>
      <c r="H173" s="161">
        <v>66.56</v>
      </c>
      <c r="I173" s="162"/>
      <c r="L173" s="158"/>
      <c r="M173" s="163"/>
      <c r="T173" s="164"/>
      <c r="AT173" s="159" t="s">
        <v>179</v>
      </c>
      <c r="AU173" s="159" t="s">
        <v>89</v>
      </c>
      <c r="AV173" s="13" t="s">
        <v>89</v>
      </c>
      <c r="AW173" s="13" t="s">
        <v>36</v>
      </c>
      <c r="AX173" s="13" t="s">
        <v>87</v>
      </c>
      <c r="AY173" s="159" t="s">
        <v>171</v>
      </c>
    </row>
    <row r="174" spans="2:65" s="1" customFormat="1" ht="21.75" customHeight="1">
      <c r="B174" s="32"/>
      <c r="C174" s="137" t="s">
        <v>249</v>
      </c>
      <c r="D174" s="137" t="s">
        <v>173</v>
      </c>
      <c r="E174" s="138" t="s">
        <v>2759</v>
      </c>
      <c r="F174" s="139" t="s">
        <v>2760</v>
      </c>
      <c r="G174" s="140" t="s">
        <v>176</v>
      </c>
      <c r="H174" s="141">
        <v>66.56</v>
      </c>
      <c r="I174" s="142"/>
      <c r="J174" s="143">
        <f>ROUND(I174*H174,2)</f>
        <v>0</v>
      </c>
      <c r="K174" s="144"/>
      <c r="L174" s="32"/>
      <c r="M174" s="145" t="s">
        <v>1</v>
      </c>
      <c r="N174" s="146" t="s">
        <v>45</v>
      </c>
      <c r="P174" s="147">
        <f>O174*H174</f>
        <v>0</v>
      </c>
      <c r="Q174" s="147">
        <v>0</v>
      </c>
      <c r="R174" s="147">
        <f>Q174*H174</f>
        <v>0</v>
      </c>
      <c r="S174" s="147">
        <v>0</v>
      </c>
      <c r="T174" s="148">
        <f>S174*H174</f>
        <v>0</v>
      </c>
      <c r="AR174" s="149" t="s">
        <v>177</v>
      </c>
      <c r="AT174" s="149" t="s">
        <v>173</v>
      </c>
      <c r="AU174" s="149" t="s">
        <v>89</v>
      </c>
      <c r="AY174" s="17" t="s">
        <v>171</v>
      </c>
      <c r="BE174" s="150">
        <f>IF(N174="základní",J174,0)</f>
        <v>0</v>
      </c>
      <c r="BF174" s="150">
        <f>IF(N174="snížená",J174,0)</f>
        <v>0</v>
      </c>
      <c r="BG174" s="150">
        <f>IF(N174="zákl. přenesená",J174,0)</f>
        <v>0</v>
      </c>
      <c r="BH174" s="150">
        <f>IF(N174="sníž. přenesená",J174,0)</f>
        <v>0</v>
      </c>
      <c r="BI174" s="150">
        <f>IF(N174="nulová",J174,0)</f>
        <v>0</v>
      </c>
      <c r="BJ174" s="17" t="s">
        <v>87</v>
      </c>
      <c r="BK174" s="150">
        <f>ROUND(I174*H174,2)</f>
        <v>0</v>
      </c>
      <c r="BL174" s="17" t="s">
        <v>177</v>
      </c>
      <c r="BM174" s="149" t="s">
        <v>2761</v>
      </c>
    </row>
    <row r="175" spans="2:65" s="1" customFormat="1" ht="37.950000000000003" customHeight="1">
      <c r="B175" s="32"/>
      <c r="C175" s="137" t="s">
        <v>8</v>
      </c>
      <c r="D175" s="137" t="s">
        <v>173</v>
      </c>
      <c r="E175" s="138" t="s">
        <v>628</v>
      </c>
      <c r="F175" s="139" t="s">
        <v>629</v>
      </c>
      <c r="G175" s="140" t="s">
        <v>280</v>
      </c>
      <c r="H175" s="141">
        <v>76.194000000000003</v>
      </c>
      <c r="I175" s="142"/>
      <c r="J175" s="143">
        <f>ROUND(I175*H175,2)</f>
        <v>0</v>
      </c>
      <c r="K175" s="144"/>
      <c r="L175" s="32"/>
      <c r="M175" s="145" t="s">
        <v>1</v>
      </c>
      <c r="N175" s="146" t="s">
        <v>45</v>
      </c>
      <c r="P175" s="147">
        <f>O175*H175</f>
        <v>0</v>
      </c>
      <c r="Q175" s="147">
        <v>0</v>
      </c>
      <c r="R175" s="147">
        <f>Q175*H175</f>
        <v>0</v>
      </c>
      <c r="S175" s="147">
        <v>0</v>
      </c>
      <c r="T175" s="148">
        <f>S175*H175</f>
        <v>0</v>
      </c>
      <c r="AR175" s="149" t="s">
        <v>177</v>
      </c>
      <c r="AT175" s="149" t="s">
        <v>173</v>
      </c>
      <c r="AU175" s="149" t="s">
        <v>89</v>
      </c>
      <c r="AY175" s="17" t="s">
        <v>171</v>
      </c>
      <c r="BE175" s="150">
        <f>IF(N175="základní",J175,0)</f>
        <v>0</v>
      </c>
      <c r="BF175" s="150">
        <f>IF(N175="snížená",J175,0)</f>
        <v>0</v>
      </c>
      <c r="BG175" s="150">
        <f>IF(N175="zákl. přenesená",J175,0)</f>
        <v>0</v>
      </c>
      <c r="BH175" s="150">
        <f>IF(N175="sníž. přenesená",J175,0)</f>
        <v>0</v>
      </c>
      <c r="BI175" s="150">
        <f>IF(N175="nulová",J175,0)</f>
        <v>0</v>
      </c>
      <c r="BJ175" s="17" t="s">
        <v>87</v>
      </c>
      <c r="BK175" s="150">
        <f>ROUND(I175*H175,2)</f>
        <v>0</v>
      </c>
      <c r="BL175" s="17" t="s">
        <v>177</v>
      </c>
      <c r="BM175" s="149" t="s">
        <v>2762</v>
      </c>
    </row>
    <row r="176" spans="2:65" s="12" customFormat="1">
      <c r="B176" s="151"/>
      <c r="D176" s="152" t="s">
        <v>179</v>
      </c>
      <c r="E176" s="153" t="s">
        <v>1</v>
      </c>
      <c r="F176" s="154" t="s">
        <v>2723</v>
      </c>
      <c r="H176" s="153" t="s">
        <v>1</v>
      </c>
      <c r="I176" s="155"/>
      <c r="L176" s="151"/>
      <c r="M176" s="156"/>
      <c r="T176" s="157"/>
      <c r="AT176" s="153" t="s">
        <v>179</v>
      </c>
      <c r="AU176" s="153" t="s">
        <v>89</v>
      </c>
      <c r="AV176" s="12" t="s">
        <v>87</v>
      </c>
      <c r="AW176" s="12" t="s">
        <v>36</v>
      </c>
      <c r="AX176" s="12" t="s">
        <v>80</v>
      </c>
      <c r="AY176" s="153" t="s">
        <v>171</v>
      </c>
    </row>
    <row r="177" spans="2:65" s="12" customFormat="1">
      <c r="B177" s="151"/>
      <c r="D177" s="152" t="s">
        <v>179</v>
      </c>
      <c r="E177" s="153" t="s">
        <v>1</v>
      </c>
      <c r="F177" s="154" t="s">
        <v>1669</v>
      </c>
      <c r="H177" s="153" t="s">
        <v>1</v>
      </c>
      <c r="I177" s="155"/>
      <c r="L177" s="151"/>
      <c r="M177" s="156"/>
      <c r="T177" s="157"/>
      <c r="AT177" s="153" t="s">
        <v>179</v>
      </c>
      <c r="AU177" s="153" t="s">
        <v>89</v>
      </c>
      <c r="AV177" s="12" t="s">
        <v>87</v>
      </c>
      <c r="AW177" s="12" t="s">
        <v>36</v>
      </c>
      <c r="AX177" s="12" t="s">
        <v>80</v>
      </c>
      <c r="AY177" s="153" t="s">
        <v>171</v>
      </c>
    </row>
    <row r="178" spans="2:65" s="13" customFormat="1">
      <c r="B178" s="158"/>
      <c r="D178" s="152" t="s">
        <v>179</v>
      </c>
      <c r="E178" s="159" t="s">
        <v>1</v>
      </c>
      <c r="F178" s="160" t="s">
        <v>2763</v>
      </c>
      <c r="H178" s="161">
        <v>76.194000000000003</v>
      </c>
      <c r="I178" s="162"/>
      <c r="L178" s="158"/>
      <c r="M178" s="163"/>
      <c r="T178" s="164"/>
      <c r="AT178" s="159" t="s">
        <v>179</v>
      </c>
      <c r="AU178" s="159" t="s">
        <v>89</v>
      </c>
      <c r="AV178" s="13" t="s">
        <v>89</v>
      </c>
      <c r="AW178" s="13" t="s">
        <v>36</v>
      </c>
      <c r="AX178" s="13" t="s">
        <v>87</v>
      </c>
      <c r="AY178" s="159" t="s">
        <v>171</v>
      </c>
    </row>
    <row r="179" spans="2:65" s="1" customFormat="1" ht="37.950000000000003" customHeight="1">
      <c r="B179" s="32"/>
      <c r="C179" s="137" t="s">
        <v>277</v>
      </c>
      <c r="D179" s="137" t="s">
        <v>173</v>
      </c>
      <c r="E179" s="138" t="s">
        <v>635</v>
      </c>
      <c r="F179" s="139" t="s">
        <v>636</v>
      </c>
      <c r="G179" s="140" t="s">
        <v>280</v>
      </c>
      <c r="H179" s="141">
        <v>43.085999999999999</v>
      </c>
      <c r="I179" s="142"/>
      <c r="J179" s="143">
        <f>ROUND(I179*H179,2)</f>
        <v>0</v>
      </c>
      <c r="K179" s="144"/>
      <c r="L179" s="32"/>
      <c r="M179" s="145" t="s">
        <v>1</v>
      </c>
      <c r="N179" s="146" t="s">
        <v>45</v>
      </c>
      <c r="P179" s="147">
        <f>O179*H179</f>
        <v>0</v>
      </c>
      <c r="Q179" s="147">
        <v>0</v>
      </c>
      <c r="R179" s="147">
        <f>Q179*H179</f>
        <v>0</v>
      </c>
      <c r="S179" s="147">
        <v>0</v>
      </c>
      <c r="T179" s="148">
        <f>S179*H179</f>
        <v>0</v>
      </c>
      <c r="AR179" s="149" t="s">
        <v>177</v>
      </c>
      <c r="AT179" s="149" t="s">
        <v>173</v>
      </c>
      <c r="AU179" s="149" t="s">
        <v>89</v>
      </c>
      <c r="AY179" s="17" t="s">
        <v>171</v>
      </c>
      <c r="BE179" s="150">
        <f>IF(N179="základní",J179,0)</f>
        <v>0</v>
      </c>
      <c r="BF179" s="150">
        <f>IF(N179="snížená",J179,0)</f>
        <v>0</v>
      </c>
      <c r="BG179" s="150">
        <f>IF(N179="zákl. přenesená",J179,0)</f>
        <v>0</v>
      </c>
      <c r="BH179" s="150">
        <f>IF(N179="sníž. přenesená",J179,0)</f>
        <v>0</v>
      </c>
      <c r="BI179" s="150">
        <f>IF(N179="nulová",J179,0)</f>
        <v>0</v>
      </c>
      <c r="BJ179" s="17" t="s">
        <v>87</v>
      </c>
      <c r="BK179" s="150">
        <f>ROUND(I179*H179,2)</f>
        <v>0</v>
      </c>
      <c r="BL179" s="17" t="s">
        <v>177</v>
      </c>
      <c r="BM179" s="149" t="s">
        <v>2764</v>
      </c>
    </row>
    <row r="180" spans="2:65" s="12" customFormat="1">
      <c r="B180" s="151"/>
      <c r="D180" s="152" t="s">
        <v>179</v>
      </c>
      <c r="E180" s="153" t="s">
        <v>1</v>
      </c>
      <c r="F180" s="154" t="s">
        <v>2723</v>
      </c>
      <c r="H180" s="153" t="s">
        <v>1</v>
      </c>
      <c r="I180" s="155"/>
      <c r="L180" s="151"/>
      <c r="M180" s="156"/>
      <c r="T180" s="157"/>
      <c r="AT180" s="153" t="s">
        <v>179</v>
      </c>
      <c r="AU180" s="153" t="s">
        <v>89</v>
      </c>
      <c r="AV180" s="12" t="s">
        <v>87</v>
      </c>
      <c r="AW180" s="12" t="s">
        <v>36</v>
      </c>
      <c r="AX180" s="12" t="s">
        <v>80</v>
      </c>
      <c r="AY180" s="153" t="s">
        <v>171</v>
      </c>
    </row>
    <row r="181" spans="2:65" s="12" customFormat="1">
      <c r="B181" s="151"/>
      <c r="D181" s="152" t="s">
        <v>179</v>
      </c>
      <c r="E181" s="153" t="s">
        <v>1</v>
      </c>
      <c r="F181" s="154" t="s">
        <v>1669</v>
      </c>
      <c r="H181" s="153" t="s">
        <v>1</v>
      </c>
      <c r="I181" s="155"/>
      <c r="L181" s="151"/>
      <c r="M181" s="156"/>
      <c r="T181" s="157"/>
      <c r="AT181" s="153" t="s">
        <v>179</v>
      </c>
      <c r="AU181" s="153" t="s">
        <v>89</v>
      </c>
      <c r="AV181" s="12" t="s">
        <v>87</v>
      </c>
      <c r="AW181" s="12" t="s">
        <v>36</v>
      </c>
      <c r="AX181" s="12" t="s">
        <v>80</v>
      </c>
      <c r="AY181" s="153" t="s">
        <v>171</v>
      </c>
    </row>
    <row r="182" spans="2:65" s="13" customFormat="1">
      <c r="B182" s="158"/>
      <c r="D182" s="152" t="s">
        <v>179</v>
      </c>
      <c r="E182" s="159" t="s">
        <v>1</v>
      </c>
      <c r="F182" s="160" t="s">
        <v>2765</v>
      </c>
      <c r="H182" s="161">
        <v>43.085999999999999</v>
      </c>
      <c r="I182" s="162"/>
      <c r="L182" s="158"/>
      <c r="M182" s="163"/>
      <c r="T182" s="164"/>
      <c r="AT182" s="159" t="s">
        <v>179</v>
      </c>
      <c r="AU182" s="159" t="s">
        <v>89</v>
      </c>
      <c r="AV182" s="13" t="s">
        <v>89</v>
      </c>
      <c r="AW182" s="13" t="s">
        <v>36</v>
      </c>
      <c r="AX182" s="13" t="s">
        <v>87</v>
      </c>
      <c r="AY182" s="159" t="s">
        <v>171</v>
      </c>
    </row>
    <row r="183" spans="2:65" s="1" customFormat="1" ht="37.950000000000003" customHeight="1">
      <c r="B183" s="32"/>
      <c r="C183" s="137" t="s">
        <v>297</v>
      </c>
      <c r="D183" s="137" t="s">
        <v>173</v>
      </c>
      <c r="E183" s="138" t="s">
        <v>651</v>
      </c>
      <c r="F183" s="139" t="s">
        <v>652</v>
      </c>
      <c r="G183" s="140" t="s">
        <v>280</v>
      </c>
      <c r="H183" s="141">
        <v>25.021000000000001</v>
      </c>
      <c r="I183" s="142"/>
      <c r="J183" s="143">
        <f>ROUND(I183*H183,2)</f>
        <v>0</v>
      </c>
      <c r="K183" s="144"/>
      <c r="L183" s="32"/>
      <c r="M183" s="145" t="s">
        <v>1</v>
      </c>
      <c r="N183" s="146" t="s">
        <v>45</v>
      </c>
      <c r="P183" s="147">
        <f>O183*H183</f>
        <v>0</v>
      </c>
      <c r="Q183" s="147">
        <v>0</v>
      </c>
      <c r="R183" s="147">
        <f>Q183*H183</f>
        <v>0</v>
      </c>
      <c r="S183" s="147">
        <v>0</v>
      </c>
      <c r="T183" s="148">
        <f>S183*H183</f>
        <v>0</v>
      </c>
      <c r="AR183" s="149" t="s">
        <v>177</v>
      </c>
      <c r="AT183" s="149" t="s">
        <v>173</v>
      </c>
      <c r="AU183" s="149" t="s">
        <v>89</v>
      </c>
      <c r="AY183" s="17" t="s">
        <v>171</v>
      </c>
      <c r="BE183" s="150">
        <f>IF(N183="základní",J183,0)</f>
        <v>0</v>
      </c>
      <c r="BF183" s="150">
        <f>IF(N183="snížená",J183,0)</f>
        <v>0</v>
      </c>
      <c r="BG183" s="150">
        <f>IF(N183="zákl. přenesená",J183,0)</f>
        <v>0</v>
      </c>
      <c r="BH183" s="150">
        <f>IF(N183="sníž. přenesená",J183,0)</f>
        <v>0</v>
      </c>
      <c r="BI183" s="150">
        <f>IF(N183="nulová",J183,0)</f>
        <v>0</v>
      </c>
      <c r="BJ183" s="17" t="s">
        <v>87</v>
      </c>
      <c r="BK183" s="150">
        <f>ROUND(I183*H183,2)</f>
        <v>0</v>
      </c>
      <c r="BL183" s="17" t="s">
        <v>177</v>
      </c>
      <c r="BM183" s="149" t="s">
        <v>2766</v>
      </c>
    </row>
    <row r="184" spans="2:65" s="12" customFormat="1">
      <c r="B184" s="151"/>
      <c r="D184" s="152" t="s">
        <v>179</v>
      </c>
      <c r="E184" s="153" t="s">
        <v>1</v>
      </c>
      <c r="F184" s="154" t="s">
        <v>2723</v>
      </c>
      <c r="H184" s="153" t="s">
        <v>1</v>
      </c>
      <c r="I184" s="155"/>
      <c r="L184" s="151"/>
      <c r="M184" s="156"/>
      <c r="T184" s="157"/>
      <c r="AT184" s="153" t="s">
        <v>179</v>
      </c>
      <c r="AU184" s="153" t="s">
        <v>89</v>
      </c>
      <c r="AV184" s="12" t="s">
        <v>87</v>
      </c>
      <c r="AW184" s="12" t="s">
        <v>36</v>
      </c>
      <c r="AX184" s="12" t="s">
        <v>80</v>
      </c>
      <c r="AY184" s="153" t="s">
        <v>171</v>
      </c>
    </row>
    <row r="185" spans="2:65" s="12" customFormat="1">
      <c r="B185" s="151"/>
      <c r="D185" s="152" t="s">
        <v>179</v>
      </c>
      <c r="E185" s="153" t="s">
        <v>1</v>
      </c>
      <c r="F185" s="154" t="s">
        <v>1676</v>
      </c>
      <c r="H185" s="153" t="s">
        <v>1</v>
      </c>
      <c r="I185" s="155"/>
      <c r="L185" s="151"/>
      <c r="M185" s="156"/>
      <c r="T185" s="157"/>
      <c r="AT185" s="153" t="s">
        <v>179</v>
      </c>
      <c r="AU185" s="153" t="s">
        <v>89</v>
      </c>
      <c r="AV185" s="12" t="s">
        <v>87</v>
      </c>
      <c r="AW185" s="12" t="s">
        <v>36</v>
      </c>
      <c r="AX185" s="12" t="s">
        <v>80</v>
      </c>
      <c r="AY185" s="153" t="s">
        <v>171</v>
      </c>
    </row>
    <row r="186" spans="2:65" s="13" customFormat="1">
      <c r="B186" s="158"/>
      <c r="D186" s="152" t="s">
        <v>179</v>
      </c>
      <c r="E186" s="159" t="s">
        <v>1</v>
      </c>
      <c r="F186" s="160" t="s">
        <v>2767</v>
      </c>
      <c r="H186" s="161">
        <v>20.788</v>
      </c>
      <c r="I186" s="162"/>
      <c r="L186" s="158"/>
      <c r="M186" s="163"/>
      <c r="T186" s="164"/>
      <c r="AT186" s="159" t="s">
        <v>179</v>
      </c>
      <c r="AU186" s="159" t="s">
        <v>89</v>
      </c>
      <c r="AV186" s="13" t="s">
        <v>89</v>
      </c>
      <c r="AW186" s="13" t="s">
        <v>36</v>
      </c>
      <c r="AX186" s="13" t="s">
        <v>80</v>
      </c>
      <c r="AY186" s="159" t="s">
        <v>171</v>
      </c>
    </row>
    <row r="187" spans="2:65" s="13" customFormat="1">
      <c r="B187" s="158"/>
      <c r="D187" s="152" t="s">
        <v>179</v>
      </c>
      <c r="E187" s="159" t="s">
        <v>1</v>
      </c>
      <c r="F187" s="160" t="s">
        <v>2768</v>
      </c>
      <c r="H187" s="161">
        <v>4.2329999999999997</v>
      </c>
      <c r="I187" s="162"/>
      <c r="L187" s="158"/>
      <c r="M187" s="163"/>
      <c r="T187" s="164"/>
      <c r="AT187" s="159" t="s">
        <v>179</v>
      </c>
      <c r="AU187" s="159" t="s">
        <v>89</v>
      </c>
      <c r="AV187" s="13" t="s">
        <v>89</v>
      </c>
      <c r="AW187" s="13" t="s">
        <v>36</v>
      </c>
      <c r="AX187" s="13" t="s">
        <v>80</v>
      </c>
      <c r="AY187" s="159" t="s">
        <v>171</v>
      </c>
    </row>
    <row r="188" spans="2:65" s="14" customFormat="1">
      <c r="B188" s="165"/>
      <c r="D188" s="152" t="s">
        <v>179</v>
      </c>
      <c r="E188" s="166" t="s">
        <v>1</v>
      </c>
      <c r="F188" s="167" t="s">
        <v>183</v>
      </c>
      <c r="H188" s="168">
        <v>25.021000000000001</v>
      </c>
      <c r="I188" s="169"/>
      <c r="L188" s="165"/>
      <c r="M188" s="170"/>
      <c r="T188" s="171"/>
      <c r="AT188" s="166" t="s">
        <v>179</v>
      </c>
      <c r="AU188" s="166" t="s">
        <v>89</v>
      </c>
      <c r="AV188" s="14" t="s">
        <v>177</v>
      </c>
      <c r="AW188" s="14" t="s">
        <v>36</v>
      </c>
      <c r="AX188" s="14" t="s">
        <v>87</v>
      </c>
      <c r="AY188" s="166" t="s">
        <v>171</v>
      </c>
    </row>
    <row r="189" spans="2:65" s="1" customFormat="1" ht="37.950000000000003" customHeight="1">
      <c r="B189" s="32"/>
      <c r="C189" s="137" t="s">
        <v>314</v>
      </c>
      <c r="D189" s="137" t="s">
        <v>173</v>
      </c>
      <c r="E189" s="138" t="s">
        <v>658</v>
      </c>
      <c r="F189" s="139" t="s">
        <v>659</v>
      </c>
      <c r="G189" s="140" t="s">
        <v>280</v>
      </c>
      <c r="H189" s="141">
        <v>75.063000000000002</v>
      </c>
      <c r="I189" s="142"/>
      <c r="J189" s="143">
        <f>ROUND(I189*H189,2)</f>
        <v>0</v>
      </c>
      <c r="K189" s="144"/>
      <c r="L189" s="32"/>
      <c r="M189" s="145" t="s">
        <v>1</v>
      </c>
      <c r="N189" s="146" t="s">
        <v>45</v>
      </c>
      <c r="P189" s="147">
        <f>O189*H189</f>
        <v>0</v>
      </c>
      <c r="Q189" s="147">
        <v>0</v>
      </c>
      <c r="R189" s="147">
        <f>Q189*H189</f>
        <v>0</v>
      </c>
      <c r="S189" s="147">
        <v>0</v>
      </c>
      <c r="T189" s="148">
        <f>S189*H189</f>
        <v>0</v>
      </c>
      <c r="AR189" s="149" t="s">
        <v>177</v>
      </c>
      <c r="AT189" s="149" t="s">
        <v>173</v>
      </c>
      <c r="AU189" s="149" t="s">
        <v>89</v>
      </c>
      <c r="AY189" s="17" t="s">
        <v>171</v>
      </c>
      <c r="BE189" s="150">
        <f>IF(N189="základní",J189,0)</f>
        <v>0</v>
      </c>
      <c r="BF189" s="150">
        <f>IF(N189="snížená",J189,0)</f>
        <v>0</v>
      </c>
      <c r="BG189" s="150">
        <f>IF(N189="zákl. přenesená",J189,0)</f>
        <v>0</v>
      </c>
      <c r="BH189" s="150">
        <f>IF(N189="sníž. přenesená",J189,0)</f>
        <v>0</v>
      </c>
      <c r="BI189" s="150">
        <f>IF(N189="nulová",J189,0)</f>
        <v>0</v>
      </c>
      <c r="BJ189" s="17" t="s">
        <v>87</v>
      </c>
      <c r="BK189" s="150">
        <f>ROUND(I189*H189,2)</f>
        <v>0</v>
      </c>
      <c r="BL189" s="17" t="s">
        <v>177</v>
      </c>
      <c r="BM189" s="149" t="s">
        <v>2769</v>
      </c>
    </row>
    <row r="190" spans="2:65" s="13" customFormat="1">
      <c r="B190" s="158"/>
      <c r="D190" s="152" t="s">
        <v>179</v>
      </c>
      <c r="F190" s="160" t="s">
        <v>2770</v>
      </c>
      <c r="H190" s="161">
        <v>75.063000000000002</v>
      </c>
      <c r="I190" s="162"/>
      <c r="L190" s="158"/>
      <c r="M190" s="163"/>
      <c r="T190" s="164"/>
      <c r="AT190" s="159" t="s">
        <v>179</v>
      </c>
      <c r="AU190" s="159" t="s">
        <v>89</v>
      </c>
      <c r="AV190" s="13" t="s">
        <v>89</v>
      </c>
      <c r="AW190" s="13" t="s">
        <v>4</v>
      </c>
      <c r="AX190" s="13" t="s">
        <v>87</v>
      </c>
      <c r="AY190" s="159" t="s">
        <v>171</v>
      </c>
    </row>
    <row r="191" spans="2:65" s="1" customFormat="1" ht="24.15" customHeight="1">
      <c r="B191" s="32"/>
      <c r="C191" s="137" t="s">
        <v>327</v>
      </c>
      <c r="D191" s="137" t="s">
        <v>173</v>
      </c>
      <c r="E191" s="138" t="s">
        <v>675</v>
      </c>
      <c r="F191" s="139" t="s">
        <v>676</v>
      </c>
      <c r="G191" s="140" t="s">
        <v>280</v>
      </c>
      <c r="H191" s="141">
        <v>38.097000000000001</v>
      </c>
      <c r="I191" s="142"/>
      <c r="J191" s="143">
        <f>ROUND(I191*H191,2)</f>
        <v>0</v>
      </c>
      <c r="K191" s="144"/>
      <c r="L191" s="32"/>
      <c r="M191" s="145" t="s">
        <v>1</v>
      </c>
      <c r="N191" s="146" t="s">
        <v>45</v>
      </c>
      <c r="P191" s="147">
        <f>O191*H191</f>
        <v>0</v>
      </c>
      <c r="Q191" s="147">
        <v>0</v>
      </c>
      <c r="R191" s="147">
        <f>Q191*H191</f>
        <v>0</v>
      </c>
      <c r="S191" s="147">
        <v>0</v>
      </c>
      <c r="T191" s="148">
        <f>S191*H191</f>
        <v>0</v>
      </c>
      <c r="AR191" s="149" t="s">
        <v>177</v>
      </c>
      <c r="AT191" s="149" t="s">
        <v>173</v>
      </c>
      <c r="AU191" s="149" t="s">
        <v>89</v>
      </c>
      <c r="AY191" s="17" t="s">
        <v>171</v>
      </c>
      <c r="BE191" s="150">
        <f>IF(N191="základní",J191,0)</f>
        <v>0</v>
      </c>
      <c r="BF191" s="150">
        <f>IF(N191="snížená",J191,0)</f>
        <v>0</v>
      </c>
      <c r="BG191" s="150">
        <f>IF(N191="zákl. přenesená",J191,0)</f>
        <v>0</v>
      </c>
      <c r="BH191" s="150">
        <f>IF(N191="sníž. přenesená",J191,0)</f>
        <v>0</v>
      </c>
      <c r="BI191" s="150">
        <f>IF(N191="nulová",J191,0)</f>
        <v>0</v>
      </c>
      <c r="BJ191" s="17" t="s">
        <v>87</v>
      </c>
      <c r="BK191" s="150">
        <f>ROUND(I191*H191,2)</f>
        <v>0</v>
      </c>
      <c r="BL191" s="17" t="s">
        <v>177</v>
      </c>
      <c r="BM191" s="149" t="s">
        <v>2771</v>
      </c>
    </row>
    <row r="192" spans="2:65" s="12" customFormat="1">
      <c r="B192" s="151"/>
      <c r="D192" s="152" t="s">
        <v>179</v>
      </c>
      <c r="E192" s="153" t="s">
        <v>1</v>
      </c>
      <c r="F192" s="154" t="s">
        <v>2723</v>
      </c>
      <c r="H192" s="153" t="s">
        <v>1</v>
      </c>
      <c r="I192" s="155"/>
      <c r="L192" s="151"/>
      <c r="M192" s="156"/>
      <c r="T192" s="157"/>
      <c r="AT192" s="153" t="s">
        <v>179</v>
      </c>
      <c r="AU192" s="153" t="s">
        <v>89</v>
      </c>
      <c r="AV192" s="12" t="s">
        <v>87</v>
      </c>
      <c r="AW192" s="12" t="s">
        <v>36</v>
      </c>
      <c r="AX192" s="12" t="s">
        <v>80</v>
      </c>
      <c r="AY192" s="153" t="s">
        <v>171</v>
      </c>
    </row>
    <row r="193" spans="2:65" s="12" customFormat="1">
      <c r="B193" s="151"/>
      <c r="D193" s="152" t="s">
        <v>179</v>
      </c>
      <c r="E193" s="153" t="s">
        <v>1</v>
      </c>
      <c r="F193" s="154" t="s">
        <v>1684</v>
      </c>
      <c r="H193" s="153" t="s">
        <v>1</v>
      </c>
      <c r="I193" s="155"/>
      <c r="L193" s="151"/>
      <c r="M193" s="156"/>
      <c r="T193" s="157"/>
      <c r="AT193" s="153" t="s">
        <v>179</v>
      </c>
      <c r="AU193" s="153" t="s">
        <v>89</v>
      </c>
      <c r="AV193" s="12" t="s">
        <v>87</v>
      </c>
      <c r="AW193" s="12" t="s">
        <v>36</v>
      </c>
      <c r="AX193" s="12" t="s">
        <v>80</v>
      </c>
      <c r="AY193" s="153" t="s">
        <v>171</v>
      </c>
    </row>
    <row r="194" spans="2:65" s="13" customFormat="1">
      <c r="B194" s="158"/>
      <c r="D194" s="152" t="s">
        <v>179</v>
      </c>
      <c r="E194" s="159" t="s">
        <v>1</v>
      </c>
      <c r="F194" s="160" t="s">
        <v>2772</v>
      </c>
      <c r="H194" s="161">
        <v>38.097000000000001</v>
      </c>
      <c r="I194" s="162"/>
      <c r="L194" s="158"/>
      <c r="M194" s="163"/>
      <c r="T194" s="164"/>
      <c r="AT194" s="159" t="s">
        <v>179</v>
      </c>
      <c r="AU194" s="159" t="s">
        <v>89</v>
      </c>
      <c r="AV194" s="13" t="s">
        <v>89</v>
      </c>
      <c r="AW194" s="13" t="s">
        <v>36</v>
      </c>
      <c r="AX194" s="13" t="s">
        <v>87</v>
      </c>
      <c r="AY194" s="159" t="s">
        <v>171</v>
      </c>
    </row>
    <row r="195" spans="2:65" s="1" customFormat="1" ht="24.15" customHeight="1">
      <c r="B195" s="32"/>
      <c r="C195" s="137" t="s">
        <v>340</v>
      </c>
      <c r="D195" s="137" t="s">
        <v>173</v>
      </c>
      <c r="E195" s="138" t="s">
        <v>682</v>
      </c>
      <c r="F195" s="139" t="s">
        <v>683</v>
      </c>
      <c r="G195" s="140" t="s">
        <v>280</v>
      </c>
      <c r="H195" s="141">
        <v>21.542999999999999</v>
      </c>
      <c r="I195" s="142"/>
      <c r="J195" s="143">
        <f>ROUND(I195*H195,2)</f>
        <v>0</v>
      </c>
      <c r="K195" s="144"/>
      <c r="L195" s="32"/>
      <c r="M195" s="145" t="s">
        <v>1</v>
      </c>
      <c r="N195" s="146" t="s">
        <v>45</v>
      </c>
      <c r="P195" s="147">
        <f>O195*H195</f>
        <v>0</v>
      </c>
      <c r="Q195" s="147">
        <v>0</v>
      </c>
      <c r="R195" s="147">
        <f>Q195*H195</f>
        <v>0</v>
      </c>
      <c r="S195" s="147">
        <v>0</v>
      </c>
      <c r="T195" s="148">
        <f>S195*H195</f>
        <v>0</v>
      </c>
      <c r="AR195" s="149" t="s">
        <v>177</v>
      </c>
      <c r="AT195" s="149" t="s">
        <v>173</v>
      </c>
      <c r="AU195" s="149" t="s">
        <v>89</v>
      </c>
      <c r="AY195" s="17" t="s">
        <v>171</v>
      </c>
      <c r="BE195" s="150">
        <f>IF(N195="základní",J195,0)</f>
        <v>0</v>
      </c>
      <c r="BF195" s="150">
        <f>IF(N195="snížená",J195,0)</f>
        <v>0</v>
      </c>
      <c r="BG195" s="150">
        <f>IF(N195="zákl. přenesená",J195,0)</f>
        <v>0</v>
      </c>
      <c r="BH195" s="150">
        <f>IF(N195="sníž. přenesená",J195,0)</f>
        <v>0</v>
      </c>
      <c r="BI195" s="150">
        <f>IF(N195="nulová",J195,0)</f>
        <v>0</v>
      </c>
      <c r="BJ195" s="17" t="s">
        <v>87</v>
      </c>
      <c r="BK195" s="150">
        <f>ROUND(I195*H195,2)</f>
        <v>0</v>
      </c>
      <c r="BL195" s="17" t="s">
        <v>177</v>
      </c>
      <c r="BM195" s="149" t="s">
        <v>2773</v>
      </c>
    </row>
    <row r="196" spans="2:65" s="12" customFormat="1">
      <c r="B196" s="151"/>
      <c r="D196" s="152" t="s">
        <v>179</v>
      </c>
      <c r="E196" s="153" t="s">
        <v>1</v>
      </c>
      <c r="F196" s="154" t="s">
        <v>2723</v>
      </c>
      <c r="H196" s="153" t="s">
        <v>1</v>
      </c>
      <c r="I196" s="155"/>
      <c r="L196" s="151"/>
      <c r="M196" s="156"/>
      <c r="T196" s="157"/>
      <c r="AT196" s="153" t="s">
        <v>179</v>
      </c>
      <c r="AU196" s="153" t="s">
        <v>89</v>
      </c>
      <c r="AV196" s="12" t="s">
        <v>87</v>
      </c>
      <c r="AW196" s="12" t="s">
        <v>36</v>
      </c>
      <c r="AX196" s="12" t="s">
        <v>80</v>
      </c>
      <c r="AY196" s="153" t="s">
        <v>171</v>
      </c>
    </row>
    <row r="197" spans="2:65" s="12" customFormat="1">
      <c r="B197" s="151"/>
      <c r="D197" s="152" t="s">
        <v>179</v>
      </c>
      <c r="E197" s="153" t="s">
        <v>1</v>
      </c>
      <c r="F197" s="154" t="s">
        <v>1684</v>
      </c>
      <c r="H197" s="153" t="s">
        <v>1</v>
      </c>
      <c r="I197" s="155"/>
      <c r="L197" s="151"/>
      <c r="M197" s="156"/>
      <c r="T197" s="157"/>
      <c r="AT197" s="153" t="s">
        <v>179</v>
      </c>
      <c r="AU197" s="153" t="s">
        <v>89</v>
      </c>
      <c r="AV197" s="12" t="s">
        <v>87</v>
      </c>
      <c r="AW197" s="12" t="s">
        <v>36</v>
      </c>
      <c r="AX197" s="12" t="s">
        <v>80</v>
      </c>
      <c r="AY197" s="153" t="s">
        <v>171</v>
      </c>
    </row>
    <row r="198" spans="2:65" s="13" customFormat="1">
      <c r="B198" s="158"/>
      <c r="D198" s="152" t="s">
        <v>179</v>
      </c>
      <c r="E198" s="159" t="s">
        <v>1</v>
      </c>
      <c r="F198" s="160" t="s">
        <v>2774</v>
      </c>
      <c r="H198" s="161">
        <v>21.542999999999999</v>
      </c>
      <c r="I198" s="162"/>
      <c r="L198" s="158"/>
      <c r="M198" s="163"/>
      <c r="T198" s="164"/>
      <c r="AT198" s="159" t="s">
        <v>179</v>
      </c>
      <c r="AU198" s="159" t="s">
        <v>89</v>
      </c>
      <c r="AV198" s="13" t="s">
        <v>89</v>
      </c>
      <c r="AW198" s="13" t="s">
        <v>36</v>
      </c>
      <c r="AX198" s="13" t="s">
        <v>87</v>
      </c>
      <c r="AY198" s="159" t="s">
        <v>171</v>
      </c>
    </row>
    <row r="199" spans="2:65" s="1" customFormat="1" ht="33" customHeight="1">
      <c r="B199" s="32"/>
      <c r="C199" s="137" t="s">
        <v>441</v>
      </c>
      <c r="D199" s="137" t="s">
        <v>173</v>
      </c>
      <c r="E199" s="138" t="s">
        <v>687</v>
      </c>
      <c r="F199" s="139" t="s">
        <v>688</v>
      </c>
      <c r="G199" s="140" t="s">
        <v>689</v>
      </c>
      <c r="H199" s="141">
        <v>42.536000000000001</v>
      </c>
      <c r="I199" s="142"/>
      <c r="J199" s="143">
        <f>ROUND(I199*H199,2)</f>
        <v>0</v>
      </c>
      <c r="K199" s="144"/>
      <c r="L199" s="32"/>
      <c r="M199" s="145" t="s">
        <v>1</v>
      </c>
      <c r="N199" s="146" t="s">
        <v>45</v>
      </c>
      <c r="P199" s="147">
        <f>O199*H199</f>
        <v>0</v>
      </c>
      <c r="Q199" s="147">
        <v>0</v>
      </c>
      <c r="R199" s="147">
        <f>Q199*H199</f>
        <v>0</v>
      </c>
      <c r="S199" s="147">
        <v>0</v>
      </c>
      <c r="T199" s="148">
        <f>S199*H199</f>
        <v>0</v>
      </c>
      <c r="AR199" s="149" t="s">
        <v>177</v>
      </c>
      <c r="AT199" s="149" t="s">
        <v>173</v>
      </c>
      <c r="AU199" s="149" t="s">
        <v>89</v>
      </c>
      <c r="AY199" s="17" t="s">
        <v>171</v>
      </c>
      <c r="BE199" s="150">
        <f>IF(N199="základní",J199,0)</f>
        <v>0</v>
      </c>
      <c r="BF199" s="150">
        <f>IF(N199="snížená",J199,0)</f>
        <v>0</v>
      </c>
      <c r="BG199" s="150">
        <f>IF(N199="zákl. přenesená",J199,0)</f>
        <v>0</v>
      </c>
      <c r="BH199" s="150">
        <f>IF(N199="sníž. přenesená",J199,0)</f>
        <v>0</v>
      </c>
      <c r="BI199" s="150">
        <f>IF(N199="nulová",J199,0)</f>
        <v>0</v>
      </c>
      <c r="BJ199" s="17" t="s">
        <v>87</v>
      </c>
      <c r="BK199" s="150">
        <f>ROUND(I199*H199,2)</f>
        <v>0</v>
      </c>
      <c r="BL199" s="17" t="s">
        <v>177</v>
      </c>
      <c r="BM199" s="149" t="s">
        <v>2775</v>
      </c>
    </row>
    <row r="200" spans="2:65" s="12" customFormat="1">
      <c r="B200" s="151"/>
      <c r="D200" s="152" t="s">
        <v>179</v>
      </c>
      <c r="E200" s="153" t="s">
        <v>1</v>
      </c>
      <c r="F200" s="154" t="s">
        <v>2723</v>
      </c>
      <c r="H200" s="153" t="s">
        <v>1</v>
      </c>
      <c r="I200" s="155"/>
      <c r="L200" s="151"/>
      <c r="M200" s="156"/>
      <c r="T200" s="157"/>
      <c r="AT200" s="153" t="s">
        <v>179</v>
      </c>
      <c r="AU200" s="153" t="s">
        <v>89</v>
      </c>
      <c r="AV200" s="12" t="s">
        <v>87</v>
      </c>
      <c r="AW200" s="12" t="s">
        <v>36</v>
      </c>
      <c r="AX200" s="12" t="s">
        <v>80</v>
      </c>
      <c r="AY200" s="153" t="s">
        <v>171</v>
      </c>
    </row>
    <row r="201" spans="2:65" s="13" customFormat="1">
      <c r="B201" s="158"/>
      <c r="D201" s="152" t="s">
        <v>179</v>
      </c>
      <c r="E201" s="159" t="s">
        <v>1</v>
      </c>
      <c r="F201" s="160" t="s">
        <v>2776</v>
      </c>
      <c r="H201" s="161">
        <v>42.536000000000001</v>
      </c>
      <c r="I201" s="162"/>
      <c r="L201" s="158"/>
      <c r="M201" s="163"/>
      <c r="T201" s="164"/>
      <c r="AT201" s="159" t="s">
        <v>179</v>
      </c>
      <c r="AU201" s="159" t="s">
        <v>89</v>
      </c>
      <c r="AV201" s="13" t="s">
        <v>89</v>
      </c>
      <c r="AW201" s="13" t="s">
        <v>36</v>
      </c>
      <c r="AX201" s="13" t="s">
        <v>87</v>
      </c>
      <c r="AY201" s="159" t="s">
        <v>171</v>
      </c>
    </row>
    <row r="202" spans="2:65" s="1" customFormat="1" ht="16.5" customHeight="1">
      <c r="B202" s="32"/>
      <c r="C202" s="137" t="s">
        <v>457</v>
      </c>
      <c r="D202" s="137" t="s">
        <v>173</v>
      </c>
      <c r="E202" s="138" t="s">
        <v>697</v>
      </c>
      <c r="F202" s="139" t="s">
        <v>698</v>
      </c>
      <c r="G202" s="140" t="s">
        <v>280</v>
      </c>
      <c r="H202" s="141">
        <v>59.64</v>
      </c>
      <c r="I202" s="142"/>
      <c r="J202" s="143">
        <f>ROUND(I202*H202,2)</f>
        <v>0</v>
      </c>
      <c r="K202" s="144"/>
      <c r="L202" s="32"/>
      <c r="M202" s="145" t="s">
        <v>1</v>
      </c>
      <c r="N202" s="146" t="s">
        <v>45</v>
      </c>
      <c r="P202" s="147">
        <f>O202*H202</f>
        <v>0</v>
      </c>
      <c r="Q202" s="147">
        <v>0</v>
      </c>
      <c r="R202" s="147">
        <f>Q202*H202</f>
        <v>0</v>
      </c>
      <c r="S202" s="147">
        <v>0</v>
      </c>
      <c r="T202" s="148">
        <f>S202*H202</f>
        <v>0</v>
      </c>
      <c r="AR202" s="149" t="s">
        <v>177</v>
      </c>
      <c r="AT202" s="149" t="s">
        <v>173</v>
      </c>
      <c r="AU202" s="149" t="s">
        <v>89</v>
      </c>
      <c r="AY202" s="17" t="s">
        <v>171</v>
      </c>
      <c r="BE202" s="150">
        <f>IF(N202="základní",J202,0)</f>
        <v>0</v>
      </c>
      <c r="BF202" s="150">
        <f>IF(N202="snížená",J202,0)</f>
        <v>0</v>
      </c>
      <c r="BG202" s="150">
        <f>IF(N202="zákl. přenesená",J202,0)</f>
        <v>0</v>
      </c>
      <c r="BH202" s="150">
        <f>IF(N202="sníž. přenesená",J202,0)</f>
        <v>0</v>
      </c>
      <c r="BI202" s="150">
        <f>IF(N202="nulová",J202,0)</f>
        <v>0</v>
      </c>
      <c r="BJ202" s="17" t="s">
        <v>87</v>
      </c>
      <c r="BK202" s="150">
        <f>ROUND(I202*H202,2)</f>
        <v>0</v>
      </c>
      <c r="BL202" s="17" t="s">
        <v>177</v>
      </c>
      <c r="BM202" s="149" t="s">
        <v>2777</v>
      </c>
    </row>
    <row r="203" spans="2:65" s="12" customFormat="1">
      <c r="B203" s="151"/>
      <c r="D203" s="152" t="s">
        <v>179</v>
      </c>
      <c r="E203" s="153" t="s">
        <v>1</v>
      </c>
      <c r="F203" s="154" t="s">
        <v>2723</v>
      </c>
      <c r="H203" s="153" t="s">
        <v>1</v>
      </c>
      <c r="I203" s="155"/>
      <c r="L203" s="151"/>
      <c r="M203" s="156"/>
      <c r="T203" s="157"/>
      <c r="AT203" s="153" t="s">
        <v>179</v>
      </c>
      <c r="AU203" s="153" t="s">
        <v>89</v>
      </c>
      <c r="AV203" s="12" t="s">
        <v>87</v>
      </c>
      <c r="AW203" s="12" t="s">
        <v>36</v>
      </c>
      <c r="AX203" s="12" t="s">
        <v>80</v>
      </c>
      <c r="AY203" s="153" t="s">
        <v>171</v>
      </c>
    </row>
    <row r="204" spans="2:65" s="12" customFormat="1">
      <c r="B204" s="151"/>
      <c r="D204" s="152" t="s">
        <v>179</v>
      </c>
      <c r="E204" s="153" t="s">
        <v>1</v>
      </c>
      <c r="F204" s="154" t="s">
        <v>1684</v>
      </c>
      <c r="H204" s="153" t="s">
        <v>1</v>
      </c>
      <c r="I204" s="155"/>
      <c r="L204" s="151"/>
      <c r="M204" s="156"/>
      <c r="T204" s="157"/>
      <c r="AT204" s="153" t="s">
        <v>179</v>
      </c>
      <c r="AU204" s="153" t="s">
        <v>89</v>
      </c>
      <c r="AV204" s="12" t="s">
        <v>87</v>
      </c>
      <c r="AW204" s="12" t="s">
        <v>36</v>
      </c>
      <c r="AX204" s="12" t="s">
        <v>80</v>
      </c>
      <c r="AY204" s="153" t="s">
        <v>171</v>
      </c>
    </row>
    <row r="205" spans="2:65" s="13" customFormat="1">
      <c r="B205" s="158"/>
      <c r="D205" s="152" t="s">
        <v>179</v>
      </c>
      <c r="E205" s="159" t="s">
        <v>1</v>
      </c>
      <c r="F205" s="160" t="s">
        <v>2778</v>
      </c>
      <c r="H205" s="161">
        <v>59.64</v>
      </c>
      <c r="I205" s="162"/>
      <c r="L205" s="158"/>
      <c r="M205" s="163"/>
      <c r="T205" s="164"/>
      <c r="AT205" s="159" t="s">
        <v>179</v>
      </c>
      <c r="AU205" s="159" t="s">
        <v>89</v>
      </c>
      <c r="AV205" s="13" t="s">
        <v>89</v>
      </c>
      <c r="AW205" s="13" t="s">
        <v>36</v>
      </c>
      <c r="AX205" s="13" t="s">
        <v>87</v>
      </c>
      <c r="AY205" s="159" t="s">
        <v>171</v>
      </c>
    </row>
    <row r="206" spans="2:65" s="1" customFormat="1" ht="24.15" customHeight="1">
      <c r="B206" s="32"/>
      <c r="C206" s="137" t="s">
        <v>471</v>
      </c>
      <c r="D206" s="137" t="s">
        <v>173</v>
      </c>
      <c r="E206" s="138" t="s">
        <v>1701</v>
      </c>
      <c r="F206" s="139" t="s">
        <v>705</v>
      </c>
      <c r="G206" s="140" t="s">
        <v>280</v>
      </c>
      <c r="H206" s="141">
        <v>59.64</v>
      </c>
      <c r="I206" s="142"/>
      <c r="J206" s="143">
        <f>ROUND(I206*H206,2)</f>
        <v>0</v>
      </c>
      <c r="K206" s="144"/>
      <c r="L206" s="32"/>
      <c r="M206" s="145" t="s">
        <v>1</v>
      </c>
      <c r="N206" s="146" t="s">
        <v>45</v>
      </c>
      <c r="P206" s="147">
        <f>O206*H206</f>
        <v>0</v>
      </c>
      <c r="Q206" s="147">
        <v>0</v>
      </c>
      <c r="R206" s="147">
        <f>Q206*H206</f>
        <v>0</v>
      </c>
      <c r="S206" s="147">
        <v>0</v>
      </c>
      <c r="T206" s="148">
        <f>S206*H206</f>
        <v>0</v>
      </c>
      <c r="AR206" s="149" t="s">
        <v>177</v>
      </c>
      <c r="AT206" s="149" t="s">
        <v>173</v>
      </c>
      <c r="AU206" s="149" t="s">
        <v>89</v>
      </c>
      <c r="AY206" s="17" t="s">
        <v>171</v>
      </c>
      <c r="BE206" s="150">
        <f>IF(N206="základní",J206,0)</f>
        <v>0</v>
      </c>
      <c r="BF206" s="150">
        <f>IF(N206="snížená",J206,0)</f>
        <v>0</v>
      </c>
      <c r="BG206" s="150">
        <f>IF(N206="zákl. přenesená",J206,0)</f>
        <v>0</v>
      </c>
      <c r="BH206" s="150">
        <f>IF(N206="sníž. přenesená",J206,0)</f>
        <v>0</v>
      </c>
      <c r="BI206" s="150">
        <f>IF(N206="nulová",J206,0)</f>
        <v>0</v>
      </c>
      <c r="BJ206" s="17" t="s">
        <v>87</v>
      </c>
      <c r="BK206" s="150">
        <f>ROUND(I206*H206,2)</f>
        <v>0</v>
      </c>
      <c r="BL206" s="17" t="s">
        <v>177</v>
      </c>
      <c r="BM206" s="149" t="s">
        <v>2779</v>
      </c>
    </row>
    <row r="207" spans="2:65" s="12" customFormat="1">
      <c r="B207" s="151"/>
      <c r="D207" s="152" t="s">
        <v>179</v>
      </c>
      <c r="E207" s="153" t="s">
        <v>1</v>
      </c>
      <c r="F207" s="154" t="s">
        <v>2723</v>
      </c>
      <c r="H207" s="153" t="s">
        <v>1</v>
      </c>
      <c r="I207" s="155"/>
      <c r="L207" s="151"/>
      <c r="M207" s="156"/>
      <c r="T207" s="157"/>
      <c r="AT207" s="153" t="s">
        <v>179</v>
      </c>
      <c r="AU207" s="153" t="s">
        <v>89</v>
      </c>
      <c r="AV207" s="12" t="s">
        <v>87</v>
      </c>
      <c r="AW207" s="12" t="s">
        <v>36</v>
      </c>
      <c r="AX207" s="12" t="s">
        <v>80</v>
      </c>
      <c r="AY207" s="153" t="s">
        <v>171</v>
      </c>
    </row>
    <row r="208" spans="2:65" s="13" customFormat="1">
      <c r="B208" s="158"/>
      <c r="D208" s="152" t="s">
        <v>179</v>
      </c>
      <c r="E208" s="159" t="s">
        <v>1</v>
      </c>
      <c r="F208" s="160" t="s">
        <v>2780</v>
      </c>
      <c r="H208" s="161">
        <v>84.661000000000001</v>
      </c>
      <c r="I208" s="162"/>
      <c r="L208" s="158"/>
      <c r="M208" s="163"/>
      <c r="T208" s="164"/>
      <c r="AT208" s="159" t="s">
        <v>179</v>
      </c>
      <c r="AU208" s="159" t="s">
        <v>89</v>
      </c>
      <c r="AV208" s="13" t="s">
        <v>89</v>
      </c>
      <c r="AW208" s="13" t="s">
        <v>36</v>
      </c>
      <c r="AX208" s="13" t="s">
        <v>80</v>
      </c>
      <c r="AY208" s="159" t="s">
        <v>171</v>
      </c>
    </row>
    <row r="209" spans="2:65" s="13" customFormat="1">
      <c r="B209" s="158"/>
      <c r="D209" s="152" t="s">
        <v>179</v>
      </c>
      <c r="E209" s="159" t="s">
        <v>1</v>
      </c>
      <c r="F209" s="160" t="s">
        <v>2781</v>
      </c>
      <c r="H209" s="161">
        <v>-8.0370000000000008</v>
      </c>
      <c r="I209" s="162"/>
      <c r="L209" s="158"/>
      <c r="M209" s="163"/>
      <c r="T209" s="164"/>
      <c r="AT209" s="159" t="s">
        <v>179</v>
      </c>
      <c r="AU209" s="159" t="s">
        <v>89</v>
      </c>
      <c r="AV209" s="13" t="s">
        <v>89</v>
      </c>
      <c r="AW209" s="13" t="s">
        <v>36</v>
      </c>
      <c r="AX209" s="13" t="s">
        <v>80</v>
      </c>
      <c r="AY209" s="159" t="s">
        <v>171</v>
      </c>
    </row>
    <row r="210" spans="2:65" s="13" customFormat="1">
      <c r="B210" s="158"/>
      <c r="D210" s="152" t="s">
        <v>179</v>
      </c>
      <c r="E210" s="159" t="s">
        <v>1</v>
      </c>
      <c r="F210" s="160" t="s">
        <v>2782</v>
      </c>
      <c r="H210" s="161">
        <v>-0.999</v>
      </c>
      <c r="I210" s="162"/>
      <c r="L210" s="158"/>
      <c r="M210" s="163"/>
      <c r="T210" s="164"/>
      <c r="AT210" s="159" t="s">
        <v>179</v>
      </c>
      <c r="AU210" s="159" t="s">
        <v>89</v>
      </c>
      <c r="AV210" s="13" t="s">
        <v>89</v>
      </c>
      <c r="AW210" s="13" t="s">
        <v>36</v>
      </c>
      <c r="AX210" s="13" t="s">
        <v>80</v>
      </c>
      <c r="AY210" s="159" t="s">
        <v>171</v>
      </c>
    </row>
    <row r="211" spans="2:65" s="13" customFormat="1">
      <c r="B211" s="158"/>
      <c r="D211" s="152" t="s">
        <v>179</v>
      </c>
      <c r="E211" s="159" t="s">
        <v>1</v>
      </c>
      <c r="F211" s="160" t="s">
        <v>2783</v>
      </c>
      <c r="H211" s="161">
        <v>-2.448</v>
      </c>
      <c r="I211" s="162"/>
      <c r="L211" s="158"/>
      <c r="M211" s="163"/>
      <c r="T211" s="164"/>
      <c r="AT211" s="159" t="s">
        <v>179</v>
      </c>
      <c r="AU211" s="159" t="s">
        <v>89</v>
      </c>
      <c r="AV211" s="13" t="s">
        <v>89</v>
      </c>
      <c r="AW211" s="13" t="s">
        <v>36</v>
      </c>
      <c r="AX211" s="13" t="s">
        <v>80</v>
      </c>
      <c r="AY211" s="159" t="s">
        <v>171</v>
      </c>
    </row>
    <row r="212" spans="2:65" s="13" customFormat="1">
      <c r="B212" s="158"/>
      <c r="D212" s="152" t="s">
        <v>179</v>
      </c>
      <c r="E212" s="159" t="s">
        <v>1</v>
      </c>
      <c r="F212" s="160" t="s">
        <v>2784</v>
      </c>
      <c r="H212" s="161">
        <v>-12.42</v>
      </c>
      <c r="I212" s="162"/>
      <c r="L212" s="158"/>
      <c r="M212" s="163"/>
      <c r="T212" s="164"/>
      <c r="AT212" s="159" t="s">
        <v>179</v>
      </c>
      <c r="AU212" s="159" t="s">
        <v>89</v>
      </c>
      <c r="AV212" s="13" t="s">
        <v>89</v>
      </c>
      <c r="AW212" s="13" t="s">
        <v>36</v>
      </c>
      <c r="AX212" s="13" t="s">
        <v>80</v>
      </c>
      <c r="AY212" s="159" t="s">
        <v>171</v>
      </c>
    </row>
    <row r="213" spans="2:65" s="13" customFormat="1">
      <c r="B213" s="158"/>
      <c r="D213" s="152" t="s">
        <v>179</v>
      </c>
      <c r="E213" s="159" t="s">
        <v>1</v>
      </c>
      <c r="F213" s="160" t="s">
        <v>2785</v>
      </c>
      <c r="H213" s="161">
        <v>-0.80300000000000005</v>
      </c>
      <c r="I213" s="162"/>
      <c r="L213" s="158"/>
      <c r="M213" s="163"/>
      <c r="T213" s="164"/>
      <c r="AT213" s="159" t="s">
        <v>179</v>
      </c>
      <c r="AU213" s="159" t="s">
        <v>89</v>
      </c>
      <c r="AV213" s="13" t="s">
        <v>89</v>
      </c>
      <c r="AW213" s="13" t="s">
        <v>36</v>
      </c>
      <c r="AX213" s="13" t="s">
        <v>80</v>
      </c>
      <c r="AY213" s="159" t="s">
        <v>171</v>
      </c>
    </row>
    <row r="214" spans="2:65" s="13" customFormat="1">
      <c r="B214" s="158"/>
      <c r="D214" s="152" t="s">
        <v>179</v>
      </c>
      <c r="E214" s="159" t="s">
        <v>1</v>
      </c>
      <c r="F214" s="160" t="s">
        <v>2786</v>
      </c>
      <c r="H214" s="161">
        <v>-0.314</v>
      </c>
      <c r="I214" s="162"/>
      <c r="L214" s="158"/>
      <c r="M214" s="163"/>
      <c r="T214" s="164"/>
      <c r="AT214" s="159" t="s">
        <v>179</v>
      </c>
      <c r="AU214" s="159" t="s">
        <v>89</v>
      </c>
      <c r="AV214" s="13" t="s">
        <v>89</v>
      </c>
      <c r="AW214" s="13" t="s">
        <v>36</v>
      </c>
      <c r="AX214" s="13" t="s">
        <v>80</v>
      </c>
      <c r="AY214" s="159" t="s">
        <v>171</v>
      </c>
    </row>
    <row r="215" spans="2:65" s="14" customFormat="1">
      <c r="B215" s="165"/>
      <c r="D215" s="152" t="s">
        <v>179</v>
      </c>
      <c r="E215" s="166" t="s">
        <v>1</v>
      </c>
      <c r="F215" s="167" t="s">
        <v>183</v>
      </c>
      <c r="H215" s="168">
        <v>59.64</v>
      </c>
      <c r="I215" s="169"/>
      <c r="L215" s="165"/>
      <c r="M215" s="170"/>
      <c r="T215" s="171"/>
      <c r="AT215" s="166" t="s">
        <v>179</v>
      </c>
      <c r="AU215" s="166" t="s">
        <v>89</v>
      </c>
      <c r="AV215" s="14" t="s">
        <v>177</v>
      </c>
      <c r="AW215" s="14" t="s">
        <v>36</v>
      </c>
      <c r="AX215" s="14" t="s">
        <v>87</v>
      </c>
      <c r="AY215" s="166" t="s">
        <v>171</v>
      </c>
    </row>
    <row r="216" spans="2:65" s="12" customFormat="1" ht="20.399999999999999">
      <c r="B216" s="151"/>
      <c r="D216" s="152" t="s">
        <v>179</v>
      </c>
      <c r="E216" s="153" t="s">
        <v>1</v>
      </c>
      <c r="F216" s="154" t="s">
        <v>2787</v>
      </c>
      <c r="H216" s="153" t="s">
        <v>1</v>
      </c>
      <c r="I216" s="155"/>
      <c r="L216" s="151"/>
      <c r="M216" s="156"/>
      <c r="T216" s="157"/>
      <c r="AT216" s="153" t="s">
        <v>179</v>
      </c>
      <c r="AU216" s="153" t="s">
        <v>89</v>
      </c>
      <c r="AV216" s="12" t="s">
        <v>87</v>
      </c>
      <c r="AW216" s="12" t="s">
        <v>36</v>
      </c>
      <c r="AX216" s="12" t="s">
        <v>80</v>
      </c>
      <c r="AY216" s="153" t="s">
        <v>171</v>
      </c>
    </row>
    <row r="217" spans="2:65" s="11" customFormat="1" ht="22.95" customHeight="1">
      <c r="B217" s="125"/>
      <c r="D217" s="126" t="s">
        <v>79</v>
      </c>
      <c r="E217" s="135" t="s">
        <v>89</v>
      </c>
      <c r="F217" s="135" t="s">
        <v>824</v>
      </c>
      <c r="I217" s="128"/>
      <c r="J217" s="136">
        <f>BK217</f>
        <v>0</v>
      </c>
      <c r="L217" s="125"/>
      <c r="M217" s="130"/>
      <c r="P217" s="131">
        <f>SUM(P218:P238)</f>
        <v>0</v>
      </c>
      <c r="R217" s="131">
        <f>SUM(R218:R238)</f>
        <v>0.80064161000000011</v>
      </c>
      <c r="T217" s="132">
        <f>SUM(T218:T238)</f>
        <v>0</v>
      </c>
      <c r="AR217" s="126" t="s">
        <v>87</v>
      </c>
      <c r="AT217" s="133" t="s">
        <v>79</v>
      </c>
      <c r="AU217" s="133" t="s">
        <v>87</v>
      </c>
      <c r="AY217" s="126" t="s">
        <v>171</v>
      </c>
      <c r="BK217" s="134">
        <f>SUM(BK218:BK238)</f>
        <v>0</v>
      </c>
    </row>
    <row r="218" spans="2:65" s="1" customFormat="1" ht="24.15" customHeight="1">
      <c r="B218" s="32"/>
      <c r="C218" s="137" t="s">
        <v>7</v>
      </c>
      <c r="D218" s="137" t="s">
        <v>173</v>
      </c>
      <c r="E218" s="138" t="s">
        <v>1718</v>
      </c>
      <c r="F218" s="139" t="s">
        <v>1719</v>
      </c>
      <c r="G218" s="140" t="s">
        <v>280</v>
      </c>
      <c r="H218" s="141">
        <v>1.6990000000000001</v>
      </c>
      <c r="I218" s="142"/>
      <c r="J218" s="143">
        <f>ROUND(I218*H218,2)</f>
        <v>0</v>
      </c>
      <c r="K218" s="144"/>
      <c r="L218" s="32"/>
      <c r="M218" s="145" t="s">
        <v>1</v>
      </c>
      <c r="N218" s="146" t="s">
        <v>45</v>
      </c>
      <c r="P218" s="147">
        <f>O218*H218</f>
        <v>0</v>
      </c>
      <c r="Q218" s="147">
        <v>0</v>
      </c>
      <c r="R218" s="147">
        <f>Q218*H218</f>
        <v>0</v>
      </c>
      <c r="S218" s="147">
        <v>0</v>
      </c>
      <c r="T218" s="148">
        <f>S218*H218</f>
        <v>0</v>
      </c>
      <c r="AR218" s="149" t="s">
        <v>177</v>
      </c>
      <c r="AT218" s="149" t="s">
        <v>173</v>
      </c>
      <c r="AU218" s="149" t="s">
        <v>89</v>
      </c>
      <c r="AY218" s="17" t="s">
        <v>171</v>
      </c>
      <c r="BE218" s="150">
        <f>IF(N218="základní",J218,0)</f>
        <v>0</v>
      </c>
      <c r="BF218" s="150">
        <f>IF(N218="snížená",J218,0)</f>
        <v>0</v>
      </c>
      <c r="BG218" s="150">
        <f>IF(N218="zákl. přenesená",J218,0)</f>
        <v>0</v>
      </c>
      <c r="BH218" s="150">
        <f>IF(N218="sníž. přenesená",J218,0)</f>
        <v>0</v>
      </c>
      <c r="BI218" s="150">
        <f>IF(N218="nulová",J218,0)</f>
        <v>0</v>
      </c>
      <c r="BJ218" s="17" t="s">
        <v>87</v>
      </c>
      <c r="BK218" s="150">
        <f>ROUND(I218*H218,2)</f>
        <v>0</v>
      </c>
      <c r="BL218" s="17" t="s">
        <v>177</v>
      </c>
      <c r="BM218" s="149" t="s">
        <v>2788</v>
      </c>
    </row>
    <row r="219" spans="2:65" s="12" customFormat="1">
      <c r="B219" s="151"/>
      <c r="D219" s="152" t="s">
        <v>179</v>
      </c>
      <c r="E219" s="153" t="s">
        <v>1</v>
      </c>
      <c r="F219" s="154" t="s">
        <v>2723</v>
      </c>
      <c r="H219" s="153" t="s">
        <v>1</v>
      </c>
      <c r="I219" s="155"/>
      <c r="L219" s="151"/>
      <c r="M219" s="156"/>
      <c r="T219" s="157"/>
      <c r="AT219" s="153" t="s">
        <v>179</v>
      </c>
      <c r="AU219" s="153" t="s">
        <v>89</v>
      </c>
      <c r="AV219" s="12" t="s">
        <v>87</v>
      </c>
      <c r="AW219" s="12" t="s">
        <v>36</v>
      </c>
      <c r="AX219" s="12" t="s">
        <v>80</v>
      </c>
      <c r="AY219" s="153" t="s">
        <v>171</v>
      </c>
    </row>
    <row r="220" spans="2:65" s="12" customFormat="1">
      <c r="B220" s="151"/>
      <c r="D220" s="152" t="s">
        <v>179</v>
      </c>
      <c r="E220" s="153" t="s">
        <v>1</v>
      </c>
      <c r="F220" s="154" t="s">
        <v>1721</v>
      </c>
      <c r="H220" s="153" t="s">
        <v>1</v>
      </c>
      <c r="I220" s="155"/>
      <c r="L220" s="151"/>
      <c r="M220" s="156"/>
      <c r="T220" s="157"/>
      <c r="AT220" s="153" t="s">
        <v>179</v>
      </c>
      <c r="AU220" s="153" t="s">
        <v>89</v>
      </c>
      <c r="AV220" s="12" t="s">
        <v>87</v>
      </c>
      <c r="AW220" s="12" t="s">
        <v>36</v>
      </c>
      <c r="AX220" s="12" t="s">
        <v>80</v>
      </c>
      <c r="AY220" s="153" t="s">
        <v>171</v>
      </c>
    </row>
    <row r="221" spans="2:65" s="13" customFormat="1">
      <c r="B221" s="158"/>
      <c r="D221" s="152" t="s">
        <v>179</v>
      </c>
      <c r="E221" s="159" t="s">
        <v>1</v>
      </c>
      <c r="F221" s="160" t="s">
        <v>2789</v>
      </c>
      <c r="H221" s="161">
        <v>1.6990000000000001</v>
      </c>
      <c r="I221" s="162"/>
      <c r="L221" s="158"/>
      <c r="M221" s="163"/>
      <c r="T221" s="164"/>
      <c r="AT221" s="159" t="s">
        <v>179</v>
      </c>
      <c r="AU221" s="159" t="s">
        <v>89</v>
      </c>
      <c r="AV221" s="13" t="s">
        <v>89</v>
      </c>
      <c r="AW221" s="13" t="s">
        <v>36</v>
      </c>
      <c r="AX221" s="13" t="s">
        <v>87</v>
      </c>
      <c r="AY221" s="159" t="s">
        <v>171</v>
      </c>
    </row>
    <row r="222" spans="2:65" s="1" customFormat="1" ht="24.15" customHeight="1">
      <c r="B222" s="32"/>
      <c r="C222" s="137" t="s">
        <v>482</v>
      </c>
      <c r="D222" s="137" t="s">
        <v>173</v>
      </c>
      <c r="E222" s="138" t="s">
        <v>1723</v>
      </c>
      <c r="F222" s="139" t="s">
        <v>1724</v>
      </c>
      <c r="G222" s="140" t="s">
        <v>176</v>
      </c>
      <c r="H222" s="141">
        <v>8.1329999999999991</v>
      </c>
      <c r="I222" s="142"/>
      <c r="J222" s="143">
        <f>ROUND(I222*H222,2)</f>
        <v>0</v>
      </c>
      <c r="K222" s="144"/>
      <c r="L222" s="32"/>
      <c r="M222" s="145" t="s">
        <v>1</v>
      </c>
      <c r="N222" s="146" t="s">
        <v>45</v>
      </c>
      <c r="P222" s="147">
        <f>O222*H222</f>
        <v>0</v>
      </c>
      <c r="Q222" s="147">
        <v>1.7000000000000001E-4</v>
      </c>
      <c r="R222" s="147">
        <f>Q222*H222</f>
        <v>1.38261E-3</v>
      </c>
      <c r="S222" s="147">
        <v>0</v>
      </c>
      <c r="T222" s="148">
        <f>S222*H222</f>
        <v>0</v>
      </c>
      <c r="AR222" s="149" t="s">
        <v>177</v>
      </c>
      <c r="AT222" s="149" t="s">
        <v>173</v>
      </c>
      <c r="AU222" s="149" t="s">
        <v>89</v>
      </c>
      <c r="AY222" s="17" t="s">
        <v>171</v>
      </c>
      <c r="BE222" s="150">
        <f>IF(N222="základní",J222,0)</f>
        <v>0</v>
      </c>
      <c r="BF222" s="150">
        <f>IF(N222="snížená",J222,0)</f>
        <v>0</v>
      </c>
      <c r="BG222" s="150">
        <f>IF(N222="zákl. přenesená",J222,0)</f>
        <v>0</v>
      </c>
      <c r="BH222" s="150">
        <f>IF(N222="sníž. přenesená",J222,0)</f>
        <v>0</v>
      </c>
      <c r="BI222" s="150">
        <f>IF(N222="nulová",J222,0)</f>
        <v>0</v>
      </c>
      <c r="BJ222" s="17" t="s">
        <v>87</v>
      </c>
      <c r="BK222" s="150">
        <f>ROUND(I222*H222,2)</f>
        <v>0</v>
      </c>
      <c r="BL222" s="17" t="s">
        <v>177</v>
      </c>
      <c r="BM222" s="149" t="s">
        <v>2790</v>
      </c>
    </row>
    <row r="223" spans="2:65" s="12" customFormat="1">
      <c r="B223" s="151"/>
      <c r="D223" s="152" t="s">
        <v>179</v>
      </c>
      <c r="E223" s="153" t="s">
        <v>1</v>
      </c>
      <c r="F223" s="154" t="s">
        <v>2723</v>
      </c>
      <c r="H223" s="153" t="s">
        <v>1</v>
      </c>
      <c r="I223" s="155"/>
      <c r="L223" s="151"/>
      <c r="M223" s="156"/>
      <c r="T223" s="157"/>
      <c r="AT223" s="153" t="s">
        <v>179</v>
      </c>
      <c r="AU223" s="153" t="s">
        <v>89</v>
      </c>
      <c r="AV223" s="12" t="s">
        <v>87</v>
      </c>
      <c r="AW223" s="12" t="s">
        <v>36</v>
      </c>
      <c r="AX223" s="12" t="s">
        <v>80</v>
      </c>
      <c r="AY223" s="153" t="s">
        <v>171</v>
      </c>
    </row>
    <row r="224" spans="2:65" s="13" customFormat="1">
      <c r="B224" s="158"/>
      <c r="D224" s="152" t="s">
        <v>179</v>
      </c>
      <c r="E224" s="159" t="s">
        <v>1</v>
      </c>
      <c r="F224" s="160" t="s">
        <v>2791</v>
      </c>
      <c r="H224" s="161">
        <v>8.1329999999999991</v>
      </c>
      <c r="I224" s="162"/>
      <c r="L224" s="158"/>
      <c r="M224" s="163"/>
      <c r="T224" s="164"/>
      <c r="AT224" s="159" t="s">
        <v>179</v>
      </c>
      <c r="AU224" s="159" t="s">
        <v>89</v>
      </c>
      <c r="AV224" s="13" t="s">
        <v>89</v>
      </c>
      <c r="AW224" s="13" t="s">
        <v>36</v>
      </c>
      <c r="AX224" s="13" t="s">
        <v>87</v>
      </c>
      <c r="AY224" s="159" t="s">
        <v>171</v>
      </c>
    </row>
    <row r="225" spans="2:65" s="1" customFormat="1" ht="24.15" customHeight="1">
      <c r="B225" s="32"/>
      <c r="C225" s="182" t="s">
        <v>487</v>
      </c>
      <c r="D225" s="182" t="s">
        <v>757</v>
      </c>
      <c r="E225" s="183" t="s">
        <v>859</v>
      </c>
      <c r="F225" s="184" t="s">
        <v>860</v>
      </c>
      <c r="G225" s="185" t="s">
        <v>176</v>
      </c>
      <c r="H225" s="186">
        <v>9.6340000000000003</v>
      </c>
      <c r="I225" s="187"/>
      <c r="J225" s="188">
        <f>ROUND(I225*H225,2)</f>
        <v>0</v>
      </c>
      <c r="K225" s="189"/>
      <c r="L225" s="190"/>
      <c r="M225" s="191" t="s">
        <v>1</v>
      </c>
      <c r="N225" s="192" t="s">
        <v>45</v>
      </c>
      <c r="P225" s="147">
        <f>O225*H225</f>
        <v>0</v>
      </c>
      <c r="Q225" s="147">
        <v>2.9999999999999997E-4</v>
      </c>
      <c r="R225" s="147">
        <f>Q225*H225</f>
        <v>2.8901999999999999E-3</v>
      </c>
      <c r="S225" s="147">
        <v>0</v>
      </c>
      <c r="T225" s="148">
        <f>S225*H225</f>
        <v>0</v>
      </c>
      <c r="AR225" s="149" t="s">
        <v>225</v>
      </c>
      <c r="AT225" s="149" t="s">
        <v>757</v>
      </c>
      <c r="AU225" s="149" t="s">
        <v>89</v>
      </c>
      <c r="AY225" s="17" t="s">
        <v>171</v>
      </c>
      <c r="BE225" s="150">
        <f>IF(N225="základní",J225,0)</f>
        <v>0</v>
      </c>
      <c r="BF225" s="150">
        <f>IF(N225="snížená",J225,0)</f>
        <v>0</v>
      </c>
      <c r="BG225" s="150">
        <f>IF(N225="zákl. přenesená",J225,0)</f>
        <v>0</v>
      </c>
      <c r="BH225" s="150">
        <f>IF(N225="sníž. přenesená",J225,0)</f>
        <v>0</v>
      </c>
      <c r="BI225" s="150">
        <f>IF(N225="nulová",J225,0)</f>
        <v>0</v>
      </c>
      <c r="BJ225" s="17" t="s">
        <v>87</v>
      </c>
      <c r="BK225" s="150">
        <f>ROUND(I225*H225,2)</f>
        <v>0</v>
      </c>
      <c r="BL225" s="17" t="s">
        <v>177</v>
      </c>
      <c r="BM225" s="149" t="s">
        <v>2792</v>
      </c>
    </row>
    <row r="226" spans="2:65" s="13" customFormat="1">
      <c r="B226" s="158"/>
      <c r="D226" s="152" t="s">
        <v>179</v>
      </c>
      <c r="F226" s="160" t="s">
        <v>2793</v>
      </c>
      <c r="H226" s="161">
        <v>9.6340000000000003</v>
      </c>
      <c r="I226" s="162"/>
      <c r="L226" s="158"/>
      <c r="M226" s="163"/>
      <c r="T226" s="164"/>
      <c r="AT226" s="159" t="s">
        <v>179</v>
      </c>
      <c r="AU226" s="159" t="s">
        <v>89</v>
      </c>
      <c r="AV226" s="13" t="s">
        <v>89</v>
      </c>
      <c r="AW226" s="13" t="s">
        <v>4</v>
      </c>
      <c r="AX226" s="13" t="s">
        <v>87</v>
      </c>
      <c r="AY226" s="159" t="s">
        <v>171</v>
      </c>
    </row>
    <row r="227" spans="2:65" s="1" customFormat="1" ht="16.5" customHeight="1">
      <c r="B227" s="32"/>
      <c r="C227" s="137" t="s">
        <v>519</v>
      </c>
      <c r="D227" s="137" t="s">
        <v>173</v>
      </c>
      <c r="E227" s="138" t="s">
        <v>1729</v>
      </c>
      <c r="F227" s="139" t="s">
        <v>1730</v>
      </c>
      <c r="G227" s="140" t="s">
        <v>280</v>
      </c>
      <c r="H227" s="141">
        <v>0.40500000000000003</v>
      </c>
      <c r="I227" s="142"/>
      <c r="J227" s="143">
        <f>ROUND(I227*H227,2)</f>
        <v>0</v>
      </c>
      <c r="K227" s="144"/>
      <c r="L227" s="32"/>
      <c r="M227" s="145" t="s">
        <v>1</v>
      </c>
      <c r="N227" s="146" t="s">
        <v>45</v>
      </c>
      <c r="P227" s="147">
        <f>O227*H227</f>
        <v>0</v>
      </c>
      <c r="Q227" s="147">
        <v>1.92</v>
      </c>
      <c r="R227" s="147">
        <f>Q227*H227</f>
        <v>0.77760000000000007</v>
      </c>
      <c r="S227" s="147">
        <v>0</v>
      </c>
      <c r="T227" s="148">
        <f>S227*H227</f>
        <v>0</v>
      </c>
      <c r="AR227" s="149" t="s">
        <v>177</v>
      </c>
      <c r="AT227" s="149" t="s">
        <v>173</v>
      </c>
      <c r="AU227" s="149" t="s">
        <v>89</v>
      </c>
      <c r="AY227" s="17" t="s">
        <v>171</v>
      </c>
      <c r="BE227" s="150">
        <f>IF(N227="základní",J227,0)</f>
        <v>0</v>
      </c>
      <c r="BF227" s="150">
        <f>IF(N227="snížená",J227,0)</f>
        <v>0</v>
      </c>
      <c r="BG227" s="150">
        <f>IF(N227="zákl. přenesená",J227,0)</f>
        <v>0</v>
      </c>
      <c r="BH227" s="150">
        <f>IF(N227="sníž. přenesená",J227,0)</f>
        <v>0</v>
      </c>
      <c r="BI227" s="150">
        <f>IF(N227="nulová",J227,0)</f>
        <v>0</v>
      </c>
      <c r="BJ227" s="17" t="s">
        <v>87</v>
      </c>
      <c r="BK227" s="150">
        <f>ROUND(I227*H227,2)</f>
        <v>0</v>
      </c>
      <c r="BL227" s="17" t="s">
        <v>177</v>
      </c>
      <c r="BM227" s="149" t="s">
        <v>2794</v>
      </c>
    </row>
    <row r="228" spans="2:65" s="12" customFormat="1">
      <c r="B228" s="151"/>
      <c r="D228" s="152" t="s">
        <v>179</v>
      </c>
      <c r="E228" s="153" t="s">
        <v>1</v>
      </c>
      <c r="F228" s="154" t="s">
        <v>2723</v>
      </c>
      <c r="H228" s="153" t="s">
        <v>1</v>
      </c>
      <c r="I228" s="155"/>
      <c r="L228" s="151"/>
      <c r="M228" s="156"/>
      <c r="T228" s="157"/>
      <c r="AT228" s="153" t="s">
        <v>179</v>
      </c>
      <c r="AU228" s="153" t="s">
        <v>89</v>
      </c>
      <c r="AV228" s="12" t="s">
        <v>87</v>
      </c>
      <c r="AW228" s="12" t="s">
        <v>36</v>
      </c>
      <c r="AX228" s="12" t="s">
        <v>80</v>
      </c>
      <c r="AY228" s="153" t="s">
        <v>171</v>
      </c>
    </row>
    <row r="229" spans="2:65" s="12" customFormat="1">
      <c r="B229" s="151"/>
      <c r="D229" s="152" t="s">
        <v>179</v>
      </c>
      <c r="E229" s="153" t="s">
        <v>1</v>
      </c>
      <c r="F229" s="154" t="s">
        <v>1721</v>
      </c>
      <c r="H229" s="153" t="s">
        <v>1</v>
      </c>
      <c r="I229" s="155"/>
      <c r="L229" s="151"/>
      <c r="M229" s="156"/>
      <c r="T229" s="157"/>
      <c r="AT229" s="153" t="s">
        <v>179</v>
      </c>
      <c r="AU229" s="153" t="s">
        <v>89</v>
      </c>
      <c r="AV229" s="12" t="s">
        <v>87</v>
      </c>
      <c r="AW229" s="12" t="s">
        <v>36</v>
      </c>
      <c r="AX229" s="12" t="s">
        <v>80</v>
      </c>
      <c r="AY229" s="153" t="s">
        <v>171</v>
      </c>
    </row>
    <row r="230" spans="2:65" s="13" customFormat="1">
      <c r="B230" s="158"/>
      <c r="D230" s="152" t="s">
        <v>179</v>
      </c>
      <c r="E230" s="159" t="s">
        <v>1</v>
      </c>
      <c r="F230" s="160" t="s">
        <v>2795</v>
      </c>
      <c r="H230" s="161">
        <v>0.40500000000000003</v>
      </c>
      <c r="I230" s="162"/>
      <c r="L230" s="158"/>
      <c r="M230" s="163"/>
      <c r="T230" s="164"/>
      <c r="AT230" s="159" t="s">
        <v>179</v>
      </c>
      <c r="AU230" s="159" t="s">
        <v>89</v>
      </c>
      <c r="AV230" s="13" t="s">
        <v>89</v>
      </c>
      <c r="AW230" s="13" t="s">
        <v>36</v>
      </c>
      <c r="AX230" s="13" t="s">
        <v>87</v>
      </c>
      <c r="AY230" s="159" t="s">
        <v>171</v>
      </c>
    </row>
    <row r="231" spans="2:65" s="1" customFormat="1" ht="24.15" customHeight="1">
      <c r="B231" s="32"/>
      <c r="C231" s="137" t="s">
        <v>524</v>
      </c>
      <c r="D231" s="137" t="s">
        <v>173</v>
      </c>
      <c r="E231" s="138" t="s">
        <v>1733</v>
      </c>
      <c r="F231" s="139" t="s">
        <v>1734</v>
      </c>
      <c r="G231" s="140" t="s">
        <v>252</v>
      </c>
      <c r="H231" s="141">
        <v>16.18</v>
      </c>
      <c r="I231" s="142"/>
      <c r="J231" s="143">
        <f>ROUND(I231*H231,2)</f>
        <v>0</v>
      </c>
      <c r="K231" s="144"/>
      <c r="L231" s="32"/>
      <c r="M231" s="145" t="s">
        <v>1</v>
      </c>
      <c r="N231" s="146" t="s">
        <v>45</v>
      </c>
      <c r="P231" s="147">
        <f>O231*H231</f>
        <v>0</v>
      </c>
      <c r="Q231" s="147">
        <v>1.16E-3</v>
      </c>
      <c r="R231" s="147">
        <f>Q231*H231</f>
        <v>1.8768799999999999E-2</v>
      </c>
      <c r="S231" s="147">
        <v>0</v>
      </c>
      <c r="T231" s="148">
        <f>S231*H231</f>
        <v>0</v>
      </c>
      <c r="AR231" s="149" t="s">
        <v>177</v>
      </c>
      <c r="AT231" s="149" t="s">
        <v>173</v>
      </c>
      <c r="AU231" s="149" t="s">
        <v>89</v>
      </c>
      <c r="AY231" s="17" t="s">
        <v>171</v>
      </c>
      <c r="BE231" s="150">
        <f>IF(N231="základní",J231,0)</f>
        <v>0</v>
      </c>
      <c r="BF231" s="150">
        <f>IF(N231="snížená",J231,0)</f>
        <v>0</v>
      </c>
      <c r="BG231" s="150">
        <f>IF(N231="zákl. přenesená",J231,0)</f>
        <v>0</v>
      </c>
      <c r="BH231" s="150">
        <f>IF(N231="sníž. přenesená",J231,0)</f>
        <v>0</v>
      </c>
      <c r="BI231" s="150">
        <f>IF(N231="nulová",J231,0)</f>
        <v>0</v>
      </c>
      <c r="BJ231" s="17" t="s">
        <v>87</v>
      </c>
      <c r="BK231" s="150">
        <f>ROUND(I231*H231,2)</f>
        <v>0</v>
      </c>
      <c r="BL231" s="17" t="s">
        <v>177</v>
      </c>
      <c r="BM231" s="149" t="s">
        <v>2796</v>
      </c>
    </row>
    <row r="232" spans="2:65" s="12" customFormat="1">
      <c r="B232" s="151"/>
      <c r="D232" s="152" t="s">
        <v>179</v>
      </c>
      <c r="E232" s="153" t="s">
        <v>1</v>
      </c>
      <c r="F232" s="154" t="s">
        <v>2723</v>
      </c>
      <c r="H232" s="153" t="s">
        <v>1</v>
      </c>
      <c r="I232" s="155"/>
      <c r="L232" s="151"/>
      <c r="M232" s="156"/>
      <c r="T232" s="157"/>
      <c r="AT232" s="153" t="s">
        <v>179</v>
      </c>
      <c r="AU232" s="153" t="s">
        <v>89</v>
      </c>
      <c r="AV232" s="12" t="s">
        <v>87</v>
      </c>
      <c r="AW232" s="12" t="s">
        <v>36</v>
      </c>
      <c r="AX232" s="12" t="s">
        <v>80</v>
      </c>
      <c r="AY232" s="153" t="s">
        <v>171</v>
      </c>
    </row>
    <row r="233" spans="2:65" s="13" customFormat="1" ht="20.399999999999999">
      <c r="B233" s="158"/>
      <c r="D233" s="152" t="s">
        <v>179</v>
      </c>
      <c r="E233" s="159" t="s">
        <v>1</v>
      </c>
      <c r="F233" s="160" t="s">
        <v>2797</v>
      </c>
      <c r="H233" s="161">
        <v>16.18</v>
      </c>
      <c r="I233" s="162"/>
      <c r="L233" s="158"/>
      <c r="M233" s="163"/>
      <c r="T233" s="164"/>
      <c r="AT233" s="159" t="s">
        <v>179</v>
      </c>
      <c r="AU233" s="159" t="s">
        <v>89</v>
      </c>
      <c r="AV233" s="13" t="s">
        <v>89</v>
      </c>
      <c r="AW233" s="13" t="s">
        <v>36</v>
      </c>
      <c r="AX233" s="13" t="s">
        <v>87</v>
      </c>
      <c r="AY233" s="159" t="s">
        <v>171</v>
      </c>
    </row>
    <row r="234" spans="2:65" s="1" customFormat="1" ht="21.75" customHeight="1">
      <c r="B234" s="32"/>
      <c r="C234" s="137" t="s">
        <v>528</v>
      </c>
      <c r="D234" s="137" t="s">
        <v>173</v>
      </c>
      <c r="E234" s="138" t="s">
        <v>1737</v>
      </c>
      <c r="F234" s="139" t="s">
        <v>1738</v>
      </c>
      <c r="G234" s="140" t="s">
        <v>280</v>
      </c>
      <c r="H234" s="141">
        <v>8.0370000000000008</v>
      </c>
      <c r="I234" s="142"/>
      <c r="J234" s="143">
        <f>ROUND(I234*H234,2)</f>
        <v>0</v>
      </c>
      <c r="K234" s="144"/>
      <c r="L234" s="32"/>
      <c r="M234" s="145" t="s">
        <v>1</v>
      </c>
      <c r="N234" s="146" t="s">
        <v>45</v>
      </c>
      <c r="P234" s="147">
        <f>O234*H234</f>
        <v>0</v>
      </c>
      <c r="Q234" s="147">
        <v>0</v>
      </c>
      <c r="R234" s="147">
        <f>Q234*H234</f>
        <v>0</v>
      </c>
      <c r="S234" s="147">
        <v>0</v>
      </c>
      <c r="T234" s="148">
        <f>S234*H234</f>
        <v>0</v>
      </c>
      <c r="AR234" s="149" t="s">
        <v>177</v>
      </c>
      <c r="AT234" s="149" t="s">
        <v>173</v>
      </c>
      <c r="AU234" s="149" t="s">
        <v>89</v>
      </c>
      <c r="AY234" s="17" t="s">
        <v>171</v>
      </c>
      <c r="BE234" s="150">
        <f>IF(N234="základní",J234,0)</f>
        <v>0</v>
      </c>
      <c r="BF234" s="150">
        <f>IF(N234="snížená",J234,0)</f>
        <v>0</v>
      </c>
      <c r="BG234" s="150">
        <f>IF(N234="zákl. přenesená",J234,0)</f>
        <v>0</v>
      </c>
      <c r="BH234" s="150">
        <f>IF(N234="sníž. přenesená",J234,0)</f>
        <v>0</v>
      </c>
      <c r="BI234" s="150">
        <f>IF(N234="nulová",J234,0)</f>
        <v>0</v>
      </c>
      <c r="BJ234" s="17" t="s">
        <v>87</v>
      </c>
      <c r="BK234" s="150">
        <f>ROUND(I234*H234,2)</f>
        <v>0</v>
      </c>
      <c r="BL234" s="17" t="s">
        <v>177</v>
      </c>
      <c r="BM234" s="149" t="s">
        <v>2798</v>
      </c>
    </row>
    <row r="235" spans="2:65" s="12" customFormat="1">
      <c r="B235" s="151"/>
      <c r="D235" s="152" t="s">
        <v>179</v>
      </c>
      <c r="E235" s="153" t="s">
        <v>1</v>
      </c>
      <c r="F235" s="154" t="s">
        <v>2723</v>
      </c>
      <c r="H235" s="153" t="s">
        <v>1</v>
      </c>
      <c r="I235" s="155"/>
      <c r="L235" s="151"/>
      <c r="M235" s="156"/>
      <c r="T235" s="157"/>
      <c r="AT235" s="153" t="s">
        <v>179</v>
      </c>
      <c r="AU235" s="153" t="s">
        <v>89</v>
      </c>
      <c r="AV235" s="12" t="s">
        <v>87</v>
      </c>
      <c r="AW235" s="12" t="s">
        <v>36</v>
      </c>
      <c r="AX235" s="12" t="s">
        <v>80</v>
      </c>
      <c r="AY235" s="153" t="s">
        <v>171</v>
      </c>
    </row>
    <row r="236" spans="2:65" s="12" customFormat="1">
      <c r="B236" s="151"/>
      <c r="D236" s="152" t="s">
        <v>179</v>
      </c>
      <c r="E236" s="153" t="s">
        <v>1</v>
      </c>
      <c r="F236" s="154" t="s">
        <v>1740</v>
      </c>
      <c r="H236" s="153" t="s">
        <v>1</v>
      </c>
      <c r="I236" s="155"/>
      <c r="L236" s="151"/>
      <c r="M236" s="156"/>
      <c r="T236" s="157"/>
      <c r="AT236" s="153" t="s">
        <v>179</v>
      </c>
      <c r="AU236" s="153" t="s">
        <v>89</v>
      </c>
      <c r="AV236" s="12" t="s">
        <v>87</v>
      </c>
      <c r="AW236" s="12" t="s">
        <v>36</v>
      </c>
      <c r="AX236" s="12" t="s">
        <v>80</v>
      </c>
      <c r="AY236" s="153" t="s">
        <v>171</v>
      </c>
    </row>
    <row r="237" spans="2:65" s="13" customFormat="1">
      <c r="B237" s="158"/>
      <c r="D237" s="152" t="s">
        <v>179</v>
      </c>
      <c r="E237" s="159" t="s">
        <v>1</v>
      </c>
      <c r="F237" s="160" t="s">
        <v>2799</v>
      </c>
      <c r="H237" s="161">
        <v>8.0370000000000008</v>
      </c>
      <c r="I237" s="162"/>
      <c r="L237" s="158"/>
      <c r="M237" s="163"/>
      <c r="T237" s="164"/>
      <c r="AT237" s="159" t="s">
        <v>179</v>
      </c>
      <c r="AU237" s="159" t="s">
        <v>89</v>
      </c>
      <c r="AV237" s="13" t="s">
        <v>89</v>
      </c>
      <c r="AW237" s="13" t="s">
        <v>36</v>
      </c>
      <c r="AX237" s="13" t="s">
        <v>87</v>
      </c>
      <c r="AY237" s="159" t="s">
        <v>171</v>
      </c>
    </row>
    <row r="238" spans="2:65" s="1" customFormat="1" ht="33" customHeight="1">
      <c r="B238" s="32"/>
      <c r="C238" s="137" t="s">
        <v>532</v>
      </c>
      <c r="D238" s="137" t="s">
        <v>173</v>
      </c>
      <c r="E238" s="138" t="s">
        <v>2800</v>
      </c>
      <c r="F238" s="139" t="s">
        <v>2801</v>
      </c>
      <c r="G238" s="140" t="s">
        <v>1666</v>
      </c>
      <c r="H238" s="141">
        <v>1</v>
      </c>
      <c r="I238" s="142"/>
      <c r="J238" s="143">
        <f>ROUND(I238*H238,2)</f>
        <v>0</v>
      </c>
      <c r="K238" s="144"/>
      <c r="L238" s="32"/>
      <c r="M238" s="145" t="s">
        <v>1</v>
      </c>
      <c r="N238" s="146" t="s">
        <v>45</v>
      </c>
      <c r="P238" s="147">
        <f>O238*H238</f>
        <v>0</v>
      </c>
      <c r="Q238" s="147">
        <v>0</v>
      </c>
      <c r="R238" s="147">
        <f>Q238*H238</f>
        <v>0</v>
      </c>
      <c r="S238" s="147">
        <v>0</v>
      </c>
      <c r="T238" s="148">
        <f>S238*H238</f>
        <v>0</v>
      </c>
      <c r="AR238" s="149" t="s">
        <v>177</v>
      </c>
      <c r="AT238" s="149" t="s">
        <v>173</v>
      </c>
      <c r="AU238" s="149" t="s">
        <v>89</v>
      </c>
      <c r="AY238" s="17" t="s">
        <v>171</v>
      </c>
      <c r="BE238" s="150">
        <f>IF(N238="základní",J238,0)</f>
        <v>0</v>
      </c>
      <c r="BF238" s="150">
        <f>IF(N238="snížená",J238,0)</f>
        <v>0</v>
      </c>
      <c r="BG238" s="150">
        <f>IF(N238="zákl. přenesená",J238,0)</f>
        <v>0</v>
      </c>
      <c r="BH238" s="150">
        <f>IF(N238="sníž. přenesená",J238,0)</f>
        <v>0</v>
      </c>
      <c r="BI238" s="150">
        <f>IF(N238="nulová",J238,0)</f>
        <v>0</v>
      </c>
      <c r="BJ238" s="17" t="s">
        <v>87</v>
      </c>
      <c r="BK238" s="150">
        <f>ROUND(I238*H238,2)</f>
        <v>0</v>
      </c>
      <c r="BL238" s="17" t="s">
        <v>177</v>
      </c>
      <c r="BM238" s="149" t="s">
        <v>2802</v>
      </c>
    </row>
    <row r="239" spans="2:65" s="11" customFormat="1" ht="22.95" customHeight="1">
      <c r="B239" s="125"/>
      <c r="D239" s="126" t="s">
        <v>79</v>
      </c>
      <c r="E239" s="135" t="s">
        <v>96</v>
      </c>
      <c r="F239" s="135" t="s">
        <v>1745</v>
      </c>
      <c r="I239" s="128"/>
      <c r="J239" s="136">
        <f>BK239</f>
        <v>0</v>
      </c>
      <c r="L239" s="125"/>
      <c r="M239" s="130"/>
      <c r="P239" s="131">
        <f>SUM(P240:P314)</f>
        <v>0</v>
      </c>
      <c r="R239" s="131">
        <f>SUM(R240:R314)</f>
        <v>6.4954765999999999</v>
      </c>
      <c r="T239" s="132">
        <f>SUM(T240:T314)</f>
        <v>0</v>
      </c>
      <c r="AR239" s="126" t="s">
        <v>87</v>
      </c>
      <c r="AT239" s="133" t="s">
        <v>79</v>
      </c>
      <c r="AU239" s="133" t="s">
        <v>87</v>
      </c>
      <c r="AY239" s="126" t="s">
        <v>171</v>
      </c>
      <c r="BK239" s="134">
        <f>SUM(BK240:BK314)</f>
        <v>0</v>
      </c>
    </row>
    <row r="240" spans="2:65" s="1" customFormat="1" ht="37.950000000000003" customHeight="1">
      <c r="B240" s="32"/>
      <c r="C240" s="137" t="s">
        <v>536</v>
      </c>
      <c r="D240" s="137" t="s">
        <v>173</v>
      </c>
      <c r="E240" s="138" t="s">
        <v>1746</v>
      </c>
      <c r="F240" s="139" t="s">
        <v>1747</v>
      </c>
      <c r="G240" s="140" t="s">
        <v>280</v>
      </c>
      <c r="H240" s="141">
        <v>0.999</v>
      </c>
      <c r="I240" s="142"/>
      <c r="J240" s="143">
        <f>ROUND(I240*H240,2)</f>
        <v>0</v>
      </c>
      <c r="K240" s="144"/>
      <c r="L240" s="32"/>
      <c r="M240" s="145" t="s">
        <v>1</v>
      </c>
      <c r="N240" s="146" t="s">
        <v>45</v>
      </c>
      <c r="P240" s="147">
        <f>O240*H240</f>
        <v>0</v>
      </c>
      <c r="Q240" s="147">
        <v>2.32884</v>
      </c>
      <c r="R240" s="147">
        <f>Q240*H240</f>
        <v>2.3265111599999999</v>
      </c>
      <c r="S240" s="147">
        <v>0</v>
      </c>
      <c r="T240" s="148">
        <f>S240*H240</f>
        <v>0</v>
      </c>
      <c r="AR240" s="149" t="s">
        <v>177</v>
      </c>
      <c r="AT240" s="149" t="s">
        <v>173</v>
      </c>
      <c r="AU240" s="149" t="s">
        <v>89</v>
      </c>
      <c r="AY240" s="17" t="s">
        <v>171</v>
      </c>
      <c r="BE240" s="150">
        <f>IF(N240="základní",J240,0)</f>
        <v>0</v>
      </c>
      <c r="BF240" s="150">
        <f>IF(N240="snížená",J240,0)</f>
        <v>0</v>
      </c>
      <c r="BG240" s="150">
        <f>IF(N240="zákl. přenesená",J240,0)</f>
        <v>0</v>
      </c>
      <c r="BH240" s="150">
        <f>IF(N240="sníž. přenesená",J240,0)</f>
        <v>0</v>
      </c>
      <c r="BI240" s="150">
        <f>IF(N240="nulová",J240,0)</f>
        <v>0</v>
      </c>
      <c r="BJ240" s="17" t="s">
        <v>87</v>
      </c>
      <c r="BK240" s="150">
        <f>ROUND(I240*H240,2)</f>
        <v>0</v>
      </c>
      <c r="BL240" s="17" t="s">
        <v>177</v>
      </c>
      <c r="BM240" s="149" t="s">
        <v>2803</v>
      </c>
    </row>
    <row r="241" spans="2:65" s="12" customFormat="1">
      <c r="B241" s="151"/>
      <c r="D241" s="152" t="s">
        <v>179</v>
      </c>
      <c r="E241" s="153" t="s">
        <v>1</v>
      </c>
      <c r="F241" s="154" t="s">
        <v>2723</v>
      </c>
      <c r="H241" s="153" t="s">
        <v>1</v>
      </c>
      <c r="I241" s="155"/>
      <c r="L241" s="151"/>
      <c r="M241" s="156"/>
      <c r="T241" s="157"/>
      <c r="AT241" s="153" t="s">
        <v>179</v>
      </c>
      <c r="AU241" s="153" t="s">
        <v>89</v>
      </c>
      <c r="AV241" s="12" t="s">
        <v>87</v>
      </c>
      <c r="AW241" s="12" t="s">
        <v>36</v>
      </c>
      <c r="AX241" s="12" t="s">
        <v>80</v>
      </c>
      <c r="AY241" s="153" t="s">
        <v>171</v>
      </c>
    </row>
    <row r="242" spans="2:65" s="12" customFormat="1">
      <c r="B242" s="151"/>
      <c r="D242" s="152" t="s">
        <v>179</v>
      </c>
      <c r="E242" s="153" t="s">
        <v>1</v>
      </c>
      <c r="F242" s="154" t="s">
        <v>1749</v>
      </c>
      <c r="H242" s="153" t="s">
        <v>1</v>
      </c>
      <c r="I242" s="155"/>
      <c r="L242" s="151"/>
      <c r="M242" s="156"/>
      <c r="T242" s="157"/>
      <c r="AT242" s="153" t="s">
        <v>179</v>
      </c>
      <c r="AU242" s="153" t="s">
        <v>89</v>
      </c>
      <c r="AV242" s="12" t="s">
        <v>87</v>
      </c>
      <c r="AW242" s="12" t="s">
        <v>36</v>
      </c>
      <c r="AX242" s="12" t="s">
        <v>80</v>
      </c>
      <c r="AY242" s="153" t="s">
        <v>171</v>
      </c>
    </row>
    <row r="243" spans="2:65" s="13" customFormat="1">
      <c r="B243" s="158"/>
      <c r="D243" s="152" t="s">
        <v>179</v>
      </c>
      <c r="E243" s="159" t="s">
        <v>1</v>
      </c>
      <c r="F243" s="160" t="s">
        <v>2804</v>
      </c>
      <c r="H243" s="161">
        <v>0.999</v>
      </c>
      <c r="I243" s="162"/>
      <c r="L243" s="158"/>
      <c r="M243" s="163"/>
      <c r="T243" s="164"/>
      <c r="AT243" s="159" t="s">
        <v>179</v>
      </c>
      <c r="AU243" s="159" t="s">
        <v>89</v>
      </c>
      <c r="AV243" s="13" t="s">
        <v>89</v>
      </c>
      <c r="AW243" s="13" t="s">
        <v>36</v>
      </c>
      <c r="AX243" s="13" t="s">
        <v>87</v>
      </c>
      <c r="AY243" s="159" t="s">
        <v>171</v>
      </c>
    </row>
    <row r="244" spans="2:65" s="1" customFormat="1" ht="37.950000000000003" customHeight="1">
      <c r="B244" s="32"/>
      <c r="C244" s="137" t="s">
        <v>540</v>
      </c>
      <c r="D244" s="137" t="s">
        <v>173</v>
      </c>
      <c r="E244" s="138" t="s">
        <v>1746</v>
      </c>
      <c r="F244" s="139" t="s">
        <v>1747</v>
      </c>
      <c r="G244" s="140" t="s">
        <v>280</v>
      </c>
      <c r="H244" s="141">
        <v>0.33500000000000002</v>
      </c>
      <c r="I244" s="142"/>
      <c r="J244" s="143">
        <f>ROUND(I244*H244,2)</f>
        <v>0</v>
      </c>
      <c r="K244" s="144"/>
      <c r="L244" s="32"/>
      <c r="M244" s="145" t="s">
        <v>1</v>
      </c>
      <c r="N244" s="146" t="s">
        <v>45</v>
      </c>
      <c r="P244" s="147">
        <f>O244*H244</f>
        <v>0</v>
      </c>
      <c r="Q244" s="147">
        <v>2.32884</v>
      </c>
      <c r="R244" s="147">
        <f>Q244*H244</f>
        <v>0.7801614</v>
      </c>
      <c r="S244" s="147">
        <v>0</v>
      </c>
      <c r="T244" s="148">
        <f>S244*H244</f>
        <v>0</v>
      </c>
      <c r="AR244" s="149" t="s">
        <v>177</v>
      </c>
      <c r="AT244" s="149" t="s">
        <v>173</v>
      </c>
      <c r="AU244" s="149" t="s">
        <v>89</v>
      </c>
      <c r="AY244" s="17" t="s">
        <v>171</v>
      </c>
      <c r="BE244" s="150">
        <f>IF(N244="základní",J244,0)</f>
        <v>0</v>
      </c>
      <c r="BF244" s="150">
        <f>IF(N244="snížená",J244,0)</f>
        <v>0</v>
      </c>
      <c r="BG244" s="150">
        <f>IF(N244="zákl. přenesená",J244,0)</f>
        <v>0</v>
      </c>
      <c r="BH244" s="150">
        <f>IF(N244="sníž. přenesená",J244,0)</f>
        <v>0</v>
      </c>
      <c r="BI244" s="150">
        <f>IF(N244="nulová",J244,0)</f>
        <v>0</v>
      </c>
      <c r="BJ244" s="17" t="s">
        <v>87</v>
      </c>
      <c r="BK244" s="150">
        <f>ROUND(I244*H244,2)</f>
        <v>0</v>
      </c>
      <c r="BL244" s="17" t="s">
        <v>177</v>
      </c>
      <c r="BM244" s="149" t="s">
        <v>2805</v>
      </c>
    </row>
    <row r="245" spans="2:65" s="12" customFormat="1">
      <c r="B245" s="151"/>
      <c r="D245" s="152" t="s">
        <v>179</v>
      </c>
      <c r="E245" s="153" t="s">
        <v>1</v>
      </c>
      <c r="F245" s="154" t="s">
        <v>2723</v>
      </c>
      <c r="H245" s="153" t="s">
        <v>1</v>
      </c>
      <c r="I245" s="155"/>
      <c r="L245" s="151"/>
      <c r="M245" s="156"/>
      <c r="T245" s="157"/>
      <c r="AT245" s="153" t="s">
        <v>179</v>
      </c>
      <c r="AU245" s="153" t="s">
        <v>89</v>
      </c>
      <c r="AV245" s="12" t="s">
        <v>87</v>
      </c>
      <c r="AW245" s="12" t="s">
        <v>36</v>
      </c>
      <c r="AX245" s="12" t="s">
        <v>80</v>
      </c>
      <c r="AY245" s="153" t="s">
        <v>171</v>
      </c>
    </row>
    <row r="246" spans="2:65" s="12" customFormat="1">
      <c r="B246" s="151"/>
      <c r="D246" s="152" t="s">
        <v>179</v>
      </c>
      <c r="E246" s="153" t="s">
        <v>1</v>
      </c>
      <c r="F246" s="154" t="s">
        <v>2806</v>
      </c>
      <c r="H246" s="153" t="s">
        <v>1</v>
      </c>
      <c r="I246" s="155"/>
      <c r="L246" s="151"/>
      <c r="M246" s="156"/>
      <c r="T246" s="157"/>
      <c r="AT246" s="153" t="s">
        <v>179</v>
      </c>
      <c r="AU246" s="153" t="s">
        <v>89</v>
      </c>
      <c r="AV246" s="12" t="s">
        <v>87</v>
      </c>
      <c r="AW246" s="12" t="s">
        <v>36</v>
      </c>
      <c r="AX246" s="12" t="s">
        <v>80</v>
      </c>
      <c r="AY246" s="153" t="s">
        <v>171</v>
      </c>
    </row>
    <row r="247" spans="2:65" s="12" customFormat="1">
      <c r="B247" s="151"/>
      <c r="D247" s="152" t="s">
        <v>179</v>
      </c>
      <c r="E247" s="153" t="s">
        <v>1</v>
      </c>
      <c r="F247" s="154" t="s">
        <v>2807</v>
      </c>
      <c r="H247" s="153" t="s">
        <v>1</v>
      </c>
      <c r="I247" s="155"/>
      <c r="L247" s="151"/>
      <c r="M247" s="156"/>
      <c r="T247" s="157"/>
      <c r="AT247" s="153" t="s">
        <v>179</v>
      </c>
      <c r="AU247" s="153" t="s">
        <v>89</v>
      </c>
      <c r="AV247" s="12" t="s">
        <v>87</v>
      </c>
      <c r="AW247" s="12" t="s">
        <v>36</v>
      </c>
      <c r="AX247" s="12" t="s">
        <v>80</v>
      </c>
      <c r="AY247" s="153" t="s">
        <v>171</v>
      </c>
    </row>
    <row r="248" spans="2:65" s="13" customFormat="1">
      <c r="B248" s="158"/>
      <c r="D248" s="152" t="s">
        <v>179</v>
      </c>
      <c r="E248" s="159" t="s">
        <v>1</v>
      </c>
      <c r="F248" s="160" t="s">
        <v>2808</v>
      </c>
      <c r="H248" s="161">
        <v>0.42</v>
      </c>
      <c r="I248" s="162"/>
      <c r="L248" s="158"/>
      <c r="M248" s="163"/>
      <c r="T248" s="164"/>
      <c r="AT248" s="159" t="s">
        <v>179</v>
      </c>
      <c r="AU248" s="159" t="s">
        <v>89</v>
      </c>
      <c r="AV248" s="13" t="s">
        <v>89</v>
      </c>
      <c r="AW248" s="13" t="s">
        <v>36</v>
      </c>
      <c r="AX248" s="13" t="s">
        <v>80</v>
      </c>
      <c r="AY248" s="159" t="s">
        <v>171</v>
      </c>
    </row>
    <row r="249" spans="2:65" s="13" customFormat="1">
      <c r="B249" s="158"/>
      <c r="D249" s="152" t="s">
        <v>179</v>
      </c>
      <c r="E249" s="159" t="s">
        <v>1</v>
      </c>
      <c r="F249" s="160" t="s">
        <v>2809</v>
      </c>
      <c r="H249" s="161">
        <v>-8.5000000000000006E-2</v>
      </c>
      <c r="I249" s="162"/>
      <c r="L249" s="158"/>
      <c r="M249" s="163"/>
      <c r="T249" s="164"/>
      <c r="AT249" s="159" t="s">
        <v>179</v>
      </c>
      <c r="AU249" s="159" t="s">
        <v>89</v>
      </c>
      <c r="AV249" s="13" t="s">
        <v>89</v>
      </c>
      <c r="AW249" s="13" t="s">
        <v>36</v>
      </c>
      <c r="AX249" s="13" t="s">
        <v>80</v>
      </c>
      <c r="AY249" s="159" t="s">
        <v>171</v>
      </c>
    </row>
    <row r="250" spans="2:65" s="14" customFormat="1">
      <c r="B250" s="165"/>
      <c r="D250" s="152" t="s">
        <v>179</v>
      </c>
      <c r="E250" s="166" t="s">
        <v>1</v>
      </c>
      <c r="F250" s="167" t="s">
        <v>183</v>
      </c>
      <c r="H250" s="168">
        <v>0.33500000000000002</v>
      </c>
      <c r="I250" s="169"/>
      <c r="L250" s="165"/>
      <c r="M250" s="170"/>
      <c r="T250" s="171"/>
      <c r="AT250" s="166" t="s">
        <v>179</v>
      </c>
      <c r="AU250" s="166" t="s">
        <v>89</v>
      </c>
      <c r="AV250" s="14" t="s">
        <v>177</v>
      </c>
      <c r="AW250" s="14" t="s">
        <v>36</v>
      </c>
      <c r="AX250" s="14" t="s">
        <v>87</v>
      </c>
      <c r="AY250" s="166" t="s">
        <v>171</v>
      </c>
    </row>
    <row r="251" spans="2:65" s="1" customFormat="1" ht="33" customHeight="1">
      <c r="B251" s="32"/>
      <c r="C251" s="137" t="s">
        <v>544</v>
      </c>
      <c r="D251" s="137" t="s">
        <v>173</v>
      </c>
      <c r="E251" s="138" t="s">
        <v>2810</v>
      </c>
      <c r="F251" s="139" t="s">
        <v>2811</v>
      </c>
      <c r="G251" s="140" t="s">
        <v>280</v>
      </c>
      <c r="H251" s="141">
        <v>0.80300000000000005</v>
      </c>
      <c r="I251" s="142"/>
      <c r="J251" s="143">
        <f>ROUND(I251*H251,2)</f>
        <v>0</v>
      </c>
      <c r="K251" s="144"/>
      <c r="L251" s="32"/>
      <c r="M251" s="145" t="s">
        <v>1</v>
      </c>
      <c r="N251" s="146" t="s">
        <v>45</v>
      </c>
      <c r="P251" s="147">
        <f>O251*H251</f>
        <v>0</v>
      </c>
      <c r="Q251" s="147">
        <v>2.5125799999999998</v>
      </c>
      <c r="R251" s="147">
        <f>Q251*H251</f>
        <v>2.0176017399999999</v>
      </c>
      <c r="S251" s="147">
        <v>0</v>
      </c>
      <c r="T251" s="148">
        <f>S251*H251</f>
        <v>0</v>
      </c>
      <c r="AR251" s="149" t="s">
        <v>177</v>
      </c>
      <c r="AT251" s="149" t="s">
        <v>173</v>
      </c>
      <c r="AU251" s="149" t="s">
        <v>89</v>
      </c>
      <c r="AY251" s="17" t="s">
        <v>171</v>
      </c>
      <c r="BE251" s="150">
        <f>IF(N251="základní",J251,0)</f>
        <v>0</v>
      </c>
      <c r="BF251" s="150">
        <f>IF(N251="snížená",J251,0)</f>
        <v>0</v>
      </c>
      <c r="BG251" s="150">
        <f>IF(N251="zákl. přenesená",J251,0)</f>
        <v>0</v>
      </c>
      <c r="BH251" s="150">
        <f>IF(N251="sníž. přenesená",J251,0)</f>
        <v>0</v>
      </c>
      <c r="BI251" s="150">
        <f>IF(N251="nulová",J251,0)</f>
        <v>0</v>
      </c>
      <c r="BJ251" s="17" t="s">
        <v>87</v>
      </c>
      <c r="BK251" s="150">
        <f>ROUND(I251*H251,2)</f>
        <v>0</v>
      </c>
      <c r="BL251" s="17" t="s">
        <v>177</v>
      </c>
      <c r="BM251" s="149" t="s">
        <v>2812</v>
      </c>
    </row>
    <row r="252" spans="2:65" s="12" customFormat="1">
      <c r="B252" s="151"/>
      <c r="D252" s="152" t="s">
        <v>179</v>
      </c>
      <c r="E252" s="153" t="s">
        <v>1</v>
      </c>
      <c r="F252" s="154" t="s">
        <v>2723</v>
      </c>
      <c r="H252" s="153" t="s">
        <v>1</v>
      </c>
      <c r="I252" s="155"/>
      <c r="L252" s="151"/>
      <c r="M252" s="156"/>
      <c r="T252" s="157"/>
      <c r="AT252" s="153" t="s">
        <v>179</v>
      </c>
      <c r="AU252" s="153" t="s">
        <v>89</v>
      </c>
      <c r="AV252" s="12" t="s">
        <v>87</v>
      </c>
      <c r="AW252" s="12" t="s">
        <v>36</v>
      </c>
      <c r="AX252" s="12" t="s">
        <v>80</v>
      </c>
      <c r="AY252" s="153" t="s">
        <v>171</v>
      </c>
    </row>
    <row r="253" spans="2:65" s="12" customFormat="1">
      <c r="B253" s="151"/>
      <c r="D253" s="152" t="s">
        <v>179</v>
      </c>
      <c r="E253" s="153" t="s">
        <v>1</v>
      </c>
      <c r="F253" s="154" t="s">
        <v>2813</v>
      </c>
      <c r="H253" s="153" t="s">
        <v>1</v>
      </c>
      <c r="I253" s="155"/>
      <c r="L253" s="151"/>
      <c r="M253" s="156"/>
      <c r="T253" s="157"/>
      <c r="AT253" s="153" t="s">
        <v>179</v>
      </c>
      <c r="AU253" s="153" t="s">
        <v>89</v>
      </c>
      <c r="AV253" s="12" t="s">
        <v>87</v>
      </c>
      <c r="AW253" s="12" t="s">
        <v>36</v>
      </c>
      <c r="AX253" s="12" t="s">
        <v>80</v>
      </c>
      <c r="AY253" s="153" t="s">
        <v>171</v>
      </c>
    </row>
    <row r="254" spans="2:65" s="12" customFormat="1">
      <c r="B254" s="151"/>
      <c r="D254" s="152" t="s">
        <v>179</v>
      </c>
      <c r="E254" s="153" t="s">
        <v>1</v>
      </c>
      <c r="F254" s="154" t="s">
        <v>2814</v>
      </c>
      <c r="H254" s="153" t="s">
        <v>1</v>
      </c>
      <c r="I254" s="155"/>
      <c r="L254" s="151"/>
      <c r="M254" s="156"/>
      <c r="T254" s="157"/>
      <c r="AT254" s="153" t="s">
        <v>179</v>
      </c>
      <c r="AU254" s="153" t="s">
        <v>89</v>
      </c>
      <c r="AV254" s="12" t="s">
        <v>87</v>
      </c>
      <c r="AW254" s="12" t="s">
        <v>36</v>
      </c>
      <c r="AX254" s="12" t="s">
        <v>80</v>
      </c>
      <c r="AY254" s="153" t="s">
        <v>171</v>
      </c>
    </row>
    <row r="255" spans="2:65" s="13" customFormat="1">
      <c r="B255" s="158"/>
      <c r="D255" s="152" t="s">
        <v>179</v>
      </c>
      <c r="E255" s="159" t="s">
        <v>1</v>
      </c>
      <c r="F255" s="160" t="s">
        <v>2815</v>
      </c>
      <c r="H255" s="161">
        <v>0.80300000000000005</v>
      </c>
      <c r="I255" s="162"/>
      <c r="L255" s="158"/>
      <c r="M255" s="163"/>
      <c r="T255" s="164"/>
      <c r="AT255" s="159" t="s">
        <v>179</v>
      </c>
      <c r="AU255" s="159" t="s">
        <v>89</v>
      </c>
      <c r="AV255" s="13" t="s">
        <v>89</v>
      </c>
      <c r="AW255" s="13" t="s">
        <v>36</v>
      </c>
      <c r="AX255" s="13" t="s">
        <v>87</v>
      </c>
      <c r="AY255" s="159" t="s">
        <v>171</v>
      </c>
    </row>
    <row r="256" spans="2:65" s="1" customFormat="1" ht="33" customHeight="1">
      <c r="B256" s="32"/>
      <c r="C256" s="137" t="s">
        <v>548</v>
      </c>
      <c r="D256" s="137" t="s">
        <v>173</v>
      </c>
      <c r="E256" s="138" t="s">
        <v>1752</v>
      </c>
      <c r="F256" s="139" t="s">
        <v>1753</v>
      </c>
      <c r="G256" s="140" t="s">
        <v>280</v>
      </c>
      <c r="H256" s="141">
        <v>8.7940000000000005</v>
      </c>
      <c r="I256" s="142"/>
      <c r="J256" s="143">
        <f>ROUND(I256*H256,2)</f>
        <v>0</v>
      </c>
      <c r="K256" s="144"/>
      <c r="L256" s="32"/>
      <c r="M256" s="145" t="s">
        <v>1</v>
      </c>
      <c r="N256" s="146" t="s">
        <v>45</v>
      </c>
      <c r="P256" s="147">
        <f>O256*H256</f>
        <v>0</v>
      </c>
      <c r="Q256" s="147">
        <v>0</v>
      </c>
      <c r="R256" s="147">
        <f>Q256*H256</f>
        <v>0</v>
      </c>
      <c r="S256" s="147">
        <v>0</v>
      </c>
      <c r="T256" s="148">
        <f>S256*H256</f>
        <v>0</v>
      </c>
      <c r="AR256" s="149" t="s">
        <v>177</v>
      </c>
      <c r="AT256" s="149" t="s">
        <v>173</v>
      </c>
      <c r="AU256" s="149" t="s">
        <v>89</v>
      </c>
      <c r="AY256" s="17" t="s">
        <v>171</v>
      </c>
      <c r="BE256" s="150">
        <f>IF(N256="základní",J256,0)</f>
        <v>0</v>
      </c>
      <c r="BF256" s="150">
        <f>IF(N256="snížená",J256,0)</f>
        <v>0</v>
      </c>
      <c r="BG256" s="150">
        <f>IF(N256="zákl. přenesená",J256,0)</f>
        <v>0</v>
      </c>
      <c r="BH256" s="150">
        <f>IF(N256="sníž. přenesená",J256,0)</f>
        <v>0</v>
      </c>
      <c r="BI256" s="150">
        <f>IF(N256="nulová",J256,0)</f>
        <v>0</v>
      </c>
      <c r="BJ256" s="17" t="s">
        <v>87</v>
      </c>
      <c r="BK256" s="150">
        <f>ROUND(I256*H256,2)</f>
        <v>0</v>
      </c>
      <c r="BL256" s="17" t="s">
        <v>177</v>
      </c>
      <c r="BM256" s="149" t="s">
        <v>2816</v>
      </c>
    </row>
    <row r="257" spans="2:51" s="12" customFormat="1">
      <c r="B257" s="151"/>
      <c r="D257" s="152" t="s">
        <v>179</v>
      </c>
      <c r="E257" s="153" t="s">
        <v>1</v>
      </c>
      <c r="F257" s="154" t="s">
        <v>2723</v>
      </c>
      <c r="H257" s="153" t="s">
        <v>1</v>
      </c>
      <c r="I257" s="155"/>
      <c r="L257" s="151"/>
      <c r="M257" s="156"/>
      <c r="T257" s="157"/>
      <c r="AT257" s="153" t="s">
        <v>179</v>
      </c>
      <c r="AU257" s="153" t="s">
        <v>89</v>
      </c>
      <c r="AV257" s="12" t="s">
        <v>87</v>
      </c>
      <c r="AW257" s="12" t="s">
        <v>36</v>
      </c>
      <c r="AX257" s="12" t="s">
        <v>80</v>
      </c>
      <c r="AY257" s="153" t="s">
        <v>171</v>
      </c>
    </row>
    <row r="258" spans="2:51" s="12" customFormat="1">
      <c r="B258" s="151"/>
      <c r="D258" s="152" t="s">
        <v>179</v>
      </c>
      <c r="E258" s="153" t="s">
        <v>1</v>
      </c>
      <c r="F258" s="154" t="s">
        <v>1755</v>
      </c>
      <c r="H258" s="153" t="s">
        <v>1</v>
      </c>
      <c r="I258" s="155"/>
      <c r="L258" s="151"/>
      <c r="M258" s="156"/>
      <c r="T258" s="157"/>
      <c r="AT258" s="153" t="s">
        <v>179</v>
      </c>
      <c r="AU258" s="153" t="s">
        <v>89</v>
      </c>
      <c r="AV258" s="12" t="s">
        <v>87</v>
      </c>
      <c r="AW258" s="12" t="s">
        <v>36</v>
      </c>
      <c r="AX258" s="12" t="s">
        <v>80</v>
      </c>
      <c r="AY258" s="153" t="s">
        <v>171</v>
      </c>
    </row>
    <row r="259" spans="2:51" s="13" customFormat="1">
      <c r="B259" s="158"/>
      <c r="D259" s="152" t="s">
        <v>179</v>
      </c>
      <c r="E259" s="159" t="s">
        <v>1</v>
      </c>
      <c r="F259" s="160" t="s">
        <v>2817</v>
      </c>
      <c r="H259" s="161">
        <v>2.448</v>
      </c>
      <c r="I259" s="162"/>
      <c r="L259" s="158"/>
      <c r="M259" s="163"/>
      <c r="T259" s="164"/>
      <c r="AT259" s="159" t="s">
        <v>179</v>
      </c>
      <c r="AU259" s="159" t="s">
        <v>89</v>
      </c>
      <c r="AV259" s="13" t="s">
        <v>89</v>
      </c>
      <c r="AW259" s="13" t="s">
        <v>36</v>
      </c>
      <c r="AX259" s="13" t="s">
        <v>80</v>
      </c>
      <c r="AY259" s="159" t="s">
        <v>171</v>
      </c>
    </row>
    <row r="260" spans="2:51" s="15" customFormat="1">
      <c r="B260" s="172"/>
      <c r="D260" s="152" t="s">
        <v>179</v>
      </c>
      <c r="E260" s="173" t="s">
        <v>1</v>
      </c>
      <c r="F260" s="174" t="s">
        <v>224</v>
      </c>
      <c r="H260" s="175">
        <v>2.448</v>
      </c>
      <c r="I260" s="176"/>
      <c r="L260" s="172"/>
      <c r="M260" s="177"/>
      <c r="T260" s="178"/>
      <c r="AT260" s="173" t="s">
        <v>179</v>
      </c>
      <c r="AU260" s="173" t="s">
        <v>89</v>
      </c>
      <c r="AV260" s="15" t="s">
        <v>96</v>
      </c>
      <c r="AW260" s="15" t="s">
        <v>36</v>
      </c>
      <c r="AX260" s="15" t="s">
        <v>80</v>
      </c>
      <c r="AY260" s="173" t="s">
        <v>171</v>
      </c>
    </row>
    <row r="261" spans="2:51" s="12" customFormat="1">
      <c r="B261" s="151"/>
      <c r="D261" s="152" t="s">
        <v>179</v>
      </c>
      <c r="E261" s="153" t="s">
        <v>1</v>
      </c>
      <c r="F261" s="154" t="s">
        <v>2818</v>
      </c>
      <c r="H261" s="153" t="s">
        <v>1</v>
      </c>
      <c r="I261" s="155"/>
      <c r="L261" s="151"/>
      <c r="M261" s="156"/>
      <c r="T261" s="157"/>
      <c r="AT261" s="153" t="s">
        <v>179</v>
      </c>
      <c r="AU261" s="153" t="s">
        <v>89</v>
      </c>
      <c r="AV261" s="12" t="s">
        <v>87</v>
      </c>
      <c r="AW261" s="12" t="s">
        <v>36</v>
      </c>
      <c r="AX261" s="12" t="s">
        <v>80</v>
      </c>
      <c r="AY261" s="153" t="s">
        <v>171</v>
      </c>
    </row>
    <row r="262" spans="2:51" s="13" customFormat="1">
      <c r="B262" s="158"/>
      <c r="D262" s="152" t="s">
        <v>179</v>
      </c>
      <c r="E262" s="159" t="s">
        <v>1</v>
      </c>
      <c r="F262" s="160" t="s">
        <v>2819</v>
      </c>
      <c r="H262" s="161">
        <v>4.673</v>
      </c>
      <c r="I262" s="162"/>
      <c r="L262" s="158"/>
      <c r="M262" s="163"/>
      <c r="T262" s="164"/>
      <c r="AT262" s="159" t="s">
        <v>179</v>
      </c>
      <c r="AU262" s="159" t="s">
        <v>89</v>
      </c>
      <c r="AV262" s="13" t="s">
        <v>89</v>
      </c>
      <c r="AW262" s="13" t="s">
        <v>36</v>
      </c>
      <c r="AX262" s="13" t="s">
        <v>80</v>
      </c>
      <c r="AY262" s="159" t="s">
        <v>171</v>
      </c>
    </row>
    <row r="263" spans="2:51" s="13" customFormat="1">
      <c r="B263" s="158"/>
      <c r="D263" s="152" t="s">
        <v>179</v>
      </c>
      <c r="E263" s="159" t="s">
        <v>1</v>
      </c>
      <c r="F263" s="160" t="s">
        <v>2820</v>
      </c>
      <c r="H263" s="161">
        <v>0.45300000000000001</v>
      </c>
      <c r="I263" s="162"/>
      <c r="L263" s="158"/>
      <c r="M263" s="163"/>
      <c r="T263" s="164"/>
      <c r="AT263" s="159" t="s">
        <v>179</v>
      </c>
      <c r="AU263" s="159" t="s">
        <v>89</v>
      </c>
      <c r="AV263" s="13" t="s">
        <v>89</v>
      </c>
      <c r="AW263" s="13" t="s">
        <v>36</v>
      </c>
      <c r="AX263" s="13" t="s">
        <v>80</v>
      </c>
      <c r="AY263" s="159" t="s">
        <v>171</v>
      </c>
    </row>
    <row r="264" spans="2:51" s="12" customFormat="1">
      <c r="B264" s="151"/>
      <c r="D264" s="152" t="s">
        <v>179</v>
      </c>
      <c r="E264" s="153" t="s">
        <v>1</v>
      </c>
      <c r="F264" s="154" t="s">
        <v>1763</v>
      </c>
      <c r="H264" s="153" t="s">
        <v>1</v>
      </c>
      <c r="I264" s="155"/>
      <c r="L264" s="151"/>
      <c r="M264" s="156"/>
      <c r="T264" s="157"/>
      <c r="AT264" s="153" t="s">
        <v>179</v>
      </c>
      <c r="AU264" s="153" t="s">
        <v>89</v>
      </c>
      <c r="AV264" s="12" t="s">
        <v>87</v>
      </c>
      <c r="AW264" s="12" t="s">
        <v>36</v>
      </c>
      <c r="AX264" s="12" t="s">
        <v>80</v>
      </c>
      <c r="AY264" s="153" t="s">
        <v>171</v>
      </c>
    </row>
    <row r="265" spans="2:51" s="13" customFormat="1">
      <c r="B265" s="158"/>
      <c r="D265" s="152" t="s">
        <v>179</v>
      </c>
      <c r="E265" s="159" t="s">
        <v>1</v>
      </c>
      <c r="F265" s="160" t="s">
        <v>2821</v>
      </c>
      <c r="H265" s="161">
        <v>-0.217</v>
      </c>
      <c r="I265" s="162"/>
      <c r="L265" s="158"/>
      <c r="M265" s="163"/>
      <c r="T265" s="164"/>
      <c r="AT265" s="159" t="s">
        <v>179</v>
      </c>
      <c r="AU265" s="159" t="s">
        <v>89</v>
      </c>
      <c r="AV265" s="13" t="s">
        <v>89</v>
      </c>
      <c r="AW265" s="13" t="s">
        <v>36</v>
      </c>
      <c r="AX265" s="13" t="s">
        <v>80</v>
      </c>
      <c r="AY265" s="159" t="s">
        <v>171</v>
      </c>
    </row>
    <row r="266" spans="2:51" s="13" customFormat="1">
      <c r="B266" s="158"/>
      <c r="D266" s="152" t="s">
        <v>179</v>
      </c>
      <c r="E266" s="159" t="s">
        <v>1</v>
      </c>
      <c r="F266" s="160" t="s">
        <v>2822</v>
      </c>
      <c r="H266" s="161">
        <v>-0.127</v>
      </c>
      <c r="I266" s="162"/>
      <c r="L266" s="158"/>
      <c r="M266" s="163"/>
      <c r="T266" s="164"/>
      <c r="AT266" s="159" t="s">
        <v>179</v>
      </c>
      <c r="AU266" s="159" t="s">
        <v>89</v>
      </c>
      <c r="AV266" s="13" t="s">
        <v>89</v>
      </c>
      <c r="AW266" s="13" t="s">
        <v>36</v>
      </c>
      <c r="AX266" s="13" t="s">
        <v>80</v>
      </c>
      <c r="AY266" s="159" t="s">
        <v>171</v>
      </c>
    </row>
    <row r="267" spans="2:51" s="15" customFormat="1">
      <c r="B267" s="172"/>
      <c r="D267" s="152" t="s">
        <v>179</v>
      </c>
      <c r="E267" s="173" t="s">
        <v>1</v>
      </c>
      <c r="F267" s="174" t="s">
        <v>224</v>
      </c>
      <c r="H267" s="175">
        <v>4.782</v>
      </c>
      <c r="I267" s="176"/>
      <c r="L267" s="172"/>
      <c r="M267" s="177"/>
      <c r="T267" s="178"/>
      <c r="AT267" s="173" t="s">
        <v>179</v>
      </c>
      <c r="AU267" s="173" t="s">
        <v>89</v>
      </c>
      <c r="AV267" s="15" t="s">
        <v>96</v>
      </c>
      <c r="AW267" s="15" t="s">
        <v>36</v>
      </c>
      <c r="AX267" s="15" t="s">
        <v>80</v>
      </c>
      <c r="AY267" s="173" t="s">
        <v>171</v>
      </c>
    </row>
    <row r="268" spans="2:51" s="12" customFormat="1">
      <c r="B268" s="151"/>
      <c r="D268" s="152" t="s">
        <v>179</v>
      </c>
      <c r="E268" s="153" t="s">
        <v>1</v>
      </c>
      <c r="F268" s="154" t="s">
        <v>2823</v>
      </c>
      <c r="H268" s="153" t="s">
        <v>1</v>
      </c>
      <c r="I268" s="155"/>
      <c r="L268" s="151"/>
      <c r="M268" s="156"/>
      <c r="T268" s="157"/>
      <c r="AT268" s="153" t="s">
        <v>179</v>
      </c>
      <c r="AU268" s="153" t="s">
        <v>89</v>
      </c>
      <c r="AV268" s="12" t="s">
        <v>87</v>
      </c>
      <c r="AW268" s="12" t="s">
        <v>36</v>
      </c>
      <c r="AX268" s="12" t="s">
        <v>80</v>
      </c>
      <c r="AY268" s="153" t="s">
        <v>171</v>
      </c>
    </row>
    <row r="269" spans="2:51" s="13" customFormat="1">
      <c r="B269" s="158"/>
      <c r="D269" s="152" t="s">
        <v>179</v>
      </c>
      <c r="E269" s="159" t="s">
        <v>1</v>
      </c>
      <c r="F269" s="160" t="s">
        <v>2824</v>
      </c>
      <c r="H269" s="161">
        <v>1.8</v>
      </c>
      <c r="I269" s="162"/>
      <c r="L269" s="158"/>
      <c r="M269" s="163"/>
      <c r="T269" s="164"/>
      <c r="AT269" s="159" t="s">
        <v>179</v>
      </c>
      <c r="AU269" s="159" t="s">
        <v>89</v>
      </c>
      <c r="AV269" s="13" t="s">
        <v>89</v>
      </c>
      <c r="AW269" s="13" t="s">
        <v>36</v>
      </c>
      <c r="AX269" s="13" t="s">
        <v>80</v>
      </c>
      <c r="AY269" s="159" t="s">
        <v>171</v>
      </c>
    </row>
    <row r="270" spans="2:51" s="13" customFormat="1">
      <c r="B270" s="158"/>
      <c r="D270" s="152" t="s">
        <v>179</v>
      </c>
      <c r="E270" s="159" t="s">
        <v>1</v>
      </c>
      <c r="F270" s="160" t="s">
        <v>2825</v>
      </c>
      <c r="H270" s="161">
        <v>-0.23599999999999999</v>
      </c>
      <c r="I270" s="162"/>
      <c r="L270" s="158"/>
      <c r="M270" s="163"/>
      <c r="T270" s="164"/>
      <c r="AT270" s="159" t="s">
        <v>179</v>
      </c>
      <c r="AU270" s="159" t="s">
        <v>89</v>
      </c>
      <c r="AV270" s="13" t="s">
        <v>89</v>
      </c>
      <c r="AW270" s="13" t="s">
        <v>36</v>
      </c>
      <c r="AX270" s="13" t="s">
        <v>80</v>
      </c>
      <c r="AY270" s="159" t="s">
        <v>171</v>
      </c>
    </row>
    <row r="271" spans="2:51" s="15" customFormat="1">
      <c r="B271" s="172"/>
      <c r="D271" s="152" t="s">
        <v>179</v>
      </c>
      <c r="E271" s="173" t="s">
        <v>1</v>
      </c>
      <c r="F271" s="174" t="s">
        <v>224</v>
      </c>
      <c r="H271" s="175">
        <v>1.5640000000000001</v>
      </c>
      <c r="I271" s="176"/>
      <c r="L271" s="172"/>
      <c r="M271" s="177"/>
      <c r="T271" s="178"/>
      <c r="AT271" s="173" t="s">
        <v>179</v>
      </c>
      <c r="AU271" s="173" t="s">
        <v>89</v>
      </c>
      <c r="AV271" s="15" t="s">
        <v>96</v>
      </c>
      <c r="AW271" s="15" t="s">
        <v>36</v>
      </c>
      <c r="AX271" s="15" t="s">
        <v>80</v>
      </c>
      <c r="AY271" s="173" t="s">
        <v>171</v>
      </c>
    </row>
    <row r="272" spans="2:51" s="14" customFormat="1">
      <c r="B272" s="165"/>
      <c r="D272" s="152" t="s">
        <v>179</v>
      </c>
      <c r="E272" s="166" t="s">
        <v>1</v>
      </c>
      <c r="F272" s="167" t="s">
        <v>183</v>
      </c>
      <c r="H272" s="168">
        <v>8.7940000000000005</v>
      </c>
      <c r="I272" s="169"/>
      <c r="L272" s="165"/>
      <c r="M272" s="170"/>
      <c r="T272" s="171"/>
      <c r="AT272" s="166" t="s">
        <v>179</v>
      </c>
      <c r="AU272" s="166" t="s">
        <v>89</v>
      </c>
      <c r="AV272" s="14" t="s">
        <v>177</v>
      </c>
      <c r="AW272" s="14" t="s">
        <v>36</v>
      </c>
      <c r="AX272" s="14" t="s">
        <v>87</v>
      </c>
      <c r="AY272" s="166" t="s">
        <v>171</v>
      </c>
    </row>
    <row r="273" spans="2:65" s="1" customFormat="1" ht="33" customHeight="1">
      <c r="B273" s="32"/>
      <c r="C273" s="137" t="s">
        <v>552</v>
      </c>
      <c r="D273" s="137" t="s">
        <v>173</v>
      </c>
      <c r="E273" s="138" t="s">
        <v>1778</v>
      </c>
      <c r="F273" s="139" t="s">
        <v>1779</v>
      </c>
      <c r="G273" s="140" t="s">
        <v>176</v>
      </c>
      <c r="H273" s="141">
        <v>47.732999999999997</v>
      </c>
      <c r="I273" s="142"/>
      <c r="J273" s="143">
        <f>ROUND(I273*H273,2)</f>
        <v>0</v>
      </c>
      <c r="K273" s="144"/>
      <c r="L273" s="32"/>
      <c r="M273" s="145" t="s">
        <v>1</v>
      </c>
      <c r="N273" s="146" t="s">
        <v>45</v>
      </c>
      <c r="P273" s="147">
        <f>O273*H273</f>
        <v>0</v>
      </c>
      <c r="Q273" s="147">
        <v>1.6199999999999999E-3</v>
      </c>
      <c r="R273" s="147">
        <f>Q273*H273</f>
        <v>7.7327459999999987E-2</v>
      </c>
      <c r="S273" s="147">
        <v>0</v>
      </c>
      <c r="T273" s="148">
        <f>S273*H273</f>
        <v>0</v>
      </c>
      <c r="AR273" s="149" t="s">
        <v>177</v>
      </c>
      <c r="AT273" s="149" t="s">
        <v>173</v>
      </c>
      <c r="AU273" s="149" t="s">
        <v>89</v>
      </c>
      <c r="AY273" s="17" t="s">
        <v>171</v>
      </c>
      <c r="BE273" s="150">
        <f>IF(N273="základní",J273,0)</f>
        <v>0</v>
      </c>
      <c r="BF273" s="150">
        <f>IF(N273="snížená",J273,0)</f>
        <v>0</v>
      </c>
      <c r="BG273" s="150">
        <f>IF(N273="zákl. přenesená",J273,0)</f>
        <v>0</v>
      </c>
      <c r="BH273" s="150">
        <f>IF(N273="sníž. přenesená",J273,0)</f>
        <v>0</v>
      </c>
      <c r="BI273" s="150">
        <f>IF(N273="nulová",J273,0)</f>
        <v>0</v>
      </c>
      <c r="BJ273" s="17" t="s">
        <v>87</v>
      </c>
      <c r="BK273" s="150">
        <f>ROUND(I273*H273,2)</f>
        <v>0</v>
      </c>
      <c r="BL273" s="17" t="s">
        <v>177</v>
      </c>
      <c r="BM273" s="149" t="s">
        <v>2826</v>
      </c>
    </row>
    <row r="274" spans="2:65" s="12" customFormat="1">
      <c r="B274" s="151"/>
      <c r="D274" s="152" t="s">
        <v>179</v>
      </c>
      <c r="E274" s="153" t="s">
        <v>1</v>
      </c>
      <c r="F274" s="154" t="s">
        <v>2723</v>
      </c>
      <c r="H274" s="153" t="s">
        <v>1</v>
      </c>
      <c r="I274" s="155"/>
      <c r="L274" s="151"/>
      <c r="M274" s="156"/>
      <c r="T274" s="157"/>
      <c r="AT274" s="153" t="s">
        <v>179</v>
      </c>
      <c r="AU274" s="153" t="s">
        <v>89</v>
      </c>
      <c r="AV274" s="12" t="s">
        <v>87</v>
      </c>
      <c r="AW274" s="12" t="s">
        <v>36</v>
      </c>
      <c r="AX274" s="12" t="s">
        <v>80</v>
      </c>
      <c r="AY274" s="153" t="s">
        <v>171</v>
      </c>
    </row>
    <row r="275" spans="2:65" s="12" customFormat="1">
      <c r="B275" s="151"/>
      <c r="D275" s="152" t="s">
        <v>179</v>
      </c>
      <c r="E275" s="153" t="s">
        <v>1</v>
      </c>
      <c r="F275" s="154" t="s">
        <v>1749</v>
      </c>
      <c r="H275" s="153" t="s">
        <v>1</v>
      </c>
      <c r="I275" s="155"/>
      <c r="L275" s="151"/>
      <c r="M275" s="156"/>
      <c r="T275" s="157"/>
      <c r="AT275" s="153" t="s">
        <v>179</v>
      </c>
      <c r="AU275" s="153" t="s">
        <v>89</v>
      </c>
      <c r="AV275" s="12" t="s">
        <v>87</v>
      </c>
      <c r="AW275" s="12" t="s">
        <v>36</v>
      </c>
      <c r="AX275" s="12" t="s">
        <v>80</v>
      </c>
      <c r="AY275" s="153" t="s">
        <v>171</v>
      </c>
    </row>
    <row r="276" spans="2:65" s="13" customFormat="1">
      <c r="B276" s="158"/>
      <c r="D276" s="152" t="s">
        <v>179</v>
      </c>
      <c r="E276" s="159" t="s">
        <v>1</v>
      </c>
      <c r="F276" s="160" t="s">
        <v>2827</v>
      </c>
      <c r="H276" s="161">
        <v>1.28</v>
      </c>
      <c r="I276" s="162"/>
      <c r="L276" s="158"/>
      <c r="M276" s="163"/>
      <c r="T276" s="164"/>
      <c r="AT276" s="159" t="s">
        <v>179</v>
      </c>
      <c r="AU276" s="159" t="s">
        <v>89</v>
      </c>
      <c r="AV276" s="13" t="s">
        <v>89</v>
      </c>
      <c r="AW276" s="13" t="s">
        <v>36</v>
      </c>
      <c r="AX276" s="13" t="s">
        <v>80</v>
      </c>
      <c r="AY276" s="159" t="s">
        <v>171</v>
      </c>
    </row>
    <row r="277" spans="2:65" s="15" customFormat="1">
      <c r="B277" s="172"/>
      <c r="D277" s="152" t="s">
        <v>179</v>
      </c>
      <c r="E277" s="173" t="s">
        <v>1</v>
      </c>
      <c r="F277" s="174" t="s">
        <v>224</v>
      </c>
      <c r="H277" s="175">
        <v>1.28</v>
      </c>
      <c r="I277" s="176"/>
      <c r="L277" s="172"/>
      <c r="M277" s="177"/>
      <c r="T277" s="178"/>
      <c r="AT277" s="173" t="s">
        <v>179</v>
      </c>
      <c r="AU277" s="173" t="s">
        <v>89</v>
      </c>
      <c r="AV277" s="15" t="s">
        <v>96</v>
      </c>
      <c r="AW277" s="15" t="s">
        <v>36</v>
      </c>
      <c r="AX277" s="15" t="s">
        <v>80</v>
      </c>
      <c r="AY277" s="173" t="s">
        <v>171</v>
      </c>
    </row>
    <row r="278" spans="2:65" s="12" customFormat="1">
      <c r="B278" s="151"/>
      <c r="D278" s="152" t="s">
        <v>179</v>
      </c>
      <c r="E278" s="153" t="s">
        <v>1</v>
      </c>
      <c r="F278" s="154" t="s">
        <v>1755</v>
      </c>
      <c r="H278" s="153" t="s">
        <v>1</v>
      </c>
      <c r="I278" s="155"/>
      <c r="L278" s="151"/>
      <c r="M278" s="156"/>
      <c r="T278" s="157"/>
      <c r="AT278" s="153" t="s">
        <v>179</v>
      </c>
      <c r="AU278" s="153" t="s">
        <v>89</v>
      </c>
      <c r="AV278" s="12" t="s">
        <v>87</v>
      </c>
      <c r="AW278" s="12" t="s">
        <v>36</v>
      </c>
      <c r="AX278" s="12" t="s">
        <v>80</v>
      </c>
      <c r="AY278" s="153" t="s">
        <v>171</v>
      </c>
    </row>
    <row r="279" spans="2:65" s="13" customFormat="1">
      <c r="B279" s="158"/>
      <c r="D279" s="152" t="s">
        <v>179</v>
      </c>
      <c r="E279" s="159" t="s">
        <v>1</v>
      </c>
      <c r="F279" s="160" t="s">
        <v>2828</v>
      </c>
      <c r="H279" s="161">
        <v>3.48</v>
      </c>
      <c r="I279" s="162"/>
      <c r="L279" s="158"/>
      <c r="M279" s="163"/>
      <c r="T279" s="164"/>
      <c r="AT279" s="159" t="s">
        <v>179</v>
      </c>
      <c r="AU279" s="159" t="s">
        <v>89</v>
      </c>
      <c r="AV279" s="13" t="s">
        <v>89</v>
      </c>
      <c r="AW279" s="13" t="s">
        <v>36</v>
      </c>
      <c r="AX279" s="13" t="s">
        <v>80</v>
      </c>
      <c r="AY279" s="159" t="s">
        <v>171</v>
      </c>
    </row>
    <row r="280" spans="2:65" s="15" customFormat="1">
      <c r="B280" s="172"/>
      <c r="D280" s="152" t="s">
        <v>179</v>
      </c>
      <c r="E280" s="173" t="s">
        <v>1</v>
      </c>
      <c r="F280" s="174" t="s">
        <v>224</v>
      </c>
      <c r="H280" s="175">
        <v>3.48</v>
      </c>
      <c r="I280" s="176"/>
      <c r="L280" s="172"/>
      <c r="M280" s="177"/>
      <c r="T280" s="178"/>
      <c r="AT280" s="173" t="s">
        <v>179</v>
      </c>
      <c r="AU280" s="173" t="s">
        <v>89</v>
      </c>
      <c r="AV280" s="15" t="s">
        <v>96</v>
      </c>
      <c r="AW280" s="15" t="s">
        <v>36</v>
      </c>
      <c r="AX280" s="15" t="s">
        <v>80</v>
      </c>
      <c r="AY280" s="173" t="s">
        <v>171</v>
      </c>
    </row>
    <row r="281" spans="2:65" s="12" customFormat="1">
      <c r="B281" s="151"/>
      <c r="D281" s="152" t="s">
        <v>179</v>
      </c>
      <c r="E281" s="153" t="s">
        <v>1</v>
      </c>
      <c r="F281" s="154" t="s">
        <v>2818</v>
      </c>
      <c r="H281" s="153" t="s">
        <v>1</v>
      </c>
      <c r="I281" s="155"/>
      <c r="L281" s="151"/>
      <c r="M281" s="156"/>
      <c r="T281" s="157"/>
      <c r="AT281" s="153" t="s">
        <v>179</v>
      </c>
      <c r="AU281" s="153" t="s">
        <v>89</v>
      </c>
      <c r="AV281" s="12" t="s">
        <v>87</v>
      </c>
      <c r="AW281" s="12" t="s">
        <v>36</v>
      </c>
      <c r="AX281" s="12" t="s">
        <v>80</v>
      </c>
      <c r="AY281" s="153" t="s">
        <v>171</v>
      </c>
    </row>
    <row r="282" spans="2:65" s="12" customFormat="1">
      <c r="B282" s="151"/>
      <c r="D282" s="152" t="s">
        <v>179</v>
      </c>
      <c r="E282" s="153" t="s">
        <v>1</v>
      </c>
      <c r="F282" s="154" t="s">
        <v>1784</v>
      </c>
      <c r="H282" s="153" t="s">
        <v>1</v>
      </c>
      <c r="I282" s="155"/>
      <c r="L282" s="151"/>
      <c r="M282" s="156"/>
      <c r="T282" s="157"/>
      <c r="AT282" s="153" t="s">
        <v>179</v>
      </c>
      <c r="AU282" s="153" t="s">
        <v>89</v>
      </c>
      <c r="AV282" s="12" t="s">
        <v>87</v>
      </c>
      <c r="AW282" s="12" t="s">
        <v>36</v>
      </c>
      <c r="AX282" s="12" t="s">
        <v>80</v>
      </c>
      <c r="AY282" s="153" t="s">
        <v>171</v>
      </c>
    </row>
    <row r="283" spans="2:65" s="13" customFormat="1">
      <c r="B283" s="158"/>
      <c r="D283" s="152" t="s">
        <v>179</v>
      </c>
      <c r="E283" s="159" t="s">
        <v>1</v>
      </c>
      <c r="F283" s="160" t="s">
        <v>2829</v>
      </c>
      <c r="H283" s="161">
        <v>4.6020000000000003</v>
      </c>
      <c r="I283" s="162"/>
      <c r="L283" s="158"/>
      <c r="M283" s="163"/>
      <c r="T283" s="164"/>
      <c r="AT283" s="159" t="s">
        <v>179</v>
      </c>
      <c r="AU283" s="159" t="s">
        <v>89</v>
      </c>
      <c r="AV283" s="13" t="s">
        <v>89</v>
      </c>
      <c r="AW283" s="13" t="s">
        <v>36</v>
      </c>
      <c r="AX283" s="13" t="s">
        <v>80</v>
      </c>
      <c r="AY283" s="159" t="s">
        <v>171</v>
      </c>
    </row>
    <row r="284" spans="2:65" s="13" customFormat="1">
      <c r="B284" s="158"/>
      <c r="D284" s="152" t="s">
        <v>179</v>
      </c>
      <c r="E284" s="159" t="s">
        <v>1</v>
      </c>
      <c r="F284" s="160" t="s">
        <v>2830</v>
      </c>
      <c r="H284" s="161">
        <v>1.673</v>
      </c>
      <c r="I284" s="162"/>
      <c r="L284" s="158"/>
      <c r="M284" s="163"/>
      <c r="T284" s="164"/>
      <c r="AT284" s="159" t="s">
        <v>179</v>
      </c>
      <c r="AU284" s="159" t="s">
        <v>89</v>
      </c>
      <c r="AV284" s="13" t="s">
        <v>89</v>
      </c>
      <c r="AW284" s="13" t="s">
        <v>36</v>
      </c>
      <c r="AX284" s="13" t="s">
        <v>80</v>
      </c>
      <c r="AY284" s="159" t="s">
        <v>171</v>
      </c>
    </row>
    <row r="285" spans="2:65" s="13" customFormat="1">
      <c r="B285" s="158"/>
      <c r="D285" s="152" t="s">
        <v>179</v>
      </c>
      <c r="E285" s="159" t="s">
        <v>1</v>
      </c>
      <c r="F285" s="160" t="s">
        <v>2831</v>
      </c>
      <c r="H285" s="161">
        <v>7.9649999999999999</v>
      </c>
      <c r="I285" s="162"/>
      <c r="L285" s="158"/>
      <c r="M285" s="163"/>
      <c r="T285" s="164"/>
      <c r="AT285" s="159" t="s">
        <v>179</v>
      </c>
      <c r="AU285" s="159" t="s">
        <v>89</v>
      </c>
      <c r="AV285" s="13" t="s">
        <v>89</v>
      </c>
      <c r="AW285" s="13" t="s">
        <v>36</v>
      </c>
      <c r="AX285" s="13" t="s">
        <v>80</v>
      </c>
      <c r="AY285" s="159" t="s">
        <v>171</v>
      </c>
    </row>
    <row r="286" spans="2:65" s="13" customFormat="1">
      <c r="B286" s="158"/>
      <c r="D286" s="152" t="s">
        <v>179</v>
      </c>
      <c r="E286" s="159" t="s">
        <v>1</v>
      </c>
      <c r="F286" s="160" t="s">
        <v>2830</v>
      </c>
      <c r="H286" s="161">
        <v>1.673</v>
      </c>
      <c r="I286" s="162"/>
      <c r="L286" s="158"/>
      <c r="M286" s="163"/>
      <c r="T286" s="164"/>
      <c r="AT286" s="159" t="s">
        <v>179</v>
      </c>
      <c r="AU286" s="159" t="s">
        <v>89</v>
      </c>
      <c r="AV286" s="13" t="s">
        <v>89</v>
      </c>
      <c r="AW286" s="13" t="s">
        <v>36</v>
      </c>
      <c r="AX286" s="13" t="s">
        <v>80</v>
      </c>
      <c r="AY286" s="159" t="s">
        <v>171</v>
      </c>
    </row>
    <row r="287" spans="2:65" s="12" customFormat="1">
      <c r="B287" s="151"/>
      <c r="D287" s="152" t="s">
        <v>179</v>
      </c>
      <c r="E287" s="153" t="s">
        <v>1</v>
      </c>
      <c r="F287" s="154" t="s">
        <v>1788</v>
      </c>
      <c r="H287" s="153" t="s">
        <v>1</v>
      </c>
      <c r="I287" s="155"/>
      <c r="L287" s="151"/>
      <c r="M287" s="156"/>
      <c r="T287" s="157"/>
      <c r="AT287" s="153" t="s">
        <v>179</v>
      </c>
      <c r="AU287" s="153" t="s">
        <v>89</v>
      </c>
      <c r="AV287" s="12" t="s">
        <v>87</v>
      </c>
      <c r="AW287" s="12" t="s">
        <v>36</v>
      </c>
      <c r="AX287" s="12" t="s">
        <v>80</v>
      </c>
      <c r="AY287" s="153" t="s">
        <v>171</v>
      </c>
    </row>
    <row r="288" spans="2:65" s="13" customFormat="1">
      <c r="B288" s="158"/>
      <c r="D288" s="152" t="s">
        <v>179</v>
      </c>
      <c r="E288" s="159" t="s">
        <v>1</v>
      </c>
      <c r="F288" s="160" t="s">
        <v>2832</v>
      </c>
      <c r="H288" s="161">
        <v>17.7</v>
      </c>
      <c r="I288" s="162"/>
      <c r="L288" s="158"/>
      <c r="M288" s="163"/>
      <c r="T288" s="164"/>
      <c r="AT288" s="159" t="s">
        <v>179</v>
      </c>
      <c r="AU288" s="159" t="s">
        <v>89</v>
      </c>
      <c r="AV288" s="13" t="s">
        <v>89</v>
      </c>
      <c r="AW288" s="13" t="s">
        <v>36</v>
      </c>
      <c r="AX288" s="13" t="s">
        <v>80</v>
      </c>
      <c r="AY288" s="159" t="s">
        <v>171</v>
      </c>
    </row>
    <row r="289" spans="2:65" s="12" customFormat="1">
      <c r="B289" s="151"/>
      <c r="D289" s="152" t="s">
        <v>179</v>
      </c>
      <c r="E289" s="153" t="s">
        <v>1</v>
      </c>
      <c r="F289" s="154" t="s">
        <v>1791</v>
      </c>
      <c r="H289" s="153" t="s">
        <v>1</v>
      </c>
      <c r="I289" s="155"/>
      <c r="L289" s="151"/>
      <c r="M289" s="156"/>
      <c r="T289" s="157"/>
      <c r="AT289" s="153" t="s">
        <v>179</v>
      </c>
      <c r="AU289" s="153" t="s">
        <v>89</v>
      </c>
      <c r="AV289" s="12" t="s">
        <v>87</v>
      </c>
      <c r="AW289" s="12" t="s">
        <v>36</v>
      </c>
      <c r="AX289" s="12" t="s">
        <v>80</v>
      </c>
      <c r="AY289" s="153" t="s">
        <v>171</v>
      </c>
    </row>
    <row r="290" spans="2:65" s="13" customFormat="1">
      <c r="B290" s="158"/>
      <c r="D290" s="152" t="s">
        <v>179</v>
      </c>
      <c r="E290" s="159" t="s">
        <v>1</v>
      </c>
      <c r="F290" s="160" t="s">
        <v>2833</v>
      </c>
      <c r="H290" s="161">
        <v>1.02</v>
      </c>
      <c r="I290" s="162"/>
      <c r="L290" s="158"/>
      <c r="M290" s="163"/>
      <c r="T290" s="164"/>
      <c r="AT290" s="159" t="s">
        <v>179</v>
      </c>
      <c r="AU290" s="159" t="s">
        <v>89</v>
      </c>
      <c r="AV290" s="13" t="s">
        <v>89</v>
      </c>
      <c r="AW290" s="13" t="s">
        <v>36</v>
      </c>
      <c r="AX290" s="13" t="s">
        <v>80</v>
      </c>
      <c r="AY290" s="159" t="s">
        <v>171</v>
      </c>
    </row>
    <row r="291" spans="2:65" s="13" customFormat="1">
      <c r="B291" s="158"/>
      <c r="D291" s="152" t="s">
        <v>179</v>
      </c>
      <c r="E291" s="159" t="s">
        <v>1</v>
      </c>
      <c r="F291" s="160" t="s">
        <v>2834</v>
      </c>
      <c r="H291" s="161">
        <v>0.6</v>
      </c>
      <c r="I291" s="162"/>
      <c r="L291" s="158"/>
      <c r="M291" s="163"/>
      <c r="T291" s="164"/>
      <c r="AT291" s="159" t="s">
        <v>179</v>
      </c>
      <c r="AU291" s="159" t="s">
        <v>89</v>
      </c>
      <c r="AV291" s="13" t="s">
        <v>89</v>
      </c>
      <c r="AW291" s="13" t="s">
        <v>36</v>
      </c>
      <c r="AX291" s="13" t="s">
        <v>80</v>
      </c>
      <c r="AY291" s="159" t="s">
        <v>171</v>
      </c>
    </row>
    <row r="292" spans="2:65" s="13" customFormat="1">
      <c r="B292" s="158"/>
      <c r="D292" s="152" t="s">
        <v>179</v>
      </c>
      <c r="E292" s="159" t="s">
        <v>1</v>
      </c>
      <c r="F292" s="160" t="s">
        <v>2835</v>
      </c>
      <c r="H292" s="161">
        <v>0.78</v>
      </c>
      <c r="I292" s="162"/>
      <c r="L292" s="158"/>
      <c r="M292" s="163"/>
      <c r="T292" s="164"/>
      <c r="AT292" s="159" t="s">
        <v>179</v>
      </c>
      <c r="AU292" s="159" t="s">
        <v>89</v>
      </c>
      <c r="AV292" s="13" t="s">
        <v>89</v>
      </c>
      <c r="AW292" s="13" t="s">
        <v>36</v>
      </c>
      <c r="AX292" s="13" t="s">
        <v>80</v>
      </c>
      <c r="AY292" s="159" t="s">
        <v>171</v>
      </c>
    </row>
    <row r="293" spans="2:65" s="13" customFormat="1">
      <c r="B293" s="158"/>
      <c r="D293" s="152" t="s">
        <v>179</v>
      </c>
      <c r="E293" s="159" t="s">
        <v>1</v>
      </c>
      <c r="F293" s="160" t="s">
        <v>2836</v>
      </c>
      <c r="H293" s="161">
        <v>0.6</v>
      </c>
      <c r="I293" s="162"/>
      <c r="L293" s="158"/>
      <c r="M293" s="163"/>
      <c r="T293" s="164"/>
      <c r="AT293" s="159" t="s">
        <v>179</v>
      </c>
      <c r="AU293" s="159" t="s">
        <v>89</v>
      </c>
      <c r="AV293" s="13" t="s">
        <v>89</v>
      </c>
      <c r="AW293" s="13" t="s">
        <v>36</v>
      </c>
      <c r="AX293" s="13" t="s">
        <v>80</v>
      </c>
      <c r="AY293" s="159" t="s">
        <v>171</v>
      </c>
    </row>
    <row r="294" spans="2:65" s="15" customFormat="1">
      <c r="B294" s="172"/>
      <c r="D294" s="152" t="s">
        <v>179</v>
      </c>
      <c r="E294" s="173" t="s">
        <v>1</v>
      </c>
      <c r="F294" s="174" t="s">
        <v>224</v>
      </c>
      <c r="H294" s="175">
        <v>36.613</v>
      </c>
      <c r="I294" s="176"/>
      <c r="L294" s="172"/>
      <c r="M294" s="177"/>
      <c r="T294" s="178"/>
      <c r="AT294" s="173" t="s">
        <v>179</v>
      </c>
      <c r="AU294" s="173" t="s">
        <v>89</v>
      </c>
      <c r="AV294" s="15" t="s">
        <v>96</v>
      </c>
      <c r="AW294" s="15" t="s">
        <v>36</v>
      </c>
      <c r="AX294" s="15" t="s">
        <v>80</v>
      </c>
      <c r="AY294" s="173" t="s">
        <v>171</v>
      </c>
    </row>
    <row r="295" spans="2:65" s="12" customFormat="1">
      <c r="B295" s="151"/>
      <c r="D295" s="152" t="s">
        <v>179</v>
      </c>
      <c r="E295" s="153" t="s">
        <v>1</v>
      </c>
      <c r="F295" s="154" t="s">
        <v>2823</v>
      </c>
      <c r="H295" s="153" t="s">
        <v>1</v>
      </c>
      <c r="I295" s="155"/>
      <c r="L295" s="151"/>
      <c r="M295" s="156"/>
      <c r="T295" s="157"/>
      <c r="AT295" s="153" t="s">
        <v>179</v>
      </c>
      <c r="AU295" s="153" t="s">
        <v>89</v>
      </c>
      <c r="AV295" s="12" t="s">
        <v>87</v>
      </c>
      <c r="AW295" s="12" t="s">
        <v>36</v>
      </c>
      <c r="AX295" s="12" t="s">
        <v>80</v>
      </c>
      <c r="AY295" s="153" t="s">
        <v>171</v>
      </c>
    </row>
    <row r="296" spans="2:65" s="13" customFormat="1">
      <c r="B296" s="158"/>
      <c r="D296" s="152" t="s">
        <v>179</v>
      </c>
      <c r="E296" s="159" t="s">
        <v>1</v>
      </c>
      <c r="F296" s="160" t="s">
        <v>2837</v>
      </c>
      <c r="H296" s="161">
        <v>3</v>
      </c>
      <c r="I296" s="162"/>
      <c r="L296" s="158"/>
      <c r="M296" s="163"/>
      <c r="T296" s="164"/>
      <c r="AT296" s="159" t="s">
        <v>179</v>
      </c>
      <c r="AU296" s="159" t="s">
        <v>89</v>
      </c>
      <c r="AV296" s="13" t="s">
        <v>89</v>
      </c>
      <c r="AW296" s="13" t="s">
        <v>36</v>
      </c>
      <c r="AX296" s="13" t="s">
        <v>80</v>
      </c>
      <c r="AY296" s="159" t="s">
        <v>171</v>
      </c>
    </row>
    <row r="297" spans="2:65" s="15" customFormat="1">
      <c r="B297" s="172"/>
      <c r="D297" s="152" t="s">
        <v>179</v>
      </c>
      <c r="E297" s="173" t="s">
        <v>1</v>
      </c>
      <c r="F297" s="174" t="s">
        <v>224</v>
      </c>
      <c r="H297" s="175">
        <v>3</v>
      </c>
      <c r="I297" s="176"/>
      <c r="L297" s="172"/>
      <c r="M297" s="177"/>
      <c r="T297" s="178"/>
      <c r="AT297" s="173" t="s">
        <v>179</v>
      </c>
      <c r="AU297" s="173" t="s">
        <v>89</v>
      </c>
      <c r="AV297" s="15" t="s">
        <v>96</v>
      </c>
      <c r="AW297" s="15" t="s">
        <v>36</v>
      </c>
      <c r="AX297" s="15" t="s">
        <v>80</v>
      </c>
      <c r="AY297" s="173" t="s">
        <v>171</v>
      </c>
    </row>
    <row r="298" spans="2:65" s="13" customFormat="1">
      <c r="B298" s="158"/>
      <c r="D298" s="152" t="s">
        <v>179</v>
      </c>
      <c r="E298" s="159" t="s">
        <v>1</v>
      </c>
      <c r="F298" s="160" t="s">
        <v>2838</v>
      </c>
      <c r="H298" s="161">
        <v>3.36</v>
      </c>
      <c r="I298" s="162"/>
      <c r="L298" s="158"/>
      <c r="M298" s="163"/>
      <c r="T298" s="164"/>
      <c r="AT298" s="159" t="s">
        <v>179</v>
      </c>
      <c r="AU298" s="159" t="s">
        <v>89</v>
      </c>
      <c r="AV298" s="13" t="s">
        <v>89</v>
      </c>
      <c r="AW298" s="13" t="s">
        <v>36</v>
      </c>
      <c r="AX298" s="13" t="s">
        <v>80</v>
      </c>
      <c r="AY298" s="159" t="s">
        <v>171</v>
      </c>
    </row>
    <row r="299" spans="2:65" s="14" customFormat="1">
      <c r="B299" s="165"/>
      <c r="D299" s="152" t="s">
        <v>179</v>
      </c>
      <c r="E299" s="166" t="s">
        <v>1</v>
      </c>
      <c r="F299" s="167" t="s">
        <v>183</v>
      </c>
      <c r="H299" s="168">
        <v>47.732999999999997</v>
      </c>
      <c r="I299" s="169"/>
      <c r="L299" s="165"/>
      <c r="M299" s="170"/>
      <c r="T299" s="171"/>
      <c r="AT299" s="166" t="s">
        <v>179</v>
      </c>
      <c r="AU299" s="166" t="s">
        <v>89</v>
      </c>
      <c r="AV299" s="14" t="s">
        <v>177</v>
      </c>
      <c r="AW299" s="14" t="s">
        <v>36</v>
      </c>
      <c r="AX299" s="14" t="s">
        <v>87</v>
      </c>
      <c r="AY299" s="166" t="s">
        <v>171</v>
      </c>
    </row>
    <row r="300" spans="2:65" s="1" customFormat="1" ht="33" customHeight="1">
      <c r="B300" s="32"/>
      <c r="C300" s="137" t="s">
        <v>556</v>
      </c>
      <c r="D300" s="137" t="s">
        <v>173</v>
      </c>
      <c r="E300" s="138" t="s">
        <v>1817</v>
      </c>
      <c r="F300" s="139" t="s">
        <v>1818</v>
      </c>
      <c r="G300" s="140" t="s">
        <v>176</v>
      </c>
      <c r="H300" s="141">
        <v>47.732999999999997</v>
      </c>
      <c r="I300" s="142"/>
      <c r="J300" s="143">
        <f>ROUND(I300*H300,2)</f>
        <v>0</v>
      </c>
      <c r="K300" s="144"/>
      <c r="L300" s="32"/>
      <c r="M300" s="145" t="s">
        <v>1</v>
      </c>
      <c r="N300" s="146" t="s">
        <v>45</v>
      </c>
      <c r="P300" s="147">
        <f>O300*H300</f>
        <v>0</v>
      </c>
      <c r="Q300" s="147">
        <v>0</v>
      </c>
      <c r="R300" s="147">
        <f>Q300*H300</f>
        <v>0</v>
      </c>
      <c r="S300" s="147">
        <v>0</v>
      </c>
      <c r="T300" s="148">
        <f>S300*H300</f>
        <v>0</v>
      </c>
      <c r="AR300" s="149" t="s">
        <v>177</v>
      </c>
      <c r="AT300" s="149" t="s">
        <v>173</v>
      </c>
      <c r="AU300" s="149" t="s">
        <v>89</v>
      </c>
      <c r="AY300" s="17" t="s">
        <v>171</v>
      </c>
      <c r="BE300" s="150">
        <f>IF(N300="základní",J300,0)</f>
        <v>0</v>
      </c>
      <c r="BF300" s="150">
        <f>IF(N300="snížená",J300,0)</f>
        <v>0</v>
      </c>
      <c r="BG300" s="150">
        <f>IF(N300="zákl. přenesená",J300,0)</f>
        <v>0</v>
      </c>
      <c r="BH300" s="150">
        <f>IF(N300="sníž. přenesená",J300,0)</f>
        <v>0</v>
      </c>
      <c r="BI300" s="150">
        <f>IF(N300="nulová",J300,0)</f>
        <v>0</v>
      </c>
      <c r="BJ300" s="17" t="s">
        <v>87</v>
      </c>
      <c r="BK300" s="150">
        <f>ROUND(I300*H300,2)</f>
        <v>0</v>
      </c>
      <c r="BL300" s="17" t="s">
        <v>177</v>
      </c>
      <c r="BM300" s="149" t="s">
        <v>2839</v>
      </c>
    </row>
    <row r="301" spans="2:65" s="1" customFormat="1" ht="33" customHeight="1">
      <c r="B301" s="32"/>
      <c r="C301" s="137" t="s">
        <v>560</v>
      </c>
      <c r="D301" s="137" t="s">
        <v>173</v>
      </c>
      <c r="E301" s="138" t="s">
        <v>2353</v>
      </c>
      <c r="F301" s="139" t="s">
        <v>2354</v>
      </c>
      <c r="G301" s="140" t="s">
        <v>176</v>
      </c>
      <c r="H301" s="141">
        <v>0.94199999999999995</v>
      </c>
      <c r="I301" s="142"/>
      <c r="J301" s="143">
        <f>ROUND(I301*H301,2)</f>
        <v>0</v>
      </c>
      <c r="K301" s="144"/>
      <c r="L301" s="32"/>
      <c r="M301" s="145" t="s">
        <v>1</v>
      </c>
      <c r="N301" s="146" t="s">
        <v>45</v>
      </c>
      <c r="P301" s="147">
        <f>O301*H301</f>
        <v>0</v>
      </c>
      <c r="Q301" s="147">
        <v>5.5500000000000002E-3</v>
      </c>
      <c r="R301" s="147">
        <f>Q301*H301</f>
        <v>5.2281000000000003E-3</v>
      </c>
      <c r="S301" s="147">
        <v>0</v>
      </c>
      <c r="T301" s="148">
        <f>S301*H301</f>
        <v>0</v>
      </c>
      <c r="AR301" s="149" t="s">
        <v>177</v>
      </c>
      <c r="AT301" s="149" t="s">
        <v>173</v>
      </c>
      <c r="AU301" s="149" t="s">
        <v>89</v>
      </c>
      <c r="AY301" s="17" t="s">
        <v>171</v>
      </c>
      <c r="BE301" s="150">
        <f>IF(N301="základní",J301,0)</f>
        <v>0</v>
      </c>
      <c r="BF301" s="150">
        <f>IF(N301="snížená",J301,0)</f>
        <v>0</v>
      </c>
      <c r="BG301" s="150">
        <f>IF(N301="zákl. přenesená",J301,0)</f>
        <v>0</v>
      </c>
      <c r="BH301" s="150">
        <f>IF(N301="sníž. přenesená",J301,0)</f>
        <v>0</v>
      </c>
      <c r="BI301" s="150">
        <f>IF(N301="nulová",J301,0)</f>
        <v>0</v>
      </c>
      <c r="BJ301" s="17" t="s">
        <v>87</v>
      </c>
      <c r="BK301" s="150">
        <f>ROUND(I301*H301,2)</f>
        <v>0</v>
      </c>
      <c r="BL301" s="17" t="s">
        <v>177</v>
      </c>
      <c r="BM301" s="149" t="s">
        <v>2840</v>
      </c>
    </row>
    <row r="302" spans="2:65" s="12" customFormat="1">
      <c r="B302" s="151"/>
      <c r="D302" s="152" t="s">
        <v>179</v>
      </c>
      <c r="E302" s="153" t="s">
        <v>1</v>
      </c>
      <c r="F302" s="154" t="s">
        <v>2723</v>
      </c>
      <c r="H302" s="153" t="s">
        <v>1</v>
      </c>
      <c r="I302" s="155"/>
      <c r="L302" s="151"/>
      <c r="M302" s="156"/>
      <c r="T302" s="157"/>
      <c r="AT302" s="153" t="s">
        <v>179</v>
      </c>
      <c r="AU302" s="153" t="s">
        <v>89</v>
      </c>
      <c r="AV302" s="12" t="s">
        <v>87</v>
      </c>
      <c r="AW302" s="12" t="s">
        <v>36</v>
      </c>
      <c r="AX302" s="12" t="s">
        <v>80</v>
      </c>
      <c r="AY302" s="153" t="s">
        <v>171</v>
      </c>
    </row>
    <row r="303" spans="2:65" s="12" customFormat="1">
      <c r="B303" s="151"/>
      <c r="D303" s="152" t="s">
        <v>179</v>
      </c>
      <c r="E303" s="153" t="s">
        <v>1</v>
      </c>
      <c r="F303" s="154" t="s">
        <v>2823</v>
      </c>
      <c r="H303" s="153" t="s">
        <v>1</v>
      </c>
      <c r="I303" s="155"/>
      <c r="L303" s="151"/>
      <c r="M303" s="156"/>
      <c r="T303" s="157"/>
      <c r="AT303" s="153" t="s">
        <v>179</v>
      </c>
      <c r="AU303" s="153" t="s">
        <v>89</v>
      </c>
      <c r="AV303" s="12" t="s">
        <v>87</v>
      </c>
      <c r="AW303" s="12" t="s">
        <v>36</v>
      </c>
      <c r="AX303" s="12" t="s">
        <v>80</v>
      </c>
      <c r="AY303" s="153" t="s">
        <v>171</v>
      </c>
    </row>
    <row r="304" spans="2:65" s="13" customFormat="1">
      <c r="B304" s="158"/>
      <c r="D304" s="152" t="s">
        <v>179</v>
      </c>
      <c r="E304" s="159" t="s">
        <v>1</v>
      </c>
      <c r="F304" s="160" t="s">
        <v>2841</v>
      </c>
      <c r="H304" s="161">
        <v>0.94199999999999995</v>
      </c>
      <c r="I304" s="162"/>
      <c r="L304" s="158"/>
      <c r="M304" s="163"/>
      <c r="T304" s="164"/>
      <c r="AT304" s="159" t="s">
        <v>179</v>
      </c>
      <c r="AU304" s="159" t="s">
        <v>89</v>
      </c>
      <c r="AV304" s="13" t="s">
        <v>89</v>
      </c>
      <c r="AW304" s="13" t="s">
        <v>36</v>
      </c>
      <c r="AX304" s="13" t="s">
        <v>87</v>
      </c>
      <c r="AY304" s="159" t="s">
        <v>171</v>
      </c>
    </row>
    <row r="305" spans="2:65" s="1" customFormat="1" ht="33" customHeight="1">
      <c r="B305" s="32"/>
      <c r="C305" s="137" t="s">
        <v>564</v>
      </c>
      <c r="D305" s="137" t="s">
        <v>173</v>
      </c>
      <c r="E305" s="138" t="s">
        <v>2358</v>
      </c>
      <c r="F305" s="139" t="s">
        <v>2359</v>
      </c>
      <c r="G305" s="140" t="s">
        <v>176</v>
      </c>
      <c r="H305" s="141">
        <v>0.94199999999999995</v>
      </c>
      <c r="I305" s="142"/>
      <c r="J305" s="143">
        <f>ROUND(I305*H305,2)</f>
        <v>0</v>
      </c>
      <c r="K305" s="144"/>
      <c r="L305" s="32"/>
      <c r="M305" s="145" t="s">
        <v>1</v>
      </c>
      <c r="N305" s="146" t="s">
        <v>45</v>
      </c>
      <c r="P305" s="147">
        <f>O305*H305</f>
        <v>0</v>
      </c>
      <c r="Q305" s="147">
        <v>0</v>
      </c>
      <c r="R305" s="147">
        <f>Q305*H305</f>
        <v>0</v>
      </c>
      <c r="S305" s="147">
        <v>0</v>
      </c>
      <c r="T305" s="148">
        <f>S305*H305</f>
        <v>0</v>
      </c>
      <c r="AR305" s="149" t="s">
        <v>177</v>
      </c>
      <c r="AT305" s="149" t="s">
        <v>173</v>
      </c>
      <c r="AU305" s="149" t="s">
        <v>89</v>
      </c>
      <c r="AY305" s="17" t="s">
        <v>171</v>
      </c>
      <c r="BE305" s="150">
        <f>IF(N305="základní",J305,0)</f>
        <v>0</v>
      </c>
      <c r="BF305" s="150">
        <f>IF(N305="snížená",J305,0)</f>
        <v>0</v>
      </c>
      <c r="BG305" s="150">
        <f>IF(N305="zákl. přenesená",J305,0)</f>
        <v>0</v>
      </c>
      <c r="BH305" s="150">
        <f>IF(N305="sníž. přenesená",J305,0)</f>
        <v>0</v>
      </c>
      <c r="BI305" s="150">
        <f>IF(N305="nulová",J305,0)</f>
        <v>0</v>
      </c>
      <c r="BJ305" s="17" t="s">
        <v>87</v>
      </c>
      <c r="BK305" s="150">
        <f>ROUND(I305*H305,2)</f>
        <v>0</v>
      </c>
      <c r="BL305" s="17" t="s">
        <v>177</v>
      </c>
      <c r="BM305" s="149" t="s">
        <v>2842</v>
      </c>
    </row>
    <row r="306" spans="2:65" s="1" customFormat="1" ht="24.15" customHeight="1">
      <c r="B306" s="32"/>
      <c r="C306" s="137" t="s">
        <v>568</v>
      </c>
      <c r="D306" s="137" t="s">
        <v>173</v>
      </c>
      <c r="E306" s="138" t="s">
        <v>1820</v>
      </c>
      <c r="F306" s="139" t="s">
        <v>1821</v>
      </c>
      <c r="G306" s="140" t="s">
        <v>689</v>
      </c>
      <c r="H306" s="141">
        <v>1.1599999999999999</v>
      </c>
      <c r="I306" s="142"/>
      <c r="J306" s="143">
        <f>ROUND(I306*H306,2)</f>
        <v>0</v>
      </c>
      <c r="K306" s="144"/>
      <c r="L306" s="32"/>
      <c r="M306" s="145" t="s">
        <v>1</v>
      </c>
      <c r="N306" s="146" t="s">
        <v>45</v>
      </c>
      <c r="P306" s="147">
        <f>O306*H306</f>
        <v>0</v>
      </c>
      <c r="Q306" s="147">
        <v>1.10907</v>
      </c>
      <c r="R306" s="147">
        <f>Q306*H306</f>
        <v>1.2865211999999999</v>
      </c>
      <c r="S306" s="147">
        <v>0</v>
      </c>
      <c r="T306" s="148">
        <f>S306*H306</f>
        <v>0</v>
      </c>
      <c r="AR306" s="149" t="s">
        <v>177</v>
      </c>
      <c r="AT306" s="149" t="s">
        <v>173</v>
      </c>
      <c r="AU306" s="149" t="s">
        <v>89</v>
      </c>
      <c r="AY306" s="17" t="s">
        <v>171</v>
      </c>
      <c r="BE306" s="150">
        <f>IF(N306="základní",J306,0)</f>
        <v>0</v>
      </c>
      <c r="BF306" s="150">
        <f>IF(N306="snížená",J306,0)</f>
        <v>0</v>
      </c>
      <c r="BG306" s="150">
        <f>IF(N306="zákl. přenesená",J306,0)</f>
        <v>0</v>
      </c>
      <c r="BH306" s="150">
        <f>IF(N306="sníž. přenesená",J306,0)</f>
        <v>0</v>
      </c>
      <c r="BI306" s="150">
        <f>IF(N306="nulová",J306,0)</f>
        <v>0</v>
      </c>
      <c r="BJ306" s="17" t="s">
        <v>87</v>
      </c>
      <c r="BK306" s="150">
        <f>ROUND(I306*H306,2)</f>
        <v>0</v>
      </c>
      <c r="BL306" s="17" t="s">
        <v>177</v>
      </c>
      <c r="BM306" s="149" t="s">
        <v>2843</v>
      </c>
    </row>
    <row r="307" spans="2:65" s="12" customFormat="1">
      <c r="B307" s="151"/>
      <c r="D307" s="152" t="s">
        <v>179</v>
      </c>
      <c r="E307" s="153" t="s">
        <v>1</v>
      </c>
      <c r="F307" s="154" t="s">
        <v>2723</v>
      </c>
      <c r="H307" s="153" t="s">
        <v>1</v>
      </c>
      <c r="I307" s="155"/>
      <c r="L307" s="151"/>
      <c r="M307" s="156"/>
      <c r="T307" s="157"/>
      <c r="AT307" s="153" t="s">
        <v>179</v>
      </c>
      <c r="AU307" s="153" t="s">
        <v>89</v>
      </c>
      <c r="AV307" s="12" t="s">
        <v>87</v>
      </c>
      <c r="AW307" s="12" t="s">
        <v>36</v>
      </c>
      <c r="AX307" s="12" t="s">
        <v>80</v>
      </c>
      <c r="AY307" s="153" t="s">
        <v>171</v>
      </c>
    </row>
    <row r="308" spans="2:65" s="12" customFormat="1">
      <c r="B308" s="151"/>
      <c r="D308" s="152" t="s">
        <v>179</v>
      </c>
      <c r="E308" s="153" t="s">
        <v>1</v>
      </c>
      <c r="F308" s="154" t="s">
        <v>1823</v>
      </c>
      <c r="H308" s="153" t="s">
        <v>1</v>
      </c>
      <c r="I308" s="155"/>
      <c r="L308" s="151"/>
      <c r="M308" s="156"/>
      <c r="T308" s="157"/>
      <c r="AT308" s="153" t="s">
        <v>179</v>
      </c>
      <c r="AU308" s="153" t="s">
        <v>89</v>
      </c>
      <c r="AV308" s="12" t="s">
        <v>87</v>
      </c>
      <c r="AW308" s="12" t="s">
        <v>36</v>
      </c>
      <c r="AX308" s="12" t="s">
        <v>80</v>
      </c>
      <c r="AY308" s="153" t="s">
        <v>171</v>
      </c>
    </row>
    <row r="309" spans="2:65" s="13" customFormat="1">
      <c r="B309" s="158"/>
      <c r="D309" s="152" t="s">
        <v>179</v>
      </c>
      <c r="E309" s="159" t="s">
        <v>1</v>
      </c>
      <c r="F309" s="160" t="s">
        <v>2844</v>
      </c>
      <c r="H309" s="161">
        <v>1.1599999999999999</v>
      </c>
      <c r="I309" s="162"/>
      <c r="L309" s="158"/>
      <c r="M309" s="163"/>
      <c r="T309" s="164"/>
      <c r="AT309" s="159" t="s">
        <v>179</v>
      </c>
      <c r="AU309" s="159" t="s">
        <v>89</v>
      </c>
      <c r="AV309" s="13" t="s">
        <v>89</v>
      </c>
      <c r="AW309" s="13" t="s">
        <v>36</v>
      </c>
      <c r="AX309" s="13" t="s">
        <v>87</v>
      </c>
      <c r="AY309" s="159" t="s">
        <v>171</v>
      </c>
    </row>
    <row r="310" spans="2:65" s="1" customFormat="1" ht="24.15" customHeight="1">
      <c r="B310" s="32"/>
      <c r="C310" s="137" t="s">
        <v>576</v>
      </c>
      <c r="D310" s="137" t="s">
        <v>173</v>
      </c>
      <c r="E310" s="138" t="s">
        <v>2845</v>
      </c>
      <c r="F310" s="139" t="s">
        <v>2846</v>
      </c>
      <c r="G310" s="140" t="s">
        <v>689</v>
      </c>
      <c r="H310" s="141">
        <v>2E-3</v>
      </c>
      <c r="I310" s="142"/>
      <c r="J310" s="143">
        <f>ROUND(I310*H310,2)</f>
        <v>0</v>
      </c>
      <c r="K310" s="144"/>
      <c r="L310" s="32"/>
      <c r="M310" s="145" t="s">
        <v>1</v>
      </c>
      <c r="N310" s="146" t="s">
        <v>45</v>
      </c>
      <c r="P310" s="147">
        <f>O310*H310</f>
        <v>0</v>
      </c>
      <c r="Q310" s="147">
        <v>1.06277</v>
      </c>
      <c r="R310" s="147">
        <f>Q310*H310</f>
        <v>2.12554E-3</v>
      </c>
      <c r="S310" s="147">
        <v>0</v>
      </c>
      <c r="T310" s="148">
        <f>S310*H310</f>
        <v>0</v>
      </c>
      <c r="AR310" s="149" t="s">
        <v>177</v>
      </c>
      <c r="AT310" s="149" t="s">
        <v>173</v>
      </c>
      <c r="AU310" s="149" t="s">
        <v>89</v>
      </c>
      <c r="AY310" s="17" t="s">
        <v>171</v>
      </c>
      <c r="BE310" s="150">
        <f>IF(N310="základní",J310,0)</f>
        <v>0</v>
      </c>
      <c r="BF310" s="150">
        <f>IF(N310="snížená",J310,0)</f>
        <v>0</v>
      </c>
      <c r="BG310" s="150">
        <f>IF(N310="zákl. přenesená",J310,0)</f>
        <v>0</v>
      </c>
      <c r="BH310" s="150">
        <f>IF(N310="sníž. přenesená",J310,0)</f>
        <v>0</v>
      </c>
      <c r="BI310" s="150">
        <f>IF(N310="nulová",J310,0)</f>
        <v>0</v>
      </c>
      <c r="BJ310" s="17" t="s">
        <v>87</v>
      </c>
      <c r="BK310" s="150">
        <f>ROUND(I310*H310,2)</f>
        <v>0</v>
      </c>
      <c r="BL310" s="17" t="s">
        <v>177</v>
      </c>
      <c r="BM310" s="149" t="s">
        <v>2847</v>
      </c>
    </row>
    <row r="311" spans="2:65" s="12" customFormat="1">
      <c r="B311" s="151"/>
      <c r="D311" s="152" t="s">
        <v>179</v>
      </c>
      <c r="E311" s="153" t="s">
        <v>1</v>
      </c>
      <c r="F311" s="154" t="s">
        <v>2723</v>
      </c>
      <c r="H311" s="153" t="s">
        <v>1</v>
      </c>
      <c r="I311" s="155"/>
      <c r="L311" s="151"/>
      <c r="M311" s="156"/>
      <c r="T311" s="157"/>
      <c r="AT311" s="153" t="s">
        <v>179</v>
      </c>
      <c r="AU311" s="153" t="s">
        <v>89</v>
      </c>
      <c r="AV311" s="12" t="s">
        <v>87</v>
      </c>
      <c r="AW311" s="12" t="s">
        <v>36</v>
      </c>
      <c r="AX311" s="12" t="s">
        <v>80</v>
      </c>
      <c r="AY311" s="153" t="s">
        <v>171</v>
      </c>
    </row>
    <row r="312" spans="2:65" s="12" customFormat="1">
      <c r="B312" s="151"/>
      <c r="D312" s="152" t="s">
        <v>179</v>
      </c>
      <c r="E312" s="153" t="s">
        <v>1</v>
      </c>
      <c r="F312" s="154" t="s">
        <v>2807</v>
      </c>
      <c r="H312" s="153" t="s">
        <v>1</v>
      </c>
      <c r="I312" s="155"/>
      <c r="L312" s="151"/>
      <c r="M312" s="156"/>
      <c r="T312" s="157"/>
      <c r="AT312" s="153" t="s">
        <v>179</v>
      </c>
      <c r="AU312" s="153" t="s">
        <v>89</v>
      </c>
      <c r="AV312" s="12" t="s">
        <v>87</v>
      </c>
      <c r="AW312" s="12" t="s">
        <v>36</v>
      </c>
      <c r="AX312" s="12" t="s">
        <v>80</v>
      </c>
      <c r="AY312" s="153" t="s">
        <v>171</v>
      </c>
    </row>
    <row r="313" spans="2:65" s="12" customFormat="1">
      <c r="B313" s="151"/>
      <c r="D313" s="152" t="s">
        <v>179</v>
      </c>
      <c r="E313" s="153" t="s">
        <v>1</v>
      </c>
      <c r="F313" s="154" t="s">
        <v>2814</v>
      </c>
      <c r="H313" s="153" t="s">
        <v>1</v>
      </c>
      <c r="I313" s="155"/>
      <c r="L313" s="151"/>
      <c r="M313" s="156"/>
      <c r="T313" s="157"/>
      <c r="AT313" s="153" t="s">
        <v>179</v>
      </c>
      <c r="AU313" s="153" t="s">
        <v>89</v>
      </c>
      <c r="AV313" s="12" t="s">
        <v>87</v>
      </c>
      <c r="AW313" s="12" t="s">
        <v>36</v>
      </c>
      <c r="AX313" s="12" t="s">
        <v>80</v>
      </c>
      <c r="AY313" s="153" t="s">
        <v>171</v>
      </c>
    </row>
    <row r="314" spans="2:65" s="13" customFormat="1">
      <c r="B314" s="158"/>
      <c r="D314" s="152" t="s">
        <v>179</v>
      </c>
      <c r="E314" s="159" t="s">
        <v>1</v>
      </c>
      <c r="F314" s="160" t="s">
        <v>2848</v>
      </c>
      <c r="H314" s="161">
        <v>2E-3</v>
      </c>
      <c r="I314" s="162"/>
      <c r="L314" s="158"/>
      <c r="M314" s="163"/>
      <c r="T314" s="164"/>
      <c r="AT314" s="159" t="s">
        <v>179</v>
      </c>
      <c r="AU314" s="159" t="s">
        <v>89</v>
      </c>
      <c r="AV314" s="13" t="s">
        <v>89</v>
      </c>
      <c r="AW314" s="13" t="s">
        <v>36</v>
      </c>
      <c r="AX314" s="13" t="s">
        <v>87</v>
      </c>
      <c r="AY314" s="159" t="s">
        <v>171</v>
      </c>
    </row>
    <row r="315" spans="2:65" s="11" customFormat="1" ht="22.95" customHeight="1">
      <c r="B315" s="125"/>
      <c r="D315" s="126" t="s">
        <v>79</v>
      </c>
      <c r="E315" s="135" t="s">
        <v>177</v>
      </c>
      <c r="F315" s="135" t="s">
        <v>874</v>
      </c>
      <c r="I315" s="128"/>
      <c r="J315" s="136">
        <f>BK315</f>
        <v>0</v>
      </c>
      <c r="L315" s="125"/>
      <c r="M315" s="130"/>
      <c r="P315" s="131">
        <f>SUM(P316:P331)</f>
        <v>0</v>
      </c>
      <c r="R315" s="131">
        <f>SUM(R316:R331)</f>
        <v>7.6627200000000005E-3</v>
      </c>
      <c r="T315" s="132">
        <f>SUM(T316:T331)</f>
        <v>0</v>
      </c>
      <c r="AR315" s="126" t="s">
        <v>87</v>
      </c>
      <c r="AT315" s="133" t="s">
        <v>79</v>
      </c>
      <c r="AU315" s="133" t="s">
        <v>87</v>
      </c>
      <c r="AY315" s="126" t="s">
        <v>171</v>
      </c>
      <c r="BK315" s="134">
        <f>SUM(BK316:BK331)</f>
        <v>0</v>
      </c>
    </row>
    <row r="316" spans="2:65" s="1" customFormat="1" ht="24.15" customHeight="1">
      <c r="B316" s="32"/>
      <c r="C316" s="137" t="s">
        <v>583</v>
      </c>
      <c r="D316" s="137" t="s">
        <v>173</v>
      </c>
      <c r="E316" s="138" t="s">
        <v>1833</v>
      </c>
      <c r="F316" s="139" t="s">
        <v>1834</v>
      </c>
      <c r="G316" s="140" t="s">
        <v>176</v>
      </c>
      <c r="H316" s="141">
        <v>3.36</v>
      </c>
      <c r="I316" s="142"/>
      <c r="J316" s="143">
        <f>ROUND(I316*H316,2)</f>
        <v>0</v>
      </c>
      <c r="K316" s="144"/>
      <c r="L316" s="32"/>
      <c r="M316" s="145" t="s">
        <v>1</v>
      </c>
      <c r="N316" s="146" t="s">
        <v>45</v>
      </c>
      <c r="P316" s="147">
        <f>O316*H316</f>
        <v>0</v>
      </c>
      <c r="Q316" s="147">
        <v>1E-3</v>
      </c>
      <c r="R316" s="147">
        <f>Q316*H316</f>
        <v>3.3600000000000001E-3</v>
      </c>
      <c r="S316" s="147">
        <v>0</v>
      </c>
      <c r="T316" s="148">
        <f>S316*H316</f>
        <v>0</v>
      </c>
      <c r="AR316" s="149" t="s">
        <v>177</v>
      </c>
      <c r="AT316" s="149" t="s">
        <v>173</v>
      </c>
      <c r="AU316" s="149" t="s">
        <v>89</v>
      </c>
      <c r="AY316" s="17" t="s">
        <v>171</v>
      </c>
      <c r="BE316" s="150">
        <f>IF(N316="základní",J316,0)</f>
        <v>0</v>
      </c>
      <c r="BF316" s="150">
        <f>IF(N316="snížená",J316,0)</f>
        <v>0</v>
      </c>
      <c r="BG316" s="150">
        <f>IF(N316="zákl. přenesená",J316,0)</f>
        <v>0</v>
      </c>
      <c r="BH316" s="150">
        <f>IF(N316="sníž. přenesená",J316,0)</f>
        <v>0</v>
      </c>
      <c r="BI316" s="150">
        <f>IF(N316="nulová",J316,0)</f>
        <v>0</v>
      </c>
      <c r="BJ316" s="17" t="s">
        <v>87</v>
      </c>
      <c r="BK316" s="150">
        <f>ROUND(I316*H316,2)</f>
        <v>0</v>
      </c>
      <c r="BL316" s="17" t="s">
        <v>177</v>
      </c>
      <c r="BM316" s="149" t="s">
        <v>2849</v>
      </c>
    </row>
    <row r="317" spans="2:65" s="12" customFormat="1">
      <c r="B317" s="151"/>
      <c r="D317" s="152" t="s">
        <v>179</v>
      </c>
      <c r="E317" s="153" t="s">
        <v>1</v>
      </c>
      <c r="F317" s="154" t="s">
        <v>2723</v>
      </c>
      <c r="H317" s="153" t="s">
        <v>1</v>
      </c>
      <c r="I317" s="155"/>
      <c r="L317" s="151"/>
      <c r="M317" s="156"/>
      <c r="T317" s="157"/>
      <c r="AT317" s="153" t="s">
        <v>179</v>
      </c>
      <c r="AU317" s="153" t="s">
        <v>89</v>
      </c>
      <c r="AV317" s="12" t="s">
        <v>87</v>
      </c>
      <c r="AW317" s="12" t="s">
        <v>36</v>
      </c>
      <c r="AX317" s="12" t="s">
        <v>80</v>
      </c>
      <c r="AY317" s="153" t="s">
        <v>171</v>
      </c>
    </row>
    <row r="318" spans="2:65" s="12" customFormat="1">
      <c r="B318" s="151"/>
      <c r="D318" s="152" t="s">
        <v>179</v>
      </c>
      <c r="E318" s="153" t="s">
        <v>1</v>
      </c>
      <c r="F318" s="154" t="s">
        <v>2823</v>
      </c>
      <c r="H318" s="153" t="s">
        <v>1</v>
      </c>
      <c r="I318" s="155"/>
      <c r="L318" s="151"/>
      <c r="M318" s="156"/>
      <c r="T318" s="157"/>
      <c r="AT318" s="153" t="s">
        <v>179</v>
      </c>
      <c r="AU318" s="153" t="s">
        <v>89</v>
      </c>
      <c r="AV318" s="12" t="s">
        <v>87</v>
      </c>
      <c r="AW318" s="12" t="s">
        <v>36</v>
      </c>
      <c r="AX318" s="12" t="s">
        <v>80</v>
      </c>
      <c r="AY318" s="153" t="s">
        <v>171</v>
      </c>
    </row>
    <row r="319" spans="2:65" s="12" customFormat="1">
      <c r="B319" s="151"/>
      <c r="D319" s="152" t="s">
        <v>179</v>
      </c>
      <c r="E319" s="153" t="s">
        <v>1</v>
      </c>
      <c r="F319" s="154" t="s">
        <v>1803</v>
      </c>
      <c r="H319" s="153" t="s">
        <v>1</v>
      </c>
      <c r="I319" s="155"/>
      <c r="L319" s="151"/>
      <c r="M319" s="156"/>
      <c r="T319" s="157"/>
      <c r="AT319" s="153" t="s">
        <v>179</v>
      </c>
      <c r="AU319" s="153" t="s">
        <v>89</v>
      </c>
      <c r="AV319" s="12" t="s">
        <v>87</v>
      </c>
      <c r="AW319" s="12" t="s">
        <v>36</v>
      </c>
      <c r="AX319" s="12" t="s">
        <v>80</v>
      </c>
      <c r="AY319" s="153" t="s">
        <v>171</v>
      </c>
    </row>
    <row r="320" spans="2:65" s="13" customFormat="1">
      <c r="B320" s="158"/>
      <c r="D320" s="152" t="s">
        <v>179</v>
      </c>
      <c r="E320" s="159" t="s">
        <v>1</v>
      </c>
      <c r="F320" s="160" t="s">
        <v>2850</v>
      </c>
      <c r="H320" s="161">
        <v>3.36</v>
      </c>
      <c r="I320" s="162"/>
      <c r="L320" s="158"/>
      <c r="M320" s="163"/>
      <c r="T320" s="164"/>
      <c r="AT320" s="159" t="s">
        <v>179</v>
      </c>
      <c r="AU320" s="159" t="s">
        <v>89</v>
      </c>
      <c r="AV320" s="13" t="s">
        <v>89</v>
      </c>
      <c r="AW320" s="13" t="s">
        <v>36</v>
      </c>
      <c r="AX320" s="13" t="s">
        <v>80</v>
      </c>
      <c r="AY320" s="159" t="s">
        <v>171</v>
      </c>
    </row>
    <row r="321" spans="2:65" s="14" customFormat="1">
      <c r="B321" s="165"/>
      <c r="D321" s="152" t="s">
        <v>179</v>
      </c>
      <c r="E321" s="166" t="s">
        <v>1</v>
      </c>
      <c r="F321" s="167" t="s">
        <v>183</v>
      </c>
      <c r="H321" s="168">
        <v>3.36</v>
      </c>
      <c r="I321" s="169"/>
      <c r="L321" s="165"/>
      <c r="M321" s="170"/>
      <c r="T321" s="171"/>
      <c r="AT321" s="166" t="s">
        <v>179</v>
      </c>
      <c r="AU321" s="166" t="s">
        <v>89</v>
      </c>
      <c r="AV321" s="14" t="s">
        <v>177</v>
      </c>
      <c r="AW321" s="14" t="s">
        <v>36</v>
      </c>
      <c r="AX321" s="14" t="s">
        <v>87</v>
      </c>
      <c r="AY321" s="166" t="s">
        <v>171</v>
      </c>
    </row>
    <row r="322" spans="2:65" s="1" customFormat="1" ht="24.15" customHeight="1">
      <c r="B322" s="32"/>
      <c r="C322" s="137" t="s">
        <v>589</v>
      </c>
      <c r="D322" s="137" t="s">
        <v>173</v>
      </c>
      <c r="E322" s="138" t="s">
        <v>1837</v>
      </c>
      <c r="F322" s="139" t="s">
        <v>1838</v>
      </c>
      <c r="G322" s="140" t="s">
        <v>176</v>
      </c>
      <c r="H322" s="141">
        <v>3.36</v>
      </c>
      <c r="I322" s="142"/>
      <c r="J322" s="143">
        <f>ROUND(I322*H322,2)</f>
        <v>0</v>
      </c>
      <c r="K322" s="144"/>
      <c r="L322" s="32"/>
      <c r="M322" s="145" t="s">
        <v>1</v>
      </c>
      <c r="N322" s="146" t="s">
        <v>45</v>
      </c>
      <c r="P322" s="147">
        <f>O322*H322</f>
        <v>0</v>
      </c>
      <c r="Q322" s="147">
        <v>0</v>
      </c>
      <c r="R322" s="147">
        <f>Q322*H322</f>
        <v>0</v>
      </c>
      <c r="S322" s="147">
        <v>0</v>
      </c>
      <c r="T322" s="148">
        <f>S322*H322</f>
        <v>0</v>
      </c>
      <c r="AR322" s="149" t="s">
        <v>177</v>
      </c>
      <c r="AT322" s="149" t="s">
        <v>173</v>
      </c>
      <c r="AU322" s="149" t="s">
        <v>89</v>
      </c>
      <c r="AY322" s="17" t="s">
        <v>171</v>
      </c>
      <c r="BE322" s="150">
        <f>IF(N322="základní",J322,0)</f>
        <v>0</v>
      </c>
      <c r="BF322" s="150">
        <f>IF(N322="snížená",J322,0)</f>
        <v>0</v>
      </c>
      <c r="BG322" s="150">
        <f>IF(N322="zákl. přenesená",J322,0)</f>
        <v>0</v>
      </c>
      <c r="BH322" s="150">
        <f>IF(N322="sníž. přenesená",J322,0)</f>
        <v>0</v>
      </c>
      <c r="BI322" s="150">
        <f>IF(N322="nulová",J322,0)</f>
        <v>0</v>
      </c>
      <c r="BJ322" s="17" t="s">
        <v>87</v>
      </c>
      <c r="BK322" s="150">
        <f>ROUND(I322*H322,2)</f>
        <v>0</v>
      </c>
      <c r="BL322" s="17" t="s">
        <v>177</v>
      </c>
      <c r="BM322" s="149" t="s">
        <v>2851</v>
      </c>
    </row>
    <row r="323" spans="2:65" s="1" customFormat="1" ht="33" customHeight="1">
      <c r="B323" s="32"/>
      <c r="C323" s="137" t="s">
        <v>598</v>
      </c>
      <c r="D323" s="137" t="s">
        <v>173</v>
      </c>
      <c r="E323" s="138" t="s">
        <v>1840</v>
      </c>
      <c r="F323" s="139" t="s">
        <v>1841</v>
      </c>
      <c r="G323" s="140" t="s">
        <v>280</v>
      </c>
      <c r="H323" s="141">
        <v>2.4E-2</v>
      </c>
      <c r="I323" s="142"/>
      <c r="J323" s="143">
        <f>ROUND(I323*H323,2)</f>
        <v>0</v>
      </c>
      <c r="K323" s="144"/>
      <c r="L323" s="32"/>
      <c r="M323" s="145" t="s">
        <v>1</v>
      </c>
      <c r="N323" s="146" t="s">
        <v>45</v>
      </c>
      <c r="P323" s="147">
        <f>O323*H323</f>
        <v>0</v>
      </c>
      <c r="Q323" s="147">
        <v>0</v>
      </c>
      <c r="R323" s="147">
        <f>Q323*H323</f>
        <v>0</v>
      </c>
      <c r="S323" s="147">
        <v>0</v>
      </c>
      <c r="T323" s="148">
        <f>S323*H323</f>
        <v>0</v>
      </c>
      <c r="AR323" s="149" t="s">
        <v>177</v>
      </c>
      <c r="AT323" s="149" t="s">
        <v>173</v>
      </c>
      <c r="AU323" s="149" t="s">
        <v>89</v>
      </c>
      <c r="AY323" s="17" t="s">
        <v>171</v>
      </c>
      <c r="BE323" s="150">
        <f>IF(N323="základní",J323,0)</f>
        <v>0</v>
      </c>
      <c r="BF323" s="150">
        <f>IF(N323="snížená",J323,0)</f>
        <v>0</v>
      </c>
      <c r="BG323" s="150">
        <f>IF(N323="zákl. přenesená",J323,0)</f>
        <v>0</v>
      </c>
      <c r="BH323" s="150">
        <f>IF(N323="sníž. přenesená",J323,0)</f>
        <v>0</v>
      </c>
      <c r="BI323" s="150">
        <f>IF(N323="nulová",J323,0)</f>
        <v>0</v>
      </c>
      <c r="BJ323" s="17" t="s">
        <v>87</v>
      </c>
      <c r="BK323" s="150">
        <f>ROUND(I323*H323,2)</f>
        <v>0</v>
      </c>
      <c r="BL323" s="17" t="s">
        <v>177</v>
      </c>
      <c r="BM323" s="149" t="s">
        <v>2852</v>
      </c>
    </row>
    <row r="324" spans="2:65" s="12" customFormat="1">
      <c r="B324" s="151"/>
      <c r="D324" s="152" t="s">
        <v>179</v>
      </c>
      <c r="E324" s="153" t="s">
        <v>1</v>
      </c>
      <c r="F324" s="154" t="s">
        <v>2723</v>
      </c>
      <c r="H324" s="153" t="s">
        <v>1</v>
      </c>
      <c r="I324" s="155"/>
      <c r="L324" s="151"/>
      <c r="M324" s="156"/>
      <c r="T324" s="157"/>
      <c r="AT324" s="153" t="s">
        <v>179</v>
      </c>
      <c r="AU324" s="153" t="s">
        <v>89</v>
      </c>
      <c r="AV324" s="12" t="s">
        <v>87</v>
      </c>
      <c r="AW324" s="12" t="s">
        <v>36</v>
      </c>
      <c r="AX324" s="12" t="s">
        <v>80</v>
      </c>
      <c r="AY324" s="153" t="s">
        <v>171</v>
      </c>
    </row>
    <row r="325" spans="2:65" s="12" customFormat="1">
      <c r="B325" s="151"/>
      <c r="D325" s="152" t="s">
        <v>179</v>
      </c>
      <c r="E325" s="153" t="s">
        <v>1</v>
      </c>
      <c r="F325" s="154" t="s">
        <v>1843</v>
      </c>
      <c r="H325" s="153" t="s">
        <v>1</v>
      </c>
      <c r="I325" s="155"/>
      <c r="L325" s="151"/>
      <c r="M325" s="156"/>
      <c r="T325" s="157"/>
      <c r="AT325" s="153" t="s">
        <v>179</v>
      </c>
      <c r="AU325" s="153" t="s">
        <v>89</v>
      </c>
      <c r="AV325" s="12" t="s">
        <v>87</v>
      </c>
      <c r="AW325" s="12" t="s">
        <v>36</v>
      </c>
      <c r="AX325" s="12" t="s">
        <v>80</v>
      </c>
      <c r="AY325" s="153" t="s">
        <v>171</v>
      </c>
    </row>
    <row r="326" spans="2:65" s="13" customFormat="1">
      <c r="B326" s="158"/>
      <c r="D326" s="152" t="s">
        <v>179</v>
      </c>
      <c r="E326" s="159" t="s">
        <v>1</v>
      </c>
      <c r="F326" s="160" t="s">
        <v>2853</v>
      </c>
      <c r="H326" s="161">
        <v>2.4E-2</v>
      </c>
      <c r="I326" s="162"/>
      <c r="L326" s="158"/>
      <c r="M326" s="163"/>
      <c r="T326" s="164"/>
      <c r="AT326" s="159" t="s">
        <v>179</v>
      </c>
      <c r="AU326" s="159" t="s">
        <v>89</v>
      </c>
      <c r="AV326" s="13" t="s">
        <v>89</v>
      </c>
      <c r="AW326" s="13" t="s">
        <v>36</v>
      </c>
      <c r="AX326" s="13" t="s">
        <v>87</v>
      </c>
      <c r="AY326" s="159" t="s">
        <v>171</v>
      </c>
    </row>
    <row r="327" spans="2:65" s="1" customFormat="1" ht="24.15" customHeight="1">
      <c r="B327" s="32"/>
      <c r="C327" s="137" t="s">
        <v>602</v>
      </c>
      <c r="D327" s="137" t="s">
        <v>173</v>
      </c>
      <c r="E327" s="138" t="s">
        <v>1572</v>
      </c>
      <c r="F327" s="139" t="s">
        <v>1573</v>
      </c>
      <c r="G327" s="140" t="s">
        <v>176</v>
      </c>
      <c r="H327" s="141">
        <v>0.32400000000000001</v>
      </c>
      <c r="I327" s="142"/>
      <c r="J327" s="143">
        <f>ROUND(I327*H327,2)</f>
        <v>0</v>
      </c>
      <c r="K327" s="144"/>
      <c r="L327" s="32"/>
      <c r="M327" s="145" t="s">
        <v>1</v>
      </c>
      <c r="N327" s="146" t="s">
        <v>45</v>
      </c>
      <c r="P327" s="147">
        <f>O327*H327</f>
        <v>0</v>
      </c>
      <c r="Q327" s="147">
        <v>1.328E-2</v>
      </c>
      <c r="R327" s="147">
        <f>Q327*H327</f>
        <v>4.3027200000000003E-3</v>
      </c>
      <c r="S327" s="147">
        <v>0</v>
      </c>
      <c r="T327" s="148">
        <f>S327*H327</f>
        <v>0</v>
      </c>
      <c r="AR327" s="149" t="s">
        <v>177</v>
      </c>
      <c r="AT327" s="149" t="s">
        <v>173</v>
      </c>
      <c r="AU327" s="149" t="s">
        <v>89</v>
      </c>
      <c r="AY327" s="17" t="s">
        <v>171</v>
      </c>
      <c r="BE327" s="150">
        <f>IF(N327="základní",J327,0)</f>
        <v>0</v>
      </c>
      <c r="BF327" s="150">
        <f>IF(N327="snížená",J327,0)</f>
        <v>0</v>
      </c>
      <c r="BG327" s="150">
        <f>IF(N327="zákl. přenesená",J327,0)</f>
        <v>0</v>
      </c>
      <c r="BH327" s="150">
        <f>IF(N327="sníž. přenesená",J327,0)</f>
        <v>0</v>
      </c>
      <c r="BI327" s="150">
        <f>IF(N327="nulová",J327,0)</f>
        <v>0</v>
      </c>
      <c r="BJ327" s="17" t="s">
        <v>87</v>
      </c>
      <c r="BK327" s="150">
        <f>ROUND(I327*H327,2)</f>
        <v>0</v>
      </c>
      <c r="BL327" s="17" t="s">
        <v>177</v>
      </c>
      <c r="BM327" s="149" t="s">
        <v>2854</v>
      </c>
    </row>
    <row r="328" spans="2:65" s="12" customFormat="1">
      <c r="B328" s="151"/>
      <c r="D328" s="152" t="s">
        <v>179</v>
      </c>
      <c r="E328" s="153" t="s">
        <v>1</v>
      </c>
      <c r="F328" s="154" t="s">
        <v>2723</v>
      </c>
      <c r="H328" s="153" t="s">
        <v>1</v>
      </c>
      <c r="I328" s="155"/>
      <c r="L328" s="151"/>
      <c r="M328" s="156"/>
      <c r="T328" s="157"/>
      <c r="AT328" s="153" t="s">
        <v>179</v>
      </c>
      <c r="AU328" s="153" t="s">
        <v>89</v>
      </c>
      <c r="AV328" s="12" t="s">
        <v>87</v>
      </c>
      <c r="AW328" s="12" t="s">
        <v>36</v>
      </c>
      <c r="AX328" s="12" t="s">
        <v>80</v>
      </c>
      <c r="AY328" s="153" t="s">
        <v>171</v>
      </c>
    </row>
    <row r="329" spans="2:65" s="12" customFormat="1">
      <c r="B329" s="151"/>
      <c r="D329" s="152" t="s">
        <v>179</v>
      </c>
      <c r="E329" s="153" t="s">
        <v>1</v>
      </c>
      <c r="F329" s="154" t="s">
        <v>1843</v>
      </c>
      <c r="H329" s="153" t="s">
        <v>1</v>
      </c>
      <c r="I329" s="155"/>
      <c r="L329" s="151"/>
      <c r="M329" s="156"/>
      <c r="T329" s="157"/>
      <c r="AT329" s="153" t="s">
        <v>179</v>
      </c>
      <c r="AU329" s="153" t="s">
        <v>89</v>
      </c>
      <c r="AV329" s="12" t="s">
        <v>87</v>
      </c>
      <c r="AW329" s="12" t="s">
        <v>36</v>
      </c>
      <c r="AX329" s="12" t="s">
        <v>80</v>
      </c>
      <c r="AY329" s="153" t="s">
        <v>171</v>
      </c>
    </row>
    <row r="330" spans="2:65" s="13" customFormat="1">
      <c r="B330" s="158"/>
      <c r="D330" s="152" t="s">
        <v>179</v>
      </c>
      <c r="E330" s="159" t="s">
        <v>1</v>
      </c>
      <c r="F330" s="160" t="s">
        <v>2855</v>
      </c>
      <c r="H330" s="161">
        <v>0.32400000000000001</v>
      </c>
      <c r="I330" s="162"/>
      <c r="L330" s="158"/>
      <c r="M330" s="163"/>
      <c r="T330" s="164"/>
      <c r="AT330" s="159" t="s">
        <v>179</v>
      </c>
      <c r="AU330" s="159" t="s">
        <v>89</v>
      </c>
      <c r="AV330" s="13" t="s">
        <v>89</v>
      </c>
      <c r="AW330" s="13" t="s">
        <v>36</v>
      </c>
      <c r="AX330" s="13" t="s">
        <v>87</v>
      </c>
      <c r="AY330" s="159" t="s">
        <v>171</v>
      </c>
    </row>
    <row r="331" spans="2:65" s="1" customFormat="1" ht="24.15" customHeight="1">
      <c r="B331" s="32"/>
      <c r="C331" s="137" t="s">
        <v>606</v>
      </c>
      <c r="D331" s="137" t="s">
        <v>173</v>
      </c>
      <c r="E331" s="138" t="s">
        <v>1576</v>
      </c>
      <c r="F331" s="139" t="s">
        <v>1577</v>
      </c>
      <c r="G331" s="140" t="s">
        <v>176</v>
      </c>
      <c r="H331" s="141">
        <v>0.32400000000000001</v>
      </c>
      <c r="I331" s="142"/>
      <c r="J331" s="143">
        <f>ROUND(I331*H331,2)</f>
        <v>0</v>
      </c>
      <c r="K331" s="144"/>
      <c r="L331" s="32"/>
      <c r="M331" s="145" t="s">
        <v>1</v>
      </c>
      <c r="N331" s="146" t="s">
        <v>45</v>
      </c>
      <c r="P331" s="147">
        <f>O331*H331</f>
        <v>0</v>
      </c>
      <c r="Q331" s="147">
        <v>0</v>
      </c>
      <c r="R331" s="147">
        <f>Q331*H331</f>
        <v>0</v>
      </c>
      <c r="S331" s="147">
        <v>0</v>
      </c>
      <c r="T331" s="148">
        <f>S331*H331</f>
        <v>0</v>
      </c>
      <c r="AR331" s="149" t="s">
        <v>177</v>
      </c>
      <c r="AT331" s="149" t="s">
        <v>173</v>
      </c>
      <c r="AU331" s="149" t="s">
        <v>89</v>
      </c>
      <c r="AY331" s="17" t="s">
        <v>171</v>
      </c>
      <c r="BE331" s="150">
        <f>IF(N331="základní",J331,0)</f>
        <v>0</v>
      </c>
      <c r="BF331" s="150">
        <f>IF(N331="snížená",J331,0)</f>
        <v>0</v>
      </c>
      <c r="BG331" s="150">
        <f>IF(N331="zákl. přenesená",J331,0)</f>
        <v>0</v>
      </c>
      <c r="BH331" s="150">
        <f>IF(N331="sníž. přenesená",J331,0)</f>
        <v>0</v>
      </c>
      <c r="BI331" s="150">
        <f>IF(N331="nulová",J331,0)</f>
        <v>0</v>
      </c>
      <c r="BJ331" s="17" t="s">
        <v>87</v>
      </c>
      <c r="BK331" s="150">
        <f>ROUND(I331*H331,2)</f>
        <v>0</v>
      </c>
      <c r="BL331" s="17" t="s">
        <v>177</v>
      </c>
      <c r="BM331" s="149" t="s">
        <v>2856</v>
      </c>
    </row>
    <row r="332" spans="2:65" s="11" customFormat="1" ht="22.95" customHeight="1">
      <c r="B332" s="125"/>
      <c r="D332" s="126" t="s">
        <v>79</v>
      </c>
      <c r="E332" s="135" t="s">
        <v>225</v>
      </c>
      <c r="F332" s="135" t="s">
        <v>1865</v>
      </c>
      <c r="I332" s="128"/>
      <c r="J332" s="136">
        <f>BK332</f>
        <v>0</v>
      </c>
      <c r="L332" s="125"/>
      <c r="M332" s="130"/>
      <c r="P332" s="131">
        <f>SUM(P333:P358)</f>
        <v>0</v>
      </c>
      <c r="R332" s="131">
        <f>SUM(R333:R358)</f>
        <v>0.95325000000000015</v>
      </c>
      <c r="T332" s="132">
        <f>SUM(T333:T358)</f>
        <v>0</v>
      </c>
      <c r="AR332" s="126" t="s">
        <v>87</v>
      </c>
      <c r="AT332" s="133" t="s">
        <v>79</v>
      </c>
      <c r="AU332" s="133" t="s">
        <v>87</v>
      </c>
      <c r="AY332" s="126" t="s">
        <v>171</v>
      </c>
      <c r="BK332" s="134">
        <f>SUM(BK333:BK358)</f>
        <v>0</v>
      </c>
    </row>
    <row r="333" spans="2:65" s="1" customFormat="1" ht="16.5" customHeight="1">
      <c r="B333" s="32"/>
      <c r="C333" s="137" t="s">
        <v>610</v>
      </c>
      <c r="D333" s="137" t="s">
        <v>173</v>
      </c>
      <c r="E333" s="138" t="s">
        <v>2857</v>
      </c>
      <c r="F333" s="139" t="s">
        <v>2858</v>
      </c>
      <c r="G333" s="140" t="s">
        <v>190</v>
      </c>
      <c r="H333" s="141">
        <v>1</v>
      </c>
      <c r="I333" s="142"/>
      <c r="J333" s="143">
        <f>ROUND(I333*H333,2)</f>
        <v>0</v>
      </c>
      <c r="K333" s="144"/>
      <c r="L333" s="32"/>
      <c r="M333" s="145" t="s">
        <v>1</v>
      </c>
      <c r="N333" s="146" t="s">
        <v>45</v>
      </c>
      <c r="P333" s="147">
        <f>O333*H333</f>
        <v>0</v>
      </c>
      <c r="Q333" s="147">
        <v>2.7899999999999999E-3</v>
      </c>
      <c r="R333" s="147">
        <f>Q333*H333</f>
        <v>2.7899999999999999E-3</v>
      </c>
      <c r="S333" s="147">
        <v>0</v>
      </c>
      <c r="T333" s="148">
        <f>S333*H333</f>
        <v>0</v>
      </c>
      <c r="AR333" s="149" t="s">
        <v>177</v>
      </c>
      <c r="AT333" s="149" t="s">
        <v>173</v>
      </c>
      <c r="AU333" s="149" t="s">
        <v>89</v>
      </c>
      <c r="AY333" s="17" t="s">
        <v>171</v>
      </c>
      <c r="BE333" s="150">
        <f>IF(N333="základní",J333,0)</f>
        <v>0</v>
      </c>
      <c r="BF333" s="150">
        <f>IF(N333="snížená",J333,0)</f>
        <v>0</v>
      </c>
      <c r="BG333" s="150">
        <f>IF(N333="zákl. přenesená",J333,0)</f>
        <v>0</v>
      </c>
      <c r="BH333" s="150">
        <f>IF(N333="sníž. přenesená",J333,0)</f>
        <v>0</v>
      </c>
      <c r="BI333" s="150">
        <f>IF(N333="nulová",J333,0)</f>
        <v>0</v>
      </c>
      <c r="BJ333" s="17" t="s">
        <v>87</v>
      </c>
      <c r="BK333" s="150">
        <f>ROUND(I333*H333,2)</f>
        <v>0</v>
      </c>
      <c r="BL333" s="17" t="s">
        <v>177</v>
      </c>
      <c r="BM333" s="149" t="s">
        <v>2859</v>
      </c>
    </row>
    <row r="334" spans="2:65" s="12" customFormat="1">
      <c r="B334" s="151"/>
      <c r="D334" s="152" t="s">
        <v>179</v>
      </c>
      <c r="E334" s="153" t="s">
        <v>1</v>
      </c>
      <c r="F334" s="154" t="s">
        <v>2723</v>
      </c>
      <c r="H334" s="153" t="s">
        <v>1</v>
      </c>
      <c r="I334" s="155"/>
      <c r="L334" s="151"/>
      <c r="M334" s="156"/>
      <c r="T334" s="157"/>
      <c r="AT334" s="153" t="s">
        <v>179</v>
      </c>
      <c r="AU334" s="153" t="s">
        <v>89</v>
      </c>
      <c r="AV334" s="12" t="s">
        <v>87</v>
      </c>
      <c r="AW334" s="12" t="s">
        <v>36</v>
      </c>
      <c r="AX334" s="12" t="s">
        <v>80</v>
      </c>
      <c r="AY334" s="153" t="s">
        <v>171</v>
      </c>
    </row>
    <row r="335" spans="2:65" s="12" customFormat="1">
      <c r="B335" s="151"/>
      <c r="D335" s="152" t="s">
        <v>179</v>
      </c>
      <c r="E335" s="153" t="s">
        <v>1</v>
      </c>
      <c r="F335" s="154" t="s">
        <v>2860</v>
      </c>
      <c r="H335" s="153" t="s">
        <v>1</v>
      </c>
      <c r="I335" s="155"/>
      <c r="L335" s="151"/>
      <c r="M335" s="156"/>
      <c r="T335" s="157"/>
      <c r="AT335" s="153" t="s">
        <v>179</v>
      </c>
      <c r="AU335" s="153" t="s">
        <v>89</v>
      </c>
      <c r="AV335" s="12" t="s">
        <v>87</v>
      </c>
      <c r="AW335" s="12" t="s">
        <v>36</v>
      </c>
      <c r="AX335" s="12" t="s">
        <v>80</v>
      </c>
      <c r="AY335" s="153" t="s">
        <v>171</v>
      </c>
    </row>
    <row r="336" spans="2:65" s="13" customFormat="1">
      <c r="B336" s="158"/>
      <c r="D336" s="152" t="s">
        <v>179</v>
      </c>
      <c r="E336" s="159" t="s">
        <v>1</v>
      </c>
      <c r="F336" s="160" t="s">
        <v>87</v>
      </c>
      <c r="H336" s="161">
        <v>1</v>
      </c>
      <c r="I336" s="162"/>
      <c r="L336" s="158"/>
      <c r="M336" s="163"/>
      <c r="T336" s="164"/>
      <c r="AT336" s="159" t="s">
        <v>179</v>
      </c>
      <c r="AU336" s="159" t="s">
        <v>89</v>
      </c>
      <c r="AV336" s="13" t="s">
        <v>89</v>
      </c>
      <c r="AW336" s="13" t="s">
        <v>36</v>
      </c>
      <c r="AX336" s="13" t="s">
        <v>87</v>
      </c>
      <c r="AY336" s="159" t="s">
        <v>171</v>
      </c>
    </row>
    <row r="337" spans="2:65" s="1" customFormat="1" ht="16.5" customHeight="1">
      <c r="B337" s="32"/>
      <c r="C337" s="137" t="s">
        <v>614</v>
      </c>
      <c r="D337" s="137" t="s">
        <v>173</v>
      </c>
      <c r="E337" s="138" t="s">
        <v>2861</v>
      </c>
      <c r="F337" s="139" t="s">
        <v>2862</v>
      </c>
      <c r="G337" s="140" t="s">
        <v>190</v>
      </c>
      <c r="H337" s="141">
        <v>1</v>
      </c>
      <c r="I337" s="142"/>
      <c r="J337" s="143">
        <f>ROUND(I337*H337,2)</f>
        <v>0</v>
      </c>
      <c r="K337" s="144"/>
      <c r="L337" s="32"/>
      <c r="M337" s="145" t="s">
        <v>1</v>
      </c>
      <c r="N337" s="146" t="s">
        <v>45</v>
      </c>
      <c r="P337" s="147">
        <f>O337*H337</f>
        <v>0</v>
      </c>
      <c r="Q337" s="147">
        <v>5.5100000000000001E-3</v>
      </c>
      <c r="R337" s="147">
        <f>Q337*H337</f>
        <v>5.5100000000000001E-3</v>
      </c>
      <c r="S337" s="147">
        <v>0</v>
      </c>
      <c r="T337" s="148">
        <f>S337*H337</f>
        <v>0</v>
      </c>
      <c r="AR337" s="149" t="s">
        <v>177</v>
      </c>
      <c r="AT337" s="149" t="s">
        <v>173</v>
      </c>
      <c r="AU337" s="149" t="s">
        <v>89</v>
      </c>
      <c r="AY337" s="17" t="s">
        <v>171</v>
      </c>
      <c r="BE337" s="150">
        <f>IF(N337="základní",J337,0)</f>
        <v>0</v>
      </c>
      <c r="BF337" s="150">
        <f>IF(N337="snížená",J337,0)</f>
        <v>0</v>
      </c>
      <c r="BG337" s="150">
        <f>IF(N337="zákl. přenesená",J337,0)</f>
        <v>0</v>
      </c>
      <c r="BH337" s="150">
        <f>IF(N337="sníž. přenesená",J337,0)</f>
        <v>0</v>
      </c>
      <c r="BI337" s="150">
        <f>IF(N337="nulová",J337,0)</f>
        <v>0</v>
      </c>
      <c r="BJ337" s="17" t="s">
        <v>87</v>
      </c>
      <c r="BK337" s="150">
        <f>ROUND(I337*H337,2)</f>
        <v>0</v>
      </c>
      <c r="BL337" s="17" t="s">
        <v>177</v>
      </c>
      <c r="BM337" s="149" t="s">
        <v>2863</v>
      </c>
    </row>
    <row r="338" spans="2:65" s="12" customFormat="1">
      <c r="B338" s="151"/>
      <c r="D338" s="152" t="s">
        <v>179</v>
      </c>
      <c r="E338" s="153" t="s">
        <v>1</v>
      </c>
      <c r="F338" s="154" t="s">
        <v>2723</v>
      </c>
      <c r="H338" s="153" t="s">
        <v>1</v>
      </c>
      <c r="I338" s="155"/>
      <c r="L338" s="151"/>
      <c r="M338" s="156"/>
      <c r="T338" s="157"/>
      <c r="AT338" s="153" t="s">
        <v>179</v>
      </c>
      <c r="AU338" s="153" t="s">
        <v>89</v>
      </c>
      <c r="AV338" s="12" t="s">
        <v>87</v>
      </c>
      <c r="AW338" s="12" t="s">
        <v>36</v>
      </c>
      <c r="AX338" s="12" t="s">
        <v>80</v>
      </c>
      <c r="AY338" s="153" t="s">
        <v>171</v>
      </c>
    </row>
    <row r="339" spans="2:65" s="12" customFormat="1">
      <c r="B339" s="151"/>
      <c r="D339" s="152" t="s">
        <v>179</v>
      </c>
      <c r="E339" s="153" t="s">
        <v>1</v>
      </c>
      <c r="F339" s="154" t="s">
        <v>2864</v>
      </c>
      <c r="H339" s="153" t="s">
        <v>1</v>
      </c>
      <c r="I339" s="155"/>
      <c r="L339" s="151"/>
      <c r="M339" s="156"/>
      <c r="T339" s="157"/>
      <c r="AT339" s="153" t="s">
        <v>179</v>
      </c>
      <c r="AU339" s="153" t="s">
        <v>89</v>
      </c>
      <c r="AV339" s="12" t="s">
        <v>87</v>
      </c>
      <c r="AW339" s="12" t="s">
        <v>36</v>
      </c>
      <c r="AX339" s="12" t="s">
        <v>80</v>
      </c>
      <c r="AY339" s="153" t="s">
        <v>171</v>
      </c>
    </row>
    <row r="340" spans="2:65" s="13" customFormat="1">
      <c r="B340" s="158"/>
      <c r="D340" s="152" t="s">
        <v>179</v>
      </c>
      <c r="E340" s="159" t="s">
        <v>1</v>
      </c>
      <c r="F340" s="160" t="s">
        <v>87</v>
      </c>
      <c r="H340" s="161">
        <v>1</v>
      </c>
      <c r="I340" s="162"/>
      <c r="L340" s="158"/>
      <c r="M340" s="163"/>
      <c r="T340" s="164"/>
      <c r="AT340" s="159" t="s">
        <v>179</v>
      </c>
      <c r="AU340" s="159" t="s">
        <v>89</v>
      </c>
      <c r="AV340" s="13" t="s">
        <v>89</v>
      </c>
      <c r="AW340" s="13" t="s">
        <v>36</v>
      </c>
      <c r="AX340" s="13" t="s">
        <v>87</v>
      </c>
      <c r="AY340" s="159" t="s">
        <v>171</v>
      </c>
    </row>
    <row r="341" spans="2:65" s="1" customFormat="1" ht="24.15" customHeight="1">
      <c r="B341" s="32"/>
      <c r="C341" s="137" t="s">
        <v>618</v>
      </c>
      <c r="D341" s="137" t="s">
        <v>173</v>
      </c>
      <c r="E341" s="138" t="s">
        <v>2865</v>
      </c>
      <c r="F341" s="139" t="s">
        <v>2866</v>
      </c>
      <c r="G341" s="140" t="s">
        <v>190</v>
      </c>
      <c r="H341" s="141">
        <v>1</v>
      </c>
      <c r="I341" s="142"/>
      <c r="J341" s="143">
        <f>ROUND(I341*H341,2)</f>
        <v>0</v>
      </c>
      <c r="K341" s="144"/>
      <c r="L341" s="32"/>
      <c r="M341" s="145" t="s">
        <v>1</v>
      </c>
      <c r="N341" s="146" t="s">
        <v>45</v>
      </c>
      <c r="P341" s="147">
        <f>O341*H341</f>
        <v>0</v>
      </c>
      <c r="Q341" s="147">
        <v>9.8899999999999995E-3</v>
      </c>
      <c r="R341" s="147">
        <f>Q341*H341</f>
        <v>9.8899999999999995E-3</v>
      </c>
      <c r="S341" s="147">
        <v>0</v>
      </c>
      <c r="T341" s="148">
        <f>S341*H341</f>
        <v>0</v>
      </c>
      <c r="AR341" s="149" t="s">
        <v>177</v>
      </c>
      <c r="AT341" s="149" t="s">
        <v>173</v>
      </c>
      <c r="AU341" s="149" t="s">
        <v>89</v>
      </c>
      <c r="AY341" s="17" t="s">
        <v>171</v>
      </c>
      <c r="BE341" s="150">
        <f>IF(N341="základní",J341,0)</f>
        <v>0</v>
      </c>
      <c r="BF341" s="150">
        <f>IF(N341="snížená",J341,0)</f>
        <v>0</v>
      </c>
      <c r="BG341" s="150">
        <f>IF(N341="zákl. přenesená",J341,0)</f>
        <v>0</v>
      </c>
      <c r="BH341" s="150">
        <f>IF(N341="sníž. přenesená",J341,0)</f>
        <v>0</v>
      </c>
      <c r="BI341" s="150">
        <f>IF(N341="nulová",J341,0)</f>
        <v>0</v>
      </c>
      <c r="BJ341" s="17" t="s">
        <v>87</v>
      </c>
      <c r="BK341" s="150">
        <f>ROUND(I341*H341,2)</f>
        <v>0</v>
      </c>
      <c r="BL341" s="17" t="s">
        <v>177</v>
      </c>
      <c r="BM341" s="149" t="s">
        <v>2867</v>
      </c>
    </row>
    <row r="342" spans="2:65" s="12" customFormat="1">
      <c r="B342" s="151"/>
      <c r="D342" s="152" t="s">
        <v>179</v>
      </c>
      <c r="E342" s="153" t="s">
        <v>1</v>
      </c>
      <c r="F342" s="154" t="s">
        <v>2723</v>
      </c>
      <c r="H342" s="153" t="s">
        <v>1</v>
      </c>
      <c r="I342" s="155"/>
      <c r="L342" s="151"/>
      <c r="M342" s="156"/>
      <c r="T342" s="157"/>
      <c r="AT342" s="153" t="s">
        <v>179</v>
      </c>
      <c r="AU342" s="153" t="s">
        <v>89</v>
      </c>
      <c r="AV342" s="12" t="s">
        <v>87</v>
      </c>
      <c r="AW342" s="12" t="s">
        <v>36</v>
      </c>
      <c r="AX342" s="12" t="s">
        <v>80</v>
      </c>
      <c r="AY342" s="153" t="s">
        <v>171</v>
      </c>
    </row>
    <row r="343" spans="2:65" s="13" customFormat="1">
      <c r="B343" s="158"/>
      <c r="D343" s="152" t="s">
        <v>179</v>
      </c>
      <c r="E343" s="159" t="s">
        <v>1</v>
      </c>
      <c r="F343" s="160" t="s">
        <v>87</v>
      </c>
      <c r="H343" s="161">
        <v>1</v>
      </c>
      <c r="I343" s="162"/>
      <c r="L343" s="158"/>
      <c r="M343" s="163"/>
      <c r="T343" s="164"/>
      <c r="AT343" s="159" t="s">
        <v>179</v>
      </c>
      <c r="AU343" s="159" t="s">
        <v>89</v>
      </c>
      <c r="AV343" s="13" t="s">
        <v>89</v>
      </c>
      <c r="AW343" s="13" t="s">
        <v>36</v>
      </c>
      <c r="AX343" s="13" t="s">
        <v>87</v>
      </c>
      <c r="AY343" s="159" t="s">
        <v>171</v>
      </c>
    </row>
    <row r="344" spans="2:65" s="1" customFormat="1" ht="24.15" customHeight="1">
      <c r="B344" s="32"/>
      <c r="C344" s="182" t="s">
        <v>622</v>
      </c>
      <c r="D344" s="182" t="s">
        <v>757</v>
      </c>
      <c r="E344" s="183" t="s">
        <v>2868</v>
      </c>
      <c r="F344" s="184" t="s">
        <v>2869</v>
      </c>
      <c r="G344" s="185" t="s">
        <v>190</v>
      </c>
      <c r="H344" s="186">
        <v>1</v>
      </c>
      <c r="I344" s="187"/>
      <c r="J344" s="188">
        <f>ROUND(I344*H344,2)</f>
        <v>0</v>
      </c>
      <c r="K344" s="189"/>
      <c r="L344" s="190"/>
      <c r="M344" s="191" t="s">
        <v>1</v>
      </c>
      <c r="N344" s="192" t="s">
        <v>45</v>
      </c>
      <c r="P344" s="147">
        <f>O344*H344</f>
        <v>0</v>
      </c>
      <c r="Q344" s="147">
        <v>0.52100000000000002</v>
      </c>
      <c r="R344" s="147">
        <f>Q344*H344</f>
        <v>0.52100000000000002</v>
      </c>
      <c r="S344" s="147">
        <v>0</v>
      </c>
      <c r="T344" s="148">
        <f>S344*H344</f>
        <v>0</v>
      </c>
      <c r="AR344" s="149" t="s">
        <v>225</v>
      </c>
      <c r="AT344" s="149" t="s">
        <v>757</v>
      </c>
      <c r="AU344" s="149" t="s">
        <v>89</v>
      </c>
      <c r="AY344" s="17" t="s">
        <v>171</v>
      </c>
      <c r="BE344" s="150">
        <f>IF(N344="základní",J344,0)</f>
        <v>0</v>
      </c>
      <c r="BF344" s="150">
        <f>IF(N344="snížená",J344,0)</f>
        <v>0</v>
      </c>
      <c r="BG344" s="150">
        <f>IF(N344="zákl. přenesená",J344,0)</f>
        <v>0</v>
      </c>
      <c r="BH344" s="150">
        <f>IF(N344="sníž. přenesená",J344,0)</f>
        <v>0</v>
      </c>
      <c r="BI344" s="150">
        <f>IF(N344="nulová",J344,0)</f>
        <v>0</v>
      </c>
      <c r="BJ344" s="17" t="s">
        <v>87</v>
      </c>
      <c r="BK344" s="150">
        <f>ROUND(I344*H344,2)</f>
        <v>0</v>
      </c>
      <c r="BL344" s="17" t="s">
        <v>177</v>
      </c>
      <c r="BM344" s="149" t="s">
        <v>2870</v>
      </c>
    </row>
    <row r="345" spans="2:65" s="1" customFormat="1" ht="37.950000000000003" customHeight="1">
      <c r="B345" s="32"/>
      <c r="C345" s="137" t="s">
        <v>627</v>
      </c>
      <c r="D345" s="137" t="s">
        <v>173</v>
      </c>
      <c r="E345" s="138" t="s">
        <v>1312</v>
      </c>
      <c r="F345" s="139" t="s">
        <v>1313</v>
      </c>
      <c r="G345" s="140" t="s">
        <v>190</v>
      </c>
      <c r="H345" s="141">
        <v>1</v>
      </c>
      <c r="I345" s="142"/>
      <c r="J345" s="143">
        <f>ROUND(I345*H345,2)</f>
        <v>0</v>
      </c>
      <c r="K345" s="144"/>
      <c r="L345" s="32"/>
      <c r="M345" s="145" t="s">
        <v>1</v>
      </c>
      <c r="N345" s="146" t="s">
        <v>45</v>
      </c>
      <c r="P345" s="147">
        <f>O345*H345</f>
        <v>0</v>
      </c>
      <c r="Q345" s="147">
        <v>0.09</v>
      </c>
      <c r="R345" s="147">
        <f>Q345*H345</f>
        <v>0.09</v>
      </c>
      <c r="S345" s="147">
        <v>0</v>
      </c>
      <c r="T345" s="148">
        <f>S345*H345</f>
        <v>0</v>
      </c>
      <c r="AR345" s="149" t="s">
        <v>177</v>
      </c>
      <c r="AT345" s="149" t="s">
        <v>173</v>
      </c>
      <c r="AU345" s="149" t="s">
        <v>89</v>
      </c>
      <c r="AY345" s="17" t="s">
        <v>171</v>
      </c>
      <c r="BE345" s="150">
        <f>IF(N345="základní",J345,0)</f>
        <v>0</v>
      </c>
      <c r="BF345" s="150">
        <f>IF(N345="snížená",J345,0)</f>
        <v>0</v>
      </c>
      <c r="BG345" s="150">
        <f>IF(N345="zákl. přenesená",J345,0)</f>
        <v>0</v>
      </c>
      <c r="BH345" s="150">
        <f>IF(N345="sníž. přenesená",J345,0)</f>
        <v>0</v>
      </c>
      <c r="BI345" s="150">
        <f>IF(N345="nulová",J345,0)</f>
        <v>0</v>
      </c>
      <c r="BJ345" s="17" t="s">
        <v>87</v>
      </c>
      <c r="BK345" s="150">
        <f>ROUND(I345*H345,2)</f>
        <v>0</v>
      </c>
      <c r="BL345" s="17" t="s">
        <v>177</v>
      </c>
      <c r="BM345" s="149" t="s">
        <v>2871</v>
      </c>
    </row>
    <row r="346" spans="2:65" s="12" customFormat="1">
      <c r="B346" s="151"/>
      <c r="D346" s="152" t="s">
        <v>179</v>
      </c>
      <c r="E346" s="153" t="s">
        <v>1</v>
      </c>
      <c r="F346" s="154" t="s">
        <v>2723</v>
      </c>
      <c r="H346" s="153" t="s">
        <v>1</v>
      </c>
      <c r="I346" s="155"/>
      <c r="L346" s="151"/>
      <c r="M346" s="156"/>
      <c r="T346" s="157"/>
      <c r="AT346" s="153" t="s">
        <v>179</v>
      </c>
      <c r="AU346" s="153" t="s">
        <v>89</v>
      </c>
      <c r="AV346" s="12" t="s">
        <v>87</v>
      </c>
      <c r="AW346" s="12" t="s">
        <v>36</v>
      </c>
      <c r="AX346" s="12" t="s">
        <v>80</v>
      </c>
      <c r="AY346" s="153" t="s">
        <v>171</v>
      </c>
    </row>
    <row r="347" spans="2:65" s="12" customFormat="1">
      <c r="B347" s="151"/>
      <c r="D347" s="152" t="s">
        <v>179</v>
      </c>
      <c r="E347" s="153" t="s">
        <v>1</v>
      </c>
      <c r="F347" s="154" t="s">
        <v>1950</v>
      </c>
      <c r="H347" s="153" t="s">
        <v>1</v>
      </c>
      <c r="I347" s="155"/>
      <c r="L347" s="151"/>
      <c r="M347" s="156"/>
      <c r="T347" s="157"/>
      <c r="AT347" s="153" t="s">
        <v>179</v>
      </c>
      <c r="AU347" s="153" t="s">
        <v>89</v>
      </c>
      <c r="AV347" s="12" t="s">
        <v>87</v>
      </c>
      <c r="AW347" s="12" t="s">
        <v>36</v>
      </c>
      <c r="AX347" s="12" t="s">
        <v>80</v>
      </c>
      <c r="AY347" s="153" t="s">
        <v>171</v>
      </c>
    </row>
    <row r="348" spans="2:65" s="13" customFormat="1">
      <c r="B348" s="158"/>
      <c r="D348" s="152" t="s">
        <v>179</v>
      </c>
      <c r="E348" s="159" t="s">
        <v>1</v>
      </c>
      <c r="F348" s="160" t="s">
        <v>87</v>
      </c>
      <c r="H348" s="161">
        <v>1</v>
      </c>
      <c r="I348" s="162"/>
      <c r="L348" s="158"/>
      <c r="M348" s="163"/>
      <c r="T348" s="164"/>
      <c r="AT348" s="159" t="s">
        <v>179</v>
      </c>
      <c r="AU348" s="159" t="s">
        <v>89</v>
      </c>
      <c r="AV348" s="13" t="s">
        <v>89</v>
      </c>
      <c r="AW348" s="13" t="s">
        <v>36</v>
      </c>
      <c r="AX348" s="13" t="s">
        <v>87</v>
      </c>
      <c r="AY348" s="159" t="s">
        <v>171</v>
      </c>
    </row>
    <row r="349" spans="2:65" s="1" customFormat="1" ht="21.75" customHeight="1">
      <c r="B349" s="32"/>
      <c r="C349" s="182" t="s">
        <v>634</v>
      </c>
      <c r="D349" s="182" t="s">
        <v>757</v>
      </c>
      <c r="E349" s="183" t="s">
        <v>2872</v>
      </c>
      <c r="F349" s="184" t="s">
        <v>2873</v>
      </c>
      <c r="G349" s="185" t="s">
        <v>190</v>
      </c>
      <c r="H349" s="186">
        <v>1</v>
      </c>
      <c r="I349" s="187"/>
      <c r="J349" s="188">
        <f>ROUND(I349*H349,2)</f>
        <v>0</v>
      </c>
      <c r="K349" s="189"/>
      <c r="L349" s="190"/>
      <c r="M349" s="191" t="s">
        <v>1</v>
      </c>
      <c r="N349" s="192" t="s">
        <v>45</v>
      </c>
      <c r="P349" s="147">
        <f>O349*H349</f>
        <v>0</v>
      </c>
      <c r="Q349" s="147">
        <v>0.19600000000000001</v>
      </c>
      <c r="R349" s="147">
        <f>Q349*H349</f>
        <v>0.19600000000000001</v>
      </c>
      <c r="S349" s="147">
        <v>0</v>
      </c>
      <c r="T349" s="148">
        <f>S349*H349</f>
        <v>0</v>
      </c>
      <c r="AR349" s="149" t="s">
        <v>225</v>
      </c>
      <c r="AT349" s="149" t="s">
        <v>757</v>
      </c>
      <c r="AU349" s="149" t="s">
        <v>89</v>
      </c>
      <c r="AY349" s="17" t="s">
        <v>171</v>
      </c>
      <c r="BE349" s="150">
        <f>IF(N349="základní",J349,0)</f>
        <v>0</v>
      </c>
      <c r="BF349" s="150">
        <f>IF(N349="snížená",J349,0)</f>
        <v>0</v>
      </c>
      <c r="BG349" s="150">
        <f>IF(N349="zákl. přenesená",J349,0)</f>
        <v>0</v>
      </c>
      <c r="BH349" s="150">
        <f>IF(N349="sníž. přenesená",J349,0)</f>
        <v>0</v>
      </c>
      <c r="BI349" s="150">
        <f>IF(N349="nulová",J349,0)</f>
        <v>0</v>
      </c>
      <c r="BJ349" s="17" t="s">
        <v>87</v>
      </c>
      <c r="BK349" s="150">
        <f>ROUND(I349*H349,2)</f>
        <v>0</v>
      </c>
      <c r="BL349" s="17" t="s">
        <v>177</v>
      </c>
      <c r="BM349" s="149" t="s">
        <v>2874</v>
      </c>
    </row>
    <row r="350" spans="2:65" s="1" customFormat="1" ht="16.5" customHeight="1">
      <c r="B350" s="32"/>
      <c r="C350" s="137" t="s">
        <v>639</v>
      </c>
      <c r="D350" s="137" t="s">
        <v>173</v>
      </c>
      <c r="E350" s="138" t="s">
        <v>1871</v>
      </c>
      <c r="F350" s="139" t="s">
        <v>1872</v>
      </c>
      <c r="G350" s="140" t="s">
        <v>190</v>
      </c>
      <c r="H350" s="141">
        <v>1</v>
      </c>
      <c r="I350" s="142"/>
      <c r="J350" s="143">
        <f>ROUND(I350*H350,2)</f>
        <v>0</v>
      </c>
      <c r="K350" s="144"/>
      <c r="L350" s="32"/>
      <c r="M350" s="145" t="s">
        <v>1</v>
      </c>
      <c r="N350" s="146" t="s">
        <v>45</v>
      </c>
      <c r="P350" s="147">
        <f>O350*H350</f>
        <v>0</v>
      </c>
      <c r="Q350" s="147">
        <v>0.04</v>
      </c>
      <c r="R350" s="147">
        <f>Q350*H350</f>
        <v>0.04</v>
      </c>
      <c r="S350" s="147">
        <v>0</v>
      </c>
      <c r="T350" s="148">
        <f>S350*H350</f>
        <v>0</v>
      </c>
      <c r="AR350" s="149" t="s">
        <v>177</v>
      </c>
      <c r="AT350" s="149" t="s">
        <v>173</v>
      </c>
      <c r="AU350" s="149" t="s">
        <v>89</v>
      </c>
      <c r="AY350" s="17" t="s">
        <v>171</v>
      </c>
      <c r="BE350" s="150">
        <f>IF(N350="základní",J350,0)</f>
        <v>0</v>
      </c>
      <c r="BF350" s="150">
        <f>IF(N350="snížená",J350,0)</f>
        <v>0</v>
      </c>
      <c r="BG350" s="150">
        <f>IF(N350="zákl. přenesená",J350,0)</f>
        <v>0</v>
      </c>
      <c r="BH350" s="150">
        <f>IF(N350="sníž. přenesená",J350,0)</f>
        <v>0</v>
      </c>
      <c r="BI350" s="150">
        <f>IF(N350="nulová",J350,0)</f>
        <v>0</v>
      </c>
      <c r="BJ350" s="17" t="s">
        <v>87</v>
      </c>
      <c r="BK350" s="150">
        <f>ROUND(I350*H350,2)</f>
        <v>0</v>
      </c>
      <c r="BL350" s="17" t="s">
        <v>177</v>
      </c>
      <c r="BM350" s="149" t="s">
        <v>2875</v>
      </c>
    </row>
    <row r="351" spans="2:65" s="12" customFormat="1">
      <c r="B351" s="151"/>
      <c r="D351" s="152" t="s">
        <v>179</v>
      </c>
      <c r="E351" s="153" t="s">
        <v>1</v>
      </c>
      <c r="F351" s="154" t="s">
        <v>2723</v>
      </c>
      <c r="H351" s="153" t="s">
        <v>1</v>
      </c>
      <c r="I351" s="155"/>
      <c r="L351" s="151"/>
      <c r="M351" s="156"/>
      <c r="T351" s="157"/>
      <c r="AT351" s="153" t="s">
        <v>179</v>
      </c>
      <c r="AU351" s="153" t="s">
        <v>89</v>
      </c>
      <c r="AV351" s="12" t="s">
        <v>87</v>
      </c>
      <c r="AW351" s="12" t="s">
        <v>36</v>
      </c>
      <c r="AX351" s="12" t="s">
        <v>80</v>
      </c>
      <c r="AY351" s="153" t="s">
        <v>171</v>
      </c>
    </row>
    <row r="352" spans="2:65" s="12" customFormat="1">
      <c r="B352" s="151"/>
      <c r="D352" s="152" t="s">
        <v>179</v>
      </c>
      <c r="E352" s="153" t="s">
        <v>1</v>
      </c>
      <c r="F352" s="154" t="s">
        <v>2876</v>
      </c>
      <c r="H352" s="153" t="s">
        <v>1</v>
      </c>
      <c r="I352" s="155"/>
      <c r="L352" s="151"/>
      <c r="M352" s="156"/>
      <c r="T352" s="157"/>
      <c r="AT352" s="153" t="s">
        <v>179</v>
      </c>
      <c r="AU352" s="153" t="s">
        <v>89</v>
      </c>
      <c r="AV352" s="12" t="s">
        <v>87</v>
      </c>
      <c r="AW352" s="12" t="s">
        <v>36</v>
      </c>
      <c r="AX352" s="12" t="s">
        <v>80</v>
      </c>
      <c r="AY352" s="153" t="s">
        <v>171</v>
      </c>
    </row>
    <row r="353" spans="2:65" s="13" customFormat="1">
      <c r="B353" s="158"/>
      <c r="D353" s="152" t="s">
        <v>179</v>
      </c>
      <c r="E353" s="159" t="s">
        <v>1</v>
      </c>
      <c r="F353" s="160" t="s">
        <v>87</v>
      </c>
      <c r="H353" s="161">
        <v>1</v>
      </c>
      <c r="I353" s="162"/>
      <c r="L353" s="158"/>
      <c r="M353" s="163"/>
      <c r="T353" s="164"/>
      <c r="AT353" s="159" t="s">
        <v>179</v>
      </c>
      <c r="AU353" s="159" t="s">
        <v>89</v>
      </c>
      <c r="AV353" s="13" t="s">
        <v>89</v>
      </c>
      <c r="AW353" s="13" t="s">
        <v>36</v>
      </c>
      <c r="AX353" s="13" t="s">
        <v>87</v>
      </c>
      <c r="AY353" s="159" t="s">
        <v>171</v>
      </c>
    </row>
    <row r="354" spans="2:65" s="1" customFormat="1" ht="24.15" customHeight="1">
      <c r="B354" s="32"/>
      <c r="C354" s="182" t="s">
        <v>645</v>
      </c>
      <c r="D354" s="182" t="s">
        <v>757</v>
      </c>
      <c r="E354" s="183" t="s">
        <v>2420</v>
      </c>
      <c r="F354" s="184" t="s">
        <v>2421</v>
      </c>
      <c r="G354" s="185" t="s">
        <v>190</v>
      </c>
      <c r="H354" s="186">
        <v>1</v>
      </c>
      <c r="I354" s="187"/>
      <c r="J354" s="188">
        <f>ROUND(I354*H354,2)</f>
        <v>0</v>
      </c>
      <c r="K354" s="189"/>
      <c r="L354" s="190"/>
      <c r="M354" s="191" t="s">
        <v>1</v>
      </c>
      <c r="N354" s="192" t="s">
        <v>45</v>
      </c>
      <c r="P354" s="147">
        <f>O354*H354</f>
        <v>0</v>
      </c>
      <c r="Q354" s="147">
        <v>1.3299999999999999E-2</v>
      </c>
      <c r="R354" s="147">
        <f>Q354*H354</f>
        <v>1.3299999999999999E-2</v>
      </c>
      <c r="S354" s="147">
        <v>0</v>
      </c>
      <c r="T354" s="148">
        <f>S354*H354</f>
        <v>0</v>
      </c>
      <c r="AR354" s="149" t="s">
        <v>225</v>
      </c>
      <c r="AT354" s="149" t="s">
        <v>757</v>
      </c>
      <c r="AU354" s="149" t="s">
        <v>89</v>
      </c>
      <c r="AY354" s="17" t="s">
        <v>171</v>
      </c>
      <c r="BE354" s="150">
        <f>IF(N354="základní",J354,0)</f>
        <v>0</v>
      </c>
      <c r="BF354" s="150">
        <f>IF(N354="snížená",J354,0)</f>
        <v>0</v>
      </c>
      <c r="BG354" s="150">
        <f>IF(N354="zákl. přenesená",J354,0)</f>
        <v>0</v>
      </c>
      <c r="BH354" s="150">
        <f>IF(N354="sníž. přenesená",J354,0)</f>
        <v>0</v>
      </c>
      <c r="BI354" s="150">
        <f>IF(N354="nulová",J354,0)</f>
        <v>0</v>
      </c>
      <c r="BJ354" s="17" t="s">
        <v>87</v>
      </c>
      <c r="BK354" s="150">
        <f>ROUND(I354*H354,2)</f>
        <v>0</v>
      </c>
      <c r="BL354" s="17" t="s">
        <v>177</v>
      </c>
      <c r="BM354" s="149" t="s">
        <v>2877</v>
      </c>
    </row>
    <row r="355" spans="2:65" s="1" customFormat="1" ht="24.15" customHeight="1">
      <c r="B355" s="32"/>
      <c r="C355" s="137" t="s">
        <v>650</v>
      </c>
      <c r="D355" s="137" t="s">
        <v>173</v>
      </c>
      <c r="E355" s="138" t="s">
        <v>2878</v>
      </c>
      <c r="F355" s="139" t="s">
        <v>2879</v>
      </c>
      <c r="G355" s="140" t="s">
        <v>190</v>
      </c>
      <c r="H355" s="141">
        <v>6</v>
      </c>
      <c r="I355" s="142"/>
      <c r="J355" s="143">
        <f>ROUND(I355*H355,2)</f>
        <v>0</v>
      </c>
      <c r="K355" s="144"/>
      <c r="L355" s="32"/>
      <c r="M355" s="145" t="s">
        <v>1</v>
      </c>
      <c r="N355" s="146" t="s">
        <v>45</v>
      </c>
      <c r="P355" s="147">
        <f>O355*H355</f>
        <v>0</v>
      </c>
      <c r="Q355" s="147">
        <v>1.2460000000000001E-2</v>
      </c>
      <c r="R355" s="147">
        <f>Q355*H355</f>
        <v>7.4760000000000007E-2</v>
      </c>
      <c r="S355" s="147">
        <v>0</v>
      </c>
      <c r="T355" s="148">
        <f>S355*H355</f>
        <v>0</v>
      </c>
      <c r="AR355" s="149" t="s">
        <v>177</v>
      </c>
      <c r="AT355" s="149" t="s">
        <v>173</v>
      </c>
      <c r="AU355" s="149" t="s">
        <v>89</v>
      </c>
      <c r="AY355" s="17" t="s">
        <v>171</v>
      </c>
      <c r="BE355" s="150">
        <f>IF(N355="základní",J355,0)</f>
        <v>0</v>
      </c>
      <c r="BF355" s="150">
        <f>IF(N355="snížená",J355,0)</f>
        <v>0</v>
      </c>
      <c r="BG355" s="150">
        <f>IF(N355="zákl. přenesená",J355,0)</f>
        <v>0</v>
      </c>
      <c r="BH355" s="150">
        <f>IF(N355="sníž. přenesená",J355,0)</f>
        <v>0</v>
      </c>
      <c r="BI355" s="150">
        <f>IF(N355="nulová",J355,0)</f>
        <v>0</v>
      </c>
      <c r="BJ355" s="17" t="s">
        <v>87</v>
      </c>
      <c r="BK355" s="150">
        <f>ROUND(I355*H355,2)</f>
        <v>0</v>
      </c>
      <c r="BL355" s="17" t="s">
        <v>177</v>
      </c>
      <c r="BM355" s="149" t="s">
        <v>2880</v>
      </c>
    </row>
    <row r="356" spans="2:65" s="12" customFormat="1">
      <c r="B356" s="151"/>
      <c r="D356" s="152" t="s">
        <v>179</v>
      </c>
      <c r="E356" s="153" t="s">
        <v>1</v>
      </c>
      <c r="F356" s="154" t="s">
        <v>2723</v>
      </c>
      <c r="H356" s="153" t="s">
        <v>1</v>
      </c>
      <c r="I356" s="155"/>
      <c r="L356" s="151"/>
      <c r="M356" s="156"/>
      <c r="T356" s="157"/>
      <c r="AT356" s="153" t="s">
        <v>179</v>
      </c>
      <c r="AU356" s="153" t="s">
        <v>89</v>
      </c>
      <c r="AV356" s="12" t="s">
        <v>87</v>
      </c>
      <c r="AW356" s="12" t="s">
        <v>36</v>
      </c>
      <c r="AX356" s="12" t="s">
        <v>80</v>
      </c>
      <c r="AY356" s="153" t="s">
        <v>171</v>
      </c>
    </row>
    <row r="357" spans="2:65" s="12" customFormat="1">
      <c r="B357" s="151"/>
      <c r="D357" s="152" t="s">
        <v>179</v>
      </c>
      <c r="E357" s="153" t="s">
        <v>1</v>
      </c>
      <c r="F357" s="154" t="s">
        <v>1943</v>
      </c>
      <c r="H357" s="153" t="s">
        <v>1</v>
      </c>
      <c r="I357" s="155"/>
      <c r="L357" s="151"/>
      <c r="M357" s="156"/>
      <c r="T357" s="157"/>
      <c r="AT357" s="153" t="s">
        <v>179</v>
      </c>
      <c r="AU357" s="153" t="s">
        <v>89</v>
      </c>
      <c r="AV357" s="12" t="s">
        <v>87</v>
      </c>
      <c r="AW357" s="12" t="s">
        <v>36</v>
      </c>
      <c r="AX357" s="12" t="s">
        <v>80</v>
      </c>
      <c r="AY357" s="153" t="s">
        <v>171</v>
      </c>
    </row>
    <row r="358" spans="2:65" s="13" customFormat="1">
      <c r="B358" s="158"/>
      <c r="D358" s="152" t="s">
        <v>179</v>
      </c>
      <c r="E358" s="159" t="s">
        <v>1</v>
      </c>
      <c r="F358" s="160" t="s">
        <v>210</v>
      </c>
      <c r="H358" s="161">
        <v>6</v>
      </c>
      <c r="I358" s="162"/>
      <c r="L358" s="158"/>
      <c r="M358" s="163"/>
      <c r="T358" s="164"/>
      <c r="AT358" s="159" t="s">
        <v>179</v>
      </c>
      <c r="AU358" s="159" t="s">
        <v>89</v>
      </c>
      <c r="AV358" s="13" t="s">
        <v>89</v>
      </c>
      <c r="AW358" s="13" t="s">
        <v>36</v>
      </c>
      <c r="AX358" s="13" t="s">
        <v>87</v>
      </c>
      <c r="AY358" s="159" t="s">
        <v>171</v>
      </c>
    </row>
    <row r="359" spans="2:65" s="11" customFormat="1" ht="22.95" customHeight="1">
      <c r="B359" s="125"/>
      <c r="D359" s="126" t="s">
        <v>79</v>
      </c>
      <c r="E359" s="135" t="s">
        <v>229</v>
      </c>
      <c r="F359" s="135" t="s">
        <v>1468</v>
      </c>
      <c r="I359" s="128"/>
      <c r="J359" s="136">
        <f>BK359</f>
        <v>0</v>
      </c>
      <c r="L359" s="125"/>
      <c r="M359" s="130"/>
      <c r="P359" s="131">
        <f>SUM(P360:P401)</f>
        <v>0</v>
      </c>
      <c r="R359" s="131">
        <f>SUM(R360:R401)</f>
        <v>1.1914607500000001</v>
      </c>
      <c r="T359" s="132">
        <f>SUM(T360:T401)</f>
        <v>1.5959999999999998E-3</v>
      </c>
      <c r="AR359" s="126" t="s">
        <v>87</v>
      </c>
      <c r="AT359" s="133" t="s">
        <v>79</v>
      </c>
      <c r="AU359" s="133" t="s">
        <v>87</v>
      </c>
      <c r="AY359" s="126" t="s">
        <v>171</v>
      </c>
      <c r="BK359" s="134">
        <f>SUM(BK360:BK401)</f>
        <v>0</v>
      </c>
    </row>
    <row r="360" spans="2:65" s="1" customFormat="1" ht="21.75" customHeight="1">
      <c r="B360" s="32"/>
      <c r="C360" s="137" t="s">
        <v>657</v>
      </c>
      <c r="D360" s="137" t="s">
        <v>173</v>
      </c>
      <c r="E360" s="138" t="s">
        <v>1885</v>
      </c>
      <c r="F360" s="139" t="s">
        <v>1886</v>
      </c>
      <c r="G360" s="140" t="s">
        <v>280</v>
      </c>
      <c r="H360" s="141">
        <v>5.4850000000000003</v>
      </c>
      <c r="I360" s="142"/>
      <c r="J360" s="143">
        <f>ROUND(I360*H360,2)</f>
        <v>0</v>
      </c>
      <c r="K360" s="144"/>
      <c r="L360" s="32"/>
      <c r="M360" s="145" t="s">
        <v>1</v>
      </c>
      <c r="N360" s="146" t="s">
        <v>45</v>
      </c>
      <c r="P360" s="147">
        <f>O360*H360</f>
        <v>0</v>
      </c>
      <c r="Q360" s="147">
        <v>0</v>
      </c>
      <c r="R360" s="147">
        <f>Q360*H360</f>
        <v>0</v>
      </c>
      <c r="S360" s="147">
        <v>0</v>
      </c>
      <c r="T360" s="148">
        <f>S360*H360</f>
        <v>0</v>
      </c>
      <c r="AR360" s="149" t="s">
        <v>177</v>
      </c>
      <c r="AT360" s="149" t="s">
        <v>173</v>
      </c>
      <c r="AU360" s="149" t="s">
        <v>89</v>
      </c>
      <c r="AY360" s="17" t="s">
        <v>171</v>
      </c>
      <c r="BE360" s="150">
        <f>IF(N360="základní",J360,0)</f>
        <v>0</v>
      </c>
      <c r="BF360" s="150">
        <f>IF(N360="snížená",J360,0)</f>
        <v>0</v>
      </c>
      <c r="BG360" s="150">
        <f>IF(N360="zákl. přenesená",J360,0)</f>
        <v>0</v>
      </c>
      <c r="BH360" s="150">
        <f>IF(N360="sníž. přenesená",J360,0)</f>
        <v>0</v>
      </c>
      <c r="BI360" s="150">
        <f>IF(N360="nulová",J360,0)</f>
        <v>0</v>
      </c>
      <c r="BJ360" s="17" t="s">
        <v>87</v>
      </c>
      <c r="BK360" s="150">
        <f>ROUND(I360*H360,2)</f>
        <v>0</v>
      </c>
      <c r="BL360" s="17" t="s">
        <v>177</v>
      </c>
      <c r="BM360" s="149" t="s">
        <v>2881</v>
      </c>
    </row>
    <row r="361" spans="2:65" s="12" customFormat="1">
      <c r="B361" s="151"/>
      <c r="D361" s="152" t="s">
        <v>179</v>
      </c>
      <c r="E361" s="153" t="s">
        <v>1</v>
      </c>
      <c r="F361" s="154" t="s">
        <v>2723</v>
      </c>
      <c r="H361" s="153" t="s">
        <v>1</v>
      </c>
      <c r="I361" s="155"/>
      <c r="L361" s="151"/>
      <c r="M361" s="156"/>
      <c r="T361" s="157"/>
      <c r="AT361" s="153" t="s">
        <v>179</v>
      </c>
      <c r="AU361" s="153" t="s">
        <v>89</v>
      </c>
      <c r="AV361" s="12" t="s">
        <v>87</v>
      </c>
      <c r="AW361" s="12" t="s">
        <v>36</v>
      </c>
      <c r="AX361" s="12" t="s">
        <v>80</v>
      </c>
      <c r="AY361" s="153" t="s">
        <v>171</v>
      </c>
    </row>
    <row r="362" spans="2:65" s="13" customFormat="1">
      <c r="B362" s="158"/>
      <c r="D362" s="152" t="s">
        <v>179</v>
      </c>
      <c r="E362" s="159" t="s">
        <v>1</v>
      </c>
      <c r="F362" s="160" t="s">
        <v>2882</v>
      </c>
      <c r="H362" s="161">
        <v>5.4850000000000003</v>
      </c>
      <c r="I362" s="162"/>
      <c r="L362" s="158"/>
      <c r="M362" s="163"/>
      <c r="T362" s="164"/>
      <c r="AT362" s="159" t="s">
        <v>179</v>
      </c>
      <c r="AU362" s="159" t="s">
        <v>89</v>
      </c>
      <c r="AV362" s="13" t="s">
        <v>89</v>
      </c>
      <c r="AW362" s="13" t="s">
        <v>36</v>
      </c>
      <c r="AX362" s="13" t="s">
        <v>87</v>
      </c>
      <c r="AY362" s="159" t="s">
        <v>171</v>
      </c>
    </row>
    <row r="363" spans="2:65" s="1" customFormat="1" ht="16.5" customHeight="1">
      <c r="B363" s="32"/>
      <c r="C363" s="182" t="s">
        <v>664</v>
      </c>
      <c r="D363" s="182" t="s">
        <v>757</v>
      </c>
      <c r="E363" s="183" t="s">
        <v>1891</v>
      </c>
      <c r="F363" s="184" t="s">
        <v>1892</v>
      </c>
      <c r="G363" s="185" t="s">
        <v>280</v>
      </c>
      <c r="H363" s="186">
        <v>5.65</v>
      </c>
      <c r="I363" s="187"/>
      <c r="J363" s="188">
        <f>ROUND(I363*H363,2)</f>
        <v>0</v>
      </c>
      <c r="K363" s="189"/>
      <c r="L363" s="190"/>
      <c r="M363" s="191" t="s">
        <v>1</v>
      </c>
      <c r="N363" s="192" t="s">
        <v>45</v>
      </c>
      <c r="P363" s="147">
        <f>O363*H363</f>
        <v>0</v>
      </c>
      <c r="Q363" s="147">
        <v>0</v>
      </c>
      <c r="R363" s="147">
        <f>Q363*H363</f>
        <v>0</v>
      </c>
      <c r="S363" s="147">
        <v>0</v>
      </c>
      <c r="T363" s="148">
        <f>S363*H363</f>
        <v>0</v>
      </c>
      <c r="AR363" s="149" t="s">
        <v>225</v>
      </c>
      <c r="AT363" s="149" t="s">
        <v>757</v>
      </c>
      <c r="AU363" s="149" t="s">
        <v>89</v>
      </c>
      <c r="AY363" s="17" t="s">
        <v>171</v>
      </c>
      <c r="BE363" s="150">
        <f>IF(N363="základní",J363,0)</f>
        <v>0</v>
      </c>
      <c r="BF363" s="150">
        <f>IF(N363="snížená",J363,0)</f>
        <v>0</v>
      </c>
      <c r="BG363" s="150">
        <f>IF(N363="zákl. přenesená",J363,0)</f>
        <v>0</v>
      </c>
      <c r="BH363" s="150">
        <f>IF(N363="sníž. přenesená",J363,0)</f>
        <v>0</v>
      </c>
      <c r="BI363" s="150">
        <f>IF(N363="nulová",J363,0)</f>
        <v>0</v>
      </c>
      <c r="BJ363" s="17" t="s">
        <v>87</v>
      </c>
      <c r="BK363" s="150">
        <f>ROUND(I363*H363,2)</f>
        <v>0</v>
      </c>
      <c r="BL363" s="17" t="s">
        <v>177</v>
      </c>
      <c r="BM363" s="149" t="s">
        <v>2883</v>
      </c>
    </row>
    <row r="364" spans="2:65" s="13" customFormat="1">
      <c r="B364" s="158"/>
      <c r="D364" s="152" t="s">
        <v>179</v>
      </c>
      <c r="F364" s="160" t="s">
        <v>2884</v>
      </c>
      <c r="H364" s="161">
        <v>5.65</v>
      </c>
      <c r="I364" s="162"/>
      <c r="L364" s="158"/>
      <c r="M364" s="163"/>
      <c r="T364" s="164"/>
      <c r="AT364" s="159" t="s">
        <v>179</v>
      </c>
      <c r="AU364" s="159" t="s">
        <v>89</v>
      </c>
      <c r="AV364" s="13" t="s">
        <v>89</v>
      </c>
      <c r="AW364" s="13" t="s">
        <v>4</v>
      </c>
      <c r="AX364" s="13" t="s">
        <v>87</v>
      </c>
      <c r="AY364" s="159" t="s">
        <v>171</v>
      </c>
    </row>
    <row r="365" spans="2:65" s="1" customFormat="1" ht="33" customHeight="1">
      <c r="B365" s="32"/>
      <c r="C365" s="137" t="s">
        <v>669</v>
      </c>
      <c r="D365" s="137" t="s">
        <v>173</v>
      </c>
      <c r="E365" s="138" t="s">
        <v>1895</v>
      </c>
      <c r="F365" s="139" t="s">
        <v>1896</v>
      </c>
      <c r="G365" s="140" t="s">
        <v>280</v>
      </c>
      <c r="H365" s="141">
        <v>0.12</v>
      </c>
      <c r="I365" s="142"/>
      <c r="J365" s="143">
        <f>ROUND(I365*H365,2)</f>
        <v>0</v>
      </c>
      <c r="K365" s="144"/>
      <c r="L365" s="32"/>
      <c r="M365" s="145" t="s">
        <v>1</v>
      </c>
      <c r="N365" s="146" t="s">
        <v>45</v>
      </c>
      <c r="P365" s="147">
        <f>O365*H365</f>
        <v>0</v>
      </c>
      <c r="Q365" s="147">
        <v>2.62771</v>
      </c>
      <c r="R365" s="147">
        <f>Q365*H365</f>
        <v>0.31532519999999997</v>
      </c>
      <c r="S365" s="147">
        <v>0</v>
      </c>
      <c r="T365" s="148">
        <f>S365*H365</f>
        <v>0</v>
      </c>
      <c r="AR365" s="149" t="s">
        <v>177</v>
      </c>
      <c r="AT365" s="149" t="s">
        <v>173</v>
      </c>
      <c r="AU365" s="149" t="s">
        <v>89</v>
      </c>
      <c r="AY365" s="17" t="s">
        <v>171</v>
      </c>
      <c r="BE365" s="150">
        <f>IF(N365="základní",J365,0)</f>
        <v>0</v>
      </c>
      <c r="BF365" s="150">
        <f>IF(N365="snížená",J365,0)</f>
        <v>0</v>
      </c>
      <c r="BG365" s="150">
        <f>IF(N365="zákl. přenesená",J365,0)</f>
        <v>0</v>
      </c>
      <c r="BH365" s="150">
        <f>IF(N365="sníž. přenesená",J365,0)</f>
        <v>0</v>
      </c>
      <c r="BI365" s="150">
        <f>IF(N365="nulová",J365,0)</f>
        <v>0</v>
      </c>
      <c r="BJ365" s="17" t="s">
        <v>87</v>
      </c>
      <c r="BK365" s="150">
        <f>ROUND(I365*H365,2)</f>
        <v>0</v>
      </c>
      <c r="BL365" s="17" t="s">
        <v>177</v>
      </c>
      <c r="BM365" s="149" t="s">
        <v>2885</v>
      </c>
    </row>
    <row r="366" spans="2:65" s="12" customFormat="1">
      <c r="B366" s="151"/>
      <c r="D366" s="152" t="s">
        <v>179</v>
      </c>
      <c r="E366" s="153" t="s">
        <v>1</v>
      </c>
      <c r="F366" s="154" t="s">
        <v>2723</v>
      </c>
      <c r="H366" s="153" t="s">
        <v>1</v>
      </c>
      <c r="I366" s="155"/>
      <c r="L366" s="151"/>
      <c r="M366" s="156"/>
      <c r="T366" s="157"/>
      <c r="AT366" s="153" t="s">
        <v>179</v>
      </c>
      <c r="AU366" s="153" t="s">
        <v>89</v>
      </c>
      <c r="AV366" s="12" t="s">
        <v>87</v>
      </c>
      <c r="AW366" s="12" t="s">
        <v>36</v>
      </c>
      <c r="AX366" s="12" t="s">
        <v>80</v>
      </c>
      <c r="AY366" s="153" t="s">
        <v>171</v>
      </c>
    </row>
    <row r="367" spans="2:65" s="13" customFormat="1">
      <c r="B367" s="158"/>
      <c r="D367" s="152" t="s">
        <v>179</v>
      </c>
      <c r="E367" s="159" t="s">
        <v>1</v>
      </c>
      <c r="F367" s="160" t="s">
        <v>2886</v>
      </c>
      <c r="H367" s="161">
        <v>6.6000000000000003E-2</v>
      </c>
      <c r="I367" s="162"/>
      <c r="L367" s="158"/>
      <c r="M367" s="163"/>
      <c r="T367" s="164"/>
      <c r="AT367" s="159" t="s">
        <v>179</v>
      </c>
      <c r="AU367" s="159" t="s">
        <v>89</v>
      </c>
      <c r="AV367" s="13" t="s">
        <v>89</v>
      </c>
      <c r="AW367" s="13" t="s">
        <v>36</v>
      </c>
      <c r="AX367" s="13" t="s">
        <v>80</v>
      </c>
      <c r="AY367" s="159" t="s">
        <v>171</v>
      </c>
    </row>
    <row r="368" spans="2:65" s="13" customFormat="1">
      <c r="B368" s="158"/>
      <c r="D368" s="152" t="s">
        <v>179</v>
      </c>
      <c r="E368" s="159" t="s">
        <v>1</v>
      </c>
      <c r="F368" s="160" t="s">
        <v>2887</v>
      </c>
      <c r="H368" s="161">
        <v>5.3999999999999999E-2</v>
      </c>
      <c r="I368" s="162"/>
      <c r="L368" s="158"/>
      <c r="M368" s="163"/>
      <c r="T368" s="164"/>
      <c r="AT368" s="159" t="s">
        <v>179</v>
      </c>
      <c r="AU368" s="159" t="s">
        <v>89</v>
      </c>
      <c r="AV368" s="13" t="s">
        <v>89</v>
      </c>
      <c r="AW368" s="13" t="s">
        <v>36</v>
      </c>
      <c r="AX368" s="13" t="s">
        <v>80</v>
      </c>
      <c r="AY368" s="159" t="s">
        <v>171</v>
      </c>
    </row>
    <row r="369" spans="2:65" s="14" customFormat="1">
      <c r="B369" s="165"/>
      <c r="D369" s="152" t="s">
        <v>179</v>
      </c>
      <c r="E369" s="166" t="s">
        <v>1</v>
      </c>
      <c r="F369" s="167" t="s">
        <v>183</v>
      </c>
      <c r="H369" s="168">
        <v>0.12</v>
      </c>
      <c r="I369" s="169"/>
      <c r="L369" s="165"/>
      <c r="M369" s="170"/>
      <c r="T369" s="171"/>
      <c r="AT369" s="166" t="s">
        <v>179</v>
      </c>
      <c r="AU369" s="166" t="s">
        <v>89</v>
      </c>
      <c r="AV369" s="14" t="s">
        <v>177</v>
      </c>
      <c r="AW369" s="14" t="s">
        <v>36</v>
      </c>
      <c r="AX369" s="14" t="s">
        <v>87</v>
      </c>
      <c r="AY369" s="166" t="s">
        <v>171</v>
      </c>
    </row>
    <row r="370" spans="2:65" s="1" customFormat="1" ht="16.5" customHeight="1">
      <c r="B370" s="32"/>
      <c r="C370" s="182" t="s">
        <v>674</v>
      </c>
      <c r="D370" s="182" t="s">
        <v>757</v>
      </c>
      <c r="E370" s="183" t="s">
        <v>1902</v>
      </c>
      <c r="F370" s="184" t="s">
        <v>1903</v>
      </c>
      <c r="G370" s="185" t="s">
        <v>813</v>
      </c>
      <c r="H370" s="186">
        <v>5.57</v>
      </c>
      <c r="I370" s="187"/>
      <c r="J370" s="188">
        <f>ROUND(I370*H370,2)</f>
        <v>0</v>
      </c>
      <c r="K370" s="189"/>
      <c r="L370" s="190"/>
      <c r="M370" s="191" t="s">
        <v>1</v>
      </c>
      <c r="N370" s="192" t="s">
        <v>45</v>
      </c>
      <c r="P370" s="147">
        <f>O370*H370</f>
        <v>0</v>
      </c>
      <c r="Q370" s="147">
        <v>1E-3</v>
      </c>
      <c r="R370" s="147">
        <f>Q370*H370</f>
        <v>5.5700000000000003E-3</v>
      </c>
      <c r="S370" s="147">
        <v>0</v>
      </c>
      <c r="T370" s="148">
        <f>S370*H370</f>
        <v>0</v>
      </c>
      <c r="AR370" s="149" t="s">
        <v>225</v>
      </c>
      <c r="AT370" s="149" t="s">
        <v>757</v>
      </c>
      <c r="AU370" s="149" t="s">
        <v>89</v>
      </c>
      <c r="AY370" s="17" t="s">
        <v>171</v>
      </c>
      <c r="BE370" s="150">
        <f>IF(N370="základní",J370,0)</f>
        <v>0</v>
      </c>
      <c r="BF370" s="150">
        <f>IF(N370="snížená",J370,0)</f>
        <v>0</v>
      </c>
      <c r="BG370" s="150">
        <f>IF(N370="zákl. přenesená",J370,0)</f>
        <v>0</v>
      </c>
      <c r="BH370" s="150">
        <f>IF(N370="sníž. přenesená",J370,0)</f>
        <v>0</v>
      </c>
      <c r="BI370" s="150">
        <f>IF(N370="nulová",J370,0)</f>
        <v>0</v>
      </c>
      <c r="BJ370" s="17" t="s">
        <v>87</v>
      </c>
      <c r="BK370" s="150">
        <f>ROUND(I370*H370,2)</f>
        <v>0</v>
      </c>
      <c r="BL370" s="17" t="s">
        <v>177</v>
      </c>
      <c r="BM370" s="149" t="s">
        <v>2888</v>
      </c>
    </row>
    <row r="371" spans="2:65" s="12" customFormat="1">
      <c r="B371" s="151"/>
      <c r="D371" s="152" t="s">
        <v>179</v>
      </c>
      <c r="E371" s="153" t="s">
        <v>1</v>
      </c>
      <c r="F371" s="154" t="s">
        <v>2723</v>
      </c>
      <c r="H371" s="153" t="s">
        <v>1</v>
      </c>
      <c r="I371" s="155"/>
      <c r="L371" s="151"/>
      <c r="M371" s="156"/>
      <c r="T371" s="157"/>
      <c r="AT371" s="153" t="s">
        <v>179</v>
      </c>
      <c r="AU371" s="153" t="s">
        <v>89</v>
      </c>
      <c r="AV371" s="12" t="s">
        <v>87</v>
      </c>
      <c r="AW371" s="12" t="s">
        <v>36</v>
      </c>
      <c r="AX371" s="12" t="s">
        <v>80</v>
      </c>
      <c r="AY371" s="153" t="s">
        <v>171</v>
      </c>
    </row>
    <row r="372" spans="2:65" s="13" customFormat="1">
      <c r="B372" s="158"/>
      <c r="D372" s="152" t="s">
        <v>179</v>
      </c>
      <c r="E372" s="159" t="s">
        <v>1</v>
      </c>
      <c r="F372" s="160" t="s">
        <v>2889</v>
      </c>
      <c r="H372" s="161">
        <v>2.6280000000000001</v>
      </c>
      <c r="I372" s="162"/>
      <c r="L372" s="158"/>
      <c r="M372" s="163"/>
      <c r="T372" s="164"/>
      <c r="AT372" s="159" t="s">
        <v>179</v>
      </c>
      <c r="AU372" s="159" t="s">
        <v>89</v>
      </c>
      <c r="AV372" s="13" t="s">
        <v>89</v>
      </c>
      <c r="AW372" s="13" t="s">
        <v>36</v>
      </c>
      <c r="AX372" s="13" t="s">
        <v>80</v>
      </c>
      <c r="AY372" s="159" t="s">
        <v>171</v>
      </c>
    </row>
    <row r="373" spans="2:65" s="13" customFormat="1">
      <c r="B373" s="158"/>
      <c r="D373" s="152" t="s">
        <v>179</v>
      </c>
      <c r="E373" s="159" t="s">
        <v>1</v>
      </c>
      <c r="F373" s="160" t="s">
        <v>2890</v>
      </c>
      <c r="H373" s="161">
        <v>2.9420000000000002</v>
      </c>
      <c r="I373" s="162"/>
      <c r="L373" s="158"/>
      <c r="M373" s="163"/>
      <c r="T373" s="164"/>
      <c r="AT373" s="159" t="s">
        <v>179</v>
      </c>
      <c r="AU373" s="159" t="s">
        <v>89</v>
      </c>
      <c r="AV373" s="13" t="s">
        <v>89</v>
      </c>
      <c r="AW373" s="13" t="s">
        <v>36</v>
      </c>
      <c r="AX373" s="13" t="s">
        <v>80</v>
      </c>
      <c r="AY373" s="159" t="s">
        <v>171</v>
      </c>
    </row>
    <row r="374" spans="2:65" s="14" customFormat="1">
      <c r="B374" s="165"/>
      <c r="D374" s="152" t="s">
        <v>179</v>
      </c>
      <c r="E374" s="166" t="s">
        <v>1</v>
      </c>
      <c r="F374" s="167" t="s">
        <v>183</v>
      </c>
      <c r="H374" s="168">
        <v>5.57</v>
      </c>
      <c r="I374" s="169"/>
      <c r="L374" s="165"/>
      <c r="M374" s="170"/>
      <c r="T374" s="171"/>
      <c r="AT374" s="166" t="s">
        <v>179</v>
      </c>
      <c r="AU374" s="166" t="s">
        <v>89</v>
      </c>
      <c r="AV374" s="14" t="s">
        <v>177</v>
      </c>
      <c r="AW374" s="14" t="s">
        <v>36</v>
      </c>
      <c r="AX374" s="14" t="s">
        <v>87</v>
      </c>
      <c r="AY374" s="166" t="s">
        <v>171</v>
      </c>
    </row>
    <row r="375" spans="2:65" s="1" customFormat="1" ht="37.950000000000003" customHeight="1">
      <c r="B375" s="32"/>
      <c r="C375" s="137" t="s">
        <v>681</v>
      </c>
      <c r="D375" s="137" t="s">
        <v>173</v>
      </c>
      <c r="E375" s="138" t="s">
        <v>1908</v>
      </c>
      <c r="F375" s="139" t="s">
        <v>1909</v>
      </c>
      <c r="G375" s="140" t="s">
        <v>280</v>
      </c>
      <c r="H375" s="141">
        <v>0.28499999999999998</v>
      </c>
      <c r="I375" s="142"/>
      <c r="J375" s="143">
        <f>ROUND(I375*H375,2)</f>
        <v>0</v>
      </c>
      <c r="K375" s="144"/>
      <c r="L375" s="32"/>
      <c r="M375" s="145" t="s">
        <v>1</v>
      </c>
      <c r="N375" s="146" t="s">
        <v>45</v>
      </c>
      <c r="P375" s="147">
        <f>O375*H375</f>
        <v>0</v>
      </c>
      <c r="Q375" s="147">
        <v>2.5966499999999999</v>
      </c>
      <c r="R375" s="147">
        <f>Q375*H375</f>
        <v>0.74004524999999988</v>
      </c>
      <c r="S375" s="147">
        <v>0</v>
      </c>
      <c r="T375" s="148">
        <f>S375*H375</f>
        <v>0</v>
      </c>
      <c r="AR375" s="149" t="s">
        <v>177</v>
      </c>
      <c r="AT375" s="149" t="s">
        <v>173</v>
      </c>
      <c r="AU375" s="149" t="s">
        <v>89</v>
      </c>
      <c r="AY375" s="17" t="s">
        <v>171</v>
      </c>
      <c r="BE375" s="150">
        <f>IF(N375="základní",J375,0)</f>
        <v>0</v>
      </c>
      <c r="BF375" s="150">
        <f>IF(N375="snížená",J375,0)</f>
        <v>0</v>
      </c>
      <c r="BG375" s="150">
        <f>IF(N375="zákl. přenesená",J375,0)</f>
        <v>0</v>
      </c>
      <c r="BH375" s="150">
        <f>IF(N375="sníž. přenesená",J375,0)</f>
        <v>0</v>
      </c>
      <c r="BI375" s="150">
        <f>IF(N375="nulová",J375,0)</f>
        <v>0</v>
      </c>
      <c r="BJ375" s="17" t="s">
        <v>87</v>
      </c>
      <c r="BK375" s="150">
        <f>ROUND(I375*H375,2)</f>
        <v>0</v>
      </c>
      <c r="BL375" s="17" t="s">
        <v>177</v>
      </c>
      <c r="BM375" s="149" t="s">
        <v>2891</v>
      </c>
    </row>
    <row r="376" spans="2:65" s="12" customFormat="1">
      <c r="B376" s="151"/>
      <c r="D376" s="152" t="s">
        <v>179</v>
      </c>
      <c r="E376" s="153" t="s">
        <v>1</v>
      </c>
      <c r="F376" s="154" t="s">
        <v>2723</v>
      </c>
      <c r="H376" s="153" t="s">
        <v>1</v>
      </c>
      <c r="I376" s="155"/>
      <c r="L376" s="151"/>
      <c r="M376" s="156"/>
      <c r="T376" s="157"/>
      <c r="AT376" s="153" t="s">
        <v>179</v>
      </c>
      <c r="AU376" s="153" t="s">
        <v>89</v>
      </c>
      <c r="AV376" s="12" t="s">
        <v>87</v>
      </c>
      <c r="AW376" s="12" t="s">
        <v>36</v>
      </c>
      <c r="AX376" s="12" t="s">
        <v>80</v>
      </c>
      <c r="AY376" s="153" t="s">
        <v>171</v>
      </c>
    </row>
    <row r="377" spans="2:65" s="13" customFormat="1">
      <c r="B377" s="158"/>
      <c r="D377" s="152" t="s">
        <v>179</v>
      </c>
      <c r="E377" s="159" t="s">
        <v>1</v>
      </c>
      <c r="F377" s="160" t="s">
        <v>2892</v>
      </c>
      <c r="H377" s="161">
        <v>0.19600000000000001</v>
      </c>
      <c r="I377" s="162"/>
      <c r="L377" s="158"/>
      <c r="M377" s="163"/>
      <c r="T377" s="164"/>
      <c r="AT377" s="159" t="s">
        <v>179</v>
      </c>
      <c r="AU377" s="159" t="s">
        <v>89</v>
      </c>
      <c r="AV377" s="13" t="s">
        <v>89</v>
      </c>
      <c r="AW377" s="13" t="s">
        <v>36</v>
      </c>
      <c r="AX377" s="13" t="s">
        <v>80</v>
      </c>
      <c r="AY377" s="159" t="s">
        <v>171</v>
      </c>
    </row>
    <row r="378" spans="2:65" s="13" customFormat="1">
      <c r="B378" s="158"/>
      <c r="D378" s="152" t="s">
        <v>179</v>
      </c>
      <c r="E378" s="159" t="s">
        <v>1</v>
      </c>
      <c r="F378" s="160" t="s">
        <v>2893</v>
      </c>
      <c r="H378" s="161">
        <v>8.8999999999999996E-2</v>
      </c>
      <c r="I378" s="162"/>
      <c r="L378" s="158"/>
      <c r="M378" s="163"/>
      <c r="T378" s="164"/>
      <c r="AT378" s="159" t="s">
        <v>179</v>
      </c>
      <c r="AU378" s="159" t="s">
        <v>89</v>
      </c>
      <c r="AV378" s="13" t="s">
        <v>89</v>
      </c>
      <c r="AW378" s="13" t="s">
        <v>36</v>
      </c>
      <c r="AX378" s="13" t="s">
        <v>80</v>
      </c>
      <c r="AY378" s="159" t="s">
        <v>171</v>
      </c>
    </row>
    <row r="379" spans="2:65" s="14" customFormat="1">
      <c r="B379" s="165"/>
      <c r="D379" s="152" t="s">
        <v>179</v>
      </c>
      <c r="E379" s="166" t="s">
        <v>1</v>
      </c>
      <c r="F379" s="167" t="s">
        <v>183</v>
      </c>
      <c r="H379" s="168">
        <v>0.28499999999999998</v>
      </c>
      <c r="I379" s="169"/>
      <c r="L379" s="165"/>
      <c r="M379" s="170"/>
      <c r="T379" s="171"/>
      <c r="AT379" s="166" t="s">
        <v>179</v>
      </c>
      <c r="AU379" s="166" t="s">
        <v>89</v>
      </c>
      <c r="AV379" s="14" t="s">
        <v>177</v>
      </c>
      <c r="AW379" s="14" t="s">
        <v>36</v>
      </c>
      <c r="AX379" s="14" t="s">
        <v>87</v>
      </c>
      <c r="AY379" s="166" t="s">
        <v>171</v>
      </c>
    </row>
    <row r="380" spans="2:65" s="1" customFormat="1" ht="16.5" customHeight="1">
      <c r="B380" s="32"/>
      <c r="C380" s="182" t="s">
        <v>686</v>
      </c>
      <c r="D380" s="182" t="s">
        <v>757</v>
      </c>
      <c r="E380" s="183" t="s">
        <v>1902</v>
      </c>
      <c r="F380" s="184" t="s">
        <v>1903</v>
      </c>
      <c r="G380" s="185" t="s">
        <v>813</v>
      </c>
      <c r="H380" s="186">
        <v>8.1989999999999998</v>
      </c>
      <c r="I380" s="187"/>
      <c r="J380" s="188">
        <f>ROUND(I380*H380,2)</f>
        <v>0</v>
      </c>
      <c r="K380" s="189"/>
      <c r="L380" s="190"/>
      <c r="M380" s="191" t="s">
        <v>1</v>
      </c>
      <c r="N380" s="192" t="s">
        <v>45</v>
      </c>
      <c r="P380" s="147">
        <f>O380*H380</f>
        <v>0</v>
      </c>
      <c r="Q380" s="147">
        <v>1E-3</v>
      </c>
      <c r="R380" s="147">
        <f>Q380*H380</f>
        <v>8.1989999999999997E-3</v>
      </c>
      <c r="S380" s="147">
        <v>0</v>
      </c>
      <c r="T380" s="148">
        <f>S380*H380</f>
        <v>0</v>
      </c>
      <c r="AR380" s="149" t="s">
        <v>225</v>
      </c>
      <c r="AT380" s="149" t="s">
        <v>757</v>
      </c>
      <c r="AU380" s="149" t="s">
        <v>89</v>
      </c>
      <c r="AY380" s="17" t="s">
        <v>171</v>
      </c>
      <c r="BE380" s="150">
        <f>IF(N380="základní",J380,0)</f>
        <v>0</v>
      </c>
      <c r="BF380" s="150">
        <f>IF(N380="snížená",J380,0)</f>
        <v>0</v>
      </c>
      <c r="BG380" s="150">
        <f>IF(N380="zákl. přenesená",J380,0)</f>
        <v>0</v>
      </c>
      <c r="BH380" s="150">
        <f>IF(N380="sníž. přenesená",J380,0)</f>
        <v>0</v>
      </c>
      <c r="BI380" s="150">
        <f>IF(N380="nulová",J380,0)</f>
        <v>0</v>
      </c>
      <c r="BJ380" s="17" t="s">
        <v>87</v>
      </c>
      <c r="BK380" s="150">
        <f>ROUND(I380*H380,2)</f>
        <v>0</v>
      </c>
      <c r="BL380" s="17" t="s">
        <v>177</v>
      </c>
      <c r="BM380" s="149" t="s">
        <v>2894</v>
      </c>
    </row>
    <row r="381" spans="2:65" s="12" customFormat="1">
      <c r="B381" s="151"/>
      <c r="D381" s="152" t="s">
        <v>179</v>
      </c>
      <c r="E381" s="153" t="s">
        <v>1</v>
      </c>
      <c r="F381" s="154" t="s">
        <v>2723</v>
      </c>
      <c r="H381" s="153" t="s">
        <v>1</v>
      </c>
      <c r="I381" s="155"/>
      <c r="L381" s="151"/>
      <c r="M381" s="156"/>
      <c r="T381" s="157"/>
      <c r="AT381" s="153" t="s">
        <v>179</v>
      </c>
      <c r="AU381" s="153" t="s">
        <v>89</v>
      </c>
      <c r="AV381" s="12" t="s">
        <v>87</v>
      </c>
      <c r="AW381" s="12" t="s">
        <v>36</v>
      </c>
      <c r="AX381" s="12" t="s">
        <v>80</v>
      </c>
      <c r="AY381" s="153" t="s">
        <v>171</v>
      </c>
    </row>
    <row r="382" spans="2:65" s="13" customFormat="1">
      <c r="B382" s="158"/>
      <c r="D382" s="152" t="s">
        <v>179</v>
      </c>
      <c r="E382" s="159" t="s">
        <v>1</v>
      </c>
      <c r="F382" s="160" t="s">
        <v>2895</v>
      </c>
      <c r="H382" s="161">
        <v>4.3419999999999996</v>
      </c>
      <c r="I382" s="162"/>
      <c r="L382" s="158"/>
      <c r="M382" s="163"/>
      <c r="T382" s="164"/>
      <c r="AT382" s="159" t="s">
        <v>179</v>
      </c>
      <c r="AU382" s="159" t="s">
        <v>89</v>
      </c>
      <c r="AV382" s="13" t="s">
        <v>89</v>
      </c>
      <c r="AW382" s="13" t="s">
        <v>36</v>
      </c>
      <c r="AX382" s="13" t="s">
        <v>80</v>
      </c>
      <c r="AY382" s="159" t="s">
        <v>171</v>
      </c>
    </row>
    <row r="383" spans="2:65" s="13" customFormat="1">
      <c r="B383" s="158"/>
      <c r="D383" s="152" t="s">
        <v>179</v>
      </c>
      <c r="E383" s="159" t="s">
        <v>1</v>
      </c>
      <c r="F383" s="160" t="s">
        <v>2896</v>
      </c>
      <c r="H383" s="161">
        <v>3.8570000000000002</v>
      </c>
      <c r="I383" s="162"/>
      <c r="L383" s="158"/>
      <c r="M383" s="163"/>
      <c r="T383" s="164"/>
      <c r="AT383" s="159" t="s">
        <v>179</v>
      </c>
      <c r="AU383" s="159" t="s">
        <v>89</v>
      </c>
      <c r="AV383" s="13" t="s">
        <v>89</v>
      </c>
      <c r="AW383" s="13" t="s">
        <v>36</v>
      </c>
      <c r="AX383" s="13" t="s">
        <v>80</v>
      </c>
      <c r="AY383" s="159" t="s">
        <v>171</v>
      </c>
    </row>
    <row r="384" spans="2:65" s="14" customFormat="1">
      <c r="B384" s="165"/>
      <c r="D384" s="152" t="s">
        <v>179</v>
      </c>
      <c r="E384" s="166" t="s">
        <v>1</v>
      </c>
      <c r="F384" s="167" t="s">
        <v>183</v>
      </c>
      <c r="H384" s="168">
        <v>8.1989999999999998</v>
      </c>
      <c r="I384" s="169"/>
      <c r="L384" s="165"/>
      <c r="M384" s="170"/>
      <c r="T384" s="171"/>
      <c r="AT384" s="166" t="s">
        <v>179</v>
      </c>
      <c r="AU384" s="166" t="s">
        <v>89</v>
      </c>
      <c r="AV384" s="14" t="s">
        <v>177</v>
      </c>
      <c r="AW384" s="14" t="s">
        <v>36</v>
      </c>
      <c r="AX384" s="14" t="s">
        <v>87</v>
      </c>
      <c r="AY384" s="166" t="s">
        <v>171</v>
      </c>
    </row>
    <row r="385" spans="2:65" s="1" customFormat="1" ht="24.15" customHeight="1">
      <c r="B385" s="32"/>
      <c r="C385" s="137" t="s">
        <v>696</v>
      </c>
      <c r="D385" s="137" t="s">
        <v>173</v>
      </c>
      <c r="E385" s="138" t="s">
        <v>1920</v>
      </c>
      <c r="F385" s="139" t="s">
        <v>1921</v>
      </c>
      <c r="G385" s="140" t="s">
        <v>252</v>
      </c>
      <c r="H385" s="141">
        <v>10.1</v>
      </c>
      <c r="I385" s="142"/>
      <c r="J385" s="143">
        <f>ROUND(I385*H385,2)</f>
        <v>0</v>
      </c>
      <c r="K385" s="144"/>
      <c r="L385" s="32"/>
      <c r="M385" s="145" t="s">
        <v>1</v>
      </c>
      <c r="N385" s="146" t="s">
        <v>45</v>
      </c>
      <c r="P385" s="147">
        <f>O385*H385</f>
        <v>0</v>
      </c>
      <c r="Q385" s="147">
        <v>8.8500000000000002E-3</v>
      </c>
      <c r="R385" s="147">
        <f>Q385*H385</f>
        <v>8.9384999999999992E-2</v>
      </c>
      <c r="S385" s="147">
        <v>0</v>
      </c>
      <c r="T385" s="148">
        <f>S385*H385</f>
        <v>0</v>
      </c>
      <c r="AR385" s="149" t="s">
        <v>177</v>
      </c>
      <c r="AT385" s="149" t="s">
        <v>173</v>
      </c>
      <c r="AU385" s="149" t="s">
        <v>89</v>
      </c>
      <c r="AY385" s="17" t="s">
        <v>171</v>
      </c>
      <c r="BE385" s="150">
        <f>IF(N385="základní",J385,0)</f>
        <v>0</v>
      </c>
      <c r="BF385" s="150">
        <f>IF(N385="snížená",J385,0)</f>
        <v>0</v>
      </c>
      <c r="BG385" s="150">
        <f>IF(N385="zákl. přenesená",J385,0)</f>
        <v>0</v>
      </c>
      <c r="BH385" s="150">
        <f>IF(N385="sníž. přenesená",J385,0)</f>
        <v>0</v>
      </c>
      <c r="BI385" s="150">
        <f>IF(N385="nulová",J385,0)</f>
        <v>0</v>
      </c>
      <c r="BJ385" s="17" t="s">
        <v>87</v>
      </c>
      <c r="BK385" s="150">
        <f>ROUND(I385*H385,2)</f>
        <v>0</v>
      </c>
      <c r="BL385" s="17" t="s">
        <v>177</v>
      </c>
      <c r="BM385" s="149" t="s">
        <v>2897</v>
      </c>
    </row>
    <row r="386" spans="2:65" s="12" customFormat="1">
      <c r="B386" s="151"/>
      <c r="D386" s="152" t="s">
        <v>179</v>
      </c>
      <c r="E386" s="153" t="s">
        <v>1</v>
      </c>
      <c r="F386" s="154" t="s">
        <v>2723</v>
      </c>
      <c r="H386" s="153" t="s">
        <v>1</v>
      </c>
      <c r="I386" s="155"/>
      <c r="L386" s="151"/>
      <c r="M386" s="156"/>
      <c r="T386" s="157"/>
      <c r="AT386" s="153" t="s">
        <v>179</v>
      </c>
      <c r="AU386" s="153" t="s">
        <v>89</v>
      </c>
      <c r="AV386" s="12" t="s">
        <v>87</v>
      </c>
      <c r="AW386" s="12" t="s">
        <v>36</v>
      </c>
      <c r="AX386" s="12" t="s">
        <v>80</v>
      </c>
      <c r="AY386" s="153" t="s">
        <v>171</v>
      </c>
    </row>
    <row r="387" spans="2:65" s="12" customFormat="1">
      <c r="B387" s="151"/>
      <c r="D387" s="152" t="s">
        <v>179</v>
      </c>
      <c r="E387" s="153" t="s">
        <v>1</v>
      </c>
      <c r="F387" s="154" t="s">
        <v>2898</v>
      </c>
      <c r="H387" s="153" t="s">
        <v>1</v>
      </c>
      <c r="I387" s="155"/>
      <c r="L387" s="151"/>
      <c r="M387" s="156"/>
      <c r="T387" s="157"/>
      <c r="AT387" s="153" t="s">
        <v>179</v>
      </c>
      <c r="AU387" s="153" t="s">
        <v>89</v>
      </c>
      <c r="AV387" s="12" t="s">
        <v>87</v>
      </c>
      <c r="AW387" s="12" t="s">
        <v>36</v>
      </c>
      <c r="AX387" s="12" t="s">
        <v>80</v>
      </c>
      <c r="AY387" s="153" t="s">
        <v>171</v>
      </c>
    </row>
    <row r="388" spans="2:65" s="13" customFormat="1">
      <c r="B388" s="158"/>
      <c r="D388" s="152" t="s">
        <v>179</v>
      </c>
      <c r="E388" s="159" t="s">
        <v>1</v>
      </c>
      <c r="F388" s="160" t="s">
        <v>2899</v>
      </c>
      <c r="H388" s="161">
        <v>10.1</v>
      </c>
      <c r="I388" s="162"/>
      <c r="L388" s="158"/>
      <c r="M388" s="163"/>
      <c r="T388" s="164"/>
      <c r="AT388" s="159" t="s">
        <v>179</v>
      </c>
      <c r="AU388" s="159" t="s">
        <v>89</v>
      </c>
      <c r="AV388" s="13" t="s">
        <v>89</v>
      </c>
      <c r="AW388" s="13" t="s">
        <v>36</v>
      </c>
      <c r="AX388" s="13" t="s">
        <v>87</v>
      </c>
      <c r="AY388" s="159" t="s">
        <v>171</v>
      </c>
    </row>
    <row r="389" spans="2:65" s="1" customFormat="1" ht="33" customHeight="1">
      <c r="B389" s="32"/>
      <c r="C389" s="182" t="s">
        <v>703</v>
      </c>
      <c r="D389" s="182" t="s">
        <v>757</v>
      </c>
      <c r="E389" s="183" t="s">
        <v>1925</v>
      </c>
      <c r="F389" s="184" t="s">
        <v>1926</v>
      </c>
      <c r="G389" s="185" t="s">
        <v>252</v>
      </c>
      <c r="H389" s="186">
        <v>10.605</v>
      </c>
      <c r="I389" s="187"/>
      <c r="J389" s="188">
        <f>ROUND(I389*H389,2)</f>
        <v>0</v>
      </c>
      <c r="K389" s="189"/>
      <c r="L389" s="190"/>
      <c r="M389" s="191" t="s">
        <v>1</v>
      </c>
      <c r="N389" s="192" t="s">
        <v>45</v>
      </c>
      <c r="P389" s="147">
        <f>O389*H389</f>
        <v>0</v>
      </c>
      <c r="Q389" s="147">
        <v>1.92E-3</v>
      </c>
      <c r="R389" s="147">
        <f>Q389*H389</f>
        <v>2.0361600000000001E-2</v>
      </c>
      <c r="S389" s="147">
        <v>0</v>
      </c>
      <c r="T389" s="148">
        <f>S389*H389</f>
        <v>0</v>
      </c>
      <c r="AR389" s="149" t="s">
        <v>225</v>
      </c>
      <c r="AT389" s="149" t="s">
        <v>757</v>
      </c>
      <c r="AU389" s="149" t="s">
        <v>89</v>
      </c>
      <c r="AY389" s="17" t="s">
        <v>171</v>
      </c>
      <c r="BE389" s="150">
        <f>IF(N389="základní",J389,0)</f>
        <v>0</v>
      </c>
      <c r="BF389" s="150">
        <f>IF(N389="snížená",J389,0)</f>
        <v>0</v>
      </c>
      <c r="BG389" s="150">
        <f>IF(N389="zákl. přenesená",J389,0)</f>
        <v>0</v>
      </c>
      <c r="BH389" s="150">
        <f>IF(N389="sníž. přenesená",J389,0)</f>
        <v>0</v>
      </c>
      <c r="BI389" s="150">
        <f>IF(N389="nulová",J389,0)</f>
        <v>0</v>
      </c>
      <c r="BJ389" s="17" t="s">
        <v>87</v>
      </c>
      <c r="BK389" s="150">
        <f>ROUND(I389*H389,2)</f>
        <v>0</v>
      </c>
      <c r="BL389" s="17" t="s">
        <v>177</v>
      </c>
      <c r="BM389" s="149" t="s">
        <v>2900</v>
      </c>
    </row>
    <row r="390" spans="2:65" s="13" customFormat="1">
      <c r="B390" s="158"/>
      <c r="D390" s="152" t="s">
        <v>179</v>
      </c>
      <c r="F390" s="160" t="s">
        <v>2901</v>
      </c>
      <c r="H390" s="161">
        <v>10.605</v>
      </c>
      <c r="I390" s="162"/>
      <c r="L390" s="158"/>
      <c r="M390" s="163"/>
      <c r="T390" s="164"/>
      <c r="AT390" s="159" t="s">
        <v>179</v>
      </c>
      <c r="AU390" s="159" t="s">
        <v>89</v>
      </c>
      <c r="AV390" s="13" t="s">
        <v>89</v>
      </c>
      <c r="AW390" s="13" t="s">
        <v>4</v>
      </c>
      <c r="AX390" s="13" t="s">
        <v>87</v>
      </c>
      <c r="AY390" s="159" t="s">
        <v>171</v>
      </c>
    </row>
    <row r="391" spans="2:65" s="1" customFormat="1" ht="24.15" customHeight="1">
      <c r="B391" s="32"/>
      <c r="C391" s="137" t="s">
        <v>756</v>
      </c>
      <c r="D391" s="137" t="s">
        <v>173</v>
      </c>
      <c r="E391" s="138" t="s">
        <v>1929</v>
      </c>
      <c r="F391" s="139" t="s">
        <v>1930</v>
      </c>
      <c r="G391" s="140" t="s">
        <v>1931</v>
      </c>
      <c r="H391" s="141">
        <v>2</v>
      </c>
      <c r="I391" s="142"/>
      <c r="J391" s="143">
        <f>ROUND(I391*H391,2)</f>
        <v>0</v>
      </c>
      <c r="K391" s="144"/>
      <c r="L391" s="32"/>
      <c r="M391" s="145" t="s">
        <v>1</v>
      </c>
      <c r="N391" s="146" t="s">
        <v>45</v>
      </c>
      <c r="P391" s="147">
        <f>O391*H391</f>
        <v>0</v>
      </c>
      <c r="Q391" s="147">
        <v>0</v>
      </c>
      <c r="R391" s="147">
        <f>Q391*H391</f>
        <v>0</v>
      </c>
      <c r="S391" s="147">
        <v>0</v>
      </c>
      <c r="T391" s="148">
        <f>S391*H391</f>
        <v>0</v>
      </c>
      <c r="AR391" s="149" t="s">
        <v>177</v>
      </c>
      <c r="AT391" s="149" t="s">
        <v>173</v>
      </c>
      <c r="AU391" s="149" t="s">
        <v>89</v>
      </c>
      <c r="AY391" s="17" t="s">
        <v>171</v>
      </c>
      <c r="BE391" s="150">
        <f>IF(N391="základní",J391,0)</f>
        <v>0</v>
      </c>
      <c r="BF391" s="150">
        <f>IF(N391="snížená",J391,0)</f>
        <v>0</v>
      </c>
      <c r="BG391" s="150">
        <f>IF(N391="zákl. přenesená",J391,0)</f>
        <v>0</v>
      </c>
      <c r="BH391" s="150">
        <f>IF(N391="sníž. přenesená",J391,0)</f>
        <v>0</v>
      </c>
      <c r="BI391" s="150">
        <f>IF(N391="nulová",J391,0)</f>
        <v>0</v>
      </c>
      <c r="BJ391" s="17" t="s">
        <v>87</v>
      </c>
      <c r="BK391" s="150">
        <f>ROUND(I391*H391,2)</f>
        <v>0</v>
      </c>
      <c r="BL391" s="17" t="s">
        <v>177</v>
      </c>
      <c r="BM391" s="149" t="s">
        <v>2902</v>
      </c>
    </row>
    <row r="392" spans="2:65" s="1" customFormat="1" ht="24.15" customHeight="1">
      <c r="B392" s="32"/>
      <c r="C392" s="137" t="s">
        <v>762</v>
      </c>
      <c r="D392" s="137" t="s">
        <v>173</v>
      </c>
      <c r="E392" s="138" t="s">
        <v>1933</v>
      </c>
      <c r="F392" s="139" t="s">
        <v>1934</v>
      </c>
      <c r="G392" s="140" t="s">
        <v>1931</v>
      </c>
      <c r="H392" s="141">
        <v>30</v>
      </c>
      <c r="I392" s="142"/>
      <c r="J392" s="143">
        <f>ROUND(I392*H392,2)</f>
        <v>0</v>
      </c>
      <c r="K392" s="144"/>
      <c r="L392" s="32"/>
      <c r="M392" s="145" t="s">
        <v>1</v>
      </c>
      <c r="N392" s="146" t="s">
        <v>45</v>
      </c>
      <c r="P392" s="147">
        <f>O392*H392</f>
        <v>0</v>
      </c>
      <c r="Q392" s="147">
        <v>0</v>
      </c>
      <c r="R392" s="147">
        <f>Q392*H392</f>
        <v>0</v>
      </c>
      <c r="S392" s="147">
        <v>0</v>
      </c>
      <c r="T392" s="148">
        <f>S392*H392</f>
        <v>0</v>
      </c>
      <c r="AR392" s="149" t="s">
        <v>177</v>
      </c>
      <c r="AT392" s="149" t="s">
        <v>173</v>
      </c>
      <c r="AU392" s="149" t="s">
        <v>89</v>
      </c>
      <c r="AY392" s="17" t="s">
        <v>171</v>
      </c>
      <c r="BE392" s="150">
        <f>IF(N392="základní",J392,0)</f>
        <v>0</v>
      </c>
      <c r="BF392" s="150">
        <f>IF(N392="snížená",J392,0)</f>
        <v>0</v>
      </c>
      <c r="BG392" s="150">
        <f>IF(N392="zákl. přenesená",J392,0)</f>
        <v>0</v>
      </c>
      <c r="BH392" s="150">
        <f>IF(N392="sníž. přenesená",J392,0)</f>
        <v>0</v>
      </c>
      <c r="BI392" s="150">
        <f>IF(N392="nulová",J392,0)</f>
        <v>0</v>
      </c>
      <c r="BJ392" s="17" t="s">
        <v>87</v>
      </c>
      <c r="BK392" s="150">
        <f>ROUND(I392*H392,2)</f>
        <v>0</v>
      </c>
      <c r="BL392" s="17" t="s">
        <v>177</v>
      </c>
      <c r="BM392" s="149" t="s">
        <v>2903</v>
      </c>
    </row>
    <row r="393" spans="2:65" s="1" customFormat="1" ht="24.15" customHeight="1">
      <c r="B393" s="32"/>
      <c r="C393" s="137" t="s">
        <v>793</v>
      </c>
      <c r="D393" s="137" t="s">
        <v>173</v>
      </c>
      <c r="E393" s="138" t="s">
        <v>1936</v>
      </c>
      <c r="F393" s="139" t="s">
        <v>1937</v>
      </c>
      <c r="G393" s="140" t="s">
        <v>1931</v>
      </c>
      <c r="H393" s="141">
        <v>2</v>
      </c>
      <c r="I393" s="142"/>
      <c r="J393" s="143">
        <f>ROUND(I393*H393,2)</f>
        <v>0</v>
      </c>
      <c r="K393" s="144"/>
      <c r="L393" s="32"/>
      <c r="M393" s="145" t="s">
        <v>1</v>
      </c>
      <c r="N393" s="146" t="s">
        <v>45</v>
      </c>
      <c r="P393" s="147">
        <f>O393*H393</f>
        <v>0</v>
      </c>
      <c r="Q393" s="147">
        <v>0</v>
      </c>
      <c r="R393" s="147">
        <f>Q393*H393</f>
        <v>0</v>
      </c>
      <c r="S393" s="147">
        <v>0</v>
      </c>
      <c r="T393" s="148">
        <f>S393*H393</f>
        <v>0</v>
      </c>
      <c r="AR393" s="149" t="s">
        <v>177</v>
      </c>
      <c r="AT393" s="149" t="s">
        <v>173</v>
      </c>
      <c r="AU393" s="149" t="s">
        <v>89</v>
      </c>
      <c r="AY393" s="17" t="s">
        <v>171</v>
      </c>
      <c r="BE393" s="150">
        <f>IF(N393="základní",J393,0)</f>
        <v>0</v>
      </c>
      <c r="BF393" s="150">
        <f>IF(N393="snížená",J393,0)</f>
        <v>0</v>
      </c>
      <c r="BG393" s="150">
        <f>IF(N393="zákl. přenesená",J393,0)</f>
        <v>0</v>
      </c>
      <c r="BH393" s="150">
        <f>IF(N393="sníž. přenesená",J393,0)</f>
        <v>0</v>
      </c>
      <c r="BI393" s="150">
        <f>IF(N393="nulová",J393,0)</f>
        <v>0</v>
      </c>
      <c r="BJ393" s="17" t="s">
        <v>87</v>
      </c>
      <c r="BK393" s="150">
        <f>ROUND(I393*H393,2)</f>
        <v>0</v>
      </c>
      <c r="BL393" s="17" t="s">
        <v>177</v>
      </c>
      <c r="BM393" s="149" t="s">
        <v>2904</v>
      </c>
    </row>
    <row r="394" spans="2:65" s="1" customFormat="1" ht="24.15" customHeight="1">
      <c r="B394" s="32"/>
      <c r="C394" s="137" t="s">
        <v>798</v>
      </c>
      <c r="D394" s="137" t="s">
        <v>173</v>
      </c>
      <c r="E394" s="138" t="s">
        <v>1953</v>
      </c>
      <c r="F394" s="139" t="s">
        <v>1954</v>
      </c>
      <c r="G394" s="140" t="s">
        <v>252</v>
      </c>
      <c r="H394" s="141">
        <v>8.8000000000000007</v>
      </c>
      <c r="I394" s="142"/>
      <c r="J394" s="143">
        <f>ROUND(I394*H394,2)</f>
        <v>0</v>
      </c>
      <c r="K394" s="144"/>
      <c r="L394" s="32"/>
      <c r="M394" s="145" t="s">
        <v>1</v>
      </c>
      <c r="N394" s="146" t="s">
        <v>45</v>
      </c>
      <c r="P394" s="147">
        <f>O394*H394</f>
        <v>0</v>
      </c>
      <c r="Q394" s="147">
        <v>1.3699999999999999E-3</v>
      </c>
      <c r="R394" s="147">
        <f>Q394*H394</f>
        <v>1.2056000000000001E-2</v>
      </c>
      <c r="S394" s="147">
        <v>0</v>
      </c>
      <c r="T394" s="148">
        <f>S394*H394</f>
        <v>0</v>
      </c>
      <c r="AR394" s="149" t="s">
        <v>177</v>
      </c>
      <c r="AT394" s="149" t="s">
        <v>173</v>
      </c>
      <c r="AU394" s="149" t="s">
        <v>89</v>
      </c>
      <c r="AY394" s="17" t="s">
        <v>171</v>
      </c>
      <c r="BE394" s="150">
        <f>IF(N394="základní",J394,0)</f>
        <v>0</v>
      </c>
      <c r="BF394" s="150">
        <f>IF(N394="snížená",J394,0)</f>
        <v>0</v>
      </c>
      <c r="BG394" s="150">
        <f>IF(N394="zákl. přenesená",J394,0)</f>
        <v>0</v>
      </c>
      <c r="BH394" s="150">
        <f>IF(N394="sníž. přenesená",J394,0)</f>
        <v>0</v>
      </c>
      <c r="BI394" s="150">
        <f>IF(N394="nulová",J394,0)</f>
        <v>0</v>
      </c>
      <c r="BJ394" s="17" t="s">
        <v>87</v>
      </c>
      <c r="BK394" s="150">
        <f>ROUND(I394*H394,2)</f>
        <v>0</v>
      </c>
      <c r="BL394" s="17" t="s">
        <v>177</v>
      </c>
      <c r="BM394" s="149" t="s">
        <v>2905</v>
      </c>
    </row>
    <row r="395" spans="2:65" s="12" customFormat="1">
      <c r="B395" s="151"/>
      <c r="D395" s="152" t="s">
        <v>179</v>
      </c>
      <c r="E395" s="153" t="s">
        <v>1</v>
      </c>
      <c r="F395" s="154" t="s">
        <v>2723</v>
      </c>
      <c r="H395" s="153" t="s">
        <v>1</v>
      </c>
      <c r="I395" s="155"/>
      <c r="L395" s="151"/>
      <c r="M395" s="156"/>
      <c r="T395" s="157"/>
      <c r="AT395" s="153" t="s">
        <v>179</v>
      </c>
      <c r="AU395" s="153" t="s">
        <v>89</v>
      </c>
      <c r="AV395" s="12" t="s">
        <v>87</v>
      </c>
      <c r="AW395" s="12" t="s">
        <v>36</v>
      </c>
      <c r="AX395" s="12" t="s">
        <v>80</v>
      </c>
      <c r="AY395" s="153" t="s">
        <v>171</v>
      </c>
    </row>
    <row r="396" spans="2:65" s="12" customFormat="1">
      <c r="B396" s="151"/>
      <c r="D396" s="152" t="s">
        <v>179</v>
      </c>
      <c r="E396" s="153" t="s">
        <v>1</v>
      </c>
      <c r="F396" s="154" t="s">
        <v>2898</v>
      </c>
      <c r="H396" s="153" t="s">
        <v>1</v>
      </c>
      <c r="I396" s="155"/>
      <c r="L396" s="151"/>
      <c r="M396" s="156"/>
      <c r="T396" s="157"/>
      <c r="AT396" s="153" t="s">
        <v>179</v>
      </c>
      <c r="AU396" s="153" t="s">
        <v>89</v>
      </c>
      <c r="AV396" s="12" t="s">
        <v>87</v>
      </c>
      <c r="AW396" s="12" t="s">
        <v>36</v>
      </c>
      <c r="AX396" s="12" t="s">
        <v>80</v>
      </c>
      <c r="AY396" s="153" t="s">
        <v>171</v>
      </c>
    </row>
    <row r="397" spans="2:65" s="13" customFormat="1">
      <c r="B397" s="158"/>
      <c r="D397" s="152" t="s">
        <v>179</v>
      </c>
      <c r="E397" s="159" t="s">
        <v>1</v>
      </c>
      <c r="F397" s="160" t="s">
        <v>2906</v>
      </c>
      <c r="H397" s="161">
        <v>8.8000000000000007</v>
      </c>
      <c r="I397" s="162"/>
      <c r="L397" s="158"/>
      <c r="M397" s="163"/>
      <c r="T397" s="164"/>
      <c r="AT397" s="159" t="s">
        <v>179</v>
      </c>
      <c r="AU397" s="159" t="s">
        <v>89</v>
      </c>
      <c r="AV397" s="13" t="s">
        <v>89</v>
      </c>
      <c r="AW397" s="13" t="s">
        <v>36</v>
      </c>
      <c r="AX397" s="13" t="s">
        <v>87</v>
      </c>
      <c r="AY397" s="159" t="s">
        <v>171</v>
      </c>
    </row>
    <row r="398" spans="2:65" s="1" customFormat="1" ht="24.15" customHeight="1">
      <c r="B398" s="32"/>
      <c r="C398" s="137" t="s">
        <v>802</v>
      </c>
      <c r="D398" s="137" t="s">
        <v>173</v>
      </c>
      <c r="E398" s="138" t="s">
        <v>2907</v>
      </c>
      <c r="F398" s="139" t="s">
        <v>2908</v>
      </c>
      <c r="G398" s="140" t="s">
        <v>252</v>
      </c>
      <c r="H398" s="141">
        <v>0.56999999999999995</v>
      </c>
      <c r="I398" s="142"/>
      <c r="J398" s="143">
        <f>ROUND(I398*H398,2)</f>
        <v>0</v>
      </c>
      <c r="K398" s="144"/>
      <c r="L398" s="32"/>
      <c r="M398" s="145" t="s">
        <v>1</v>
      </c>
      <c r="N398" s="146" t="s">
        <v>45</v>
      </c>
      <c r="P398" s="147">
        <f>O398*H398</f>
        <v>0</v>
      </c>
      <c r="Q398" s="147">
        <v>9.1E-4</v>
      </c>
      <c r="R398" s="147">
        <f>Q398*H398</f>
        <v>5.1869999999999998E-4</v>
      </c>
      <c r="S398" s="147">
        <v>2.8E-3</v>
      </c>
      <c r="T398" s="148">
        <f>S398*H398</f>
        <v>1.5959999999999998E-3</v>
      </c>
      <c r="AR398" s="149" t="s">
        <v>177</v>
      </c>
      <c r="AT398" s="149" t="s">
        <v>173</v>
      </c>
      <c r="AU398" s="149" t="s">
        <v>89</v>
      </c>
      <c r="AY398" s="17" t="s">
        <v>171</v>
      </c>
      <c r="BE398" s="150">
        <f>IF(N398="základní",J398,0)</f>
        <v>0</v>
      </c>
      <c r="BF398" s="150">
        <f>IF(N398="snížená",J398,0)</f>
        <v>0</v>
      </c>
      <c r="BG398" s="150">
        <f>IF(N398="zákl. přenesená",J398,0)</f>
        <v>0</v>
      </c>
      <c r="BH398" s="150">
        <f>IF(N398="sníž. přenesená",J398,0)</f>
        <v>0</v>
      </c>
      <c r="BI398" s="150">
        <f>IF(N398="nulová",J398,0)</f>
        <v>0</v>
      </c>
      <c r="BJ398" s="17" t="s">
        <v>87</v>
      </c>
      <c r="BK398" s="150">
        <f>ROUND(I398*H398,2)</f>
        <v>0</v>
      </c>
      <c r="BL398" s="17" t="s">
        <v>177</v>
      </c>
      <c r="BM398" s="149" t="s">
        <v>2909</v>
      </c>
    </row>
    <row r="399" spans="2:65" s="12" customFormat="1">
      <c r="B399" s="151"/>
      <c r="D399" s="152" t="s">
        <v>179</v>
      </c>
      <c r="E399" s="153" t="s">
        <v>1</v>
      </c>
      <c r="F399" s="154" t="s">
        <v>2723</v>
      </c>
      <c r="H399" s="153" t="s">
        <v>1</v>
      </c>
      <c r="I399" s="155"/>
      <c r="L399" s="151"/>
      <c r="M399" s="156"/>
      <c r="T399" s="157"/>
      <c r="AT399" s="153" t="s">
        <v>179</v>
      </c>
      <c r="AU399" s="153" t="s">
        <v>89</v>
      </c>
      <c r="AV399" s="12" t="s">
        <v>87</v>
      </c>
      <c r="AW399" s="12" t="s">
        <v>36</v>
      </c>
      <c r="AX399" s="12" t="s">
        <v>80</v>
      </c>
      <c r="AY399" s="153" t="s">
        <v>171</v>
      </c>
    </row>
    <row r="400" spans="2:65" s="12" customFormat="1">
      <c r="B400" s="151"/>
      <c r="D400" s="152" t="s">
        <v>179</v>
      </c>
      <c r="E400" s="153" t="s">
        <v>1</v>
      </c>
      <c r="F400" s="154" t="s">
        <v>2910</v>
      </c>
      <c r="H400" s="153" t="s">
        <v>1</v>
      </c>
      <c r="I400" s="155"/>
      <c r="L400" s="151"/>
      <c r="M400" s="156"/>
      <c r="T400" s="157"/>
      <c r="AT400" s="153" t="s">
        <v>179</v>
      </c>
      <c r="AU400" s="153" t="s">
        <v>89</v>
      </c>
      <c r="AV400" s="12" t="s">
        <v>87</v>
      </c>
      <c r="AW400" s="12" t="s">
        <v>36</v>
      </c>
      <c r="AX400" s="12" t="s">
        <v>80</v>
      </c>
      <c r="AY400" s="153" t="s">
        <v>171</v>
      </c>
    </row>
    <row r="401" spans="2:65" s="13" customFormat="1">
      <c r="B401" s="158"/>
      <c r="D401" s="152" t="s">
        <v>179</v>
      </c>
      <c r="E401" s="159" t="s">
        <v>1</v>
      </c>
      <c r="F401" s="160" t="s">
        <v>2911</v>
      </c>
      <c r="H401" s="161">
        <v>0.56999999999999995</v>
      </c>
      <c r="I401" s="162"/>
      <c r="L401" s="158"/>
      <c r="M401" s="163"/>
      <c r="T401" s="164"/>
      <c r="AT401" s="159" t="s">
        <v>179</v>
      </c>
      <c r="AU401" s="159" t="s">
        <v>89</v>
      </c>
      <c r="AV401" s="13" t="s">
        <v>89</v>
      </c>
      <c r="AW401" s="13" t="s">
        <v>36</v>
      </c>
      <c r="AX401" s="13" t="s">
        <v>87</v>
      </c>
      <c r="AY401" s="159" t="s">
        <v>171</v>
      </c>
    </row>
    <row r="402" spans="2:65" s="11" customFormat="1" ht="22.95" customHeight="1">
      <c r="B402" s="125"/>
      <c r="D402" s="126" t="s">
        <v>79</v>
      </c>
      <c r="E402" s="135" t="s">
        <v>1473</v>
      </c>
      <c r="F402" s="135" t="s">
        <v>1474</v>
      </c>
      <c r="I402" s="128"/>
      <c r="J402" s="136">
        <f>BK402</f>
        <v>0</v>
      </c>
      <c r="L402" s="125"/>
      <c r="M402" s="130"/>
      <c r="P402" s="131">
        <f>P403</f>
        <v>0</v>
      </c>
      <c r="R402" s="131">
        <f>R403</f>
        <v>0</v>
      </c>
      <c r="T402" s="132">
        <f>T403</f>
        <v>0</v>
      </c>
      <c r="AR402" s="126" t="s">
        <v>87</v>
      </c>
      <c r="AT402" s="133" t="s">
        <v>79</v>
      </c>
      <c r="AU402" s="133" t="s">
        <v>87</v>
      </c>
      <c r="AY402" s="126" t="s">
        <v>171</v>
      </c>
      <c r="BK402" s="134">
        <f>BK403</f>
        <v>0</v>
      </c>
    </row>
    <row r="403" spans="2:65" s="1" customFormat="1" ht="24.15" customHeight="1">
      <c r="B403" s="32"/>
      <c r="C403" s="137" t="s">
        <v>806</v>
      </c>
      <c r="D403" s="137" t="s">
        <v>173</v>
      </c>
      <c r="E403" s="138" t="s">
        <v>1986</v>
      </c>
      <c r="F403" s="139" t="s">
        <v>1987</v>
      </c>
      <c r="G403" s="140" t="s">
        <v>689</v>
      </c>
      <c r="H403" s="141">
        <v>10.02</v>
      </c>
      <c r="I403" s="142"/>
      <c r="J403" s="143">
        <f>ROUND(I403*H403,2)</f>
        <v>0</v>
      </c>
      <c r="K403" s="144"/>
      <c r="L403" s="32"/>
      <c r="M403" s="145" t="s">
        <v>1</v>
      </c>
      <c r="N403" s="146" t="s">
        <v>45</v>
      </c>
      <c r="P403" s="147">
        <f>O403*H403</f>
        <v>0</v>
      </c>
      <c r="Q403" s="147">
        <v>0</v>
      </c>
      <c r="R403" s="147">
        <f>Q403*H403</f>
        <v>0</v>
      </c>
      <c r="S403" s="147">
        <v>0</v>
      </c>
      <c r="T403" s="148">
        <f>S403*H403</f>
        <v>0</v>
      </c>
      <c r="AR403" s="149" t="s">
        <v>177</v>
      </c>
      <c r="AT403" s="149" t="s">
        <v>173</v>
      </c>
      <c r="AU403" s="149" t="s">
        <v>89</v>
      </c>
      <c r="AY403" s="17" t="s">
        <v>171</v>
      </c>
      <c r="BE403" s="150">
        <f>IF(N403="základní",J403,0)</f>
        <v>0</v>
      </c>
      <c r="BF403" s="150">
        <f>IF(N403="snížená",J403,0)</f>
        <v>0</v>
      </c>
      <c r="BG403" s="150">
        <f>IF(N403="zákl. přenesená",J403,0)</f>
        <v>0</v>
      </c>
      <c r="BH403" s="150">
        <f>IF(N403="sníž. přenesená",J403,0)</f>
        <v>0</v>
      </c>
      <c r="BI403" s="150">
        <f>IF(N403="nulová",J403,0)</f>
        <v>0</v>
      </c>
      <c r="BJ403" s="17" t="s">
        <v>87</v>
      </c>
      <c r="BK403" s="150">
        <f>ROUND(I403*H403,2)</f>
        <v>0</v>
      </c>
      <c r="BL403" s="17" t="s">
        <v>177</v>
      </c>
      <c r="BM403" s="149" t="s">
        <v>2912</v>
      </c>
    </row>
    <row r="404" spans="2:65" s="11" customFormat="1" ht="25.95" customHeight="1">
      <c r="B404" s="125"/>
      <c r="D404" s="126" t="s">
        <v>79</v>
      </c>
      <c r="E404" s="127" t="s">
        <v>1989</v>
      </c>
      <c r="F404" s="127" t="s">
        <v>1990</v>
      </c>
      <c r="I404" s="128"/>
      <c r="J404" s="129">
        <f>BK404</f>
        <v>0</v>
      </c>
      <c r="L404" s="125"/>
      <c r="M404" s="130"/>
      <c r="P404" s="131">
        <f>P405+P458+P465+P471</f>
        <v>0</v>
      </c>
      <c r="R404" s="131">
        <f>R405+R458+R465+R471</f>
        <v>0.24747220000000003</v>
      </c>
      <c r="T404" s="132">
        <f>T405+T458+T465+T471</f>
        <v>0</v>
      </c>
      <c r="AR404" s="126" t="s">
        <v>89</v>
      </c>
      <c r="AT404" s="133" t="s">
        <v>79</v>
      </c>
      <c r="AU404" s="133" t="s">
        <v>80</v>
      </c>
      <c r="AY404" s="126" t="s">
        <v>171</v>
      </c>
      <c r="BK404" s="134">
        <f>BK405+BK458+BK465+BK471</f>
        <v>0</v>
      </c>
    </row>
    <row r="405" spans="2:65" s="11" customFormat="1" ht="22.95" customHeight="1">
      <c r="B405" s="125"/>
      <c r="D405" s="126" t="s">
        <v>79</v>
      </c>
      <c r="E405" s="135" t="s">
        <v>1991</v>
      </c>
      <c r="F405" s="135" t="s">
        <v>1992</v>
      </c>
      <c r="I405" s="128"/>
      <c r="J405" s="136">
        <f>BK405</f>
        <v>0</v>
      </c>
      <c r="L405" s="125"/>
      <c r="M405" s="130"/>
      <c r="P405" s="131">
        <f>SUM(P406:P457)</f>
        <v>0</v>
      </c>
      <c r="R405" s="131">
        <f>SUM(R406:R457)</f>
        <v>0.16341720000000001</v>
      </c>
      <c r="T405" s="132">
        <f>SUM(T406:T457)</f>
        <v>0</v>
      </c>
      <c r="AR405" s="126" t="s">
        <v>89</v>
      </c>
      <c r="AT405" s="133" t="s">
        <v>79</v>
      </c>
      <c r="AU405" s="133" t="s">
        <v>87</v>
      </c>
      <c r="AY405" s="126" t="s">
        <v>171</v>
      </c>
      <c r="BK405" s="134">
        <f>SUM(BK406:BK457)</f>
        <v>0</v>
      </c>
    </row>
    <row r="406" spans="2:65" s="1" customFormat="1" ht="24.15" customHeight="1">
      <c r="B406" s="32"/>
      <c r="C406" s="137" t="s">
        <v>810</v>
      </c>
      <c r="D406" s="137" t="s">
        <v>173</v>
      </c>
      <c r="E406" s="138" t="s">
        <v>1993</v>
      </c>
      <c r="F406" s="139" t="s">
        <v>1994</v>
      </c>
      <c r="G406" s="140" t="s">
        <v>176</v>
      </c>
      <c r="H406" s="141">
        <v>6.952</v>
      </c>
      <c r="I406" s="142"/>
      <c r="J406" s="143">
        <f>ROUND(I406*H406,2)</f>
        <v>0</v>
      </c>
      <c r="K406" s="144"/>
      <c r="L406" s="32"/>
      <c r="M406" s="145" t="s">
        <v>1</v>
      </c>
      <c r="N406" s="146" t="s">
        <v>45</v>
      </c>
      <c r="P406" s="147">
        <f>O406*H406</f>
        <v>0</v>
      </c>
      <c r="Q406" s="147">
        <v>0</v>
      </c>
      <c r="R406" s="147">
        <f>Q406*H406</f>
        <v>0</v>
      </c>
      <c r="S406" s="147">
        <v>0</v>
      </c>
      <c r="T406" s="148">
        <f>S406*H406</f>
        <v>0</v>
      </c>
      <c r="AR406" s="149" t="s">
        <v>327</v>
      </c>
      <c r="AT406" s="149" t="s">
        <v>173</v>
      </c>
      <c r="AU406" s="149" t="s">
        <v>89</v>
      </c>
      <c r="AY406" s="17" t="s">
        <v>171</v>
      </c>
      <c r="BE406" s="150">
        <f>IF(N406="základní",J406,0)</f>
        <v>0</v>
      </c>
      <c r="BF406" s="150">
        <f>IF(N406="snížená",J406,0)</f>
        <v>0</v>
      </c>
      <c r="BG406" s="150">
        <f>IF(N406="zákl. přenesená",J406,0)</f>
        <v>0</v>
      </c>
      <c r="BH406" s="150">
        <f>IF(N406="sníž. přenesená",J406,0)</f>
        <v>0</v>
      </c>
      <c r="BI406" s="150">
        <f>IF(N406="nulová",J406,0)</f>
        <v>0</v>
      </c>
      <c r="BJ406" s="17" t="s">
        <v>87</v>
      </c>
      <c r="BK406" s="150">
        <f>ROUND(I406*H406,2)</f>
        <v>0</v>
      </c>
      <c r="BL406" s="17" t="s">
        <v>327</v>
      </c>
      <c r="BM406" s="149" t="s">
        <v>2913</v>
      </c>
    </row>
    <row r="407" spans="2:65" s="12" customFormat="1">
      <c r="B407" s="151"/>
      <c r="D407" s="152" t="s">
        <v>179</v>
      </c>
      <c r="E407" s="153" t="s">
        <v>1</v>
      </c>
      <c r="F407" s="154" t="s">
        <v>2723</v>
      </c>
      <c r="H407" s="153" t="s">
        <v>1</v>
      </c>
      <c r="I407" s="155"/>
      <c r="L407" s="151"/>
      <c r="M407" s="156"/>
      <c r="T407" s="157"/>
      <c r="AT407" s="153" t="s">
        <v>179</v>
      </c>
      <c r="AU407" s="153" t="s">
        <v>89</v>
      </c>
      <c r="AV407" s="12" t="s">
        <v>87</v>
      </c>
      <c r="AW407" s="12" t="s">
        <v>36</v>
      </c>
      <c r="AX407" s="12" t="s">
        <v>80</v>
      </c>
      <c r="AY407" s="153" t="s">
        <v>171</v>
      </c>
    </row>
    <row r="408" spans="2:65" s="12" customFormat="1">
      <c r="B408" s="151"/>
      <c r="D408" s="152" t="s">
        <v>179</v>
      </c>
      <c r="E408" s="153" t="s">
        <v>1</v>
      </c>
      <c r="F408" s="154" t="s">
        <v>2806</v>
      </c>
      <c r="H408" s="153" t="s">
        <v>1</v>
      </c>
      <c r="I408" s="155"/>
      <c r="L408" s="151"/>
      <c r="M408" s="156"/>
      <c r="T408" s="157"/>
      <c r="AT408" s="153" t="s">
        <v>179</v>
      </c>
      <c r="AU408" s="153" t="s">
        <v>89</v>
      </c>
      <c r="AV408" s="12" t="s">
        <v>87</v>
      </c>
      <c r="AW408" s="12" t="s">
        <v>36</v>
      </c>
      <c r="AX408" s="12" t="s">
        <v>80</v>
      </c>
      <c r="AY408" s="153" t="s">
        <v>171</v>
      </c>
    </row>
    <row r="409" spans="2:65" s="13" customFormat="1">
      <c r="B409" s="158"/>
      <c r="D409" s="152" t="s">
        <v>179</v>
      </c>
      <c r="E409" s="159" t="s">
        <v>1</v>
      </c>
      <c r="F409" s="160" t="s">
        <v>2914</v>
      </c>
      <c r="H409" s="161">
        <v>4.7919999999999998</v>
      </c>
      <c r="I409" s="162"/>
      <c r="L409" s="158"/>
      <c r="M409" s="163"/>
      <c r="T409" s="164"/>
      <c r="AT409" s="159" t="s">
        <v>179</v>
      </c>
      <c r="AU409" s="159" t="s">
        <v>89</v>
      </c>
      <c r="AV409" s="13" t="s">
        <v>89</v>
      </c>
      <c r="AW409" s="13" t="s">
        <v>36</v>
      </c>
      <c r="AX409" s="13" t="s">
        <v>80</v>
      </c>
      <c r="AY409" s="159" t="s">
        <v>171</v>
      </c>
    </row>
    <row r="410" spans="2:65" s="12" customFormat="1">
      <c r="B410" s="151"/>
      <c r="D410" s="152" t="s">
        <v>179</v>
      </c>
      <c r="E410" s="153" t="s">
        <v>1</v>
      </c>
      <c r="F410" s="154" t="s">
        <v>2915</v>
      </c>
      <c r="H410" s="153" t="s">
        <v>1</v>
      </c>
      <c r="I410" s="155"/>
      <c r="L410" s="151"/>
      <c r="M410" s="156"/>
      <c r="T410" s="157"/>
      <c r="AT410" s="153" t="s">
        <v>179</v>
      </c>
      <c r="AU410" s="153" t="s">
        <v>89</v>
      </c>
      <c r="AV410" s="12" t="s">
        <v>87</v>
      </c>
      <c r="AW410" s="12" t="s">
        <v>36</v>
      </c>
      <c r="AX410" s="12" t="s">
        <v>80</v>
      </c>
      <c r="AY410" s="153" t="s">
        <v>171</v>
      </c>
    </row>
    <row r="411" spans="2:65" s="13" customFormat="1">
      <c r="B411" s="158"/>
      <c r="D411" s="152" t="s">
        <v>179</v>
      </c>
      <c r="E411" s="159" t="s">
        <v>1</v>
      </c>
      <c r="F411" s="160" t="s">
        <v>2916</v>
      </c>
      <c r="H411" s="161">
        <v>2.16</v>
      </c>
      <c r="I411" s="162"/>
      <c r="L411" s="158"/>
      <c r="M411" s="163"/>
      <c r="T411" s="164"/>
      <c r="AT411" s="159" t="s">
        <v>179</v>
      </c>
      <c r="AU411" s="159" t="s">
        <v>89</v>
      </c>
      <c r="AV411" s="13" t="s">
        <v>89</v>
      </c>
      <c r="AW411" s="13" t="s">
        <v>36</v>
      </c>
      <c r="AX411" s="13" t="s">
        <v>80</v>
      </c>
      <c r="AY411" s="159" t="s">
        <v>171</v>
      </c>
    </row>
    <row r="412" spans="2:65" s="14" customFormat="1">
      <c r="B412" s="165"/>
      <c r="D412" s="152" t="s">
        <v>179</v>
      </c>
      <c r="E412" s="166" t="s">
        <v>1</v>
      </c>
      <c r="F412" s="167" t="s">
        <v>183</v>
      </c>
      <c r="H412" s="168">
        <v>6.952</v>
      </c>
      <c r="I412" s="169"/>
      <c r="L412" s="165"/>
      <c r="M412" s="170"/>
      <c r="T412" s="171"/>
      <c r="AT412" s="166" t="s">
        <v>179</v>
      </c>
      <c r="AU412" s="166" t="s">
        <v>89</v>
      </c>
      <c r="AV412" s="14" t="s">
        <v>177</v>
      </c>
      <c r="AW412" s="14" t="s">
        <v>36</v>
      </c>
      <c r="AX412" s="14" t="s">
        <v>87</v>
      </c>
      <c r="AY412" s="166" t="s">
        <v>171</v>
      </c>
    </row>
    <row r="413" spans="2:65" s="1" customFormat="1" ht="16.5" customHeight="1">
      <c r="B413" s="32"/>
      <c r="C413" s="182" t="s">
        <v>816</v>
      </c>
      <c r="D413" s="182" t="s">
        <v>757</v>
      </c>
      <c r="E413" s="183" t="s">
        <v>2019</v>
      </c>
      <c r="F413" s="184" t="s">
        <v>2020</v>
      </c>
      <c r="G413" s="185" t="s">
        <v>689</v>
      </c>
      <c r="H413" s="186">
        <v>2E-3</v>
      </c>
      <c r="I413" s="187"/>
      <c r="J413" s="188">
        <f>ROUND(I413*H413,2)</f>
        <v>0</v>
      </c>
      <c r="K413" s="189"/>
      <c r="L413" s="190"/>
      <c r="M413" s="191" t="s">
        <v>1</v>
      </c>
      <c r="N413" s="192" t="s">
        <v>45</v>
      </c>
      <c r="P413" s="147">
        <f>O413*H413</f>
        <v>0</v>
      </c>
      <c r="Q413" s="147">
        <v>1</v>
      </c>
      <c r="R413" s="147">
        <f>Q413*H413</f>
        <v>2E-3</v>
      </c>
      <c r="S413" s="147">
        <v>0</v>
      </c>
      <c r="T413" s="148">
        <f>S413*H413</f>
        <v>0</v>
      </c>
      <c r="AR413" s="149" t="s">
        <v>552</v>
      </c>
      <c r="AT413" s="149" t="s">
        <v>757</v>
      </c>
      <c r="AU413" s="149" t="s">
        <v>89</v>
      </c>
      <c r="AY413" s="17" t="s">
        <v>171</v>
      </c>
      <c r="BE413" s="150">
        <f>IF(N413="základní",J413,0)</f>
        <v>0</v>
      </c>
      <c r="BF413" s="150">
        <f>IF(N413="snížená",J413,0)</f>
        <v>0</v>
      </c>
      <c r="BG413" s="150">
        <f>IF(N413="zákl. přenesená",J413,0)</f>
        <v>0</v>
      </c>
      <c r="BH413" s="150">
        <f>IF(N413="sníž. přenesená",J413,0)</f>
        <v>0</v>
      </c>
      <c r="BI413" s="150">
        <f>IF(N413="nulová",J413,0)</f>
        <v>0</v>
      </c>
      <c r="BJ413" s="17" t="s">
        <v>87</v>
      </c>
      <c r="BK413" s="150">
        <f>ROUND(I413*H413,2)</f>
        <v>0</v>
      </c>
      <c r="BL413" s="17" t="s">
        <v>327</v>
      </c>
      <c r="BM413" s="149" t="s">
        <v>2917</v>
      </c>
    </row>
    <row r="414" spans="2:65" s="13" customFormat="1">
      <c r="B414" s="158"/>
      <c r="D414" s="152" t="s">
        <v>179</v>
      </c>
      <c r="F414" s="160" t="s">
        <v>2918</v>
      </c>
      <c r="H414" s="161">
        <v>2E-3</v>
      </c>
      <c r="I414" s="162"/>
      <c r="L414" s="158"/>
      <c r="M414" s="163"/>
      <c r="T414" s="164"/>
      <c r="AT414" s="159" t="s">
        <v>179</v>
      </c>
      <c r="AU414" s="159" t="s">
        <v>89</v>
      </c>
      <c r="AV414" s="13" t="s">
        <v>89</v>
      </c>
      <c r="AW414" s="13" t="s">
        <v>4</v>
      </c>
      <c r="AX414" s="13" t="s">
        <v>87</v>
      </c>
      <c r="AY414" s="159" t="s">
        <v>171</v>
      </c>
    </row>
    <row r="415" spans="2:65" s="1" customFormat="1" ht="33" customHeight="1">
      <c r="B415" s="32"/>
      <c r="C415" s="137" t="s">
        <v>820</v>
      </c>
      <c r="D415" s="137" t="s">
        <v>173</v>
      </c>
      <c r="E415" s="138" t="s">
        <v>2919</v>
      </c>
      <c r="F415" s="139" t="s">
        <v>2920</v>
      </c>
      <c r="G415" s="140" t="s">
        <v>176</v>
      </c>
      <c r="H415" s="141">
        <v>2.16</v>
      </c>
      <c r="I415" s="142"/>
      <c r="J415" s="143">
        <f>ROUND(I415*H415,2)</f>
        <v>0</v>
      </c>
      <c r="K415" s="144"/>
      <c r="L415" s="32"/>
      <c r="M415" s="145" t="s">
        <v>1</v>
      </c>
      <c r="N415" s="146" t="s">
        <v>45</v>
      </c>
      <c r="P415" s="147">
        <f>O415*H415</f>
        <v>0</v>
      </c>
      <c r="Q415" s="147">
        <v>0</v>
      </c>
      <c r="R415" s="147">
        <f>Q415*H415</f>
        <v>0</v>
      </c>
      <c r="S415" s="147">
        <v>0</v>
      </c>
      <c r="T415" s="148">
        <f>S415*H415</f>
        <v>0</v>
      </c>
      <c r="AR415" s="149" t="s">
        <v>327</v>
      </c>
      <c r="AT415" s="149" t="s">
        <v>173</v>
      </c>
      <c r="AU415" s="149" t="s">
        <v>89</v>
      </c>
      <c r="AY415" s="17" t="s">
        <v>171</v>
      </c>
      <c r="BE415" s="150">
        <f>IF(N415="základní",J415,0)</f>
        <v>0</v>
      </c>
      <c r="BF415" s="150">
        <f>IF(N415="snížená",J415,0)</f>
        <v>0</v>
      </c>
      <c r="BG415" s="150">
        <f>IF(N415="zákl. přenesená",J415,0)</f>
        <v>0</v>
      </c>
      <c r="BH415" s="150">
        <f>IF(N415="sníž. přenesená",J415,0)</f>
        <v>0</v>
      </c>
      <c r="BI415" s="150">
        <f>IF(N415="nulová",J415,0)</f>
        <v>0</v>
      </c>
      <c r="BJ415" s="17" t="s">
        <v>87</v>
      </c>
      <c r="BK415" s="150">
        <f>ROUND(I415*H415,2)</f>
        <v>0</v>
      </c>
      <c r="BL415" s="17" t="s">
        <v>327</v>
      </c>
      <c r="BM415" s="149" t="s">
        <v>2921</v>
      </c>
    </row>
    <row r="416" spans="2:65" s="12" customFormat="1">
      <c r="B416" s="151"/>
      <c r="D416" s="152" t="s">
        <v>179</v>
      </c>
      <c r="E416" s="153" t="s">
        <v>1</v>
      </c>
      <c r="F416" s="154" t="s">
        <v>2723</v>
      </c>
      <c r="H416" s="153" t="s">
        <v>1</v>
      </c>
      <c r="I416" s="155"/>
      <c r="L416" s="151"/>
      <c r="M416" s="156"/>
      <c r="T416" s="157"/>
      <c r="AT416" s="153" t="s">
        <v>179</v>
      </c>
      <c r="AU416" s="153" t="s">
        <v>89</v>
      </c>
      <c r="AV416" s="12" t="s">
        <v>87</v>
      </c>
      <c r="AW416" s="12" t="s">
        <v>36</v>
      </c>
      <c r="AX416" s="12" t="s">
        <v>80</v>
      </c>
      <c r="AY416" s="153" t="s">
        <v>171</v>
      </c>
    </row>
    <row r="417" spans="2:65" s="12" customFormat="1">
      <c r="B417" s="151"/>
      <c r="D417" s="152" t="s">
        <v>179</v>
      </c>
      <c r="E417" s="153" t="s">
        <v>1</v>
      </c>
      <c r="F417" s="154" t="s">
        <v>2915</v>
      </c>
      <c r="H417" s="153" t="s">
        <v>1</v>
      </c>
      <c r="I417" s="155"/>
      <c r="L417" s="151"/>
      <c r="M417" s="156"/>
      <c r="T417" s="157"/>
      <c r="AT417" s="153" t="s">
        <v>179</v>
      </c>
      <c r="AU417" s="153" t="s">
        <v>89</v>
      </c>
      <c r="AV417" s="12" t="s">
        <v>87</v>
      </c>
      <c r="AW417" s="12" t="s">
        <v>36</v>
      </c>
      <c r="AX417" s="12" t="s">
        <v>80</v>
      </c>
      <c r="AY417" s="153" t="s">
        <v>171</v>
      </c>
    </row>
    <row r="418" spans="2:65" s="13" customFormat="1">
      <c r="B418" s="158"/>
      <c r="D418" s="152" t="s">
        <v>179</v>
      </c>
      <c r="E418" s="159" t="s">
        <v>1</v>
      </c>
      <c r="F418" s="160" t="s">
        <v>2916</v>
      </c>
      <c r="H418" s="161">
        <v>2.16</v>
      </c>
      <c r="I418" s="162"/>
      <c r="L418" s="158"/>
      <c r="M418" s="163"/>
      <c r="T418" s="164"/>
      <c r="AT418" s="159" t="s">
        <v>179</v>
      </c>
      <c r="AU418" s="159" t="s">
        <v>89</v>
      </c>
      <c r="AV418" s="13" t="s">
        <v>89</v>
      </c>
      <c r="AW418" s="13" t="s">
        <v>36</v>
      </c>
      <c r="AX418" s="13" t="s">
        <v>80</v>
      </c>
      <c r="AY418" s="159" t="s">
        <v>171</v>
      </c>
    </row>
    <row r="419" spans="2:65" s="14" customFormat="1">
      <c r="B419" s="165"/>
      <c r="D419" s="152" t="s">
        <v>179</v>
      </c>
      <c r="E419" s="166" t="s">
        <v>1</v>
      </c>
      <c r="F419" s="167" t="s">
        <v>183</v>
      </c>
      <c r="H419" s="168">
        <v>2.16</v>
      </c>
      <c r="I419" s="169"/>
      <c r="L419" s="165"/>
      <c r="M419" s="170"/>
      <c r="T419" s="171"/>
      <c r="AT419" s="166" t="s">
        <v>179</v>
      </c>
      <c r="AU419" s="166" t="s">
        <v>89</v>
      </c>
      <c r="AV419" s="14" t="s">
        <v>177</v>
      </c>
      <c r="AW419" s="14" t="s">
        <v>36</v>
      </c>
      <c r="AX419" s="14" t="s">
        <v>87</v>
      </c>
      <c r="AY419" s="166" t="s">
        <v>171</v>
      </c>
    </row>
    <row r="420" spans="2:65" s="1" customFormat="1" ht="16.5" customHeight="1">
      <c r="B420" s="32"/>
      <c r="C420" s="182" t="s">
        <v>825</v>
      </c>
      <c r="D420" s="182" t="s">
        <v>757</v>
      </c>
      <c r="E420" s="183" t="s">
        <v>2028</v>
      </c>
      <c r="F420" s="184" t="s">
        <v>2029</v>
      </c>
      <c r="G420" s="185" t="s">
        <v>813</v>
      </c>
      <c r="H420" s="186">
        <v>6.48</v>
      </c>
      <c r="I420" s="187"/>
      <c r="J420" s="188">
        <f>ROUND(I420*H420,2)</f>
        <v>0</v>
      </c>
      <c r="K420" s="189"/>
      <c r="L420" s="190"/>
      <c r="M420" s="191" t="s">
        <v>1</v>
      </c>
      <c r="N420" s="192" t="s">
        <v>45</v>
      </c>
      <c r="P420" s="147">
        <f>O420*H420</f>
        <v>0</v>
      </c>
      <c r="Q420" s="147">
        <v>1E-3</v>
      </c>
      <c r="R420" s="147">
        <f>Q420*H420</f>
        <v>6.4800000000000005E-3</v>
      </c>
      <c r="S420" s="147">
        <v>0</v>
      </c>
      <c r="T420" s="148">
        <f>S420*H420</f>
        <v>0</v>
      </c>
      <c r="AR420" s="149" t="s">
        <v>552</v>
      </c>
      <c r="AT420" s="149" t="s">
        <v>757</v>
      </c>
      <c r="AU420" s="149" t="s">
        <v>89</v>
      </c>
      <c r="AY420" s="17" t="s">
        <v>171</v>
      </c>
      <c r="BE420" s="150">
        <f>IF(N420="základní",J420,0)</f>
        <v>0</v>
      </c>
      <c r="BF420" s="150">
        <f>IF(N420="snížená",J420,0)</f>
        <v>0</v>
      </c>
      <c r="BG420" s="150">
        <f>IF(N420="zákl. přenesená",J420,0)</f>
        <v>0</v>
      </c>
      <c r="BH420" s="150">
        <f>IF(N420="sníž. přenesená",J420,0)</f>
        <v>0</v>
      </c>
      <c r="BI420" s="150">
        <f>IF(N420="nulová",J420,0)</f>
        <v>0</v>
      </c>
      <c r="BJ420" s="17" t="s">
        <v>87</v>
      </c>
      <c r="BK420" s="150">
        <f>ROUND(I420*H420,2)</f>
        <v>0</v>
      </c>
      <c r="BL420" s="17" t="s">
        <v>327</v>
      </c>
      <c r="BM420" s="149" t="s">
        <v>2922</v>
      </c>
    </row>
    <row r="421" spans="2:65" s="12" customFormat="1">
      <c r="B421" s="151"/>
      <c r="D421" s="152" t="s">
        <v>179</v>
      </c>
      <c r="E421" s="153" t="s">
        <v>1</v>
      </c>
      <c r="F421" s="154" t="s">
        <v>2723</v>
      </c>
      <c r="H421" s="153" t="s">
        <v>1</v>
      </c>
      <c r="I421" s="155"/>
      <c r="L421" s="151"/>
      <c r="M421" s="156"/>
      <c r="T421" s="157"/>
      <c r="AT421" s="153" t="s">
        <v>179</v>
      </c>
      <c r="AU421" s="153" t="s">
        <v>89</v>
      </c>
      <c r="AV421" s="12" t="s">
        <v>87</v>
      </c>
      <c r="AW421" s="12" t="s">
        <v>36</v>
      </c>
      <c r="AX421" s="12" t="s">
        <v>80</v>
      </c>
      <c r="AY421" s="153" t="s">
        <v>171</v>
      </c>
    </row>
    <row r="422" spans="2:65" s="12" customFormat="1">
      <c r="B422" s="151"/>
      <c r="D422" s="152" t="s">
        <v>179</v>
      </c>
      <c r="E422" s="153" t="s">
        <v>1</v>
      </c>
      <c r="F422" s="154" t="s">
        <v>2915</v>
      </c>
      <c r="H422" s="153" t="s">
        <v>1</v>
      </c>
      <c r="I422" s="155"/>
      <c r="L422" s="151"/>
      <c r="M422" s="156"/>
      <c r="T422" s="157"/>
      <c r="AT422" s="153" t="s">
        <v>179</v>
      </c>
      <c r="AU422" s="153" t="s">
        <v>89</v>
      </c>
      <c r="AV422" s="12" t="s">
        <v>87</v>
      </c>
      <c r="AW422" s="12" t="s">
        <v>36</v>
      </c>
      <c r="AX422" s="12" t="s">
        <v>80</v>
      </c>
      <c r="AY422" s="153" t="s">
        <v>171</v>
      </c>
    </row>
    <row r="423" spans="2:65" s="13" customFormat="1">
      <c r="B423" s="158"/>
      <c r="D423" s="152" t="s">
        <v>179</v>
      </c>
      <c r="E423" s="159" t="s">
        <v>1</v>
      </c>
      <c r="F423" s="160" t="s">
        <v>2923</v>
      </c>
      <c r="H423" s="161">
        <v>4.32</v>
      </c>
      <c r="I423" s="162"/>
      <c r="L423" s="158"/>
      <c r="M423" s="163"/>
      <c r="T423" s="164"/>
      <c r="AT423" s="159" t="s">
        <v>179</v>
      </c>
      <c r="AU423" s="159" t="s">
        <v>89</v>
      </c>
      <c r="AV423" s="13" t="s">
        <v>89</v>
      </c>
      <c r="AW423" s="13" t="s">
        <v>36</v>
      </c>
      <c r="AX423" s="13" t="s">
        <v>87</v>
      </c>
      <c r="AY423" s="159" t="s">
        <v>171</v>
      </c>
    </row>
    <row r="424" spans="2:65" s="13" customFormat="1">
      <c r="B424" s="158"/>
      <c r="D424" s="152" t="s">
        <v>179</v>
      </c>
      <c r="F424" s="160" t="s">
        <v>2924</v>
      </c>
      <c r="H424" s="161">
        <v>6.48</v>
      </c>
      <c r="I424" s="162"/>
      <c r="L424" s="158"/>
      <c r="M424" s="163"/>
      <c r="T424" s="164"/>
      <c r="AT424" s="159" t="s">
        <v>179</v>
      </c>
      <c r="AU424" s="159" t="s">
        <v>89</v>
      </c>
      <c r="AV424" s="13" t="s">
        <v>89</v>
      </c>
      <c r="AW424" s="13" t="s">
        <v>4</v>
      </c>
      <c r="AX424" s="13" t="s">
        <v>87</v>
      </c>
      <c r="AY424" s="159" t="s">
        <v>171</v>
      </c>
    </row>
    <row r="425" spans="2:65" s="1" customFormat="1" ht="24.15" customHeight="1">
      <c r="B425" s="32"/>
      <c r="C425" s="137" t="s">
        <v>831</v>
      </c>
      <c r="D425" s="137" t="s">
        <v>173</v>
      </c>
      <c r="E425" s="138" t="s">
        <v>2006</v>
      </c>
      <c r="F425" s="139" t="s">
        <v>2007</v>
      </c>
      <c r="G425" s="140" t="s">
        <v>176</v>
      </c>
      <c r="H425" s="141">
        <v>23.7</v>
      </c>
      <c r="I425" s="142"/>
      <c r="J425" s="143">
        <f>ROUND(I425*H425,2)</f>
        <v>0</v>
      </c>
      <c r="K425" s="144"/>
      <c r="L425" s="32"/>
      <c r="M425" s="145" t="s">
        <v>1</v>
      </c>
      <c r="N425" s="146" t="s">
        <v>45</v>
      </c>
      <c r="P425" s="147">
        <f>O425*H425</f>
        <v>0</v>
      </c>
      <c r="Q425" s="147">
        <v>0</v>
      </c>
      <c r="R425" s="147">
        <f>Q425*H425</f>
        <v>0</v>
      </c>
      <c r="S425" s="147">
        <v>0</v>
      </c>
      <c r="T425" s="148">
        <f>S425*H425</f>
        <v>0</v>
      </c>
      <c r="AR425" s="149" t="s">
        <v>327</v>
      </c>
      <c r="AT425" s="149" t="s">
        <v>173</v>
      </c>
      <c r="AU425" s="149" t="s">
        <v>89</v>
      </c>
      <c r="AY425" s="17" t="s">
        <v>171</v>
      </c>
      <c r="BE425" s="150">
        <f>IF(N425="základní",J425,0)</f>
        <v>0</v>
      </c>
      <c r="BF425" s="150">
        <f>IF(N425="snížená",J425,0)</f>
        <v>0</v>
      </c>
      <c r="BG425" s="150">
        <f>IF(N425="zákl. přenesená",J425,0)</f>
        <v>0</v>
      </c>
      <c r="BH425" s="150">
        <f>IF(N425="sníž. přenesená",J425,0)</f>
        <v>0</v>
      </c>
      <c r="BI425" s="150">
        <f>IF(N425="nulová",J425,0)</f>
        <v>0</v>
      </c>
      <c r="BJ425" s="17" t="s">
        <v>87</v>
      </c>
      <c r="BK425" s="150">
        <f>ROUND(I425*H425,2)</f>
        <v>0</v>
      </c>
      <c r="BL425" s="17" t="s">
        <v>327</v>
      </c>
      <c r="BM425" s="149" t="s">
        <v>2925</v>
      </c>
    </row>
    <row r="426" spans="2:65" s="12" customFormat="1">
      <c r="B426" s="151"/>
      <c r="D426" s="152" t="s">
        <v>179</v>
      </c>
      <c r="E426" s="153" t="s">
        <v>1</v>
      </c>
      <c r="F426" s="154" t="s">
        <v>2723</v>
      </c>
      <c r="H426" s="153" t="s">
        <v>1</v>
      </c>
      <c r="I426" s="155"/>
      <c r="L426" s="151"/>
      <c r="M426" s="156"/>
      <c r="T426" s="157"/>
      <c r="AT426" s="153" t="s">
        <v>179</v>
      </c>
      <c r="AU426" s="153" t="s">
        <v>89</v>
      </c>
      <c r="AV426" s="12" t="s">
        <v>87</v>
      </c>
      <c r="AW426" s="12" t="s">
        <v>36</v>
      </c>
      <c r="AX426" s="12" t="s">
        <v>80</v>
      </c>
      <c r="AY426" s="153" t="s">
        <v>171</v>
      </c>
    </row>
    <row r="427" spans="2:65" s="12" customFormat="1">
      <c r="B427" s="151"/>
      <c r="D427" s="152" t="s">
        <v>179</v>
      </c>
      <c r="E427" s="153" t="s">
        <v>1</v>
      </c>
      <c r="F427" s="154" t="s">
        <v>2915</v>
      </c>
      <c r="H427" s="153" t="s">
        <v>1</v>
      </c>
      <c r="I427" s="155"/>
      <c r="L427" s="151"/>
      <c r="M427" s="156"/>
      <c r="T427" s="157"/>
      <c r="AT427" s="153" t="s">
        <v>179</v>
      </c>
      <c r="AU427" s="153" t="s">
        <v>89</v>
      </c>
      <c r="AV427" s="12" t="s">
        <v>87</v>
      </c>
      <c r="AW427" s="12" t="s">
        <v>36</v>
      </c>
      <c r="AX427" s="12" t="s">
        <v>80</v>
      </c>
      <c r="AY427" s="153" t="s">
        <v>171</v>
      </c>
    </row>
    <row r="428" spans="2:65" s="13" customFormat="1">
      <c r="B428" s="158"/>
      <c r="D428" s="152" t="s">
        <v>179</v>
      </c>
      <c r="E428" s="159" t="s">
        <v>1</v>
      </c>
      <c r="F428" s="160" t="s">
        <v>2926</v>
      </c>
      <c r="H428" s="161">
        <v>23.7</v>
      </c>
      <c r="I428" s="162"/>
      <c r="L428" s="158"/>
      <c r="M428" s="163"/>
      <c r="T428" s="164"/>
      <c r="AT428" s="159" t="s">
        <v>179</v>
      </c>
      <c r="AU428" s="159" t="s">
        <v>89</v>
      </c>
      <c r="AV428" s="13" t="s">
        <v>89</v>
      </c>
      <c r="AW428" s="13" t="s">
        <v>36</v>
      </c>
      <c r="AX428" s="13" t="s">
        <v>87</v>
      </c>
      <c r="AY428" s="159" t="s">
        <v>171</v>
      </c>
    </row>
    <row r="429" spans="2:65" s="1" customFormat="1" ht="16.5" customHeight="1">
      <c r="B429" s="32"/>
      <c r="C429" s="182" t="s">
        <v>840</v>
      </c>
      <c r="D429" s="182" t="s">
        <v>757</v>
      </c>
      <c r="E429" s="183" t="s">
        <v>2019</v>
      </c>
      <c r="F429" s="184" t="s">
        <v>2020</v>
      </c>
      <c r="G429" s="185" t="s">
        <v>689</v>
      </c>
      <c r="H429" s="186">
        <v>8.0000000000000002E-3</v>
      </c>
      <c r="I429" s="187"/>
      <c r="J429" s="188">
        <f>ROUND(I429*H429,2)</f>
        <v>0</v>
      </c>
      <c r="K429" s="189"/>
      <c r="L429" s="190"/>
      <c r="M429" s="191" t="s">
        <v>1</v>
      </c>
      <c r="N429" s="192" t="s">
        <v>45</v>
      </c>
      <c r="P429" s="147">
        <f>O429*H429</f>
        <v>0</v>
      </c>
      <c r="Q429" s="147">
        <v>1</v>
      </c>
      <c r="R429" s="147">
        <f>Q429*H429</f>
        <v>8.0000000000000002E-3</v>
      </c>
      <c r="S429" s="147">
        <v>0</v>
      </c>
      <c r="T429" s="148">
        <f>S429*H429</f>
        <v>0</v>
      </c>
      <c r="AR429" s="149" t="s">
        <v>552</v>
      </c>
      <c r="AT429" s="149" t="s">
        <v>757</v>
      </c>
      <c r="AU429" s="149" t="s">
        <v>89</v>
      </c>
      <c r="AY429" s="17" t="s">
        <v>171</v>
      </c>
      <c r="BE429" s="150">
        <f>IF(N429="základní",J429,0)</f>
        <v>0</v>
      </c>
      <c r="BF429" s="150">
        <f>IF(N429="snížená",J429,0)</f>
        <v>0</v>
      </c>
      <c r="BG429" s="150">
        <f>IF(N429="zákl. přenesená",J429,0)</f>
        <v>0</v>
      </c>
      <c r="BH429" s="150">
        <f>IF(N429="sníž. přenesená",J429,0)</f>
        <v>0</v>
      </c>
      <c r="BI429" s="150">
        <f>IF(N429="nulová",J429,0)</f>
        <v>0</v>
      </c>
      <c r="BJ429" s="17" t="s">
        <v>87</v>
      </c>
      <c r="BK429" s="150">
        <f>ROUND(I429*H429,2)</f>
        <v>0</v>
      </c>
      <c r="BL429" s="17" t="s">
        <v>327</v>
      </c>
      <c r="BM429" s="149" t="s">
        <v>2927</v>
      </c>
    </row>
    <row r="430" spans="2:65" s="13" customFormat="1">
      <c r="B430" s="158"/>
      <c r="D430" s="152" t="s">
        <v>179</v>
      </c>
      <c r="F430" s="160" t="s">
        <v>2928</v>
      </c>
      <c r="H430" s="161">
        <v>8.0000000000000002E-3</v>
      </c>
      <c r="I430" s="162"/>
      <c r="L430" s="158"/>
      <c r="M430" s="163"/>
      <c r="T430" s="164"/>
      <c r="AT430" s="159" t="s">
        <v>179</v>
      </c>
      <c r="AU430" s="159" t="s">
        <v>89</v>
      </c>
      <c r="AV430" s="13" t="s">
        <v>89</v>
      </c>
      <c r="AW430" s="13" t="s">
        <v>4</v>
      </c>
      <c r="AX430" s="13" t="s">
        <v>87</v>
      </c>
      <c r="AY430" s="159" t="s">
        <v>171</v>
      </c>
    </row>
    <row r="431" spans="2:65" s="1" customFormat="1" ht="24.15" customHeight="1">
      <c r="B431" s="32"/>
      <c r="C431" s="137" t="s">
        <v>849</v>
      </c>
      <c r="D431" s="137" t="s">
        <v>173</v>
      </c>
      <c r="E431" s="138" t="s">
        <v>2023</v>
      </c>
      <c r="F431" s="139" t="s">
        <v>2024</v>
      </c>
      <c r="G431" s="140" t="s">
        <v>176</v>
      </c>
      <c r="H431" s="141">
        <v>24.18</v>
      </c>
      <c r="I431" s="142"/>
      <c r="J431" s="143">
        <f>ROUND(I431*H431,2)</f>
        <v>0</v>
      </c>
      <c r="K431" s="144"/>
      <c r="L431" s="32"/>
      <c r="M431" s="145" t="s">
        <v>1</v>
      </c>
      <c r="N431" s="146" t="s">
        <v>45</v>
      </c>
      <c r="P431" s="147">
        <f>O431*H431</f>
        <v>0</v>
      </c>
      <c r="Q431" s="147">
        <v>0</v>
      </c>
      <c r="R431" s="147">
        <f>Q431*H431</f>
        <v>0</v>
      </c>
      <c r="S431" s="147">
        <v>0</v>
      </c>
      <c r="T431" s="148">
        <f>S431*H431</f>
        <v>0</v>
      </c>
      <c r="AR431" s="149" t="s">
        <v>327</v>
      </c>
      <c r="AT431" s="149" t="s">
        <v>173</v>
      </c>
      <c r="AU431" s="149" t="s">
        <v>89</v>
      </c>
      <c r="AY431" s="17" t="s">
        <v>171</v>
      </c>
      <c r="BE431" s="150">
        <f>IF(N431="základní",J431,0)</f>
        <v>0</v>
      </c>
      <c r="BF431" s="150">
        <f>IF(N431="snížená",J431,0)</f>
        <v>0</v>
      </c>
      <c r="BG431" s="150">
        <f>IF(N431="zákl. přenesená",J431,0)</f>
        <v>0</v>
      </c>
      <c r="BH431" s="150">
        <f>IF(N431="sníž. přenesená",J431,0)</f>
        <v>0</v>
      </c>
      <c r="BI431" s="150">
        <f>IF(N431="nulová",J431,0)</f>
        <v>0</v>
      </c>
      <c r="BJ431" s="17" t="s">
        <v>87</v>
      </c>
      <c r="BK431" s="150">
        <f>ROUND(I431*H431,2)</f>
        <v>0</v>
      </c>
      <c r="BL431" s="17" t="s">
        <v>327</v>
      </c>
      <c r="BM431" s="149" t="s">
        <v>2929</v>
      </c>
    </row>
    <row r="432" spans="2:65" s="12" customFormat="1">
      <c r="B432" s="151"/>
      <c r="D432" s="152" t="s">
        <v>179</v>
      </c>
      <c r="E432" s="153" t="s">
        <v>1</v>
      </c>
      <c r="F432" s="154" t="s">
        <v>2723</v>
      </c>
      <c r="H432" s="153" t="s">
        <v>1</v>
      </c>
      <c r="I432" s="155"/>
      <c r="L432" s="151"/>
      <c r="M432" s="156"/>
      <c r="T432" s="157"/>
      <c r="AT432" s="153" t="s">
        <v>179</v>
      </c>
      <c r="AU432" s="153" t="s">
        <v>89</v>
      </c>
      <c r="AV432" s="12" t="s">
        <v>87</v>
      </c>
      <c r="AW432" s="12" t="s">
        <v>36</v>
      </c>
      <c r="AX432" s="12" t="s">
        <v>80</v>
      </c>
      <c r="AY432" s="153" t="s">
        <v>171</v>
      </c>
    </row>
    <row r="433" spans="2:65" s="12" customFormat="1">
      <c r="B433" s="151"/>
      <c r="D433" s="152" t="s">
        <v>179</v>
      </c>
      <c r="E433" s="153" t="s">
        <v>1</v>
      </c>
      <c r="F433" s="154" t="s">
        <v>2915</v>
      </c>
      <c r="H433" s="153" t="s">
        <v>1</v>
      </c>
      <c r="I433" s="155"/>
      <c r="L433" s="151"/>
      <c r="M433" s="156"/>
      <c r="T433" s="157"/>
      <c r="AT433" s="153" t="s">
        <v>179</v>
      </c>
      <c r="AU433" s="153" t="s">
        <v>89</v>
      </c>
      <c r="AV433" s="12" t="s">
        <v>87</v>
      </c>
      <c r="AW433" s="12" t="s">
        <v>36</v>
      </c>
      <c r="AX433" s="12" t="s">
        <v>80</v>
      </c>
      <c r="AY433" s="153" t="s">
        <v>171</v>
      </c>
    </row>
    <row r="434" spans="2:65" s="13" customFormat="1">
      <c r="B434" s="158"/>
      <c r="D434" s="152" t="s">
        <v>179</v>
      </c>
      <c r="E434" s="159" t="s">
        <v>1</v>
      </c>
      <c r="F434" s="160" t="s">
        <v>2930</v>
      </c>
      <c r="H434" s="161">
        <v>20.7</v>
      </c>
      <c r="I434" s="162"/>
      <c r="L434" s="158"/>
      <c r="M434" s="163"/>
      <c r="T434" s="164"/>
      <c r="AT434" s="159" t="s">
        <v>179</v>
      </c>
      <c r="AU434" s="159" t="s">
        <v>89</v>
      </c>
      <c r="AV434" s="13" t="s">
        <v>89</v>
      </c>
      <c r="AW434" s="13" t="s">
        <v>36</v>
      </c>
      <c r="AX434" s="13" t="s">
        <v>80</v>
      </c>
      <c r="AY434" s="159" t="s">
        <v>171</v>
      </c>
    </row>
    <row r="435" spans="2:65" s="13" customFormat="1">
      <c r="B435" s="158"/>
      <c r="D435" s="152" t="s">
        <v>179</v>
      </c>
      <c r="E435" s="159" t="s">
        <v>1</v>
      </c>
      <c r="F435" s="160" t="s">
        <v>2828</v>
      </c>
      <c r="H435" s="161">
        <v>3.48</v>
      </c>
      <c r="I435" s="162"/>
      <c r="L435" s="158"/>
      <c r="M435" s="163"/>
      <c r="T435" s="164"/>
      <c r="AT435" s="159" t="s">
        <v>179</v>
      </c>
      <c r="AU435" s="159" t="s">
        <v>89</v>
      </c>
      <c r="AV435" s="13" t="s">
        <v>89</v>
      </c>
      <c r="AW435" s="13" t="s">
        <v>36</v>
      </c>
      <c r="AX435" s="13" t="s">
        <v>80</v>
      </c>
      <c r="AY435" s="159" t="s">
        <v>171</v>
      </c>
    </row>
    <row r="436" spans="2:65" s="14" customFormat="1">
      <c r="B436" s="165"/>
      <c r="D436" s="152" t="s">
        <v>179</v>
      </c>
      <c r="E436" s="166" t="s">
        <v>1</v>
      </c>
      <c r="F436" s="167" t="s">
        <v>183</v>
      </c>
      <c r="H436" s="168">
        <v>24.18</v>
      </c>
      <c r="I436" s="169"/>
      <c r="L436" s="165"/>
      <c r="M436" s="170"/>
      <c r="T436" s="171"/>
      <c r="AT436" s="166" t="s">
        <v>179</v>
      </c>
      <c r="AU436" s="166" t="s">
        <v>89</v>
      </c>
      <c r="AV436" s="14" t="s">
        <v>177</v>
      </c>
      <c r="AW436" s="14" t="s">
        <v>36</v>
      </c>
      <c r="AX436" s="14" t="s">
        <v>87</v>
      </c>
      <c r="AY436" s="166" t="s">
        <v>171</v>
      </c>
    </row>
    <row r="437" spans="2:65" s="1" customFormat="1" ht="16.5" customHeight="1">
      <c r="B437" s="32"/>
      <c r="C437" s="182" t="s">
        <v>858</v>
      </c>
      <c r="D437" s="182" t="s">
        <v>757</v>
      </c>
      <c r="E437" s="183" t="s">
        <v>2028</v>
      </c>
      <c r="F437" s="184" t="s">
        <v>2029</v>
      </c>
      <c r="G437" s="185" t="s">
        <v>813</v>
      </c>
      <c r="H437" s="186">
        <v>72.540000000000006</v>
      </c>
      <c r="I437" s="187"/>
      <c r="J437" s="188">
        <f>ROUND(I437*H437,2)</f>
        <v>0</v>
      </c>
      <c r="K437" s="189"/>
      <c r="L437" s="190"/>
      <c r="M437" s="191" t="s">
        <v>1</v>
      </c>
      <c r="N437" s="192" t="s">
        <v>45</v>
      </c>
      <c r="P437" s="147">
        <f>O437*H437</f>
        <v>0</v>
      </c>
      <c r="Q437" s="147">
        <v>1E-3</v>
      </c>
      <c r="R437" s="147">
        <f>Q437*H437</f>
        <v>7.2540000000000007E-2</v>
      </c>
      <c r="S437" s="147">
        <v>0</v>
      </c>
      <c r="T437" s="148">
        <f>S437*H437</f>
        <v>0</v>
      </c>
      <c r="AR437" s="149" t="s">
        <v>552</v>
      </c>
      <c r="AT437" s="149" t="s">
        <v>757</v>
      </c>
      <c r="AU437" s="149" t="s">
        <v>89</v>
      </c>
      <c r="AY437" s="17" t="s">
        <v>171</v>
      </c>
      <c r="BE437" s="150">
        <f>IF(N437="základní",J437,0)</f>
        <v>0</v>
      </c>
      <c r="BF437" s="150">
        <f>IF(N437="snížená",J437,0)</f>
        <v>0</v>
      </c>
      <c r="BG437" s="150">
        <f>IF(N437="zákl. přenesená",J437,0)</f>
        <v>0</v>
      </c>
      <c r="BH437" s="150">
        <f>IF(N437="sníž. přenesená",J437,0)</f>
        <v>0</v>
      </c>
      <c r="BI437" s="150">
        <f>IF(N437="nulová",J437,0)</f>
        <v>0</v>
      </c>
      <c r="BJ437" s="17" t="s">
        <v>87</v>
      </c>
      <c r="BK437" s="150">
        <f>ROUND(I437*H437,2)</f>
        <v>0</v>
      </c>
      <c r="BL437" s="17" t="s">
        <v>327</v>
      </c>
      <c r="BM437" s="149" t="s">
        <v>2931</v>
      </c>
    </row>
    <row r="438" spans="2:65" s="12" customFormat="1">
      <c r="B438" s="151"/>
      <c r="D438" s="152" t="s">
        <v>179</v>
      </c>
      <c r="E438" s="153" t="s">
        <v>1</v>
      </c>
      <c r="F438" s="154" t="s">
        <v>2723</v>
      </c>
      <c r="H438" s="153" t="s">
        <v>1</v>
      </c>
      <c r="I438" s="155"/>
      <c r="L438" s="151"/>
      <c r="M438" s="156"/>
      <c r="T438" s="157"/>
      <c r="AT438" s="153" t="s">
        <v>179</v>
      </c>
      <c r="AU438" s="153" t="s">
        <v>89</v>
      </c>
      <c r="AV438" s="12" t="s">
        <v>87</v>
      </c>
      <c r="AW438" s="12" t="s">
        <v>36</v>
      </c>
      <c r="AX438" s="12" t="s">
        <v>80</v>
      </c>
      <c r="AY438" s="153" t="s">
        <v>171</v>
      </c>
    </row>
    <row r="439" spans="2:65" s="12" customFormat="1">
      <c r="B439" s="151"/>
      <c r="D439" s="152" t="s">
        <v>179</v>
      </c>
      <c r="E439" s="153" t="s">
        <v>1</v>
      </c>
      <c r="F439" s="154" t="s">
        <v>2915</v>
      </c>
      <c r="H439" s="153" t="s">
        <v>1</v>
      </c>
      <c r="I439" s="155"/>
      <c r="L439" s="151"/>
      <c r="M439" s="156"/>
      <c r="T439" s="157"/>
      <c r="AT439" s="153" t="s">
        <v>179</v>
      </c>
      <c r="AU439" s="153" t="s">
        <v>89</v>
      </c>
      <c r="AV439" s="12" t="s">
        <v>87</v>
      </c>
      <c r="AW439" s="12" t="s">
        <v>36</v>
      </c>
      <c r="AX439" s="12" t="s">
        <v>80</v>
      </c>
      <c r="AY439" s="153" t="s">
        <v>171</v>
      </c>
    </row>
    <row r="440" spans="2:65" s="13" customFormat="1">
      <c r="B440" s="158"/>
      <c r="D440" s="152" t="s">
        <v>179</v>
      </c>
      <c r="E440" s="159" t="s">
        <v>1</v>
      </c>
      <c r="F440" s="160" t="s">
        <v>2932</v>
      </c>
      <c r="H440" s="161">
        <v>48.36</v>
      </c>
      <c r="I440" s="162"/>
      <c r="L440" s="158"/>
      <c r="M440" s="163"/>
      <c r="T440" s="164"/>
      <c r="AT440" s="159" t="s">
        <v>179</v>
      </c>
      <c r="AU440" s="159" t="s">
        <v>89</v>
      </c>
      <c r="AV440" s="13" t="s">
        <v>89</v>
      </c>
      <c r="AW440" s="13" t="s">
        <v>36</v>
      </c>
      <c r="AX440" s="13" t="s">
        <v>87</v>
      </c>
      <c r="AY440" s="159" t="s">
        <v>171</v>
      </c>
    </row>
    <row r="441" spans="2:65" s="13" customFormat="1">
      <c r="B441" s="158"/>
      <c r="D441" s="152" t="s">
        <v>179</v>
      </c>
      <c r="F441" s="160" t="s">
        <v>2933</v>
      </c>
      <c r="H441" s="161">
        <v>72.540000000000006</v>
      </c>
      <c r="I441" s="162"/>
      <c r="L441" s="158"/>
      <c r="M441" s="163"/>
      <c r="T441" s="164"/>
      <c r="AT441" s="159" t="s">
        <v>179</v>
      </c>
      <c r="AU441" s="159" t="s">
        <v>89</v>
      </c>
      <c r="AV441" s="13" t="s">
        <v>89</v>
      </c>
      <c r="AW441" s="13" t="s">
        <v>4</v>
      </c>
      <c r="AX441" s="13" t="s">
        <v>87</v>
      </c>
      <c r="AY441" s="159" t="s">
        <v>171</v>
      </c>
    </row>
    <row r="442" spans="2:65" s="1" customFormat="1" ht="24.15" customHeight="1">
      <c r="B442" s="32"/>
      <c r="C442" s="137" t="s">
        <v>867</v>
      </c>
      <c r="D442" s="137" t="s">
        <v>173</v>
      </c>
      <c r="E442" s="138" t="s">
        <v>2043</v>
      </c>
      <c r="F442" s="139" t="s">
        <v>2044</v>
      </c>
      <c r="G442" s="140" t="s">
        <v>176</v>
      </c>
      <c r="H442" s="141">
        <v>4.7919999999999998</v>
      </c>
      <c r="I442" s="142"/>
      <c r="J442" s="143">
        <f>ROUND(I442*H442,2)</f>
        <v>0</v>
      </c>
      <c r="K442" s="144"/>
      <c r="L442" s="32"/>
      <c r="M442" s="145" t="s">
        <v>1</v>
      </c>
      <c r="N442" s="146" t="s">
        <v>45</v>
      </c>
      <c r="P442" s="147">
        <f>O442*H442</f>
        <v>0</v>
      </c>
      <c r="Q442" s="147">
        <v>4.0000000000000002E-4</v>
      </c>
      <c r="R442" s="147">
        <f>Q442*H442</f>
        <v>1.9168E-3</v>
      </c>
      <c r="S442" s="147">
        <v>0</v>
      </c>
      <c r="T442" s="148">
        <f>S442*H442</f>
        <v>0</v>
      </c>
      <c r="AR442" s="149" t="s">
        <v>327</v>
      </c>
      <c r="AT442" s="149" t="s">
        <v>173</v>
      </c>
      <c r="AU442" s="149" t="s">
        <v>89</v>
      </c>
      <c r="AY442" s="17" t="s">
        <v>171</v>
      </c>
      <c r="BE442" s="150">
        <f>IF(N442="základní",J442,0)</f>
        <v>0</v>
      </c>
      <c r="BF442" s="150">
        <f>IF(N442="snížená",J442,0)</f>
        <v>0</v>
      </c>
      <c r="BG442" s="150">
        <f>IF(N442="zákl. přenesená",J442,0)</f>
        <v>0</v>
      </c>
      <c r="BH442" s="150">
        <f>IF(N442="sníž. přenesená",J442,0)</f>
        <v>0</v>
      </c>
      <c r="BI442" s="150">
        <f>IF(N442="nulová",J442,0)</f>
        <v>0</v>
      </c>
      <c r="BJ442" s="17" t="s">
        <v>87</v>
      </c>
      <c r="BK442" s="150">
        <f>ROUND(I442*H442,2)</f>
        <v>0</v>
      </c>
      <c r="BL442" s="17" t="s">
        <v>327</v>
      </c>
      <c r="BM442" s="149" t="s">
        <v>2934</v>
      </c>
    </row>
    <row r="443" spans="2:65" s="12" customFormat="1">
      <c r="B443" s="151"/>
      <c r="D443" s="152" t="s">
        <v>179</v>
      </c>
      <c r="E443" s="153" t="s">
        <v>1</v>
      </c>
      <c r="F443" s="154" t="s">
        <v>2723</v>
      </c>
      <c r="H443" s="153" t="s">
        <v>1</v>
      </c>
      <c r="I443" s="155"/>
      <c r="L443" s="151"/>
      <c r="M443" s="156"/>
      <c r="T443" s="157"/>
      <c r="AT443" s="153" t="s">
        <v>179</v>
      </c>
      <c r="AU443" s="153" t="s">
        <v>89</v>
      </c>
      <c r="AV443" s="12" t="s">
        <v>87</v>
      </c>
      <c r="AW443" s="12" t="s">
        <v>36</v>
      </c>
      <c r="AX443" s="12" t="s">
        <v>80</v>
      </c>
      <c r="AY443" s="153" t="s">
        <v>171</v>
      </c>
    </row>
    <row r="444" spans="2:65" s="12" customFormat="1">
      <c r="B444" s="151"/>
      <c r="D444" s="152" t="s">
        <v>179</v>
      </c>
      <c r="E444" s="153" t="s">
        <v>1</v>
      </c>
      <c r="F444" s="154" t="s">
        <v>2806</v>
      </c>
      <c r="H444" s="153" t="s">
        <v>1</v>
      </c>
      <c r="I444" s="155"/>
      <c r="L444" s="151"/>
      <c r="M444" s="156"/>
      <c r="T444" s="157"/>
      <c r="AT444" s="153" t="s">
        <v>179</v>
      </c>
      <c r="AU444" s="153" t="s">
        <v>89</v>
      </c>
      <c r="AV444" s="12" t="s">
        <v>87</v>
      </c>
      <c r="AW444" s="12" t="s">
        <v>36</v>
      </c>
      <c r="AX444" s="12" t="s">
        <v>80</v>
      </c>
      <c r="AY444" s="153" t="s">
        <v>171</v>
      </c>
    </row>
    <row r="445" spans="2:65" s="13" customFormat="1">
      <c r="B445" s="158"/>
      <c r="D445" s="152" t="s">
        <v>179</v>
      </c>
      <c r="E445" s="159" t="s">
        <v>1</v>
      </c>
      <c r="F445" s="160" t="s">
        <v>2914</v>
      </c>
      <c r="H445" s="161">
        <v>4.7919999999999998</v>
      </c>
      <c r="I445" s="162"/>
      <c r="L445" s="158"/>
      <c r="M445" s="163"/>
      <c r="T445" s="164"/>
      <c r="AT445" s="159" t="s">
        <v>179</v>
      </c>
      <c r="AU445" s="159" t="s">
        <v>89</v>
      </c>
      <c r="AV445" s="13" t="s">
        <v>89</v>
      </c>
      <c r="AW445" s="13" t="s">
        <v>36</v>
      </c>
      <c r="AX445" s="13" t="s">
        <v>87</v>
      </c>
      <c r="AY445" s="159" t="s">
        <v>171</v>
      </c>
    </row>
    <row r="446" spans="2:65" s="1" customFormat="1" ht="49.2" customHeight="1">
      <c r="B446" s="32"/>
      <c r="C446" s="182" t="s">
        <v>875</v>
      </c>
      <c r="D446" s="182" t="s">
        <v>757</v>
      </c>
      <c r="E446" s="183" t="s">
        <v>2047</v>
      </c>
      <c r="F446" s="184" t="s">
        <v>2048</v>
      </c>
      <c r="G446" s="185" t="s">
        <v>176</v>
      </c>
      <c r="H446" s="186">
        <v>5.585</v>
      </c>
      <c r="I446" s="187"/>
      <c r="J446" s="188">
        <f>ROUND(I446*H446,2)</f>
        <v>0</v>
      </c>
      <c r="K446" s="189"/>
      <c r="L446" s="190"/>
      <c r="M446" s="191" t="s">
        <v>1</v>
      </c>
      <c r="N446" s="192" t="s">
        <v>45</v>
      </c>
      <c r="P446" s="147">
        <f>O446*H446</f>
        <v>0</v>
      </c>
      <c r="Q446" s="147">
        <v>5.4000000000000003E-3</v>
      </c>
      <c r="R446" s="147">
        <f>Q446*H446</f>
        <v>3.0159000000000002E-2</v>
      </c>
      <c r="S446" s="147">
        <v>0</v>
      </c>
      <c r="T446" s="148">
        <f>S446*H446</f>
        <v>0</v>
      </c>
      <c r="AR446" s="149" t="s">
        <v>552</v>
      </c>
      <c r="AT446" s="149" t="s">
        <v>757</v>
      </c>
      <c r="AU446" s="149" t="s">
        <v>89</v>
      </c>
      <c r="AY446" s="17" t="s">
        <v>171</v>
      </c>
      <c r="BE446" s="150">
        <f>IF(N446="základní",J446,0)</f>
        <v>0</v>
      </c>
      <c r="BF446" s="150">
        <f>IF(N446="snížená",J446,0)</f>
        <v>0</v>
      </c>
      <c r="BG446" s="150">
        <f>IF(N446="zákl. přenesená",J446,0)</f>
        <v>0</v>
      </c>
      <c r="BH446" s="150">
        <f>IF(N446="sníž. přenesená",J446,0)</f>
        <v>0</v>
      </c>
      <c r="BI446" s="150">
        <f>IF(N446="nulová",J446,0)</f>
        <v>0</v>
      </c>
      <c r="BJ446" s="17" t="s">
        <v>87</v>
      </c>
      <c r="BK446" s="150">
        <f>ROUND(I446*H446,2)</f>
        <v>0</v>
      </c>
      <c r="BL446" s="17" t="s">
        <v>327</v>
      </c>
      <c r="BM446" s="149" t="s">
        <v>2935</v>
      </c>
    </row>
    <row r="447" spans="2:65" s="13" customFormat="1">
      <c r="B447" s="158"/>
      <c r="D447" s="152" t="s">
        <v>179</v>
      </c>
      <c r="F447" s="160" t="s">
        <v>2936</v>
      </c>
      <c r="H447" s="161">
        <v>5.585</v>
      </c>
      <c r="I447" s="162"/>
      <c r="L447" s="158"/>
      <c r="M447" s="163"/>
      <c r="T447" s="164"/>
      <c r="AT447" s="159" t="s">
        <v>179</v>
      </c>
      <c r="AU447" s="159" t="s">
        <v>89</v>
      </c>
      <c r="AV447" s="13" t="s">
        <v>89</v>
      </c>
      <c r="AW447" s="13" t="s">
        <v>4</v>
      </c>
      <c r="AX447" s="13" t="s">
        <v>87</v>
      </c>
      <c r="AY447" s="159" t="s">
        <v>171</v>
      </c>
    </row>
    <row r="448" spans="2:65" s="1" customFormat="1" ht="24.15" customHeight="1">
      <c r="B448" s="32"/>
      <c r="C448" s="137" t="s">
        <v>880</v>
      </c>
      <c r="D448" s="137" t="s">
        <v>173</v>
      </c>
      <c r="E448" s="138" t="s">
        <v>2051</v>
      </c>
      <c r="F448" s="139" t="s">
        <v>2052</v>
      </c>
      <c r="G448" s="140" t="s">
        <v>176</v>
      </c>
      <c r="H448" s="141">
        <v>6.0519999999999996</v>
      </c>
      <c r="I448" s="142"/>
      <c r="J448" s="143">
        <f>ROUND(I448*H448,2)</f>
        <v>0</v>
      </c>
      <c r="K448" s="144"/>
      <c r="L448" s="32"/>
      <c r="M448" s="145" t="s">
        <v>1</v>
      </c>
      <c r="N448" s="146" t="s">
        <v>45</v>
      </c>
      <c r="P448" s="147">
        <f>O448*H448</f>
        <v>0</v>
      </c>
      <c r="Q448" s="147">
        <v>4.0000000000000002E-4</v>
      </c>
      <c r="R448" s="147">
        <f>Q448*H448</f>
        <v>2.4207999999999999E-3</v>
      </c>
      <c r="S448" s="147">
        <v>0</v>
      </c>
      <c r="T448" s="148">
        <f>S448*H448</f>
        <v>0</v>
      </c>
      <c r="AR448" s="149" t="s">
        <v>327</v>
      </c>
      <c r="AT448" s="149" t="s">
        <v>173</v>
      </c>
      <c r="AU448" s="149" t="s">
        <v>89</v>
      </c>
      <c r="AY448" s="17" t="s">
        <v>171</v>
      </c>
      <c r="BE448" s="150">
        <f>IF(N448="základní",J448,0)</f>
        <v>0</v>
      </c>
      <c r="BF448" s="150">
        <f>IF(N448="snížená",J448,0)</f>
        <v>0</v>
      </c>
      <c r="BG448" s="150">
        <f>IF(N448="zákl. přenesená",J448,0)</f>
        <v>0</v>
      </c>
      <c r="BH448" s="150">
        <f>IF(N448="sníž. přenesená",J448,0)</f>
        <v>0</v>
      </c>
      <c r="BI448" s="150">
        <f>IF(N448="nulová",J448,0)</f>
        <v>0</v>
      </c>
      <c r="BJ448" s="17" t="s">
        <v>87</v>
      </c>
      <c r="BK448" s="150">
        <f>ROUND(I448*H448,2)</f>
        <v>0</v>
      </c>
      <c r="BL448" s="17" t="s">
        <v>327</v>
      </c>
      <c r="BM448" s="149" t="s">
        <v>2937</v>
      </c>
    </row>
    <row r="449" spans="2:65" s="12" customFormat="1">
      <c r="B449" s="151"/>
      <c r="D449" s="152" t="s">
        <v>179</v>
      </c>
      <c r="E449" s="153" t="s">
        <v>1</v>
      </c>
      <c r="F449" s="154" t="s">
        <v>2723</v>
      </c>
      <c r="H449" s="153" t="s">
        <v>1</v>
      </c>
      <c r="I449" s="155"/>
      <c r="L449" s="151"/>
      <c r="M449" s="156"/>
      <c r="T449" s="157"/>
      <c r="AT449" s="153" t="s">
        <v>179</v>
      </c>
      <c r="AU449" s="153" t="s">
        <v>89</v>
      </c>
      <c r="AV449" s="12" t="s">
        <v>87</v>
      </c>
      <c r="AW449" s="12" t="s">
        <v>36</v>
      </c>
      <c r="AX449" s="12" t="s">
        <v>80</v>
      </c>
      <c r="AY449" s="153" t="s">
        <v>171</v>
      </c>
    </row>
    <row r="450" spans="2:65" s="12" customFormat="1">
      <c r="B450" s="151"/>
      <c r="D450" s="152" t="s">
        <v>179</v>
      </c>
      <c r="E450" s="153" t="s">
        <v>1</v>
      </c>
      <c r="F450" s="154" t="s">
        <v>2806</v>
      </c>
      <c r="H450" s="153" t="s">
        <v>1</v>
      </c>
      <c r="I450" s="155"/>
      <c r="L450" s="151"/>
      <c r="M450" s="156"/>
      <c r="T450" s="157"/>
      <c r="AT450" s="153" t="s">
        <v>179</v>
      </c>
      <c r="AU450" s="153" t="s">
        <v>89</v>
      </c>
      <c r="AV450" s="12" t="s">
        <v>87</v>
      </c>
      <c r="AW450" s="12" t="s">
        <v>36</v>
      </c>
      <c r="AX450" s="12" t="s">
        <v>80</v>
      </c>
      <c r="AY450" s="153" t="s">
        <v>171</v>
      </c>
    </row>
    <row r="451" spans="2:65" s="12" customFormat="1">
      <c r="B451" s="151"/>
      <c r="D451" s="152" t="s">
        <v>179</v>
      </c>
      <c r="E451" s="153" t="s">
        <v>1</v>
      </c>
      <c r="F451" s="154" t="s">
        <v>2938</v>
      </c>
      <c r="H451" s="153" t="s">
        <v>1</v>
      </c>
      <c r="I451" s="155"/>
      <c r="L451" s="151"/>
      <c r="M451" s="156"/>
      <c r="T451" s="157"/>
      <c r="AT451" s="153" t="s">
        <v>179</v>
      </c>
      <c r="AU451" s="153" t="s">
        <v>89</v>
      </c>
      <c r="AV451" s="12" t="s">
        <v>87</v>
      </c>
      <c r="AW451" s="12" t="s">
        <v>36</v>
      </c>
      <c r="AX451" s="12" t="s">
        <v>80</v>
      </c>
      <c r="AY451" s="153" t="s">
        <v>171</v>
      </c>
    </row>
    <row r="452" spans="2:65" s="13" customFormat="1">
      <c r="B452" s="158"/>
      <c r="D452" s="152" t="s">
        <v>179</v>
      </c>
      <c r="E452" s="159" t="s">
        <v>1</v>
      </c>
      <c r="F452" s="160" t="s">
        <v>2939</v>
      </c>
      <c r="H452" s="161">
        <v>5</v>
      </c>
      <c r="I452" s="162"/>
      <c r="L452" s="158"/>
      <c r="M452" s="163"/>
      <c r="T452" s="164"/>
      <c r="AT452" s="159" t="s">
        <v>179</v>
      </c>
      <c r="AU452" s="159" t="s">
        <v>89</v>
      </c>
      <c r="AV452" s="13" t="s">
        <v>89</v>
      </c>
      <c r="AW452" s="13" t="s">
        <v>36</v>
      </c>
      <c r="AX452" s="13" t="s">
        <v>80</v>
      </c>
      <c r="AY452" s="159" t="s">
        <v>171</v>
      </c>
    </row>
    <row r="453" spans="2:65" s="13" customFormat="1">
      <c r="B453" s="158"/>
      <c r="D453" s="152" t="s">
        <v>179</v>
      </c>
      <c r="E453" s="159" t="s">
        <v>1</v>
      </c>
      <c r="F453" s="160" t="s">
        <v>2940</v>
      </c>
      <c r="H453" s="161">
        <v>1.052</v>
      </c>
      <c r="I453" s="162"/>
      <c r="L453" s="158"/>
      <c r="M453" s="163"/>
      <c r="T453" s="164"/>
      <c r="AT453" s="159" t="s">
        <v>179</v>
      </c>
      <c r="AU453" s="159" t="s">
        <v>89</v>
      </c>
      <c r="AV453" s="13" t="s">
        <v>89</v>
      </c>
      <c r="AW453" s="13" t="s">
        <v>36</v>
      </c>
      <c r="AX453" s="13" t="s">
        <v>80</v>
      </c>
      <c r="AY453" s="159" t="s">
        <v>171</v>
      </c>
    </row>
    <row r="454" spans="2:65" s="14" customFormat="1">
      <c r="B454" s="165"/>
      <c r="D454" s="152" t="s">
        <v>179</v>
      </c>
      <c r="E454" s="166" t="s">
        <v>1</v>
      </c>
      <c r="F454" s="167" t="s">
        <v>183</v>
      </c>
      <c r="H454" s="168">
        <v>6.0519999999999996</v>
      </c>
      <c r="I454" s="169"/>
      <c r="L454" s="165"/>
      <c r="M454" s="170"/>
      <c r="T454" s="171"/>
      <c r="AT454" s="166" t="s">
        <v>179</v>
      </c>
      <c r="AU454" s="166" t="s">
        <v>89</v>
      </c>
      <c r="AV454" s="14" t="s">
        <v>177</v>
      </c>
      <c r="AW454" s="14" t="s">
        <v>36</v>
      </c>
      <c r="AX454" s="14" t="s">
        <v>87</v>
      </c>
      <c r="AY454" s="166" t="s">
        <v>171</v>
      </c>
    </row>
    <row r="455" spans="2:65" s="1" customFormat="1" ht="49.2" customHeight="1">
      <c r="B455" s="32"/>
      <c r="C455" s="182" t="s">
        <v>900</v>
      </c>
      <c r="D455" s="182" t="s">
        <v>757</v>
      </c>
      <c r="E455" s="183" t="s">
        <v>2047</v>
      </c>
      <c r="F455" s="184" t="s">
        <v>2048</v>
      </c>
      <c r="G455" s="185" t="s">
        <v>176</v>
      </c>
      <c r="H455" s="186">
        <v>7.3890000000000002</v>
      </c>
      <c r="I455" s="187"/>
      <c r="J455" s="188">
        <f>ROUND(I455*H455,2)</f>
        <v>0</v>
      </c>
      <c r="K455" s="189"/>
      <c r="L455" s="190"/>
      <c r="M455" s="191" t="s">
        <v>1</v>
      </c>
      <c r="N455" s="192" t="s">
        <v>45</v>
      </c>
      <c r="P455" s="147">
        <f>O455*H455</f>
        <v>0</v>
      </c>
      <c r="Q455" s="147">
        <v>5.4000000000000003E-3</v>
      </c>
      <c r="R455" s="147">
        <f>Q455*H455</f>
        <v>3.9900600000000001E-2</v>
      </c>
      <c r="S455" s="147">
        <v>0</v>
      </c>
      <c r="T455" s="148">
        <f>S455*H455</f>
        <v>0</v>
      </c>
      <c r="AR455" s="149" t="s">
        <v>552</v>
      </c>
      <c r="AT455" s="149" t="s">
        <v>757</v>
      </c>
      <c r="AU455" s="149" t="s">
        <v>89</v>
      </c>
      <c r="AY455" s="17" t="s">
        <v>171</v>
      </c>
      <c r="BE455" s="150">
        <f>IF(N455="základní",J455,0)</f>
        <v>0</v>
      </c>
      <c r="BF455" s="150">
        <f>IF(N455="snížená",J455,0)</f>
        <v>0</v>
      </c>
      <c r="BG455" s="150">
        <f>IF(N455="zákl. přenesená",J455,0)</f>
        <v>0</v>
      </c>
      <c r="BH455" s="150">
        <f>IF(N455="sníž. přenesená",J455,0)</f>
        <v>0</v>
      </c>
      <c r="BI455" s="150">
        <f>IF(N455="nulová",J455,0)</f>
        <v>0</v>
      </c>
      <c r="BJ455" s="17" t="s">
        <v>87</v>
      </c>
      <c r="BK455" s="150">
        <f>ROUND(I455*H455,2)</f>
        <v>0</v>
      </c>
      <c r="BL455" s="17" t="s">
        <v>327</v>
      </c>
      <c r="BM455" s="149" t="s">
        <v>2941</v>
      </c>
    </row>
    <row r="456" spans="2:65" s="13" customFormat="1">
      <c r="B456" s="158"/>
      <c r="D456" s="152" t="s">
        <v>179</v>
      </c>
      <c r="F456" s="160" t="s">
        <v>2942</v>
      </c>
      <c r="H456" s="161">
        <v>7.3890000000000002</v>
      </c>
      <c r="I456" s="162"/>
      <c r="L456" s="158"/>
      <c r="M456" s="163"/>
      <c r="T456" s="164"/>
      <c r="AT456" s="159" t="s">
        <v>179</v>
      </c>
      <c r="AU456" s="159" t="s">
        <v>89</v>
      </c>
      <c r="AV456" s="13" t="s">
        <v>89</v>
      </c>
      <c r="AW456" s="13" t="s">
        <v>4</v>
      </c>
      <c r="AX456" s="13" t="s">
        <v>87</v>
      </c>
      <c r="AY456" s="159" t="s">
        <v>171</v>
      </c>
    </row>
    <row r="457" spans="2:65" s="1" customFormat="1" ht="24.15" customHeight="1">
      <c r="B457" s="32"/>
      <c r="C457" s="137" t="s">
        <v>911</v>
      </c>
      <c r="D457" s="137" t="s">
        <v>173</v>
      </c>
      <c r="E457" s="138" t="s">
        <v>2078</v>
      </c>
      <c r="F457" s="139" t="s">
        <v>2079</v>
      </c>
      <c r="G457" s="140" t="s">
        <v>689</v>
      </c>
      <c r="H457" s="141">
        <v>0.16300000000000001</v>
      </c>
      <c r="I457" s="142"/>
      <c r="J457" s="143">
        <f>ROUND(I457*H457,2)</f>
        <v>0</v>
      </c>
      <c r="K457" s="144"/>
      <c r="L457" s="32"/>
      <c r="M457" s="145" t="s">
        <v>1</v>
      </c>
      <c r="N457" s="146" t="s">
        <v>45</v>
      </c>
      <c r="P457" s="147">
        <f>O457*H457</f>
        <v>0</v>
      </c>
      <c r="Q457" s="147">
        <v>0</v>
      </c>
      <c r="R457" s="147">
        <f>Q457*H457</f>
        <v>0</v>
      </c>
      <c r="S457" s="147">
        <v>0</v>
      </c>
      <c r="T457" s="148">
        <f>S457*H457</f>
        <v>0</v>
      </c>
      <c r="AR457" s="149" t="s">
        <v>327</v>
      </c>
      <c r="AT457" s="149" t="s">
        <v>173</v>
      </c>
      <c r="AU457" s="149" t="s">
        <v>89</v>
      </c>
      <c r="AY457" s="17" t="s">
        <v>171</v>
      </c>
      <c r="BE457" s="150">
        <f>IF(N457="základní",J457,0)</f>
        <v>0</v>
      </c>
      <c r="BF457" s="150">
        <f>IF(N457="snížená",J457,0)</f>
        <v>0</v>
      </c>
      <c r="BG457" s="150">
        <f>IF(N457="zákl. přenesená",J457,0)</f>
        <v>0</v>
      </c>
      <c r="BH457" s="150">
        <f>IF(N457="sníž. přenesená",J457,0)</f>
        <v>0</v>
      </c>
      <c r="BI457" s="150">
        <f>IF(N457="nulová",J457,0)</f>
        <v>0</v>
      </c>
      <c r="BJ457" s="17" t="s">
        <v>87</v>
      </c>
      <c r="BK457" s="150">
        <f>ROUND(I457*H457,2)</f>
        <v>0</v>
      </c>
      <c r="BL457" s="17" t="s">
        <v>327</v>
      </c>
      <c r="BM457" s="149" t="s">
        <v>2943</v>
      </c>
    </row>
    <row r="458" spans="2:65" s="11" customFormat="1" ht="22.95" customHeight="1">
      <c r="B458" s="125"/>
      <c r="D458" s="126" t="s">
        <v>79</v>
      </c>
      <c r="E458" s="135" t="s">
        <v>2517</v>
      </c>
      <c r="F458" s="135" t="s">
        <v>2518</v>
      </c>
      <c r="I458" s="128"/>
      <c r="J458" s="136">
        <f>BK458</f>
        <v>0</v>
      </c>
      <c r="L458" s="125"/>
      <c r="M458" s="130"/>
      <c r="P458" s="131">
        <f>SUM(P459:P464)</f>
        <v>0</v>
      </c>
      <c r="R458" s="131">
        <f>SUM(R459:R464)</f>
        <v>4.1055000000000001E-2</v>
      </c>
      <c r="T458" s="132">
        <f>SUM(T459:T464)</f>
        <v>0</v>
      </c>
      <c r="AR458" s="126" t="s">
        <v>89</v>
      </c>
      <c r="AT458" s="133" t="s">
        <v>79</v>
      </c>
      <c r="AU458" s="133" t="s">
        <v>87</v>
      </c>
      <c r="AY458" s="126" t="s">
        <v>171</v>
      </c>
      <c r="BK458" s="134">
        <f>SUM(BK459:BK464)</f>
        <v>0</v>
      </c>
    </row>
    <row r="459" spans="2:65" s="1" customFormat="1" ht="24.15" customHeight="1">
      <c r="B459" s="32"/>
      <c r="C459" s="137" t="s">
        <v>918</v>
      </c>
      <c r="D459" s="137" t="s">
        <v>173</v>
      </c>
      <c r="E459" s="138" t="s">
        <v>2519</v>
      </c>
      <c r="F459" s="139" t="s">
        <v>2520</v>
      </c>
      <c r="G459" s="140" t="s">
        <v>176</v>
      </c>
      <c r="H459" s="141">
        <v>5.95</v>
      </c>
      <c r="I459" s="142"/>
      <c r="J459" s="143">
        <f>ROUND(I459*H459,2)</f>
        <v>0</v>
      </c>
      <c r="K459" s="144"/>
      <c r="L459" s="32"/>
      <c r="M459" s="145" t="s">
        <v>1</v>
      </c>
      <c r="N459" s="146" t="s">
        <v>45</v>
      </c>
      <c r="P459" s="147">
        <f>O459*H459</f>
        <v>0</v>
      </c>
      <c r="Q459" s="147">
        <v>6.0000000000000001E-3</v>
      </c>
      <c r="R459" s="147">
        <f>Q459*H459</f>
        <v>3.5700000000000003E-2</v>
      </c>
      <c r="S459" s="147">
        <v>0</v>
      </c>
      <c r="T459" s="148">
        <f>S459*H459</f>
        <v>0</v>
      </c>
      <c r="AR459" s="149" t="s">
        <v>327</v>
      </c>
      <c r="AT459" s="149" t="s">
        <v>173</v>
      </c>
      <c r="AU459" s="149" t="s">
        <v>89</v>
      </c>
      <c r="AY459" s="17" t="s">
        <v>171</v>
      </c>
      <c r="BE459" s="150">
        <f>IF(N459="základní",J459,0)</f>
        <v>0</v>
      </c>
      <c r="BF459" s="150">
        <f>IF(N459="snížená",J459,0)</f>
        <v>0</v>
      </c>
      <c r="BG459" s="150">
        <f>IF(N459="zákl. přenesená",J459,0)</f>
        <v>0</v>
      </c>
      <c r="BH459" s="150">
        <f>IF(N459="sníž. přenesená",J459,0)</f>
        <v>0</v>
      </c>
      <c r="BI459" s="150">
        <f>IF(N459="nulová",J459,0)</f>
        <v>0</v>
      </c>
      <c r="BJ459" s="17" t="s">
        <v>87</v>
      </c>
      <c r="BK459" s="150">
        <f>ROUND(I459*H459,2)</f>
        <v>0</v>
      </c>
      <c r="BL459" s="17" t="s">
        <v>327</v>
      </c>
      <c r="BM459" s="149" t="s">
        <v>2944</v>
      </c>
    </row>
    <row r="460" spans="2:65" s="12" customFormat="1">
      <c r="B460" s="151"/>
      <c r="D460" s="152" t="s">
        <v>179</v>
      </c>
      <c r="E460" s="153" t="s">
        <v>1</v>
      </c>
      <c r="F460" s="154" t="s">
        <v>2723</v>
      </c>
      <c r="H460" s="153" t="s">
        <v>1</v>
      </c>
      <c r="I460" s="155"/>
      <c r="L460" s="151"/>
      <c r="M460" s="156"/>
      <c r="T460" s="157"/>
      <c r="AT460" s="153" t="s">
        <v>179</v>
      </c>
      <c r="AU460" s="153" t="s">
        <v>89</v>
      </c>
      <c r="AV460" s="12" t="s">
        <v>87</v>
      </c>
      <c r="AW460" s="12" t="s">
        <v>36</v>
      </c>
      <c r="AX460" s="12" t="s">
        <v>80</v>
      </c>
      <c r="AY460" s="153" t="s">
        <v>171</v>
      </c>
    </row>
    <row r="461" spans="2:65" s="12" customFormat="1">
      <c r="B461" s="151"/>
      <c r="D461" s="152" t="s">
        <v>179</v>
      </c>
      <c r="E461" s="153" t="s">
        <v>1</v>
      </c>
      <c r="F461" s="154" t="s">
        <v>2915</v>
      </c>
      <c r="H461" s="153" t="s">
        <v>1</v>
      </c>
      <c r="I461" s="155"/>
      <c r="L461" s="151"/>
      <c r="M461" s="156"/>
      <c r="T461" s="157"/>
      <c r="AT461" s="153" t="s">
        <v>179</v>
      </c>
      <c r="AU461" s="153" t="s">
        <v>89</v>
      </c>
      <c r="AV461" s="12" t="s">
        <v>87</v>
      </c>
      <c r="AW461" s="12" t="s">
        <v>36</v>
      </c>
      <c r="AX461" s="12" t="s">
        <v>80</v>
      </c>
      <c r="AY461" s="153" t="s">
        <v>171</v>
      </c>
    </row>
    <row r="462" spans="2:65" s="13" customFormat="1">
      <c r="B462" s="158"/>
      <c r="D462" s="152" t="s">
        <v>179</v>
      </c>
      <c r="E462" s="159" t="s">
        <v>1</v>
      </c>
      <c r="F462" s="160" t="s">
        <v>2945</v>
      </c>
      <c r="H462" s="161">
        <v>5.95</v>
      </c>
      <c r="I462" s="162"/>
      <c r="L462" s="158"/>
      <c r="M462" s="163"/>
      <c r="T462" s="164"/>
      <c r="AT462" s="159" t="s">
        <v>179</v>
      </c>
      <c r="AU462" s="159" t="s">
        <v>89</v>
      </c>
      <c r="AV462" s="13" t="s">
        <v>89</v>
      </c>
      <c r="AW462" s="13" t="s">
        <v>36</v>
      </c>
      <c r="AX462" s="13" t="s">
        <v>87</v>
      </c>
      <c r="AY462" s="159" t="s">
        <v>171</v>
      </c>
    </row>
    <row r="463" spans="2:65" s="1" customFormat="1" ht="24.15" customHeight="1">
      <c r="B463" s="32"/>
      <c r="C463" s="182" t="s">
        <v>932</v>
      </c>
      <c r="D463" s="182" t="s">
        <v>757</v>
      </c>
      <c r="E463" s="183" t="s">
        <v>2522</v>
      </c>
      <c r="F463" s="184" t="s">
        <v>2523</v>
      </c>
      <c r="G463" s="185" t="s">
        <v>176</v>
      </c>
      <c r="H463" s="186">
        <v>5.95</v>
      </c>
      <c r="I463" s="187"/>
      <c r="J463" s="188">
        <f>ROUND(I463*H463,2)</f>
        <v>0</v>
      </c>
      <c r="K463" s="189"/>
      <c r="L463" s="190"/>
      <c r="M463" s="191" t="s">
        <v>1</v>
      </c>
      <c r="N463" s="192" t="s">
        <v>45</v>
      </c>
      <c r="P463" s="147">
        <f>O463*H463</f>
        <v>0</v>
      </c>
      <c r="Q463" s="147">
        <v>8.9999999999999998E-4</v>
      </c>
      <c r="R463" s="147">
        <f>Q463*H463</f>
        <v>5.3550000000000004E-3</v>
      </c>
      <c r="S463" s="147">
        <v>0</v>
      </c>
      <c r="T463" s="148">
        <f>S463*H463</f>
        <v>0</v>
      </c>
      <c r="AR463" s="149" t="s">
        <v>552</v>
      </c>
      <c r="AT463" s="149" t="s">
        <v>757</v>
      </c>
      <c r="AU463" s="149" t="s">
        <v>89</v>
      </c>
      <c r="AY463" s="17" t="s">
        <v>171</v>
      </c>
      <c r="BE463" s="150">
        <f>IF(N463="základní",J463,0)</f>
        <v>0</v>
      </c>
      <c r="BF463" s="150">
        <f>IF(N463="snížená",J463,0)</f>
        <v>0</v>
      </c>
      <c r="BG463" s="150">
        <f>IF(N463="zákl. přenesená",J463,0)</f>
        <v>0</v>
      </c>
      <c r="BH463" s="150">
        <f>IF(N463="sníž. přenesená",J463,0)</f>
        <v>0</v>
      </c>
      <c r="BI463" s="150">
        <f>IF(N463="nulová",J463,0)</f>
        <v>0</v>
      </c>
      <c r="BJ463" s="17" t="s">
        <v>87</v>
      </c>
      <c r="BK463" s="150">
        <f>ROUND(I463*H463,2)</f>
        <v>0</v>
      </c>
      <c r="BL463" s="17" t="s">
        <v>327</v>
      </c>
      <c r="BM463" s="149" t="s">
        <v>2946</v>
      </c>
    </row>
    <row r="464" spans="2:65" s="1" customFormat="1" ht="24.15" customHeight="1">
      <c r="B464" s="32"/>
      <c r="C464" s="137" t="s">
        <v>942</v>
      </c>
      <c r="D464" s="137" t="s">
        <v>173</v>
      </c>
      <c r="E464" s="138" t="s">
        <v>2525</v>
      </c>
      <c r="F464" s="139" t="s">
        <v>2526</v>
      </c>
      <c r="G464" s="140" t="s">
        <v>689</v>
      </c>
      <c r="H464" s="141">
        <v>4.1000000000000002E-2</v>
      </c>
      <c r="I464" s="142"/>
      <c r="J464" s="143">
        <f>ROUND(I464*H464,2)</f>
        <v>0</v>
      </c>
      <c r="K464" s="144"/>
      <c r="L464" s="32"/>
      <c r="M464" s="145" t="s">
        <v>1</v>
      </c>
      <c r="N464" s="146" t="s">
        <v>45</v>
      </c>
      <c r="P464" s="147">
        <f>O464*H464</f>
        <v>0</v>
      </c>
      <c r="Q464" s="147">
        <v>0</v>
      </c>
      <c r="R464" s="147">
        <f>Q464*H464</f>
        <v>0</v>
      </c>
      <c r="S464" s="147">
        <v>0</v>
      </c>
      <c r="T464" s="148">
        <f>S464*H464</f>
        <v>0</v>
      </c>
      <c r="AR464" s="149" t="s">
        <v>327</v>
      </c>
      <c r="AT464" s="149" t="s">
        <v>173</v>
      </c>
      <c r="AU464" s="149" t="s">
        <v>89</v>
      </c>
      <c r="AY464" s="17" t="s">
        <v>171</v>
      </c>
      <c r="BE464" s="150">
        <f>IF(N464="základní",J464,0)</f>
        <v>0</v>
      </c>
      <c r="BF464" s="150">
        <f>IF(N464="snížená",J464,0)</f>
        <v>0</v>
      </c>
      <c r="BG464" s="150">
        <f>IF(N464="zákl. přenesená",J464,0)</f>
        <v>0</v>
      </c>
      <c r="BH464" s="150">
        <f>IF(N464="sníž. přenesená",J464,0)</f>
        <v>0</v>
      </c>
      <c r="BI464" s="150">
        <f>IF(N464="nulová",J464,0)</f>
        <v>0</v>
      </c>
      <c r="BJ464" s="17" t="s">
        <v>87</v>
      </c>
      <c r="BK464" s="150">
        <f>ROUND(I464*H464,2)</f>
        <v>0</v>
      </c>
      <c r="BL464" s="17" t="s">
        <v>327</v>
      </c>
      <c r="BM464" s="149" t="s">
        <v>2947</v>
      </c>
    </row>
    <row r="465" spans="2:65" s="11" customFormat="1" ht="22.95" customHeight="1">
      <c r="B465" s="125"/>
      <c r="D465" s="126" t="s">
        <v>79</v>
      </c>
      <c r="E465" s="135" t="s">
        <v>2081</v>
      </c>
      <c r="F465" s="135" t="s">
        <v>2082</v>
      </c>
      <c r="I465" s="128"/>
      <c r="J465" s="136">
        <f>BK465</f>
        <v>0</v>
      </c>
      <c r="L465" s="125"/>
      <c r="M465" s="130"/>
      <c r="P465" s="131">
        <f>SUM(P466:P470)</f>
        <v>0</v>
      </c>
      <c r="R465" s="131">
        <f>SUM(R466:R470)</f>
        <v>4.2999999999999997E-2</v>
      </c>
      <c r="T465" s="132">
        <f>SUM(T466:T470)</f>
        <v>0</v>
      </c>
      <c r="AR465" s="126" t="s">
        <v>89</v>
      </c>
      <c r="AT465" s="133" t="s">
        <v>79</v>
      </c>
      <c r="AU465" s="133" t="s">
        <v>87</v>
      </c>
      <c r="AY465" s="126" t="s">
        <v>171</v>
      </c>
      <c r="BK465" s="134">
        <f>SUM(BK466:BK470)</f>
        <v>0</v>
      </c>
    </row>
    <row r="466" spans="2:65" s="1" customFormat="1" ht="24.15" customHeight="1">
      <c r="B466" s="32"/>
      <c r="C466" s="137" t="s">
        <v>947</v>
      </c>
      <c r="D466" s="137" t="s">
        <v>173</v>
      </c>
      <c r="E466" s="138" t="s">
        <v>2948</v>
      </c>
      <c r="F466" s="139" t="s">
        <v>2949</v>
      </c>
      <c r="G466" s="140" t="s">
        <v>1666</v>
      </c>
      <c r="H466" s="141">
        <v>1</v>
      </c>
      <c r="I466" s="142"/>
      <c r="J466" s="143">
        <f>ROUND(I466*H466,2)</f>
        <v>0</v>
      </c>
      <c r="K466" s="144"/>
      <c r="L466" s="32"/>
      <c r="M466" s="145" t="s">
        <v>1</v>
      </c>
      <c r="N466" s="146" t="s">
        <v>45</v>
      </c>
      <c r="P466" s="147">
        <f>O466*H466</f>
        <v>0</v>
      </c>
      <c r="Q466" s="147">
        <v>4.2999999999999997E-2</v>
      </c>
      <c r="R466" s="147">
        <f>Q466*H466</f>
        <v>4.2999999999999997E-2</v>
      </c>
      <c r="S466" s="147">
        <v>0</v>
      </c>
      <c r="T466" s="148">
        <f>S466*H466</f>
        <v>0</v>
      </c>
      <c r="AR466" s="149" t="s">
        <v>327</v>
      </c>
      <c r="AT466" s="149" t="s">
        <v>173</v>
      </c>
      <c r="AU466" s="149" t="s">
        <v>89</v>
      </c>
      <c r="AY466" s="17" t="s">
        <v>171</v>
      </c>
      <c r="BE466" s="150">
        <f>IF(N466="základní",J466,0)</f>
        <v>0</v>
      </c>
      <c r="BF466" s="150">
        <f>IF(N466="snížená",J466,0)</f>
        <v>0</v>
      </c>
      <c r="BG466" s="150">
        <f>IF(N466="zákl. přenesená",J466,0)</f>
        <v>0</v>
      </c>
      <c r="BH466" s="150">
        <f>IF(N466="sníž. přenesená",J466,0)</f>
        <v>0</v>
      </c>
      <c r="BI466" s="150">
        <f>IF(N466="nulová",J466,0)</f>
        <v>0</v>
      </c>
      <c r="BJ466" s="17" t="s">
        <v>87</v>
      </c>
      <c r="BK466" s="150">
        <f>ROUND(I466*H466,2)</f>
        <v>0</v>
      </c>
      <c r="BL466" s="17" t="s">
        <v>327</v>
      </c>
      <c r="BM466" s="149" t="s">
        <v>2950</v>
      </c>
    </row>
    <row r="467" spans="2:65" s="12" customFormat="1">
      <c r="B467" s="151"/>
      <c r="D467" s="152" t="s">
        <v>179</v>
      </c>
      <c r="E467" s="153" t="s">
        <v>1</v>
      </c>
      <c r="F467" s="154" t="s">
        <v>2723</v>
      </c>
      <c r="H467" s="153" t="s">
        <v>1</v>
      </c>
      <c r="I467" s="155"/>
      <c r="L467" s="151"/>
      <c r="M467" s="156"/>
      <c r="T467" s="157"/>
      <c r="AT467" s="153" t="s">
        <v>179</v>
      </c>
      <c r="AU467" s="153" t="s">
        <v>89</v>
      </c>
      <c r="AV467" s="12" t="s">
        <v>87</v>
      </c>
      <c r="AW467" s="12" t="s">
        <v>36</v>
      </c>
      <c r="AX467" s="12" t="s">
        <v>80</v>
      </c>
      <c r="AY467" s="153" t="s">
        <v>171</v>
      </c>
    </row>
    <row r="468" spans="2:65" s="12" customFormat="1">
      <c r="B468" s="151"/>
      <c r="D468" s="152" t="s">
        <v>179</v>
      </c>
      <c r="E468" s="153" t="s">
        <v>1</v>
      </c>
      <c r="F468" s="154" t="s">
        <v>2462</v>
      </c>
      <c r="H468" s="153" t="s">
        <v>1</v>
      </c>
      <c r="I468" s="155"/>
      <c r="L468" s="151"/>
      <c r="M468" s="156"/>
      <c r="T468" s="157"/>
      <c r="AT468" s="153" t="s">
        <v>179</v>
      </c>
      <c r="AU468" s="153" t="s">
        <v>89</v>
      </c>
      <c r="AV468" s="12" t="s">
        <v>87</v>
      </c>
      <c r="AW468" s="12" t="s">
        <v>36</v>
      </c>
      <c r="AX468" s="12" t="s">
        <v>80</v>
      </c>
      <c r="AY468" s="153" t="s">
        <v>171</v>
      </c>
    </row>
    <row r="469" spans="2:65" s="13" customFormat="1">
      <c r="B469" s="158"/>
      <c r="D469" s="152" t="s">
        <v>179</v>
      </c>
      <c r="E469" s="159" t="s">
        <v>1</v>
      </c>
      <c r="F469" s="160" t="s">
        <v>87</v>
      </c>
      <c r="H469" s="161">
        <v>1</v>
      </c>
      <c r="I469" s="162"/>
      <c r="L469" s="158"/>
      <c r="M469" s="163"/>
      <c r="T469" s="164"/>
      <c r="AT469" s="159" t="s">
        <v>179</v>
      </c>
      <c r="AU469" s="159" t="s">
        <v>89</v>
      </c>
      <c r="AV469" s="13" t="s">
        <v>89</v>
      </c>
      <c r="AW469" s="13" t="s">
        <v>36</v>
      </c>
      <c r="AX469" s="13" t="s">
        <v>87</v>
      </c>
      <c r="AY469" s="159" t="s">
        <v>171</v>
      </c>
    </row>
    <row r="470" spans="2:65" s="1" customFormat="1" ht="24.15" customHeight="1">
      <c r="B470" s="32"/>
      <c r="C470" s="137" t="s">
        <v>953</v>
      </c>
      <c r="D470" s="137" t="s">
        <v>173</v>
      </c>
      <c r="E470" s="138" t="s">
        <v>2098</v>
      </c>
      <c r="F470" s="139" t="s">
        <v>2099</v>
      </c>
      <c r="G470" s="140" t="s">
        <v>689</v>
      </c>
      <c r="H470" s="141">
        <v>4.2999999999999997E-2</v>
      </c>
      <c r="I470" s="142"/>
      <c r="J470" s="143">
        <f>ROUND(I470*H470,2)</f>
        <v>0</v>
      </c>
      <c r="K470" s="144"/>
      <c r="L470" s="32"/>
      <c r="M470" s="145" t="s">
        <v>1</v>
      </c>
      <c r="N470" s="146" t="s">
        <v>45</v>
      </c>
      <c r="P470" s="147">
        <f>O470*H470</f>
        <v>0</v>
      </c>
      <c r="Q470" s="147">
        <v>0</v>
      </c>
      <c r="R470" s="147">
        <f>Q470*H470</f>
        <v>0</v>
      </c>
      <c r="S470" s="147">
        <v>0</v>
      </c>
      <c r="T470" s="148">
        <f>S470*H470</f>
        <v>0</v>
      </c>
      <c r="AR470" s="149" t="s">
        <v>327</v>
      </c>
      <c r="AT470" s="149" t="s">
        <v>173</v>
      </c>
      <c r="AU470" s="149" t="s">
        <v>89</v>
      </c>
      <c r="AY470" s="17" t="s">
        <v>171</v>
      </c>
      <c r="BE470" s="150">
        <f>IF(N470="základní",J470,0)</f>
        <v>0</v>
      </c>
      <c r="BF470" s="150">
        <f>IF(N470="snížená",J470,0)</f>
        <v>0</v>
      </c>
      <c r="BG470" s="150">
        <f>IF(N470="zákl. přenesená",J470,0)</f>
        <v>0</v>
      </c>
      <c r="BH470" s="150">
        <f>IF(N470="sníž. přenesená",J470,0)</f>
        <v>0</v>
      </c>
      <c r="BI470" s="150">
        <f>IF(N470="nulová",J470,0)</f>
        <v>0</v>
      </c>
      <c r="BJ470" s="17" t="s">
        <v>87</v>
      </c>
      <c r="BK470" s="150">
        <f>ROUND(I470*H470,2)</f>
        <v>0</v>
      </c>
      <c r="BL470" s="17" t="s">
        <v>327</v>
      </c>
      <c r="BM470" s="149" t="s">
        <v>2951</v>
      </c>
    </row>
    <row r="471" spans="2:65" s="11" customFormat="1" ht="22.95" customHeight="1">
      <c r="B471" s="125"/>
      <c r="D471" s="126" t="s">
        <v>79</v>
      </c>
      <c r="E471" s="135" t="s">
        <v>2101</v>
      </c>
      <c r="F471" s="135" t="s">
        <v>2102</v>
      </c>
      <c r="I471" s="128"/>
      <c r="J471" s="136">
        <f>BK471</f>
        <v>0</v>
      </c>
      <c r="L471" s="125"/>
      <c r="M471" s="130"/>
      <c r="P471" s="131">
        <f>SUM(P472:P510)</f>
        <v>0</v>
      </c>
      <c r="R471" s="131">
        <f>SUM(R472:R510)</f>
        <v>0</v>
      </c>
      <c r="T471" s="132">
        <f>SUM(T472:T510)</f>
        <v>0</v>
      </c>
      <c r="AR471" s="126" t="s">
        <v>89</v>
      </c>
      <c r="AT471" s="133" t="s">
        <v>79</v>
      </c>
      <c r="AU471" s="133" t="s">
        <v>87</v>
      </c>
      <c r="AY471" s="126" t="s">
        <v>171</v>
      </c>
      <c r="BK471" s="134">
        <f>SUM(BK472:BK510)</f>
        <v>0</v>
      </c>
    </row>
    <row r="472" spans="2:65" s="1" customFormat="1" ht="44.25" customHeight="1">
      <c r="B472" s="32"/>
      <c r="C472" s="137" t="s">
        <v>958</v>
      </c>
      <c r="D472" s="137" t="s">
        <v>173</v>
      </c>
      <c r="E472" s="138" t="s">
        <v>2103</v>
      </c>
      <c r="F472" s="139" t="s">
        <v>2104</v>
      </c>
      <c r="G472" s="140" t="s">
        <v>176</v>
      </c>
      <c r="H472" s="141">
        <v>34.616</v>
      </c>
      <c r="I472" s="142"/>
      <c r="J472" s="143">
        <f>ROUND(I472*H472,2)</f>
        <v>0</v>
      </c>
      <c r="K472" s="144"/>
      <c r="L472" s="32"/>
      <c r="M472" s="145" t="s">
        <v>1</v>
      </c>
      <c r="N472" s="146" t="s">
        <v>45</v>
      </c>
      <c r="P472" s="147">
        <f>O472*H472</f>
        <v>0</v>
      </c>
      <c r="Q472" s="147">
        <v>0</v>
      </c>
      <c r="R472" s="147">
        <f>Q472*H472</f>
        <v>0</v>
      </c>
      <c r="S472" s="147">
        <v>0</v>
      </c>
      <c r="T472" s="148">
        <f>S472*H472</f>
        <v>0</v>
      </c>
      <c r="AR472" s="149" t="s">
        <v>327</v>
      </c>
      <c r="AT472" s="149" t="s">
        <v>173</v>
      </c>
      <c r="AU472" s="149" t="s">
        <v>89</v>
      </c>
      <c r="AY472" s="17" t="s">
        <v>171</v>
      </c>
      <c r="BE472" s="150">
        <f>IF(N472="základní",J472,0)</f>
        <v>0</v>
      </c>
      <c r="BF472" s="150">
        <f>IF(N472="snížená",J472,0)</f>
        <v>0</v>
      </c>
      <c r="BG472" s="150">
        <f>IF(N472="zákl. přenesená",J472,0)</f>
        <v>0</v>
      </c>
      <c r="BH472" s="150">
        <f>IF(N472="sníž. přenesená",J472,0)</f>
        <v>0</v>
      </c>
      <c r="BI472" s="150">
        <f>IF(N472="nulová",J472,0)</f>
        <v>0</v>
      </c>
      <c r="BJ472" s="17" t="s">
        <v>87</v>
      </c>
      <c r="BK472" s="150">
        <f>ROUND(I472*H472,2)</f>
        <v>0</v>
      </c>
      <c r="BL472" s="17" t="s">
        <v>327</v>
      </c>
      <c r="BM472" s="149" t="s">
        <v>2952</v>
      </c>
    </row>
    <row r="473" spans="2:65" s="12" customFormat="1">
      <c r="B473" s="151"/>
      <c r="D473" s="152" t="s">
        <v>179</v>
      </c>
      <c r="E473" s="153" t="s">
        <v>1</v>
      </c>
      <c r="F473" s="154" t="s">
        <v>2723</v>
      </c>
      <c r="H473" s="153" t="s">
        <v>1</v>
      </c>
      <c r="I473" s="155"/>
      <c r="L473" s="151"/>
      <c r="M473" s="156"/>
      <c r="T473" s="157"/>
      <c r="AT473" s="153" t="s">
        <v>179</v>
      </c>
      <c r="AU473" s="153" t="s">
        <v>89</v>
      </c>
      <c r="AV473" s="12" t="s">
        <v>87</v>
      </c>
      <c r="AW473" s="12" t="s">
        <v>36</v>
      </c>
      <c r="AX473" s="12" t="s">
        <v>80</v>
      </c>
      <c r="AY473" s="153" t="s">
        <v>171</v>
      </c>
    </row>
    <row r="474" spans="2:65" s="12" customFormat="1">
      <c r="B474" s="151"/>
      <c r="D474" s="152" t="s">
        <v>179</v>
      </c>
      <c r="E474" s="153" t="s">
        <v>1</v>
      </c>
      <c r="F474" s="154" t="s">
        <v>2953</v>
      </c>
      <c r="H474" s="153" t="s">
        <v>1</v>
      </c>
      <c r="I474" s="155"/>
      <c r="L474" s="151"/>
      <c r="M474" s="156"/>
      <c r="T474" s="157"/>
      <c r="AT474" s="153" t="s">
        <v>179</v>
      </c>
      <c r="AU474" s="153" t="s">
        <v>89</v>
      </c>
      <c r="AV474" s="12" t="s">
        <v>87</v>
      </c>
      <c r="AW474" s="12" t="s">
        <v>36</v>
      </c>
      <c r="AX474" s="12" t="s">
        <v>80</v>
      </c>
      <c r="AY474" s="153" t="s">
        <v>171</v>
      </c>
    </row>
    <row r="475" spans="2:65" s="12" customFormat="1">
      <c r="B475" s="151"/>
      <c r="D475" s="152" t="s">
        <v>179</v>
      </c>
      <c r="E475" s="153" t="s">
        <v>1</v>
      </c>
      <c r="F475" s="154" t="s">
        <v>2107</v>
      </c>
      <c r="H475" s="153" t="s">
        <v>1</v>
      </c>
      <c r="I475" s="155"/>
      <c r="L475" s="151"/>
      <c r="M475" s="156"/>
      <c r="T475" s="157"/>
      <c r="AT475" s="153" t="s">
        <v>179</v>
      </c>
      <c r="AU475" s="153" t="s">
        <v>89</v>
      </c>
      <c r="AV475" s="12" t="s">
        <v>87</v>
      </c>
      <c r="AW475" s="12" t="s">
        <v>36</v>
      </c>
      <c r="AX475" s="12" t="s">
        <v>80</v>
      </c>
      <c r="AY475" s="153" t="s">
        <v>171</v>
      </c>
    </row>
    <row r="476" spans="2:65" s="13" customFormat="1">
      <c r="B476" s="158"/>
      <c r="D476" s="152" t="s">
        <v>179</v>
      </c>
      <c r="E476" s="159" t="s">
        <v>1</v>
      </c>
      <c r="F476" s="160" t="s">
        <v>2954</v>
      </c>
      <c r="H476" s="161">
        <v>3.28</v>
      </c>
      <c r="I476" s="162"/>
      <c r="L476" s="158"/>
      <c r="M476" s="163"/>
      <c r="T476" s="164"/>
      <c r="AT476" s="159" t="s">
        <v>179</v>
      </c>
      <c r="AU476" s="159" t="s">
        <v>89</v>
      </c>
      <c r="AV476" s="13" t="s">
        <v>89</v>
      </c>
      <c r="AW476" s="13" t="s">
        <v>36</v>
      </c>
      <c r="AX476" s="13" t="s">
        <v>80</v>
      </c>
      <c r="AY476" s="159" t="s">
        <v>171</v>
      </c>
    </row>
    <row r="477" spans="2:65" s="13" customFormat="1">
      <c r="B477" s="158"/>
      <c r="D477" s="152" t="s">
        <v>179</v>
      </c>
      <c r="E477" s="159" t="s">
        <v>1</v>
      </c>
      <c r="F477" s="160" t="s">
        <v>2955</v>
      </c>
      <c r="H477" s="161">
        <v>10.443</v>
      </c>
      <c r="I477" s="162"/>
      <c r="L477" s="158"/>
      <c r="M477" s="163"/>
      <c r="T477" s="164"/>
      <c r="AT477" s="159" t="s">
        <v>179</v>
      </c>
      <c r="AU477" s="159" t="s">
        <v>89</v>
      </c>
      <c r="AV477" s="13" t="s">
        <v>89</v>
      </c>
      <c r="AW477" s="13" t="s">
        <v>36</v>
      </c>
      <c r="AX477" s="13" t="s">
        <v>80</v>
      </c>
      <c r="AY477" s="159" t="s">
        <v>171</v>
      </c>
    </row>
    <row r="478" spans="2:65" s="13" customFormat="1">
      <c r="B478" s="158"/>
      <c r="D478" s="152" t="s">
        <v>179</v>
      </c>
      <c r="E478" s="159" t="s">
        <v>1</v>
      </c>
      <c r="F478" s="160" t="s">
        <v>2956</v>
      </c>
      <c r="H478" s="161">
        <v>0.22500000000000001</v>
      </c>
      <c r="I478" s="162"/>
      <c r="L478" s="158"/>
      <c r="M478" s="163"/>
      <c r="T478" s="164"/>
      <c r="AT478" s="159" t="s">
        <v>179</v>
      </c>
      <c r="AU478" s="159" t="s">
        <v>89</v>
      </c>
      <c r="AV478" s="13" t="s">
        <v>89</v>
      </c>
      <c r="AW478" s="13" t="s">
        <v>36</v>
      </c>
      <c r="AX478" s="13" t="s">
        <v>80</v>
      </c>
      <c r="AY478" s="159" t="s">
        <v>171</v>
      </c>
    </row>
    <row r="479" spans="2:65" s="12" customFormat="1">
      <c r="B479" s="151"/>
      <c r="D479" s="152" t="s">
        <v>179</v>
      </c>
      <c r="E479" s="153" t="s">
        <v>1</v>
      </c>
      <c r="F479" s="154" t="s">
        <v>2119</v>
      </c>
      <c r="H479" s="153" t="s">
        <v>1</v>
      </c>
      <c r="I479" s="155"/>
      <c r="L479" s="151"/>
      <c r="M479" s="156"/>
      <c r="T479" s="157"/>
      <c r="AT479" s="153" t="s">
        <v>179</v>
      </c>
      <c r="AU479" s="153" t="s">
        <v>89</v>
      </c>
      <c r="AV479" s="12" t="s">
        <v>87</v>
      </c>
      <c r="AW479" s="12" t="s">
        <v>36</v>
      </c>
      <c r="AX479" s="12" t="s">
        <v>80</v>
      </c>
      <c r="AY479" s="153" t="s">
        <v>171</v>
      </c>
    </row>
    <row r="480" spans="2:65" s="13" customFormat="1">
      <c r="B480" s="158"/>
      <c r="D480" s="152" t="s">
        <v>179</v>
      </c>
      <c r="E480" s="159" t="s">
        <v>1</v>
      </c>
      <c r="F480" s="160" t="s">
        <v>2957</v>
      </c>
      <c r="H480" s="161">
        <v>3.36</v>
      </c>
      <c r="I480" s="162"/>
      <c r="L480" s="158"/>
      <c r="M480" s="163"/>
      <c r="T480" s="164"/>
      <c r="AT480" s="159" t="s">
        <v>179</v>
      </c>
      <c r="AU480" s="159" t="s">
        <v>89</v>
      </c>
      <c r="AV480" s="13" t="s">
        <v>89</v>
      </c>
      <c r="AW480" s="13" t="s">
        <v>36</v>
      </c>
      <c r="AX480" s="13" t="s">
        <v>80</v>
      </c>
      <c r="AY480" s="159" t="s">
        <v>171</v>
      </c>
    </row>
    <row r="481" spans="2:65" s="14" customFormat="1">
      <c r="B481" s="165"/>
      <c r="D481" s="152" t="s">
        <v>179</v>
      </c>
      <c r="E481" s="166" t="s">
        <v>1</v>
      </c>
      <c r="F481" s="167" t="s">
        <v>183</v>
      </c>
      <c r="H481" s="168">
        <v>17.308</v>
      </c>
      <c r="I481" s="169"/>
      <c r="L481" s="165"/>
      <c r="M481" s="170"/>
      <c r="T481" s="171"/>
      <c r="AT481" s="166" t="s">
        <v>179</v>
      </c>
      <c r="AU481" s="166" t="s">
        <v>89</v>
      </c>
      <c r="AV481" s="14" t="s">
        <v>177</v>
      </c>
      <c r="AW481" s="14" t="s">
        <v>36</v>
      </c>
      <c r="AX481" s="14" t="s">
        <v>80</v>
      </c>
      <c r="AY481" s="166" t="s">
        <v>171</v>
      </c>
    </row>
    <row r="482" spans="2:65" s="13" customFormat="1">
      <c r="B482" s="158"/>
      <c r="D482" s="152" t="s">
        <v>179</v>
      </c>
      <c r="E482" s="159" t="s">
        <v>1</v>
      </c>
      <c r="F482" s="160" t="s">
        <v>2958</v>
      </c>
      <c r="H482" s="161">
        <v>34.616</v>
      </c>
      <c r="I482" s="162"/>
      <c r="L482" s="158"/>
      <c r="M482" s="163"/>
      <c r="T482" s="164"/>
      <c r="AT482" s="159" t="s">
        <v>179</v>
      </c>
      <c r="AU482" s="159" t="s">
        <v>89</v>
      </c>
      <c r="AV482" s="13" t="s">
        <v>89</v>
      </c>
      <c r="AW482" s="13" t="s">
        <v>36</v>
      </c>
      <c r="AX482" s="13" t="s">
        <v>87</v>
      </c>
      <c r="AY482" s="159" t="s">
        <v>171</v>
      </c>
    </row>
    <row r="483" spans="2:65" s="1" customFormat="1" ht="24.15" customHeight="1">
      <c r="B483" s="32"/>
      <c r="C483" s="182" t="s">
        <v>965</v>
      </c>
      <c r="D483" s="182" t="s">
        <v>757</v>
      </c>
      <c r="E483" s="183" t="s">
        <v>2125</v>
      </c>
      <c r="F483" s="184" t="s">
        <v>2126</v>
      </c>
      <c r="G483" s="185" t="s">
        <v>813</v>
      </c>
      <c r="H483" s="186">
        <v>5.7119999999999997</v>
      </c>
      <c r="I483" s="187"/>
      <c r="J483" s="188">
        <f>ROUND(I483*H483,2)</f>
        <v>0</v>
      </c>
      <c r="K483" s="189"/>
      <c r="L483" s="190"/>
      <c r="M483" s="191" t="s">
        <v>1</v>
      </c>
      <c r="N483" s="192" t="s">
        <v>45</v>
      </c>
      <c r="P483" s="147">
        <f>O483*H483</f>
        <v>0</v>
      </c>
      <c r="Q483" s="147">
        <v>0</v>
      </c>
      <c r="R483" s="147">
        <f>Q483*H483</f>
        <v>0</v>
      </c>
      <c r="S483" s="147">
        <v>0</v>
      </c>
      <c r="T483" s="148">
        <f>S483*H483</f>
        <v>0</v>
      </c>
      <c r="AR483" s="149" t="s">
        <v>552</v>
      </c>
      <c r="AT483" s="149" t="s">
        <v>757</v>
      </c>
      <c r="AU483" s="149" t="s">
        <v>89</v>
      </c>
      <c r="AY483" s="17" t="s">
        <v>171</v>
      </c>
      <c r="BE483" s="150">
        <f>IF(N483="základní",J483,0)</f>
        <v>0</v>
      </c>
      <c r="BF483" s="150">
        <f>IF(N483="snížená",J483,0)</f>
        <v>0</v>
      </c>
      <c r="BG483" s="150">
        <f>IF(N483="zákl. přenesená",J483,0)</f>
        <v>0</v>
      </c>
      <c r="BH483" s="150">
        <f>IF(N483="sníž. přenesená",J483,0)</f>
        <v>0</v>
      </c>
      <c r="BI483" s="150">
        <f>IF(N483="nulová",J483,0)</f>
        <v>0</v>
      </c>
      <c r="BJ483" s="17" t="s">
        <v>87</v>
      </c>
      <c r="BK483" s="150">
        <f>ROUND(I483*H483,2)</f>
        <v>0</v>
      </c>
      <c r="BL483" s="17" t="s">
        <v>327</v>
      </c>
      <c r="BM483" s="149" t="s">
        <v>2959</v>
      </c>
    </row>
    <row r="484" spans="2:65" s="13" customFormat="1">
      <c r="B484" s="158"/>
      <c r="D484" s="152" t="s">
        <v>179</v>
      </c>
      <c r="F484" s="160" t="s">
        <v>2960</v>
      </c>
      <c r="H484" s="161">
        <v>5.7119999999999997</v>
      </c>
      <c r="I484" s="162"/>
      <c r="L484" s="158"/>
      <c r="M484" s="163"/>
      <c r="T484" s="164"/>
      <c r="AT484" s="159" t="s">
        <v>179</v>
      </c>
      <c r="AU484" s="159" t="s">
        <v>89</v>
      </c>
      <c r="AV484" s="13" t="s">
        <v>89</v>
      </c>
      <c r="AW484" s="13" t="s">
        <v>4</v>
      </c>
      <c r="AX484" s="13" t="s">
        <v>87</v>
      </c>
      <c r="AY484" s="159" t="s">
        <v>171</v>
      </c>
    </row>
    <row r="485" spans="2:65" s="1" customFormat="1" ht="44.25" customHeight="1">
      <c r="B485" s="32"/>
      <c r="C485" s="137" t="s">
        <v>971</v>
      </c>
      <c r="D485" s="137" t="s">
        <v>173</v>
      </c>
      <c r="E485" s="138" t="s">
        <v>2129</v>
      </c>
      <c r="F485" s="139" t="s">
        <v>2130</v>
      </c>
      <c r="G485" s="140" t="s">
        <v>176</v>
      </c>
      <c r="H485" s="141">
        <v>17.308</v>
      </c>
      <c r="I485" s="142"/>
      <c r="J485" s="143">
        <f>ROUND(I485*H485,2)</f>
        <v>0</v>
      </c>
      <c r="K485" s="144"/>
      <c r="L485" s="32"/>
      <c r="M485" s="145" t="s">
        <v>1</v>
      </c>
      <c r="N485" s="146" t="s">
        <v>45</v>
      </c>
      <c r="P485" s="147">
        <f>O485*H485</f>
        <v>0</v>
      </c>
      <c r="Q485" s="147">
        <v>0</v>
      </c>
      <c r="R485" s="147">
        <f>Q485*H485</f>
        <v>0</v>
      </c>
      <c r="S485" s="147">
        <v>0</v>
      </c>
      <c r="T485" s="148">
        <f>S485*H485</f>
        <v>0</v>
      </c>
      <c r="AR485" s="149" t="s">
        <v>327</v>
      </c>
      <c r="AT485" s="149" t="s">
        <v>173</v>
      </c>
      <c r="AU485" s="149" t="s">
        <v>89</v>
      </c>
      <c r="AY485" s="17" t="s">
        <v>171</v>
      </c>
      <c r="BE485" s="150">
        <f>IF(N485="základní",J485,0)</f>
        <v>0</v>
      </c>
      <c r="BF485" s="150">
        <f>IF(N485="snížená",J485,0)</f>
        <v>0</v>
      </c>
      <c r="BG485" s="150">
        <f>IF(N485="zákl. přenesená",J485,0)</f>
        <v>0</v>
      </c>
      <c r="BH485" s="150">
        <f>IF(N485="sníž. přenesená",J485,0)</f>
        <v>0</v>
      </c>
      <c r="BI485" s="150">
        <f>IF(N485="nulová",J485,0)</f>
        <v>0</v>
      </c>
      <c r="BJ485" s="17" t="s">
        <v>87</v>
      </c>
      <c r="BK485" s="150">
        <f>ROUND(I485*H485,2)</f>
        <v>0</v>
      </c>
      <c r="BL485" s="17" t="s">
        <v>327</v>
      </c>
      <c r="BM485" s="149" t="s">
        <v>2961</v>
      </c>
    </row>
    <row r="486" spans="2:65" s="12" customFormat="1">
      <c r="B486" s="151"/>
      <c r="D486" s="152" t="s">
        <v>179</v>
      </c>
      <c r="E486" s="153" t="s">
        <v>1</v>
      </c>
      <c r="F486" s="154" t="s">
        <v>2723</v>
      </c>
      <c r="H486" s="153" t="s">
        <v>1</v>
      </c>
      <c r="I486" s="155"/>
      <c r="L486" s="151"/>
      <c r="M486" s="156"/>
      <c r="T486" s="157"/>
      <c r="AT486" s="153" t="s">
        <v>179</v>
      </c>
      <c r="AU486" s="153" t="s">
        <v>89</v>
      </c>
      <c r="AV486" s="12" t="s">
        <v>87</v>
      </c>
      <c r="AW486" s="12" t="s">
        <v>36</v>
      </c>
      <c r="AX486" s="12" t="s">
        <v>80</v>
      </c>
      <c r="AY486" s="153" t="s">
        <v>171</v>
      </c>
    </row>
    <row r="487" spans="2:65" s="12" customFormat="1">
      <c r="B487" s="151"/>
      <c r="D487" s="152" t="s">
        <v>179</v>
      </c>
      <c r="E487" s="153" t="s">
        <v>1</v>
      </c>
      <c r="F487" s="154" t="s">
        <v>2106</v>
      </c>
      <c r="H487" s="153" t="s">
        <v>1</v>
      </c>
      <c r="I487" s="155"/>
      <c r="L487" s="151"/>
      <c r="M487" s="156"/>
      <c r="T487" s="157"/>
      <c r="AT487" s="153" t="s">
        <v>179</v>
      </c>
      <c r="AU487" s="153" t="s">
        <v>89</v>
      </c>
      <c r="AV487" s="12" t="s">
        <v>87</v>
      </c>
      <c r="AW487" s="12" t="s">
        <v>36</v>
      </c>
      <c r="AX487" s="12" t="s">
        <v>80</v>
      </c>
      <c r="AY487" s="153" t="s">
        <v>171</v>
      </c>
    </row>
    <row r="488" spans="2:65" s="12" customFormat="1">
      <c r="B488" s="151"/>
      <c r="D488" s="152" t="s">
        <v>179</v>
      </c>
      <c r="E488" s="153" t="s">
        <v>1</v>
      </c>
      <c r="F488" s="154" t="s">
        <v>2962</v>
      </c>
      <c r="H488" s="153" t="s">
        <v>1</v>
      </c>
      <c r="I488" s="155"/>
      <c r="L488" s="151"/>
      <c r="M488" s="156"/>
      <c r="T488" s="157"/>
      <c r="AT488" s="153" t="s">
        <v>179</v>
      </c>
      <c r="AU488" s="153" t="s">
        <v>89</v>
      </c>
      <c r="AV488" s="12" t="s">
        <v>87</v>
      </c>
      <c r="AW488" s="12" t="s">
        <v>36</v>
      </c>
      <c r="AX488" s="12" t="s">
        <v>80</v>
      </c>
      <c r="AY488" s="153" t="s">
        <v>171</v>
      </c>
    </row>
    <row r="489" spans="2:65" s="13" customFormat="1">
      <c r="B489" s="158"/>
      <c r="D489" s="152" t="s">
        <v>179</v>
      </c>
      <c r="E489" s="159" t="s">
        <v>1</v>
      </c>
      <c r="F489" s="160" t="s">
        <v>2954</v>
      </c>
      <c r="H489" s="161">
        <v>3.28</v>
      </c>
      <c r="I489" s="162"/>
      <c r="L489" s="158"/>
      <c r="M489" s="163"/>
      <c r="T489" s="164"/>
      <c r="AT489" s="159" t="s">
        <v>179</v>
      </c>
      <c r="AU489" s="159" t="s">
        <v>89</v>
      </c>
      <c r="AV489" s="13" t="s">
        <v>89</v>
      </c>
      <c r="AW489" s="13" t="s">
        <v>36</v>
      </c>
      <c r="AX489" s="13" t="s">
        <v>80</v>
      </c>
      <c r="AY489" s="159" t="s">
        <v>171</v>
      </c>
    </row>
    <row r="490" spans="2:65" s="13" customFormat="1">
      <c r="B490" s="158"/>
      <c r="D490" s="152" t="s">
        <v>179</v>
      </c>
      <c r="E490" s="159" t="s">
        <v>1</v>
      </c>
      <c r="F490" s="160" t="s">
        <v>2955</v>
      </c>
      <c r="H490" s="161">
        <v>10.443</v>
      </c>
      <c r="I490" s="162"/>
      <c r="L490" s="158"/>
      <c r="M490" s="163"/>
      <c r="T490" s="164"/>
      <c r="AT490" s="159" t="s">
        <v>179</v>
      </c>
      <c r="AU490" s="159" t="s">
        <v>89</v>
      </c>
      <c r="AV490" s="13" t="s">
        <v>89</v>
      </c>
      <c r="AW490" s="13" t="s">
        <v>36</v>
      </c>
      <c r="AX490" s="13" t="s">
        <v>80</v>
      </c>
      <c r="AY490" s="159" t="s">
        <v>171</v>
      </c>
    </row>
    <row r="491" spans="2:65" s="13" customFormat="1">
      <c r="B491" s="158"/>
      <c r="D491" s="152" t="s">
        <v>179</v>
      </c>
      <c r="E491" s="159" t="s">
        <v>1</v>
      </c>
      <c r="F491" s="160" t="s">
        <v>2956</v>
      </c>
      <c r="H491" s="161">
        <v>0.22500000000000001</v>
      </c>
      <c r="I491" s="162"/>
      <c r="L491" s="158"/>
      <c r="M491" s="163"/>
      <c r="T491" s="164"/>
      <c r="AT491" s="159" t="s">
        <v>179</v>
      </c>
      <c r="AU491" s="159" t="s">
        <v>89</v>
      </c>
      <c r="AV491" s="13" t="s">
        <v>89</v>
      </c>
      <c r="AW491" s="13" t="s">
        <v>36</v>
      </c>
      <c r="AX491" s="13" t="s">
        <v>80</v>
      </c>
      <c r="AY491" s="159" t="s">
        <v>171</v>
      </c>
    </row>
    <row r="492" spans="2:65" s="12" customFormat="1">
      <c r="B492" s="151"/>
      <c r="D492" s="152" t="s">
        <v>179</v>
      </c>
      <c r="E492" s="153" t="s">
        <v>1</v>
      </c>
      <c r="F492" s="154" t="s">
        <v>2963</v>
      </c>
      <c r="H492" s="153" t="s">
        <v>1</v>
      </c>
      <c r="I492" s="155"/>
      <c r="L492" s="151"/>
      <c r="M492" s="156"/>
      <c r="T492" s="157"/>
      <c r="AT492" s="153" t="s">
        <v>179</v>
      </c>
      <c r="AU492" s="153" t="s">
        <v>89</v>
      </c>
      <c r="AV492" s="12" t="s">
        <v>87</v>
      </c>
      <c r="AW492" s="12" t="s">
        <v>36</v>
      </c>
      <c r="AX492" s="12" t="s">
        <v>80</v>
      </c>
      <c r="AY492" s="153" t="s">
        <v>171</v>
      </c>
    </row>
    <row r="493" spans="2:65" s="13" customFormat="1">
      <c r="B493" s="158"/>
      <c r="D493" s="152" t="s">
        <v>179</v>
      </c>
      <c r="E493" s="159" t="s">
        <v>1</v>
      </c>
      <c r="F493" s="160" t="s">
        <v>2957</v>
      </c>
      <c r="H493" s="161">
        <v>3.36</v>
      </c>
      <c r="I493" s="162"/>
      <c r="L493" s="158"/>
      <c r="M493" s="163"/>
      <c r="T493" s="164"/>
      <c r="AT493" s="159" t="s">
        <v>179</v>
      </c>
      <c r="AU493" s="159" t="s">
        <v>89</v>
      </c>
      <c r="AV493" s="13" t="s">
        <v>89</v>
      </c>
      <c r="AW493" s="13" t="s">
        <v>36</v>
      </c>
      <c r="AX493" s="13" t="s">
        <v>80</v>
      </c>
      <c r="AY493" s="159" t="s">
        <v>171</v>
      </c>
    </row>
    <row r="494" spans="2:65" s="14" customFormat="1">
      <c r="B494" s="165"/>
      <c r="D494" s="152" t="s">
        <v>179</v>
      </c>
      <c r="E494" s="166" t="s">
        <v>1</v>
      </c>
      <c r="F494" s="167" t="s">
        <v>183</v>
      </c>
      <c r="H494" s="168">
        <v>17.308</v>
      </c>
      <c r="I494" s="169"/>
      <c r="L494" s="165"/>
      <c r="M494" s="170"/>
      <c r="T494" s="171"/>
      <c r="AT494" s="166" t="s">
        <v>179</v>
      </c>
      <c r="AU494" s="166" t="s">
        <v>89</v>
      </c>
      <c r="AV494" s="14" t="s">
        <v>177</v>
      </c>
      <c r="AW494" s="14" t="s">
        <v>36</v>
      </c>
      <c r="AX494" s="14" t="s">
        <v>87</v>
      </c>
      <c r="AY494" s="166" t="s">
        <v>171</v>
      </c>
    </row>
    <row r="495" spans="2:65" s="1" customFormat="1" ht="24.15" customHeight="1">
      <c r="B495" s="32"/>
      <c r="C495" s="182" t="s">
        <v>977</v>
      </c>
      <c r="D495" s="182" t="s">
        <v>757</v>
      </c>
      <c r="E495" s="183" t="s">
        <v>2135</v>
      </c>
      <c r="F495" s="184" t="s">
        <v>2136</v>
      </c>
      <c r="G495" s="185" t="s">
        <v>813</v>
      </c>
      <c r="H495" s="186">
        <v>10.956</v>
      </c>
      <c r="I495" s="187"/>
      <c r="J495" s="188">
        <f>ROUND(I495*H495,2)</f>
        <v>0</v>
      </c>
      <c r="K495" s="189"/>
      <c r="L495" s="190"/>
      <c r="M495" s="191" t="s">
        <v>1</v>
      </c>
      <c r="N495" s="192" t="s">
        <v>45</v>
      </c>
      <c r="P495" s="147">
        <f>O495*H495</f>
        <v>0</v>
      </c>
      <c r="Q495" s="147">
        <v>0</v>
      </c>
      <c r="R495" s="147">
        <f>Q495*H495</f>
        <v>0</v>
      </c>
      <c r="S495" s="147">
        <v>0</v>
      </c>
      <c r="T495" s="148">
        <f>S495*H495</f>
        <v>0</v>
      </c>
      <c r="AR495" s="149" t="s">
        <v>552</v>
      </c>
      <c r="AT495" s="149" t="s">
        <v>757</v>
      </c>
      <c r="AU495" s="149" t="s">
        <v>89</v>
      </c>
      <c r="AY495" s="17" t="s">
        <v>171</v>
      </c>
      <c r="BE495" s="150">
        <f>IF(N495="základní",J495,0)</f>
        <v>0</v>
      </c>
      <c r="BF495" s="150">
        <f>IF(N495="snížená",J495,0)</f>
        <v>0</v>
      </c>
      <c r="BG495" s="150">
        <f>IF(N495="zákl. přenesená",J495,0)</f>
        <v>0</v>
      </c>
      <c r="BH495" s="150">
        <f>IF(N495="sníž. přenesená",J495,0)</f>
        <v>0</v>
      </c>
      <c r="BI495" s="150">
        <f>IF(N495="nulová",J495,0)</f>
        <v>0</v>
      </c>
      <c r="BJ495" s="17" t="s">
        <v>87</v>
      </c>
      <c r="BK495" s="150">
        <f>ROUND(I495*H495,2)</f>
        <v>0</v>
      </c>
      <c r="BL495" s="17" t="s">
        <v>327</v>
      </c>
      <c r="BM495" s="149" t="s">
        <v>2964</v>
      </c>
    </row>
    <row r="496" spans="2:65" s="13" customFormat="1">
      <c r="B496" s="158"/>
      <c r="D496" s="152" t="s">
        <v>179</v>
      </c>
      <c r="F496" s="160" t="s">
        <v>2965</v>
      </c>
      <c r="H496" s="161">
        <v>10.956</v>
      </c>
      <c r="I496" s="162"/>
      <c r="L496" s="158"/>
      <c r="M496" s="163"/>
      <c r="T496" s="164"/>
      <c r="AT496" s="159" t="s">
        <v>179</v>
      </c>
      <c r="AU496" s="159" t="s">
        <v>89</v>
      </c>
      <c r="AV496" s="13" t="s">
        <v>89</v>
      </c>
      <c r="AW496" s="13" t="s">
        <v>4</v>
      </c>
      <c r="AX496" s="13" t="s">
        <v>87</v>
      </c>
      <c r="AY496" s="159" t="s">
        <v>171</v>
      </c>
    </row>
    <row r="497" spans="2:65" s="1" customFormat="1" ht="24.15" customHeight="1">
      <c r="B497" s="32"/>
      <c r="C497" s="137" t="s">
        <v>982</v>
      </c>
      <c r="D497" s="137" t="s">
        <v>173</v>
      </c>
      <c r="E497" s="138" t="s">
        <v>2966</v>
      </c>
      <c r="F497" s="139" t="s">
        <v>2967</v>
      </c>
      <c r="G497" s="140" t="s">
        <v>176</v>
      </c>
      <c r="H497" s="141">
        <v>6.02</v>
      </c>
      <c r="I497" s="142"/>
      <c r="J497" s="143">
        <f>ROUND(I497*H497,2)</f>
        <v>0</v>
      </c>
      <c r="K497" s="144"/>
      <c r="L497" s="32"/>
      <c r="M497" s="145" t="s">
        <v>1</v>
      </c>
      <c r="N497" s="146" t="s">
        <v>45</v>
      </c>
      <c r="P497" s="147">
        <f>O497*H497</f>
        <v>0</v>
      </c>
      <c r="Q497" s="147">
        <v>0</v>
      </c>
      <c r="R497" s="147">
        <f>Q497*H497</f>
        <v>0</v>
      </c>
      <c r="S497" s="147">
        <v>0</v>
      </c>
      <c r="T497" s="148">
        <f>S497*H497</f>
        <v>0</v>
      </c>
      <c r="AR497" s="149" t="s">
        <v>327</v>
      </c>
      <c r="AT497" s="149" t="s">
        <v>173</v>
      </c>
      <c r="AU497" s="149" t="s">
        <v>89</v>
      </c>
      <c r="AY497" s="17" t="s">
        <v>171</v>
      </c>
      <c r="BE497" s="150">
        <f>IF(N497="základní",J497,0)</f>
        <v>0</v>
      </c>
      <c r="BF497" s="150">
        <f>IF(N497="snížená",J497,0)</f>
        <v>0</v>
      </c>
      <c r="BG497" s="150">
        <f>IF(N497="zákl. přenesená",J497,0)</f>
        <v>0</v>
      </c>
      <c r="BH497" s="150">
        <f>IF(N497="sníž. přenesená",J497,0)</f>
        <v>0</v>
      </c>
      <c r="BI497" s="150">
        <f>IF(N497="nulová",J497,0)</f>
        <v>0</v>
      </c>
      <c r="BJ497" s="17" t="s">
        <v>87</v>
      </c>
      <c r="BK497" s="150">
        <f>ROUND(I497*H497,2)</f>
        <v>0</v>
      </c>
      <c r="BL497" s="17" t="s">
        <v>327</v>
      </c>
      <c r="BM497" s="149" t="s">
        <v>2968</v>
      </c>
    </row>
    <row r="498" spans="2:65" s="12" customFormat="1">
      <c r="B498" s="151"/>
      <c r="D498" s="152" t="s">
        <v>179</v>
      </c>
      <c r="E498" s="153" t="s">
        <v>1</v>
      </c>
      <c r="F498" s="154" t="s">
        <v>2723</v>
      </c>
      <c r="H498" s="153" t="s">
        <v>1</v>
      </c>
      <c r="I498" s="155"/>
      <c r="L498" s="151"/>
      <c r="M498" s="156"/>
      <c r="T498" s="157"/>
      <c r="AT498" s="153" t="s">
        <v>179</v>
      </c>
      <c r="AU498" s="153" t="s">
        <v>89</v>
      </c>
      <c r="AV498" s="12" t="s">
        <v>87</v>
      </c>
      <c r="AW498" s="12" t="s">
        <v>36</v>
      </c>
      <c r="AX498" s="12" t="s">
        <v>80</v>
      </c>
      <c r="AY498" s="153" t="s">
        <v>171</v>
      </c>
    </row>
    <row r="499" spans="2:65" s="12" customFormat="1">
      <c r="B499" s="151"/>
      <c r="D499" s="152" t="s">
        <v>179</v>
      </c>
      <c r="E499" s="153" t="s">
        <v>1</v>
      </c>
      <c r="F499" s="154" t="s">
        <v>2953</v>
      </c>
      <c r="H499" s="153" t="s">
        <v>1</v>
      </c>
      <c r="I499" s="155"/>
      <c r="L499" s="151"/>
      <c r="M499" s="156"/>
      <c r="T499" s="157"/>
      <c r="AT499" s="153" t="s">
        <v>179</v>
      </c>
      <c r="AU499" s="153" t="s">
        <v>89</v>
      </c>
      <c r="AV499" s="12" t="s">
        <v>87</v>
      </c>
      <c r="AW499" s="12" t="s">
        <v>36</v>
      </c>
      <c r="AX499" s="12" t="s">
        <v>80</v>
      </c>
      <c r="AY499" s="153" t="s">
        <v>171</v>
      </c>
    </row>
    <row r="500" spans="2:65" s="12" customFormat="1">
      <c r="B500" s="151"/>
      <c r="D500" s="152" t="s">
        <v>179</v>
      </c>
      <c r="E500" s="153" t="s">
        <v>1</v>
      </c>
      <c r="F500" s="154" t="s">
        <v>2969</v>
      </c>
      <c r="H500" s="153" t="s">
        <v>1</v>
      </c>
      <c r="I500" s="155"/>
      <c r="L500" s="151"/>
      <c r="M500" s="156"/>
      <c r="T500" s="157"/>
      <c r="AT500" s="153" t="s">
        <v>179</v>
      </c>
      <c r="AU500" s="153" t="s">
        <v>89</v>
      </c>
      <c r="AV500" s="12" t="s">
        <v>87</v>
      </c>
      <c r="AW500" s="12" t="s">
        <v>36</v>
      </c>
      <c r="AX500" s="12" t="s">
        <v>80</v>
      </c>
      <c r="AY500" s="153" t="s">
        <v>171</v>
      </c>
    </row>
    <row r="501" spans="2:65" s="13" customFormat="1">
      <c r="B501" s="158"/>
      <c r="D501" s="152" t="s">
        <v>179</v>
      </c>
      <c r="E501" s="159" t="s">
        <v>1</v>
      </c>
      <c r="F501" s="160" t="s">
        <v>2970</v>
      </c>
      <c r="H501" s="161">
        <v>6.02</v>
      </c>
      <c r="I501" s="162"/>
      <c r="L501" s="158"/>
      <c r="M501" s="163"/>
      <c r="T501" s="164"/>
      <c r="AT501" s="159" t="s">
        <v>179</v>
      </c>
      <c r="AU501" s="159" t="s">
        <v>89</v>
      </c>
      <c r="AV501" s="13" t="s">
        <v>89</v>
      </c>
      <c r="AW501" s="13" t="s">
        <v>36</v>
      </c>
      <c r="AX501" s="13" t="s">
        <v>87</v>
      </c>
      <c r="AY501" s="159" t="s">
        <v>171</v>
      </c>
    </row>
    <row r="502" spans="2:65" s="1" customFormat="1" ht="24.15" customHeight="1">
      <c r="B502" s="32"/>
      <c r="C502" s="182" t="s">
        <v>987</v>
      </c>
      <c r="D502" s="182" t="s">
        <v>757</v>
      </c>
      <c r="E502" s="183" t="s">
        <v>2125</v>
      </c>
      <c r="F502" s="184" t="s">
        <v>2126</v>
      </c>
      <c r="G502" s="185" t="s">
        <v>813</v>
      </c>
      <c r="H502" s="186">
        <v>1.716</v>
      </c>
      <c r="I502" s="187"/>
      <c r="J502" s="188">
        <f>ROUND(I502*H502,2)</f>
        <v>0</v>
      </c>
      <c r="K502" s="189"/>
      <c r="L502" s="190"/>
      <c r="M502" s="191" t="s">
        <v>1</v>
      </c>
      <c r="N502" s="192" t="s">
        <v>45</v>
      </c>
      <c r="P502" s="147">
        <f>O502*H502</f>
        <v>0</v>
      </c>
      <c r="Q502" s="147">
        <v>0</v>
      </c>
      <c r="R502" s="147">
        <f>Q502*H502</f>
        <v>0</v>
      </c>
      <c r="S502" s="147">
        <v>0</v>
      </c>
      <c r="T502" s="148">
        <f>S502*H502</f>
        <v>0</v>
      </c>
      <c r="AR502" s="149" t="s">
        <v>552</v>
      </c>
      <c r="AT502" s="149" t="s">
        <v>757</v>
      </c>
      <c r="AU502" s="149" t="s">
        <v>89</v>
      </c>
      <c r="AY502" s="17" t="s">
        <v>171</v>
      </c>
      <c r="BE502" s="150">
        <f>IF(N502="základní",J502,0)</f>
        <v>0</v>
      </c>
      <c r="BF502" s="150">
        <f>IF(N502="snížená",J502,0)</f>
        <v>0</v>
      </c>
      <c r="BG502" s="150">
        <f>IF(N502="zákl. přenesená",J502,0)</f>
        <v>0</v>
      </c>
      <c r="BH502" s="150">
        <f>IF(N502="sníž. přenesená",J502,0)</f>
        <v>0</v>
      </c>
      <c r="BI502" s="150">
        <f>IF(N502="nulová",J502,0)</f>
        <v>0</v>
      </c>
      <c r="BJ502" s="17" t="s">
        <v>87</v>
      </c>
      <c r="BK502" s="150">
        <f>ROUND(I502*H502,2)</f>
        <v>0</v>
      </c>
      <c r="BL502" s="17" t="s">
        <v>327</v>
      </c>
      <c r="BM502" s="149" t="s">
        <v>2971</v>
      </c>
    </row>
    <row r="503" spans="2:65" s="13" customFormat="1">
      <c r="B503" s="158"/>
      <c r="D503" s="152" t="s">
        <v>179</v>
      </c>
      <c r="F503" s="160" t="s">
        <v>2972</v>
      </c>
      <c r="H503" s="161">
        <v>1.716</v>
      </c>
      <c r="I503" s="162"/>
      <c r="L503" s="158"/>
      <c r="M503" s="163"/>
      <c r="T503" s="164"/>
      <c r="AT503" s="159" t="s">
        <v>179</v>
      </c>
      <c r="AU503" s="159" t="s">
        <v>89</v>
      </c>
      <c r="AV503" s="13" t="s">
        <v>89</v>
      </c>
      <c r="AW503" s="13" t="s">
        <v>4</v>
      </c>
      <c r="AX503" s="13" t="s">
        <v>87</v>
      </c>
      <c r="AY503" s="159" t="s">
        <v>171</v>
      </c>
    </row>
    <row r="504" spans="2:65" s="1" customFormat="1" ht="24.15" customHeight="1">
      <c r="B504" s="32"/>
      <c r="C504" s="137" t="s">
        <v>992</v>
      </c>
      <c r="D504" s="137" t="s">
        <v>173</v>
      </c>
      <c r="E504" s="138" t="s">
        <v>2973</v>
      </c>
      <c r="F504" s="139" t="s">
        <v>2974</v>
      </c>
      <c r="G504" s="140" t="s">
        <v>176</v>
      </c>
      <c r="H504" s="141">
        <v>3.01</v>
      </c>
      <c r="I504" s="142"/>
      <c r="J504" s="143">
        <f>ROUND(I504*H504,2)</f>
        <v>0</v>
      </c>
      <c r="K504" s="144"/>
      <c r="L504" s="32"/>
      <c r="M504" s="145" t="s">
        <v>1</v>
      </c>
      <c r="N504" s="146" t="s">
        <v>45</v>
      </c>
      <c r="P504" s="147">
        <f>O504*H504</f>
        <v>0</v>
      </c>
      <c r="Q504" s="147">
        <v>0</v>
      </c>
      <c r="R504" s="147">
        <f>Q504*H504</f>
        <v>0</v>
      </c>
      <c r="S504" s="147">
        <v>0</v>
      </c>
      <c r="T504" s="148">
        <f>S504*H504</f>
        <v>0</v>
      </c>
      <c r="AR504" s="149" t="s">
        <v>327</v>
      </c>
      <c r="AT504" s="149" t="s">
        <v>173</v>
      </c>
      <c r="AU504" s="149" t="s">
        <v>89</v>
      </c>
      <c r="AY504" s="17" t="s">
        <v>171</v>
      </c>
      <c r="BE504" s="150">
        <f>IF(N504="základní",J504,0)</f>
        <v>0</v>
      </c>
      <c r="BF504" s="150">
        <f>IF(N504="snížená",J504,0)</f>
        <v>0</v>
      </c>
      <c r="BG504" s="150">
        <f>IF(N504="zákl. přenesená",J504,0)</f>
        <v>0</v>
      </c>
      <c r="BH504" s="150">
        <f>IF(N504="sníž. přenesená",J504,0)</f>
        <v>0</v>
      </c>
      <c r="BI504" s="150">
        <f>IF(N504="nulová",J504,0)</f>
        <v>0</v>
      </c>
      <c r="BJ504" s="17" t="s">
        <v>87</v>
      </c>
      <c r="BK504" s="150">
        <f>ROUND(I504*H504,2)</f>
        <v>0</v>
      </c>
      <c r="BL504" s="17" t="s">
        <v>327</v>
      </c>
      <c r="BM504" s="149" t="s">
        <v>2975</v>
      </c>
    </row>
    <row r="505" spans="2:65" s="12" customFormat="1">
      <c r="B505" s="151"/>
      <c r="D505" s="152" t="s">
        <v>179</v>
      </c>
      <c r="E505" s="153" t="s">
        <v>1</v>
      </c>
      <c r="F505" s="154" t="s">
        <v>2723</v>
      </c>
      <c r="H505" s="153" t="s">
        <v>1</v>
      </c>
      <c r="I505" s="155"/>
      <c r="L505" s="151"/>
      <c r="M505" s="156"/>
      <c r="T505" s="157"/>
      <c r="AT505" s="153" t="s">
        <v>179</v>
      </c>
      <c r="AU505" s="153" t="s">
        <v>89</v>
      </c>
      <c r="AV505" s="12" t="s">
        <v>87</v>
      </c>
      <c r="AW505" s="12" t="s">
        <v>36</v>
      </c>
      <c r="AX505" s="12" t="s">
        <v>80</v>
      </c>
      <c r="AY505" s="153" t="s">
        <v>171</v>
      </c>
    </row>
    <row r="506" spans="2:65" s="12" customFormat="1">
      <c r="B506" s="151"/>
      <c r="D506" s="152" t="s">
        <v>179</v>
      </c>
      <c r="E506" s="153" t="s">
        <v>1</v>
      </c>
      <c r="F506" s="154" t="s">
        <v>2953</v>
      </c>
      <c r="H506" s="153" t="s">
        <v>1</v>
      </c>
      <c r="I506" s="155"/>
      <c r="L506" s="151"/>
      <c r="M506" s="156"/>
      <c r="T506" s="157"/>
      <c r="AT506" s="153" t="s">
        <v>179</v>
      </c>
      <c r="AU506" s="153" t="s">
        <v>89</v>
      </c>
      <c r="AV506" s="12" t="s">
        <v>87</v>
      </c>
      <c r="AW506" s="12" t="s">
        <v>36</v>
      </c>
      <c r="AX506" s="12" t="s">
        <v>80</v>
      </c>
      <c r="AY506" s="153" t="s">
        <v>171</v>
      </c>
    </row>
    <row r="507" spans="2:65" s="12" customFormat="1">
      <c r="B507" s="151"/>
      <c r="D507" s="152" t="s">
        <v>179</v>
      </c>
      <c r="E507" s="153" t="s">
        <v>1</v>
      </c>
      <c r="F507" s="154" t="s">
        <v>2969</v>
      </c>
      <c r="H507" s="153" t="s">
        <v>1</v>
      </c>
      <c r="I507" s="155"/>
      <c r="L507" s="151"/>
      <c r="M507" s="156"/>
      <c r="T507" s="157"/>
      <c r="AT507" s="153" t="s">
        <v>179</v>
      </c>
      <c r="AU507" s="153" t="s">
        <v>89</v>
      </c>
      <c r="AV507" s="12" t="s">
        <v>87</v>
      </c>
      <c r="AW507" s="12" t="s">
        <v>36</v>
      </c>
      <c r="AX507" s="12" t="s">
        <v>80</v>
      </c>
      <c r="AY507" s="153" t="s">
        <v>171</v>
      </c>
    </row>
    <row r="508" spans="2:65" s="13" customFormat="1">
      <c r="B508" s="158"/>
      <c r="D508" s="152" t="s">
        <v>179</v>
      </c>
      <c r="E508" s="159" t="s">
        <v>1</v>
      </c>
      <c r="F508" s="160" t="s">
        <v>2976</v>
      </c>
      <c r="H508" s="161">
        <v>3.01</v>
      </c>
      <c r="I508" s="162"/>
      <c r="L508" s="158"/>
      <c r="M508" s="163"/>
      <c r="T508" s="164"/>
      <c r="AT508" s="159" t="s">
        <v>179</v>
      </c>
      <c r="AU508" s="159" t="s">
        <v>89</v>
      </c>
      <c r="AV508" s="13" t="s">
        <v>89</v>
      </c>
      <c r="AW508" s="13" t="s">
        <v>36</v>
      </c>
      <c r="AX508" s="13" t="s">
        <v>87</v>
      </c>
      <c r="AY508" s="159" t="s">
        <v>171</v>
      </c>
    </row>
    <row r="509" spans="2:65" s="1" customFormat="1" ht="24.15" customHeight="1">
      <c r="B509" s="32"/>
      <c r="C509" s="182" t="s">
        <v>997</v>
      </c>
      <c r="D509" s="182" t="s">
        <v>757</v>
      </c>
      <c r="E509" s="183" t="s">
        <v>2135</v>
      </c>
      <c r="F509" s="184" t="s">
        <v>2136</v>
      </c>
      <c r="G509" s="185" t="s">
        <v>813</v>
      </c>
      <c r="H509" s="186">
        <v>1.905</v>
      </c>
      <c r="I509" s="187"/>
      <c r="J509" s="188">
        <f>ROUND(I509*H509,2)</f>
        <v>0</v>
      </c>
      <c r="K509" s="189"/>
      <c r="L509" s="190"/>
      <c r="M509" s="191" t="s">
        <v>1</v>
      </c>
      <c r="N509" s="192" t="s">
        <v>45</v>
      </c>
      <c r="P509" s="147">
        <f>O509*H509</f>
        <v>0</v>
      </c>
      <c r="Q509" s="147">
        <v>0</v>
      </c>
      <c r="R509" s="147">
        <f>Q509*H509</f>
        <v>0</v>
      </c>
      <c r="S509" s="147">
        <v>0</v>
      </c>
      <c r="T509" s="148">
        <f>S509*H509</f>
        <v>0</v>
      </c>
      <c r="AR509" s="149" t="s">
        <v>552</v>
      </c>
      <c r="AT509" s="149" t="s">
        <v>757</v>
      </c>
      <c r="AU509" s="149" t="s">
        <v>89</v>
      </c>
      <c r="AY509" s="17" t="s">
        <v>171</v>
      </c>
      <c r="BE509" s="150">
        <f>IF(N509="základní",J509,0)</f>
        <v>0</v>
      </c>
      <c r="BF509" s="150">
        <f>IF(N509="snížená",J509,0)</f>
        <v>0</v>
      </c>
      <c r="BG509" s="150">
        <f>IF(N509="zákl. přenesená",J509,0)</f>
        <v>0</v>
      </c>
      <c r="BH509" s="150">
        <f>IF(N509="sníž. přenesená",J509,0)</f>
        <v>0</v>
      </c>
      <c r="BI509" s="150">
        <f>IF(N509="nulová",J509,0)</f>
        <v>0</v>
      </c>
      <c r="BJ509" s="17" t="s">
        <v>87</v>
      </c>
      <c r="BK509" s="150">
        <f>ROUND(I509*H509,2)</f>
        <v>0</v>
      </c>
      <c r="BL509" s="17" t="s">
        <v>327</v>
      </c>
      <c r="BM509" s="149" t="s">
        <v>2977</v>
      </c>
    </row>
    <row r="510" spans="2:65" s="13" customFormat="1">
      <c r="B510" s="158"/>
      <c r="D510" s="152" t="s">
        <v>179</v>
      </c>
      <c r="F510" s="160" t="s">
        <v>2978</v>
      </c>
      <c r="H510" s="161">
        <v>1.905</v>
      </c>
      <c r="I510" s="162"/>
      <c r="L510" s="158"/>
      <c r="M510" s="201"/>
      <c r="N510" s="202"/>
      <c r="O510" s="202"/>
      <c r="P510" s="202"/>
      <c r="Q510" s="202"/>
      <c r="R510" s="202"/>
      <c r="S510" s="202"/>
      <c r="T510" s="203"/>
      <c r="AT510" s="159" t="s">
        <v>179</v>
      </c>
      <c r="AU510" s="159" t="s">
        <v>89</v>
      </c>
      <c r="AV510" s="13" t="s">
        <v>89</v>
      </c>
      <c r="AW510" s="13" t="s">
        <v>4</v>
      </c>
      <c r="AX510" s="13" t="s">
        <v>87</v>
      </c>
      <c r="AY510" s="159" t="s">
        <v>171</v>
      </c>
    </row>
    <row r="511" spans="2:65" s="1" customFormat="1" ht="6.9" customHeight="1">
      <c r="B511" s="44"/>
      <c r="C511" s="45"/>
      <c r="D511" s="45"/>
      <c r="E511" s="45"/>
      <c r="F511" s="45"/>
      <c r="G511" s="45"/>
      <c r="H511" s="45"/>
      <c r="I511" s="45"/>
      <c r="J511" s="45"/>
      <c r="K511" s="45"/>
      <c r="L511" s="32"/>
    </row>
  </sheetData>
  <sheetProtection algorithmName="SHA-512" hashValue="g278zgPcvSomR3qQkc47l7+m/1KJVcclldMIlJSKosp95bVwbv6tEeAUIHAAnnbe4TbxmDPFyHbzQDPHC2Gw4g==" saltValue="Pub1W3h6o0CCVKu4VUiz7td1xSCLhBEuYpd/O/Lt+OFzW2JMPiyTMZuKVL4kxj/X1JD4qqWGMirA/Ju1yz+jiA==" spinCount="100000" sheet="1" objects="1" scenarios="1" formatColumns="0" formatRows="0" autoFilter="0"/>
  <autoFilter ref="C136:K510" xr:uid="{00000000-0009-0000-0000-000006000000}"/>
  <mergeCells count="15">
    <mergeCell ref="E123:H123"/>
    <mergeCell ref="E127:H127"/>
    <mergeCell ref="E125:H125"/>
    <mergeCell ref="E129:H12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91"/>
  <sheetViews>
    <sheetView showGridLines="0" topLeftCell="A239" workbookViewId="0">
      <selection activeCell="F250" sqref="F25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7" t="s">
        <v>118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" customHeight="1">
      <c r="B4" s="20"/>
      <c r="D4" s="21" t="s">
        <v>132</v>
      </c>
      <c r="L4" s="20"/>
      <c r="M4" s="93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58" t="str">
        <f>'Rekapitulace stavby'!K6</f>
        <v>REKONSTRUKCE ODLEHČOVACÍ KOMORY OK-27 A PŘIPOJENÝCH STOK</v>
      </c>
      <c r="F7" s="259"/>
      <c r="G7" s="259"/>
      <c r="H7" s="259"/>
      <c r="L7" s="20"/>
    </row>
    <row r="8" spans="2:46" ht="13.2">
      <c r="B8" s="20"/>
      <c r="D8" s="27" t="s">
        <v>133</v>
      </c>
      <c r="L8" s="20"/>
    </row>
    <row r="9" spans="2:46" ht="16.5" customHeight="1">
      <c r="B9" s="20"/>
      <c r="E9" s="258" t="s">
        <v>134</v>
      </c>
      <c r="F9" s="234"/>
      <c r="G9" s="234"/>
      <c r="H9" s="234"/>
      <c r="L9" s="20"/>
    </row>
    <row r="10" spans="2:46" ht="12" customHeight="1">
      <c r="B10" s="20"/>
      <c r="D10" s="27" t="s">
        <v>135</v>
      </c>
      <c r="L10" s="20"/>
    </row>
    <row r="11" spans="2:46" s="1" customFormat="1" ht="16.5" customHeight="1">
      <c r="B11" s="32"/>
      <c r="E11" s="222" t="s">
        <v>1632</v>
      </c>
      <c r="F11" s="260"/>
      <c r="G11" s="260"/>
      <c r="H11" s="260"/>
      <c r="L11" s="32"/>
    </row>
    <row r="12" spans="2:46" s="1" customFormat="1" ht="12" customHeight="1">
      <c r="B12" s="32"/>
      <c r="D12" s="27" t="s">
        <v>137</v>
      </c>
      <c r="L12" s="32"/>
    </row>
    <row r="13" spans="2:46" s="1" customFormat="1" ht="16.5" customHeight="1">
      <c r="B13" s="32"/>
      <c r="E13" s="254" t="s">
        <v>2979</v>
      </c>
      <c r="F13" s="260"/>
      <c r="G13" s="260"/>
      <c r="H13" s="260"/>
      <c r="L13" s="32"/>
    </row>
    <row r="14" spans="2:46" s="1" customFormat="1">
      <c r="B14" s="32"/>
      <c r="L14" s="32"/>
    </row>
    <row r="15" spans="2:46" s="1" customFormat="1" ht="12" customHeight="1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" customHeight="1">
      <c r="B16" s="32"/>
      <c r="D16" s="27" t="s">
        <v>20</v>
      </c>
      <c r="F16" s="25" t="s">
        <v>21</v>
      </c>
      <c r="I16" s="27" t="s">
        <v>22</v>
      </c>
      <c r="J16" s="52" t="str">
        <f>'Rekapitulace stavby'!AN8</f>
        <v>4. 8. 2025</v>
      </c>
      <c r="L16" s="32"/>
    </row>
    <row r="17" spans="2:12" s="1" customFormat="1" ht="10.95" customHeight="1">
      <c r="B17" s="32"/>
      <c r="L17" s="32"/>
    </row>
    <row r="18" spans="2:12" s="1" customFormat="1" ht="12" customHeight="1">
      <c r="B18" s="32"/>
      <c r="D18" s="27" t="s">
        <v>24</v>
      </c>
      <c r="I18" s="27" t="s">
        <v>25</v>
      </c>
      <c r="J18" s="25" t="s">
        <v>26</v>
      </c>
      <c r="L18" s="32"/>
    </row>
    <row r="19" spans="2:12" s="1" customFormat="1" ht="18" customHeight="1">
      <c r="B19" s="32"/>
      <c r="E19" s="25" t="s">
        <v>27</v>
      </c>
      <c r="I19" s="27" t="s">
        <v>28</v>
      </c>
      <c r="J19" s="25" t="s">
        <v>29</v>
      </c>
      <c r="L19" s="32"/>
    </row>
    <row r="20" spans="2:12" s="1" customFormat="1" ht="6.9" customHeight="1">
      <c r="B20" s="32"/>
      <c r="L20" s="32"/>
    </row>
    <row r="21" spans="2:12" s="1" customFormat="1" ht="12" customHeight="1">
      <c r="B21" s="32"/>
      <c r="D21" s="27" t="s">
        <v>30</v>
      </c>
      <c r="I21" s="27" t="s">
        <v>25</v>
      </c>
      <c r="J21" s="28" t="str">
        <f>'Rekapitulace stavby'!AN13</f>
        <v>Vyplň údaj</v>
      </c>
      <c r="L21" s="32"/>
    </row>
    <row r="22" spans="2:12" s="1" customFormat="1" ht="18" customHeight="1">
      <c r="B22" s="32"/>
      <c r="E22" s="261" t="str">
        <f>'Rekapitulace stavby'!E14</f>
        <v>Vyplň údaj</v>
      </c>
      <c r="F22" s="246"/>
      <c r="G22" s="246"/>
      <c r="H22" s="246"/>
      <c r="I22" s="27" t="s">
        <v>28</v>
      </c>
      <c r="J22" s="28" t="str">
        <f>'Rekapitulace stavby'!AN14</f>
        <v>Vyplň údaj</v>
      </c>
      <c r="L22" s="32"/>
    </row>
    <row r="23" spans="2:12" s="1" customFormat="1" ht="6.9" customHeight="1">
      <c r="B23" s="32"/>
      <c r="L23" s="32"/>
    </row>
    <row r="24" spans="2:12" s="1" customFormat="1" ht="12" customHeight="1">
      <c r="B24" s="32"/>
      <c r="D24" s="27" t="s">
        <v>32</v>
      </c>
      <c r="I24" s="27" t="s">
        <v>25</v>
      </c>
      <c r="J24" s="25" t="s">
        <v>33</v>
      </c>
      <c r="L24" s="32"/>
    </row>
    <row r="25" spans="2:12" s="1" customFormat="1" ht="18" customHeight="1">
      <c r="B25" s="32"/>
      <c r="E25" s="25" t="s">
        <v>34</v>
      </c>
      <c r="I25" s="27" t="s">
        <v>28</v>
      </c>
      <c r="J25" s="25" t="s">
        <v>35</v>
      </c>
      <c r="L25" s="32"/>
    </row>
    <row r="26" spans="2:12" s="1" customFormat="1" ht="6.9" customHeight="1">
      <c r="B26" s="32"/>
      <c r="L26" s="32"/>
    </row>
    <row r="27" spans="2:12" s="1" customFormat="1" ht="12" customHeight="1">
      <c r="B27" s="32"/>
      <c r="D27" s="27" t="s">
        <v>37</v>
      </c>
      <c r="I27" s="27" t="s">
        <v>25</v>
      </c>
      <c r="J27" s="25" t="s">
        <v>1</v>
      </c>
      <c r="L27" s="32"/>
    </row>
    <row r="28" spans="2:12" s="1" customFormat="1" ht="18" customHeight="1">
      <c r="B28" s="32"/>
      <c r="E28" s="25" t="s">
        <v>1634</v>
      </c>
      <c r="I28" s="27" t="s">
        <v>28</v>
      </c>
      <c r="J28" s="25" t="s">
        <v>1</v>
      </c>
      <c r="L28" s="32"/>
    </row>
    <row r="29" spans="2:12" s="1" customFormat="1" ht="6.9" customHeight="1">
      <c r="B29" s="32"/>
      <c r="L29" s="32"/>
    </row>
    <row r="30" spans="2:12" s="1" customFormat="1" ht="12" customHeight="1">
      <c r="B30" s="32"/>
      <c r="D30" s="27" t="s">
        <v>39</v>
      </c>
      <c r="L30" s="32"/>
    </row>
    <row r="31" spans="2:12" s="7" customFormat="1" ht="16.5" customHeight="1">
      <c r="B31" s="94"/>
      <c r="E31" s="250" t="s">
        <v>1</v>
      </c>
      <c r="F31" s="250"/>
      <c r="G31" s="250"/>
      <c r="H31" s="250"/>
      <c r="L31" s="94"/>
    </row>
    <row r="32" spans="2:12" s="1" customFormat="1" ht="6.9" customHeight="1">
      <c r="B32" s="32"/>
      <c r="L32" s="32"/>
    </row>
    <row r="33" spans="2:12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>
      <c r="B34" s="32"/>
      <c r="D34" s="95" t="s">
        <v>40</v>
      </c>
      <c r="J34" s="66">
        <f>ROUND(J130, 2)</f>
        <v>0</v>
      </c>
      <c r="L34" s="32"/>
    </row>
    <row r="35" spans="2:12" s="1" customFormat="1" ht="6.9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" customHeight="1">
      <c r="B36" s="32"/>
      <c r="F36" s="35" t="s">
        <v>42</v>
      </c>
      <c r="I36" s="35" t="s">
        <v>41</v>
      </c>
      <c r="J36" s="35" t="s">
        <v>43</v>
      </c>
      <c r="L36" s="32"/>
    </row>
    <row r="37" spans="2:12" s="1" customFormat="1" ht="14.4" customHeight="1">
      <c r="B37" s="32"/>
      <c r="D37" s="55" t="s">
        <v>44</v>
      </c>
      <c r="E37" s="27" t="s">
        <v>45</v>
      </c>
      <c r="F37" s="85">
        <f>ROUND((SUM(BE130:BE290)),  2)</f>
        <v>0</v>
      </c>
      <c r="I37" s="96">
        <v>0.21</v>
      </c>
      <c r="J37" s="85">
        <f>ROUND(((SUM(BE130:BE290))*I37),  2)</f>
        <v>0</v>
      </c>
      <c r="L37" s="32"/>
    </row>
    <row r="38" spans="2:12" s="1" customFormat="1" ht="14.4" customHeight="1">
      <c r="B38" s="32"/>
      <c r="E38" s="27" t="s">
        <v>46</v>
      </c>
      <c r="F38" s="85">
        <f>ROUND((SUM(BF130:BF290)),  2)</f>
        <v>0</v>
      </c>
      <c r="I38" s="96">
        <v>0.12</v>
      </c>
      <c r="J38" s="85">
        <f>ROUND(((SUM(BF130:BF290))*I38),  2)</f>
        <v>0</v>
      </c>
      <c r="L38" s="32"/>
    </row>
    <row r="39" spans="2:12" s="1" customFormat="1" ht="14.4" hidden="1" customHeight="1">
      <c r="B39" s="32"/>
      <c r="E39" s="27" t="s">
        <v>47</v>
      </c>
      <c r="F39" s="85">
        <f>ROUND((SUM(BG130:BG290)),  2)</f>
        <v>0</v>
      </c>
      <c r="I39" s="96">
        <v>0.21</v>
      </c>
      <c r="J39" s="85">
        <f>0</f>
        <v>0</v>
      </c>
      <c r="L39" s="32"/>
    </row>
    <row r="40" spans="2:12" s="1" customFormat="1" ht="14.4" hidden="1" customHeight="1">
      <c r="B40" s="32"/>
      <c r="E40" s="27" t="s">
        <v>48</v>
      </c>
      <c r="F40" s="85">
        <f>ROUND((SUM(BH130:BH290)),  2)</f>
        <v>0</v>
      </c>
      <c r="I40" s="96">
        <v>0.12</v>
      </c>
      <c r="J40" s="85">
        <f>0</f>
        <v>0</v>
      </c>
      <c r="L40" s="32"/>
    </row>
    <row r="41" spans="2:12" s="1" customFormat="1" ht="14.4" hidden="1" customHeight="1">
      <c r="B41" s="32"/>
      <c r="E41" s="27" t="s">
        <v>49</v>
      </c>
      <c r="F41" s="85">
        <f>ROUND((SUM(BI130:BI290)),  2)</f>
        <v>0</v>
      </c>
      <c r="I41" s="96">
        <v>0</v>
      </c>
      <c r="J41" s="85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97"/>
      <c r="D43" s="98" t="s">
        <v>50</v>
      </c>
      <c r="E43" s="57"/>
      <c r="F43" s="57"/>
      <c r="G43" s="99" t="s">
        <v>51</v>
      </c>
      <c r="H43" s="100" t="s">
        <v>52</v>
      </c>
      <c r="I43" s="57"/>
      <c r="J43" s="101">
        <f>SUM(J34:J41)</f>
        <v>0</v>
      </c>
      <c r="K43" s="102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55</v>
      </c>
      <c r="E61" s="34"/>
      <c r="F61" s="103" t="s">
        <v>56</v>
      </c>
      <c r="G61" s="43" t="s">
        <v>55</v>
      </c>
      <c r="H61" s="34"/>
      <c r="I61" s="34"/>
      <c r="J61" s="104" t="s">
        <v>56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55</v>
      </c>
      <c r="E76" s="34"/>
      <c r="F76" s="103" t="s">
        <v>56</v>
      </c>
      <c r="G76" s="43" t="s">
        <v>55</v>
      </c>
      <c r="H76" s="34"/>
      <c r="I76" s="34"/>
      <c r="J76" s="104" t="s">
        <v>56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140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26.25" customHeight="1">
      <c r="B85" s="32"/>
      <c r="E85" s="258" t="str">
        <f>E7</f>
        <v>REKONSTRUKCE ODLEHČOVACÍ KOMORY OK-27 A PŘIPOJENÝCH STOK</v>
      </c>
      <c r="F85" s="259"/>
      <c r="G85" s="259"/>
      <c r="H85" s="259"/>
      <c r="L85" s="32"/>
    </row>
    <row r="86" spans="2:12" ht="12" customHeight="1">
      <c r="B86" s="20"/>
      <c r="C86" s="27" t="s">
        <v>133</v>
      </c>
      <c r="L86" s="20"/>
    </row>
    <row r="87" spans="2:12" ht="16.5" customHeight="1">
      <c r="B87" s="20"/>
      <c r="E87" s="258" t="s">
        <v>134</v>
      </c>
      <c r="F87" s="234"/>
      <c r="G87" s="234"/>
      <c r="H87" s="234"/>
      <c r="L87" s="20"/>
    </row>
    <row r="88" spans="2:12" ht="12" customHeight="1">
      <c r="B88" s="20"/>
      <c r="C88" s="27" t="s">
        <v>135</v>
      </c>
      <c r="L88" s="20"/>
    </row>
    <row r="89" spans="2:12" s="1" customFormat="1" ht="16.5" customHeight="1">
      <c r="B89" s="32"/>
      <c r="E89" s="222" t="s">
        <v>1632</v>
      </c>
      <c r="F89" s="260"/>
      <c r="G89" s="260"/>
      <c r="H89" s="260"/>
      <c r="L89" s="32"/>
    </row>
    <row r="90" spans="2:12" s="1" customFormat="1" ht="12" customHeight="1">
      <c r="B90" s="32"/>
      <c r="C90" s="27" t="s">
        <v>137</v>
      </c>
      <c r="L90" s="32"/>
    </row>
    <row r="91" spans="2:12" s="1" customFormat="1" ht="16.5" customHeight="1">
      <c r="B91" s="32"/>
      <c r="E91" s="254" t="str">
        <f>E13</f>
        <v>01.2.5 - Oplocení</v>
      </c>
      <c r="F91" s="260"/>
      <c r="G91" s="260"/>
      <c r="H91" s="260"/>
      <c r="L91" s="32"/>
    </row>
    <row r="92" spans="2:12" s="1" customFormat="1" ht="6.9" customHeight="1">
      <c r="B92" s="32"/>
      <c r="L92" s="32"/>
    </row>
    <row r="93" spans="2:12" s="1" customFormat="1" ht="12" customHeight="1">
      <c r="B93" s="32"/>
      <c r="C93" s="27" t="s">
        <v>20</v>
      </c>
      <c r="F93" s="25" t="str">
        <f>F16</f>
        <v>Tábor</v>
      </c>
      <c r="I93" s="27" t="s">
        <v>22</v>
      </c>
      <c r="J93" s="52" t="str">
        <f>IF(J16="","",J16)</f>
        <v>4. 8. 2025</v>
      </c>
      <c r="L93" s="32"/>
    </row>
    <row r="94" spans="2:12" s="1" customFormat="1" ht="6.9" customHeight="1">
      <c r="B94" s="32"/>
      <c r="L94" s="32"/>
    </row>
    <row r="95" spans="2:12" s="1" customFormat="1" ht="25.65" customHeight="1">
      <c r="B95" s="32"/>
      <c r="C95" s="27" t="s">
        <v>24</v>
      </c>
      <c r="F95" s="25" t="str">
        <f>E19</f>
        <v>VST s.r.o., Kosova 28594, Tábor</v>
      </c>
      <c r="I95" s="27" t="s">
        <v>32</v>
      </c>
      <c r="J95" s="30" t="str">
        <f>E25</f>
        <v>Aquaprocon s.r.o., Divize Praha</v>
      </c>
      <c r="L95" s="32"/>
    </row>
    <row r="96" spans="2:12" s="1" customFormat="1" ht="15.15" customHeight="1">
      <c r="B96" s="32"/>
      <c r="C96" s="27" t="s">
        <v>30</v>
      </c>
      <c r="F96" s="25" t="str">
        <f>IF(E22="","",E22)</f>
        <v>Vyplň údaj</v>
      </c>
      <c r="I96" s="27" t="s">
        <v>37</v>
      </c>
      <c r="J96" s="30" t="str">
        <f>E28</f>
        <v>ing. Zdena Průšková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05" t="s">
        <v>141</v>
      </c>
      <c r="D98" s="97"/>
      <c r="E98" s="97"/>
      <c r="F98" s="97"/>
      <c r="G98" s="97"/>
      <c r="H98" s="97"/>
      <c r="I98" s="97"/>
      <c r="J98" s="106" t="s">
        <v>142</v>
      </c>
      <c r="K98" s="97"/>
      <c r="L98" s="32"/>
    </row>
    <row r="99" spans="2:47" s="1" customFormat="1" ht="10.35" customHeight="1">
      <c r="B99" s="32"/>
      <c r="L99" s="32"/>
    </row>
    <row r="100" spans="2:47" s="1" customFormat="1" ht="22.95" customHeight="1">
      <c r="B100" s="32"/>
      <c r="C100" s="107" t="s">
        <v>143</v>
      </c>
      <c r="J100" s="66">
        <f>J130</f>
        <v>0</v>
      </c>
      <c r="L100" s="32"/>
      <c r="AU100" s="17" t="s">
        <v>144</v>
      </c>
    </row>
    <row r="101" spans="2:47" s="8" customFormat="1" ht="24.9" customHeight="1">
      <c r="B101" s="108"/>
      <c r="D101" s="109" t="s">
        <v>145</v>
      </c>
      <c r="E101" s="110"/>
      <c r="F101" s="110"/>
      <c r="G101" s="110"/>
      <c r="H101" s="110"/>
      <c r="I101" s="110"/>
      <c r="J101" s="111">
        <f>J131</f>
        <v>0</v>
      </c>
      <c r="L101" s="108"/>
    </row>
    <row r="102" spans="2:47" s="9" customFormat="1" ht="19.95" customHeight="1">
      <c r="B102" s="112"/>
      <c r="D102" s="113" t="s">
        <v>146</v>
      </c>
      <c r="E102" s="114"/>
      <c r="F102" s="114"/>
      <c r="G102" s="114"/>
      <c r="H102" s="114"/>
      <c r="I102" s="114"/>
      <c r="J102" s="115">
        <f>J132</f>
        <v>0</v>
      </c>
      <c r="L102" s="112"/>
    </row>
    <row r="103" spans="2:47" s="9" customFormat="1" ht="19.95" customHeight="1">
      <c r="B103" s="112"/>
      <c r="D103" s="113" t="s">
        <v>147</v>
      </c>
      <c r="E103" s="114"/>
      <c r="F103" s="114"/>
      <c r="G103" s="114"/>
      <c r="H103" s="114"/>
      <c r="I103" s="114"/>
      <c r="J103" s="115">
        <f>J187</f>
        <v>0</v>
      </c>
      <c r="L103" s="112"/>
    </row>
    <row r="104" spans="2:47" s="9" customFormat="1" ht="19.95" customHeight="1">
      <c r="B104" s="112"/>
      <c r="D104" s="113" t="s">
        <v>1635</v>
      </c>
      <c r="E104" s="114"/>
      <c r="F104" s="114"/>
      <c r="G104" s="114"/>
      <c r="H104" s="114"/>
      <c r="I104" s="114"/>
      <c r="J104" s="115">
        <f>J203</f>
        <v>0</v>
      </c>
      <c r="L104" s="112"/>
    </row>
    <row r="105" spans="2:47" s="9" customFormat="1" ht="19.95" customHeight="1">
      <c r="B105" s="112"/>
      <c r="D105" s="113" t="s">
        <v>152</v>
      </c>
      <c r="E105" s="114"/>
      <c r="F105" s="114"/>
      <c r="G105" s="114"/>
      <c r="H105" s="114"/>
      <c r="I105" s="114"/>
      <c r="J105" s="115">
        <f>J258</f>
        <v>0</v>
      </c>
      <c r="L105" s="112"/>
    </row>
    <row r="106" spans="2:47" s="9" customFormat="1" ht="19.95" customHeight="1">
      <c r="B106" s="112"/>
      <c r="D106" s="113" t="s">
        <v>153</v>
      </c>
      <c r="E106" s="114"/>
      <c r="F106" s="114"/>
      <c r="G106" s="114"/>
      <c r="H106" s="114"/>
      <c r="I106" s="114"/>
      <c r="J106" s="115">
        <f>J289</f>
        <v>0</v>
      </c>
      <c r="L106" s="112"/>
    </row>
    <row r="107" spans="2:47" s="1" customFormat="1" ht="21.75" customHeight="1">
      <c r="B107" s="32"/>
      <c r="L107" s="32"/>
    </row>
    <row r="108" spans="2:47" s="1" customFormat="1" ht="6.9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47" s="1" customFormat="1" ht="6.9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12" s="1" customFormat="1" ht="24.9" customHeight="1">
      <c r="B113" s="32"/>
      <c r="C113" s="21" t="s">
        <v>156</v>
      </c>
      <c r="L113" s="32"/>
    </row>
    <row r="114" spans="2:12" s="1" customFormat="1" ht="6.9" customHeight="1">
      <c r="B114" s="32"/>
      <c r="L114" s="32"/>
    </row>
    <row r="115" spans="2:12" s="1" customFormat="1" ht="12" customHeight="1">
      <c r="B115" s="32"/>
      <c r="C115" s="27" t="s">
        <v>16</v>
      </c>
      <c r="L115" s="32"/>
    </row>
    <row r="116" spans="2:12" s="1" customFormat="1" ht="26.25" customHeight="1">
      <c r="B116" s="32"/>
      <c r="E116" s="258" t="str">
        <f>E7</f>
        <v>REKONSTRUKCE ODLEHČOVACÍ KOMORY OK-27 A PŘIPOJENÝCH STOK</v>
      </c>
      <c r="F116" s="259"/>
      <c r="G116" s="259"/>
      <c r="H116" s="259"/>
      <c r="L116" s="32"/>
    </row>
    <row r="117" spans="2:12" ht="12" customHeight="1">
      <c r="B117" s="20"/>
      <c r="C117" s="27" t="s">
        <v>133</v>
      </c>
      <c r="L117" s="20"/>
    </row>
    <row r="118" spans="2:12" ht="16.5" customHeight="1">
      <c r="B118" s="20"/>
      <c r="E118" s="258" t="s">
        <v>134</v>
      </c>
      <c r="F118" s="234"/>
      <c r="G118" s="234"/>
      <c r="H118" s="234"/>
      <c r="L118" s="20"/>
    </row>
    <row r="119" spans="2:12" ht="12" customHeight="1">
      <c r="B119" s="20"/>
      <c r="C119" s="27" t="s">
        <v>135</v>
      </c>
      <c r="L119" s="20"/>
    </row>
    <row r="120" spans="2:12" s="1" customFormat="1" ht="16.5" customHeight="1">
      <c r="B120" s="32"/>
      <c r="E120" s="222" t="s">
        <v>1632</v>
      </c>
      <c r="F120" s="260"/>
      <c r="G120" s="260"/>
      <c r="H120" s="260"/>
      <c r="L120" s="32"/>
    </row>
    <row r="121" spans="2:12" s="1" customFormat="1" ht="12" customHeight="1">
      <c r="B121" s="32"/>
      <c r="C121" s="27" t="s">
        <v>137</v>
      </c>
      <c r="L121" s="32"/>
    </row>
    <row r="122" spans="2:12" s="1" customFormat="1" ht="16.5" customHeight="1">
      <c r="B122" s="32"/>
      <c r="E122" s="254" t="str">
        <f>E13</f>
        <v>01.2.5 - Oplocení</v>
      </c>
      <c r="F122" s="260"/>
      <c r="G122" s="260"/>
      <c r="H122" s="260"/>
      <c r="L122" s="32"/>
    </row>
    <row r="123" spans="2:12" s="1" customFormat="1" ht="6.9" customHeight="1">
      <c r="B123" s="32"/>
      <c r="L123" s="32"/>
    </row>
    <row r="124" spans="2:12" s="1" customFormat="1" ht="12" customHeight="1">
      <c r="B124" s="32"/>
      <c r="C124" s="27" t="s">
        <v>20</v>
      </c>
      <c r="F124" s="25" t="str">
        <f>F16</f>
        <v>Tábor</v>
      </c>
      <c r="I124" s="27" t="s">
        <v>22</v>
      </c>
      <c r="J124" s="52" t="str">
        <f>IF(J16="","",J16)</f>
        <v>4. 8. 2025</v>
      </c>
      <c r="L124" s="32"/>
    </row>
    <row r="125" spans="2:12" s="1" customFormat="1" ht="6.9" customHeight="1">
      <c r="B125" s="32"/>
      <c r="L125" s="32"/>
    </row>
    <row r="126" spans="2:12" s="1" customFormat="1" ht="25.65" customHeight="1">
      <c r="B126" s="32"/>
      <c r="C126" s="27" t="s">
        <v>24</v>
      </c>
      <c r="F126" s="25" t="str">
        <f>E19</f>
        <v>VST s.r.o., Kosova 28594, Tábor</v>
      </c>
      <c r="I126" s="27" t="s">
        <v>32</v>
      </c>
      <c r="J126" s="30" t="str">
        <f>E25</f>
        <v>Aquaprocon s.r.o., Divize Praha</v>
      </c>
      <c r="L126" s="32"/>
    </row>
    <row r="127" spans="2:12" s="1" customFormat="1" ht="15.15" customHeight="1">
      <c r="B127" s="32"/>
      <c r="C127" s="27" t="s">
        <v>30</v>
      </c>
      <c r="F127" s="25" t="str">
        <f>IF(E22="","",E22)</f>
        <v>Vyplň údaj</v>
      </c>
      <c r="I127" s="27" t="s">
        <v>37</v>
      </c>
      <c r="J127" s="30" t="str">
        <f>E28</f>
        <v>ing. Zdena Průšková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16"/>
      <c r="C129" s="117" t="s">
        <v>157</v>
      </c>
      <c r="D129" s="118" t="s">
        <v>65</v>
      </c>
      <c r="E129" s="118" t="s">
        <v>61</v>
      </c>
      <c r="F129" s="118" t="s">
        <v>62</v>
      </c>
      <c r="G129" s="118" t="s">
        <v>158</v>
      </c>
      <c r="H129" s="118" t="s">
        <v>159</v>
      </c>
      <c r="I129" s="118" t="s">
        <v>160</v>
      </c>
      <c r="J129" s="119" t="s">
        <v>142</v>
      </c>
      <c r="K129" s="120" t="s">
        <v>161</v>
      </c>
      <c r="L129" s="116"/>
      <c r="M129" s="59" t="s">
        <v>1</v>
      </c>
      <c r="N129" s="60" t="s">
        <v>44</v>
      </c>
      <c r="O129" s="60" t="s">
        <v>162</v>
      </c>
      <c r="P129" s="60" t="s">
        <v>163</v>
      </c>
      <c r="Q129" s="60" t="s">
        <v>164</v>
      </c>
      <c r="R129" s="60" t="s">
        <v>165</v>
      </c>
      <c r="S129" s="60" t="s">
        <v>166</v>
      </c>
      <c r="T129" s="61" t="s">
        <v>167</v>
      </c>
    </row>
    <row r="130" spans="2:65" s="1" customFormat="1" ht="22.95" customHeight="1">
      <c r="B130" s="32"/>
      <c r="C130" s="64" t="s">
        <v>168</v>
      </c>
      <c r="J130" s="121">
        <f>BK130</f>
        <v>0</v>
      </c>
      <c r="L130" s="32"/>
      <c r="M130" s="62"/>
      <c r="N130" s="53"/>
      <c r="O130" s="53"/>
      <c r="P130" s="122">
        <f>P131</f>
        <v>0</v>
      </c>
      <c r="Q130" s="53"/>
      <c r="R130" s="122">
        <f>R131</f>
        <v>18.403036219999997</v>
      </c>
      <c r="S130" s="53"/>
      <c r="T130" s="123">
        <f>T131</f>
        <v>17.052760000000003</v>
      </c>
      <c r="AT130" s="17" t="s">
        <v>79</v>
      </c>
      <c r="AU130" s="17" t="s">
        <v>144</v>
      </c>
      <c r="BK130" s="124">
        <f>BK131</f>
        <v>0</v>
      </c>
    </row>
    <row r="131" spans="2:65" s="11" customFormat="1" ht="25.95" customHeight="1">
      <c r="B131" s="125"/>
      <c r="D131" s="126" t="s">
        <v>79</v>
      </c>
      <c r="E131" s="127" t="s">
        <v>169</v>
      </c>
      <c r="F131" s="127" t="s">
        <v>170</v>
      </c>
      <c r="I131" s="128"/>
      <c r="J131" s="129">
        <f>BK131</f>
        <v>0</v>
      </c>
      <c r="L131" s="125"/>
      <c r="M131" s="130"/>
      <c r="P131" s="131">
        <f>P132+P187+P203+P258+P289</f>
        <v>0</v>
      </c>
      <c r="R131" s="131">
        <f>R132+R187+R203+R258+R289</f>
        <v>18.403036219999997</v>
      </c>
      <c r="T131" s="132">
        <f>T132+T187+T203+T258+T289</f>
        <v>17.052760000000003</v>
      </c>
      <c r="AR131" s="126" t="s">
        <v>87</v>
      </c>
      <c r="AT131" s="133" t="s">
        <v>79</v>
      </c>
      <c r="AU131" s="133" t="s">
        <v>80</v>
      </c>
      <c r="AY131" s="126" t="s">
        <v>171</v>
      </c>
      <c r="BK131" s="134">
        <f>BK132+BK187+BK203+BK258+BK289</f>
        <v>0</v>
      </c>
    </row>
    <row r="132" spans="2:65" s="11" customFormat="1" ht="22.95" customHeight="1">
      <c r="B132" s="125"/>
      <c r="D132" s="126" t="s">
        <v>79</v>
      </c>
      <c r="E132" s="135" t="s">
        <v>87</v>
      </c>
      <c r="F132" s="135" t="s">
        <v>172</v>
      </c>
      <c r="I132" s="128"/>
      <c r="J132" s="136">
        <f>BK132</f>
        <v>0</v>
      </c>
      <c r="L132" s="125"/>
      <c r="M132" s="130"/>
      <c r="P132" s="131">
        <f>SUM(P133:P186)</f>
        <v>0</v>
      </c>
      <c r="R132" s="131">
        <f>SUM(R133:R186)</f>
        <v>0</v>
      </c>
      <c r="T132" s="132">
        <f>SUM(T133:T186)</f>
        <v>0</v>
      </c>
      <c r="AR132" s="126" t="s">
        <v>87</v>
      </c>
      <c r="AT132" s="133" t="s">
        <v>79</v>
      </c>
      <c r="AU132" s="133" t="s">
        <v>87</v>
      </c>
      <c r="AY132" s="126" t="s">
        <v>171</v>
      </c>
      <c r="BK132" s="134">
        <f>SUM(BK133:BK186)</f>
        <v>0</v>
      </c>
    </row>
    <row r="133" spans="2:65" s="1" customFormat="1" ht="33" customHeight="1">
      <c r="B133" s="32"/>
      <c r="C133" s="137" t="s">
        <v>87</v>
      </c>
      <c r="D133" s="137" t="s">
        <v>173</v>
      </c>
      <c r="E133" s="138" t="s">
        <v>2980</v>
      </c>
      <c r="F133" s="139" t="s">
        <v>2981</v>
      </c>
      <c r="G133" s="140" t="s">
        <v>280</v>
      </c>
      <c r="H133" s="141">
        <v>6.2880000000000003</v>
      </c>
      <c r="I133" s="142"/>
      <c r="J133" s="143">
        <f>ROUND(I133*H133,2)</f>
        <v>0</v>
      </c>
      <c r="K133" s="144"/>
      <c r="L133" s="32"/>
      <c r="M133" s="145" t="s">
        <v>1</v>
      </c>
      <c r="N133" s="146" t="s">
        <v>45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AR133" s="149" t="s">
        <v>177</v>
      </c>
      <c r="AT133" s="149" t="s">
        <v>173</v>
      </c>
      <c r="AU133" s="149" t="s">
        <v>89</v>
      </c>
      <c r="AY133" s="17" t="s">
        <v>171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7" t="s">
        <v>87</v>
      </c>
      <c r="BK133" s="150">
        <f>ROUND(I133*H133,2)</f>
        <v>0</v>
      </c>
      <c r="BL133" s="17" t="s">
        <v>177</v>
      </c>
      <c r="BM133" s="149" t="s">
        <v>2982</v>
      </c>
    </row>
    <row r="134" spans="2:65" s="12" customFormat="1">
      <c r="B134" s="151"/>
      <c r="D134" s="152" t="s">
        <v>179</v>
      </c>
      <c r="E134" s="153" t="s">
        <v>1</v>
      </c>
      <c r="F134" s="154" t="s">
        <v>2983</v>
      </c>
      <c r="H134" s="153" t="s">
        <v>1</v>
      </c>
      <c r="I134" s="155"/>
      <c r="L134" s="151"/>
      <c r="M134" s="156"/>
      <c r="T134" s="157"/>
      <c r="AT134" s="153" t="s">
        <v>179</v>
      </c>
      <c r="AU134" s="153" t="s">
        <v>89</v>
      </c>
      <c r="AV134" s="12" t="s">
        <v>87</v>
      </c>
      <c r="AW134" s="12" t="s">
        <v>36</v>
      </c>
      <c r="AX134" s="12" t="s">
        <v>80</v>
      </c>
      <c r="AY134" s="153" t="s">
        <v>171</v>
      </c>
    </row>
    <row r="135" spans="2:65" s="12" customFormat="1" ht="20.399999999999999">
      <c r="B135" s="151"/>
      <c r="D135" s="152" t="s">
        <v>179</v>
      </c>
      <c r="E135" s="153" t="s">
        <v>1</v>
      </c>
      <c r="F135" s="154" t="s">
        <v>2984</v>
      </c>
      <c r="H135" s="153" t="s">
        <v>1</v>
      </c>
      <c r="I135" s="155"/>
      <c r="L135" s="151"/>
      <c r="M135" s="156"/>
      <c r="T135" s="157"/>
      <c r="AT135" s="153" t="s">
        <v>179</v>
      </c>
      <c r="AU135" s="153" t="s">
        <v>89</v>
      </c>
      <c r="AV135" s="12" t="s">
        <v>87</v>
      </c>
      <c r="AW135" s="12" t="s">
        <v>36</v>
      </c>
      <c r="AX135" s="12" t="s">
        <v>80</v>
      </c>
      <c r="AY135" s="153" t="s">
        <v>171</v>
      </c>
    </row>
    <row r="136" spans="2:65" s="13" customFormat="1">
      <c r="B136" s="158"/>
      <c r="D136" s="152" t="s">
        <v>179</v>
      </c>
      <c r="E136" s="159" t="s">
        <v>1</v>
      </c>
      <c r="F136" s="160" t="s">
        <v>2985</v>
      </c>
      <c r="H136" s="161">
        <v>3.6</v>
      </c>
      <c r="I136" s="162"/>
      <c r="L136" s="158"/>
      <c r="M136" s="163"/>
      <c r="T136" s="164"/>
      <c r="AT136" s="159" t="s">
        <v>179</v>
      </c>
      <c r="AU136" s="159" t="s">
        <v>89</v>
      </c>
      <c r="AV136" s="13" t="s">
        <v>89</v>
      </c>
      <c r="AW136" s="13" t="s">
        <v>36</v>
      </c>
      <c r="AX136" s="13" t="s">
        <v>80</v>
      </c>
      <c r="AY136" s="159" t="s">
        <v>171</v>
      </c>
    </row>
    <row r="137" spans="2:65" s="12" customFormat="1">
      <c r="B137" s="151"/>
      <c r="D137" s="152" t="s">
        <v>179</v>
      </c>
      <c r="E137" s="153" t="s">
        <v>1</v>
      </c>
      <c r="F137" s="154" t="s">
        <v>2986</v>
      </c>
      <c r="H137" s="153" t="s">
        <v>1</v>
      </c>
      <c r="I137" s="155"/>
      <c r="L137" s="151"/>
      <c r="M137" s="156"/>
      <c r="T137" s="157"/>
      <c r="AT137" s="153" t="s">
        <v>179</v>
      </c>
      <c r="AU137" s="153" t="s">
        <v>89</v>
      </c>
      <c r="AV137" s="12" t="s">
        <v>87</v>
      </c>
      <c r="AW137" s="12" t="s">
        <v>36</v>
      </c>
      <c r="AX137" s="12" t="s">
        <v>80</v>
      </c>
      <c r="AY137" s="153" t="s">
        <v>171</v>
      </c>
    </row>
    <row r="138" spans="2:65" s="13" customFormat="1">
      <c r="B138" s="158"/>
      <c r="D138" s="152" t="s">
        <v>179</v>
      </c>
      <c r="E138" s="159" t="s">
        <v>1</v>
      </c>
      <c r="F138" s="160" t="s">
        <v>2987</v>
      </c>
      <c r="H138" s="161">
        <v>2.6880000000000002</v>
      </c>
      <c r="I138" s="162"/>
      <c r="L138" s="158"/>
      <c r="M138" s="163"/>
      <c r="T138" s="164"/>
      <c r="AT138" s="159" t="s">
        <v>179</v>
      </c>
      <c r="AU138" s="159" t="s">
        <v>89</v>
      </c>
      <c r="AV138" s="13" t="s">
        <v>89</v>
      </c>
      <c r="AW138" s="13" t="s">
        <v>36</v>
      </c>
      <c r="AX138" s="13" t="s">
        <v>80</v>
      </c>
      <c r="AY138" s="159" t="s">
        <v>171</v>
      </c>
    </row>
    <row r="139" spans="2:65" s="14" customFormat="1">
      <c r="B139" s="165"/>
      <c r="D139" s="152" t="s">
        <v>179</v>
      </c>
      <c r="E139" s="166" t="s">
        <v>1</v>
      </c>
      <c r="F139" s="167" t="s">
        <v>183</v>
      </c>
      <c r="H139" s="168">
        <v>6.2880000000000003</v>
      </c>
      <c r="I139" s="169"/>
      <c r="L139" s="165"/>
      <c r="M139" s="170"/>
      <c r="T139" s="171"/>
      <c r="AT139" s="166" t="s">
        <v>179</v>
      </c>
      <c r="AU139" s="166" t="s">
        <v>89</v>
      </c>
      <c r="AV139" s="14" t="s">
        <v>177</v>
      </c>
      <c r="AW139" s="14" t="s">
        <v>36</v>
      </c>
      <c r="AX139" s="14" t="s">
        <v>87</v>
      </c>
      <c r="AY139" s="166" t="s">
        <v>171</v>
      </c>
    </row>
    <row r="140" spans="2:65" s="1" customFormat="1" ht="24.15" customHeight="1">
      <c r="B140" s="32"/>
      <c r="C140" s="137" t="s">
        <v>89</v>
      </c>
      <c r="D140" s="137" t="s">
        <v>173</v>
      </c>
      <c r="E140" s="138" t="s">
        <v>2988</v>
      </c>
      <c r="F140" s="139" t="s">
        <v>2989</v>
      </c>
      <c r="G140" s="140" t="s">
        <v>280</v>
      </c>
      <c r="H140" s="141">
        <v>5.0880000000000001</v>
      </c>
      <c r="I140" s="142"/>
      <c r="J140" s="143">
        <f>ROUND(I140*H140,2)</f>
        <v>0</v>
      </c>
      <c r="K140" s="144"/>
      <c r="L140" s="32"/>
      <c r="M140" s="145" t="s">
        <v>1</v>
      </c>
      <c r="N140" s="146" t="s">
        <v>45</v>
      </c>
      <c r="P140" s="147">
        <f>O140*H140</f>
        <v>0</v>
      </c>
      <c r="Q140" s="147">
        <v>0</v>
      </c>
      <c r="R140" s="147">
        <f>Q140*H140</f>
        <v>0</v>
      </c>
      <c r="S140" s="147">
        <v>0</v>
      </c>
      <c r="T140" s="148">
        <f>S140*H140</f>
        <v>0</v>
      </c>
      <c r="AR140" s="149" t="s">
        <v>177</v>
      </c>
      <c r="AT140" s="149" t="s">
        <v>173</v>
      </c>
      <c r="AU140" s="149" t="s">
        <v>89</v>
      </c>
      <c r="AY140" s="17" t="s">
        <v>171</v>
      </c>
      <c r="BE140" s="150">
        <f>IF(N140="základní",J140,0)</f>
        <v>0</v>
      </c>
      <c r="BF140" s="150">
        <f>IF(N140="snížená",J140,0)</f>
        <v>0</v>
      </c>
      <c r="BG140" s="150">
        <f>IF(N140="zákl. přenesená",J140,0)</f>
        <v>0</v>
      </c>
      <c r="BH140" s="150">
        <f>IF(N140="sníž. přenesená",J140,0)</f>
        <v>0</v>
      </c>
      <c r="BI140" s="150">
        <f>IF(N140="nulová",J140,0)</f>
        <v>0</v>
      </c>
      <c r="BJ140" s="17" t="s">
        <v>87</v>
      </c>
      <c r="BK140" s="150">
        <f>ROUND(I140*H140,2)</f>
        <v>0</v>
      </c>
      <c r="BL140" s="17" t="s">
        <v>177</v>
      </c>
      <c r="BM140" s="149" t="s">
        <v>2990</v>
      </c>
    </row>
    <row r="141" spans="2:65" s="12" customFormat="1">
      <c r="B141" s="151"/>
      <c r="D141" s="152" t="s">
        <v>179</v>
      </c>
      <c r="E141" s="153" t="s">
        <v>1</v>
      </c>
      <c r="F141" s="154" t="s">
        <v>2991</v>
      </c>
      <c r="H141" s="153" t="s">
        <v>1</v>
      </c>
      <c r="I141" s="155"/>
      <c r="L141" s="151"/>
      <c r="M141" s="156"/>
      <c r="T141" s="157"/>
      <c r="AT141" s="153" t="s">
        <v>179</v>
      </c>
      <c r="AU141" s="153" t="s">
        <v>89</v>
      </c>
      <c r="AV141" s="12" t="s">
        <v>87</v>
      </c>
      <c r="AW141" s="12" t="s">
        <v>36</v>
      </c>
      <c r="AX141" s="12" t="s">
        <v>80</v>
      </c>
      <c r="AY141" s="153" t="s">
        <v>171</v>
      </c>
    </row>
    <row r="142" spans="2:65" s="13" customFormat="1">
      <c r="B142" s="158"/>
      <c r="D142" s="152" t="s">
        <v>179</v>
      </c>
      <c r="E142" s="159" t="s">
        <v>1</v>
      </c>
      <c r="F142" s="160" t="s">
        <v>2992</v>
      </c>
      <c r="H142" s="161">
        <v>2.944</v>
      </c>
      <c r="I142" s="162"/>
      <c r="L142" s="158"/>
      <c r="M142" s="163"/>
      <c r="T142" s="164"/>
      <c r="AT142" s="159" t="s">
        <v>179</v>
      </c>
      <c r="AU142" s="159" t="s">
        <v>89</v>
      </c>
      <c r="AV142" s="13" t="s">
        <v>89</v>
      </c>
      <c r="AW142" s="13" t="s">
        <v>36</v>
      </c>
      <c r="AX142" s="13" t="s">
        <v>80</v>
      </c>
      <c r="AY142" s="159" t="s">
        <v>171</v>
      </c>
    </row>
    <row r="143" spans="2:65" s="13" customFormat="1">
      <c r="B143" s="158"/>
      <c r="D143" s="152" t="s">
        <v>179</v>
      </c>
      <c r="E143" s="159" t="s">
        <v>1</v>
      </c>
      <c r="F143" s="160" t="s">
        <v>2993</v>
      </c>
      <c r="H143" s="161">
        <v>0.2</v>
      </c>
      <c r="I143" s="162"/>
      <c r="L143" s="158"/>
      <c r="M143" s="163"/>
      <c r="T143" s="164"/>
      <c r="AT143" s="159" t="s">
        <v>179</v>
      </c>
      <c r="AU143" s="159" t="s">
        <v>89</v>
      </c>
      <c r="AV143" s="13" t="s">
        <v>89</v>
      </c>
      <c r="AW143" s="13" t="s">
        <v>36</v>
      </c>
      <c r="AX143" s="13" t="s">
        <v>80</v>
      </c>
      <c r="AY143" s="159" t="s">
        <v>171</v>
      </c>
    </row>
    <row r="144" spans="2:65" s="13" customFormat="1">
      <c r="B144" s="158"/>
      <c r="D144" s="152" t="s">
        <v>179</v>
      </c>
      <c r="E144" s="159" t="s">
        <v>1</v>
      </c>
      <c r="F144" s="160" t="s">
        <v>2994</v>
      </c>
      <c r="H144" s="161">
        <v>1.024</v>
      </c>
      <c r="I144" s="162"/>
      <c r="L144" s="158"/>
      <c r="M144" s="163"/>
      <c r="T144" s="164"/>
      <c r="AT144" s="159" t="s">
        <v>179</v>
      </c>
      <c r="AU144" s="159" t="s">
        <v>89</v>
      </c>
      <c r="AV144" s="13" t="s">
        <v>89</v>
      </c>
      <c r="AW144" s="13" t="s">
        <v>36</v>
      </c>
      <c r="AX144" s="13" t="s">
        <v>80</v>
      </c>
      <c r="AY144" s="159" t="s">
        <v>171</v>
      </c>
    </row>
    <row r="145" spans="2:65" s="13" customFormat="1">
      <c r="B145" s="158"/>
      <c r="D145" s="152" t="s">
        <v>179</v>
      </c>
      <c r="E145" s="159" t="s">
        <v>1</v>
      </c>
      <c r="F145" s="160" t="s">
        <v>2995</v>
      </c>
      <c r="H145" s="161">
        <v>0.92</v>
      </c>
      <c r="I145" s="162"/>
      <c r="L145" s="158"/>
      <c r="M145" s="163"/>
      <c r="T145" s="164"/>
      <c r="AT145" s="159" t="s">
        <v>179</v>
      </c>
      <c r="AU145" s="159" t="s">
        <v>89</v>
      </c>
      <c r="AV145" s="13" t="s">
        <v>89</v>
      </c>
      <c r="AW145" s="13" t="s">
        <v>36</v>
      </c>
      <c r="AX145" s="13" t="s">
        <v>80</v>
      </c>
      <c r="AY145" s="159" t="s">
        <v>171</v>
      </c>
    </row>
    <row r="146" spans="2:65" s="14" customFormat="1">
      <c r="B146" s="165"/>
      <c r="D146" s="152" t="s">
        <v>179</v>
      </c>
      <c r="E146" s="166" t="s">
        <v>1</v>
      </c>
      <c r="F146" s="167" t="s">
        <v>183</v>
      </c>
      <c r="H146" s="168">
        <v>5.0880000000000001</v>
      </c>
      <c r="I146" s="169"/>
      <c r="L146" s="165"/>
      <c r="M146" s="170"/>
      <c r="T146" s="171"/>
      <c r="AT146" s="166" t="s">
        <v>179</v>
      </c>
      <c r="AU146" s="166" t="s">
        <v>89</v>
      </c>
      <c r="AV146" s="14" t="s">
        <v>177</v>
      </c>
      <c r="AW146" s="14" t="s">
        <v>36</v>
      </c>
      <c r="AX146" s="14" t="s">
        <v>87</v>
      </c>
      <c r="AY146" s="166" t="s">
        <v>171</v>
      </c>
    </row>
    <row r="147" spans="2:65" s="1" customFormat="1" ht="37.950000000000003" customHeight="1">
      <c r="B147" s="32"/>
      <c r="C147" s="137" t="s">
        <v>96</v>
      </c>
      <c r="D147" s="137" t="s">
        <v>173</v>
      </c>
      <c r="E147" s="138" t="s">
        <v>2996</v>
      </c>
      <c r="F147" s="139" t="s">
        <v>2997</v>
      </c>
      <c r="G147" s="140" t="s">
        <v>280</v>
      </c>
      <c r="H147" s="141">
        <v>19.102</v>
      </c>
      <c r="I147" s="142"/>
      <c r="J147" s="143">
        <f>ROUND(I147*H147,2)</f>
        <v>0</v>
      </c>
      <c r="K147" s="144"/>
      <c r="L147" s="32"/>
      <c r="M147" s="145" t="s">
        <v>1</v>
      </c>
      <c r="N147" s="146" t="s">
        <v>45</v>
      </c>
      <c r="P147" s="147">
        <f>O147*H147</f>
        <v>0</v>
      </c>
      <c r="Q147" s="147">
        <v>0</v>
      </c>
      <c r="R147" s="147">
        <f>Q147*H147</f>
        <v>0</v>
      </c>
      <c r="S147" s="147">
        <v>0</v>
      </c>
      <c r="T147" s="148">
        <f>S147*H147</f>
        <v>0</v>
      </c>
      <c r="AR147" s="149" t="s">
        <v>177</v>
      </c>
      <c r="AT147" s="149" t="s">
        <v>173</v>
      </c>
      <c r="AU147" s="149" t="s">
        <v>89</v>
      </c>
      <c r="AY147" s="17" t="s">
        <v>171</v>
      </c>
      <c r="BE147" s="150">
        <f>IF(N147="základní",J147,0)</f>
        <v>0</v>
      </c>
      <c r="BF147" s="150">
        <f>IF(N147="snížená",J147,0)</f>
        <v>0</v>
      </c>
      <c r="BG147" s="150">
        <f>IF(N147="zákl. přenesená",J147,0)</f>
        <v>0</v>
      </c>
      <c r="BH147" s="150">
        <f>IF(N147="sníž. přenesená",J147,0)</f>
        <v>0</v>
      </c>
      <c r="BI147" s="150">
        <f>IF(N147="nulová",J147,0)</f>
        <v>0</v>
      </c>
      <c r="BJ147" s="17" t="s">
        <v>87</v>
      </c>
      <c r="BK147" s="150">
        <f>ROUND(I147*H147,2)</f>
        <v>0</v>
      </c>
      <c r="BL147" s="17" t="s">
        <v>177</v>
      </c>
      <c r="BM147" s="149" t="s">
        <v>2998</v>
      </c>
    </row>
    <row r="148" spans="2:65" s="12" customFormat="1">
      <c r="B148" s="151"/>
      <c r="D148" s="152" t="s">
        <v>179</v>
      </c>
      <c r="E148" s="153" t="s">
        <v>1</v>
      </c>
      <c r="F148" s="154" t="s">
        <v>2999</v>
      </c>
      <c r="H148" s="153" t="s">
        <v>1</v>
      </c>
      <c r="I148" s="155"/>
      <c r="L148" s="151"/>
      <c r="M148" s="156"/>
      <c r="T148" s="157"/>
      <c r="AT148" s="153" t="s">
        <v>179</v>
      </c>
      <c r="AU148" s="153" t="s">
        <v>89</v>
      </c>
      <c r="AV148" s="12" t="s">
        <v>87</v>
      </c>
      <c r="AW148" s="12" t="s">
        <v>36</v>
      </c>
      <c r="AX148" s="12" t="s">
        <v>80</v>
      </c>
      <c r="AY148" s="153" t="s">
        <v>171</v>
      </c>
    </row>
    <row r="149" spans="2:65" s="13" customFormat="1">
      <c r="B149" s="158"/>
      <c r="D149" s="152" t="s">
        <v>179</v>
      </c>
      <c r="E149" s="159" t="s">
        <v>1</v>
      </c>
      <c r="F149" s="160" t="s">
        <v>3000</v>
      </c>
      <c r="H149" s="161">
        <v>19.102</v>
      </c>
      <c r="I149" s="162"/>
      <c r="L149" s="158"/>
      <c r="M149" s="163"/>
      <c r="T149" s="164"/>
      <c r="AT149" s="159" t="s">
        <v>179</v>
      </c>
      <c r="AU149" s="159" t="s">
        <v>89</v>
      </c>
      <c r="AV149" s="13" t="s">
        <v>89</v>
      </c>
      <c r="AW149" s="13" t="s">
        <v>36</v>
      </c>
      <c r="AX149" s="13" t="s">
        <v>87</v>
      </c>
      <c r="AY149" s="159" t="s">
        <v>171</v>
      </c>
    </row>
    <row r="150" spans="2:65" s="1" customFormat="1" ht="37.950000000000003" customHeight="1">
      <c r="B150" s="32"/>
      <c r="C150" s="137" t="s">
        <v>177</v>
      </c>
      <c r="D150" s="137" t="s">
        <v>173</v>
      </c>
      <c r="E150" s="138" t="s">
        <v>640</v>
      </c>
      <c r="F150" s="139" t="s">
        <v>641</v>
      </c>
      <c r="G150" s="140" t="s">
        <v>280</v>
      </c>
      <c r="H150" s="141">
        <v>1.825</v>
      </c>
      <c r="I150" s="142"/>
      <c r="J150" s="143">
        <f>ROUND(I150*H150,2)</f>
        <v>0</v>
      </c>
      <c r="K150" s="144"/>
      <c r="L150" s="32"/>
      <c r="M150" s="145" t="s">
        <v>1</v>
      </c>
      <c r="N150" s="146" t="s">
        <v>45</v>
      </c>
      <c r="P150" s="147">
        <f>O150*H150</f>
        <v>0</v>
      </c>
      <c r="Q150" s="147">
        <v>0</v>
      </c>
      <c r="R150" s="147">
        <f>Q150*H150</f>
        <v>0</v>
      </c>
      <c r="S150" s="147">
        <v>0</v>
      </c>
      <c r="T150" s="148">
        <f>S150*H150</f>
        <v>0</v>
      </c>
      <c r="AR150" s="149" t="s">
        <v>177</v>
      </c>
      <c r="AT150" s="149" t="s">
        <v>173</v>
      </c>
      <c r="AU150" s="149" t="s">
        <v>89</v>
      </c>
      <c r="AY150" s="17" t="s">
        <v>171</v>
      </c>
      <c r="BE150" s="150">
        <f>IF(N150="základní",J150,0)</f>
        <v>0</v>
      </c>
      <c r="BF150" s="150">
        <f>IF(N150="snížená",J150,0)</f>
        <v>0</v>
      </c>
      <c r="BG150" s="150">
        <f>IF(N150="zákl. přenesená",J150,0)</f>
        <v>0</v>
      </c>
      <c r="BH150" s="150">
        <f>IF(N150="sníž. přenesená",J150,0)</f>
        <v>0</v>
      </c>
      <c r="BI150" s="150">
        <f>IF(N150="nulová",J150,0)</f>
        <v>0</v>
      </c>
      <c r="BJ150" s="17" t="s">
        <v>87</v>
      </c>
      <c r="BK150" s="150">
        <f>ROUND(I150*H150,2)</f>
        <v>0</v>
      </c>
      <c r="BL150" s="17" t="s">
        <v>177</v>
      </c>
      <c r="BM150" s="149" t="s">
        <v>3001</v>
      </c>
    </row>
    <row r="151" spans="2:65" s="12" customFormat="1">
      <c r="B151" s="151"/>
      <c r="D151" s="152" t="s">
        <v>179</v>
      </c>
      <c r="E151" s="153" t="s">
        <v>1</v>
      </c>
      <c r="F151" s="154" t="s">
        <v>691</v>
      </c>
      <c r="H151" s="153" t="s">
        <v>1</v>
      </c>
      <c r="I151" s="155"/>
      <c r="L151" s="151"/>
      <c r="M151" s="156"/>
      <c r="T151" s="157"/>
      <c r="AT151" s="153" t="s">
        <v>179</v>
      </c>
      <c r="AU151" s="153" t="s">
        <v>89</v>
      </c>
      <c r="AV151" s="12" t="s">
        <v>87</v>
      </c>
      <c r="AW151" s="12" t="s">
        <v>36</v>
      </c>
      <c r="AX151" s="12" t="s">
        <v>80</v>
      </c>
      <c r="AY151" s="153" t="s">
        <v>171</v>
      </c>
    </row>
    <row r="152" spans="2:65" s="13" customFormat="1">
      <c r="B152" s="158"/>
      <c r="D152" s="152" t="s">
        <v>179</v>
      </c>
      <c r="E152" s="159" t="s">
        <v>1</v>
      </c>
      <c r="F152" s="160" t="s">
        <v>3002</v>
      </c>
      <c r="H152" s="161">
        <v>11.375999999999999</v>
      </c>
      <c r="I152" s="162"/>
      <c r="L152" s="158"/>
      <c r="M152" s="163"/>
      <c r="T152" s="164"/>
      <c r="AT152" s="159" t="s">
        <v>179</v>
      </c>
      <c r="AU152" s="159" t="s">
        <v>89</v>
      </c>
      <c r="AV152" s="13" t="s">
        <v>89</v>
      </c>
      <c r="AW152" s="13" t="s">
        <v>36</v>
      </c>
      <c r="AX152" s="13" t="s">
        <v>80</v>
      </c>
      <c r="AY152" s="159" t="s">
        <v>171</v>
      </c>
    </row>
    <row r="153" spans="2:65" s="13" customFormat="1">
      <c r="B153" s="158"/>
      <c r="D153" s="152" t="s">
        <v>179</v>
      </c>
      <c r="E153" s="159" t="s">
        <v>1</v>
      </c>
      <c r="F153" s="160" t="s">
        <v>3003</v>
      </c>
      <c r="H153" s="161">
        <v>-9.5510000000000002</v>
      </c>
      <c r="I153" s="162"/>
      <c r="L153" s="158"/>
      <c r="M153" s="163"/>
      <c r="T153" s="164"/>
      <c r="AT153" s="159" t="s">
        <v>179</v>
      </c>
      <c r="AU153" s="159" t="s">
        <v>89</v>
      </c>
      <c r="AV153" s="13" t="s">
        <v>89</v>
      </c>
      <c r="AW153" s="13" t="s">
        <v>36</v>
      </c>
      <c r="AX153" s="13" t="s">
        <v>80</v>
      </c>
      <c r="AY153" s="159" t="s">
        <v>171</v>
      </c>
    </row>
    <row r="154" spans="2:65" s="14" customFormat="1">
      <c r="B154" s="165"/>
      <c r="D154" s="152" t="s">
        <v>179</v>
      </c>
      <c r="E154" s="166" t="s">
        <v>1</v>
      </c>
      <c r="F154" s="167" t="s">
        <v>183</v>
      </c>
      <c r="H154" s="168">
        <v>1.8249999999999993</v>
      </c>
      <c r="I154" s="169"/>
      <c r="L154" s="165"/>
      <c r="M154" s="170"/>
      <c r="T154" s="171"/>
      <c r="AT154" s="166" t="s">
        <v>179</v>
      </c>
      <c r="AU154" s="166" t="s">
        <v>89</v>
      </c>
      <c r="AV154" s="14" t="s">
        <v>177</v>
      </c>
      <c r="AW154" s="14" t="s">
        <v>36</v>
      </c>
      <c r="AX154" s="14" t="s">
        <v>87</v>
      </c>
      <c r="AY154" s="166" t="s">
        <v>171</v>
      </c>
    </row>
    <row r="155" spans="2:65" s="1" customFormat="1" ht="37.950000000000003" customHeight="1">
      <c r="B155" s="32"/>
      <c r="C155" s="137" t="s">
        <v>204</v>
      </c>
      <c r="D155" s="137" t="s">
        <v>173</v>
      </c>
      <c r="E155" s="138" t="s">
        <v>646</v>
      </c>
      <c r="F155" s="139" t="s">
        <v>647</v>
      </c>
      <c r="G155" s="140" t="s">
        <v>280</v>
      </c>
      <c r="H155" s="141">
        <v>5.4749999999999996</v>
      </c>
      <c r="I155" s="142"/>
      <c r="J155" s="143">
        <f>ROUND(I155*H155,2)</f>
        <v>0</v>
      </c>
      <c r="K155" s="144"/>
      <c r="L155" s="32"/>
      <c r="M155" s="145" t="s">
        <v>1</v>
      </c>
      <c r="N155" s="146" t="s">
        <v>45</v>
      </c>
      <c r="P155" s="147">
        <f>O155*H155</f>
        <v>0</v>
      </c>
      <c r="Q155" s="147">
        <v>0</v>
      </c>
      <c r="R155" s="147">
        <f>Q155*H155</f>
        <v>0</v>
      </c>
      <c r="S155" s="147">
        <v>0</v>
      </c>
      <c r="T155" s="148">
        <f>S155*H155</f>
        <v>0</v>
      </c>
      <c r="AR155" s="149" t="s">
        <v>177</v>
      </c>
      <c r="AT155" s="149" t="s">
        <v>173</v>
      </c>
      <c r="AU155" s="149" t="s">
        <v>89</v>
      </c>
      <c r="AY155" s="17" t="s">
        <v>171</v>
      </c>
      <c r="BE155" s="150">
        <f>IF(N155="základní",J155,0)</f>
        <v>0</v>
      </c>
      <c r="BF155" s="150">
        <f>IF(N155="snížená",J155,0)</f>
        <v>0</v>
      </c>
      <c r="BG155" s="150">
        <f>IF(N155="zákl. přenesená",J155,0)</f>
        <v>0</v>
      </c>
      <c r="BH155" s="150">
        <f>IF(N155="sníž. přenesená",J155,0)</f>
        <v>0</v>
      </c>
      <c r="BI155" s="150">
        <f>IF(N155="nulová",J155,0)</f>
        <v>0</v>
      </c>
      <c r="BJ155" s="17" t="s">
        <v>87</v>
      </c>
      <c r="BK155" s="150">
        <f>ROUND(I155*H155,2)</f>
        <v>0</v>
      </c>
      <c r="BL155" s="17" t="s">
        <v>177</v>
      </c>
      <c r="BM155" s="149" t="s">
        <v>3004</v>
      </c>
    </row>
    <row r="156" spans="2:65" s="12" customFormat="1">
      <c r="B156" s="151"/>
      <c r="D156" s="152" t="s">
        <v>179</v>
      </c>
      <c r="E156" s="153" t="s">
        <v>1</v>
      </c>
      <c r="F156" s="154" t="s">
        <v>3005</v>
      </c>
      <c r="H156" s="153" t="s">
        <v>1</v>
      </c>
      <c r="I156" s="155"/>
      <c r="L156" s="151"/>
      <c r="M156" s="156"/>
      <c r="T156" s="157"/>
      <c r="AT156" s="153" t="s">
        <v>179</v>
      </c>
      <c r="AU156" s="153" t="s">
        <v>89</v>
      </c>
      <c r="AV156" s="12" t="s">
        <v>87</v>
      </c>
      <c r="AW156" s="12" t="s">
        <v>36</v>
      </c>
      <c r="AX156" s="12" t="s">
        <v>80</v>
      </c>
      <c r="AY156" s="153" t="s">
        <v>171</v>
      </c>
    </row>
    <row r="157" spans="2:65" s="13" customFormat="1">
      <c r="B157" s="158"/>
      <c r="D157" s="152" t="s">
        <v>179</v>
      </c>
      <c r="E157" s="159" t="s">
        <v>1</v>
      </c>
      <c r="F157" s="160" t="s">
        <v>3006</v>
      </c>
      <c r="H157" s="161">
        <v>5.4749999999999996</v>
      </c>
      <c r="I157" s="162"/>
      <c r="L157" s="158"/>
      <c r="M157" s="163"/>
      <c r="T157" s="164"/>
      <c r="AT157" s="159" t="s">
        <v>179</v>
      </c>
      <c r="AU157" s="159" t="s">
        <v>89</v>
      </c>
      <c r="AV157" s="13" t="s">
        <v>89</v>
      </c>
      <c r="AW157" s="13" t="s">
        <v>36</v>
      </c>
      <c r="AX157" s="13" t="s">
        <v>87</v>
      </c>
      <c r="AY157" s="159" t="s">
        <v>171</v>
      </c>
    </row>
    <row r="158" spans="2:65" s="1" customFormat="1" ht="24.15" customHeight="1">
      <c r="B158" s="32"/>
      <c r="C158" s="137" t="s">
        <v>210</v>
      </c>
      <c r="D158" s="137" t="s">
        <v>173</v>
      </c>
      <c r="E158" s="138" t="s">
        <v>675</v>
      </c>
      <c r="F158" s="139" t="s">
        <v>3007</v>
      </c>
      <c r="G158" s="140" t="s">
        <v>280</v>
      </c>
      <c r="H158" s="141">
        <v>9.5510000000000002</v>
      </c>
      <c r="I158" s="142"/>
      <c r="J158" s="143">
        <f>ROUND(I158*H158,2)</f>
        <v>0</v>
      </c>
      <c r="K158" s="144"/>
      <c r="L158" s="32"/>
      <c r="M158" s="145" t="s">
        <v>1</v>
      </c>
      <c r="N158" s="146" t="s">
        <v>45</v>
      </c>
      <c r="P158" s="147">
        <f>O158*H158</f>
        <v>0</v>
      </c>
      <c r="Q158" s="147">
        <v>0</v>
      </c>
      <c r="R158" s="147">
        <f>Q158*H158</f>
        <v>0</v>
      </c>
      <c r="S158" s="147">
        <v>0</v>
      </c>
      <c r="T158" s="148">
        <f>S158*H158</f>
        <v>0</v>
      </c>
      <c r="AR158" s="149" t="s">
        <v>177</v>
      </c>
      <c r="AT158" s="149" t="s">
        <v>173</v>
      </c>
      <c r="AU158" s="149" t="s">
        <v>89</v>
      </c>
      <c r="AY158" s="17" t="s">
        <v>171</v>
      </c>
      <c r="BE158" s="150">
        <f>IF(N158="základní",J158,0)</f>
        <v>0</v>
      </c>
      <c r="BF158" s="150">
        <f>IF(N158="snížená",J158,0)</f>
        <v>0</v>
      </c>
      <c r="BG158" s="150">
        <f>IF(N158="zákl. přenesená",J158,0)</f>
        <v>0</v>
      </c>
      <c r="BH158" s="150">
        <f>IF(N158="sníž. přenesená",J158,0)</f>
        <v>0</v>
      </c>
      <c r="BI158" s="150">
        <f>IF(N158="nulová",J158,0)</f>
        <v>0</v>
      </c>
      <c r="BJ158" s="17" t="s">
        <v>87</v>
      </c>
      <c r="BK158" s="150">
        <f>ROUND(I158*H158,2)</f>
        <v>0</v>
      </c>
      <c r="BL158" s="17" t="s">
        <v>177</v>
      </c>
      <c r="BM158" s="149" t="s">
        <v>3008</v>
      </c>
    </row>
    <row r="159" spans="2:65" s="12" customFormat="1">
      <c r="B159" s="151"/>
      <c r="D159" s="152" t="s">
        <v>179</v>
      </c>
      <c r="E159" s="153" t="s">
        <v>1</v>
      </c>
      <c r="F159" s="154" t="s">
        <v>678</v>
      </c>
      <c r="H159" s="153" t="s">
        <v>1</v>
      </c>
      <c r="I159" s="155"/>
      <c r="L159" s="151"/>
      <c r="M159" s="156"/>
      <c r="T159" s="157"/>
      <c r="AT159" s="153" t="s">
        <v>179</v>
      </c>
      <c r="AU159" s="153" t="s">
        <v>89</v>
      </c>
      <c r="AV159" s="12" t="s">
        <v>87</v>
      </c>
      <c r="AW159" s="12" t="s">
        <v>36</v>
      </c>
      <c r="AX159" s="12" t="s">
        <v>80</v>
      </c>
      <c r="AY159" s="153" t="s">
        <v>171</v>
      </c>
    </row>
    <row r="160" spans="2:65" s="13" customFormat="1">
      <c r="B160" s="158"/>
      <c r="D160" s="152" t="s">
        <v>179</v>
      </c>
      <c r="E160" s="159" t="s">
        <v>1</v>
      </c>
      <c r="F160" s="160" t="s">
        <v>3009</v>
      </c>
      <c r="H160" s="161">
        <v>9.5510000000000002</v>
      </c>
      <c r="I160" s="162"/>
      <c r="L160" s="158"/>
      <c r="M160" s="163"/>
      <c r="T160" s="164"/>
      <c r="AT160" s="159" t="s">
        <v>179</v>
      </c>
      <c r="AU160" s="159" t="s">
        <v>89</v>
      </c>
      <c r="AV160" s="13" t="s">
        <v>89</v>
      </c>
      <c r="AW160" s="13" t="s">
        <v>36</v>
      </c>
      <c r="AX160" s="13" t="s">
        <v>80</v>
      </c>
      <c r="AY160" s="159" t="s">
        <v>171</v>
      </c>
    </row>
    <row r="161" spans="2:65" s="14" customFormat="1">
      <c r="B161" s="165"/>
      <c r="D161" s="152" t="s">
        <v>179</v>
      </c>
      <c r="E161" s="166" t="s">
        <v>1</v>
      </c>
      <c r="F161" s="167" t="s">
        <v>183</v>
      </c>
      <c r="H161" s="168">
        <v>9.5510000000000002</v>
      </c>
      <c r="I161" s="169"/>
      <c r="L161" s="165"/>
      <c r="M161" s="170"/>
      <c r="T161" s="171"/>
      <c r="AT161" s="166" t="s">
        <v>179</v>
      </c>
      <c r="AU161" s="166" t="s">
        <v>89</v>
      </c>
      <c r="AV161" s="14" t="s">
        <v>177</v>
      </c>
      <c r="AW161" s="14" t="s">
        <v>36</v>
      </c>
      <c r="AX161" s="14" t="s">
        <v>87</v>
      </c>
      <c r="AY161" s="166" t="s">
        <v>171</v>
      </c>
    </row>
    <row r="162" spans="2:65" s="1" customFormat="1" ht="33" customHeight="1">
      <c r="B162" s="32"/>
      <c r="C162" s="137" t="s">
        <v>220</v>
      </c>
      <c r="D162" s="137" t="s">
        <v>173</v>
      </c>
      <c r="E162" s="138" t="s">
        <v>687</v>
      </c>
      <c r="F162" s="139" t="s">
        <v>688</v>
      </c>
      <c r="G162" s="140" t="s">
        <v>689</v>
      </c>
      <c r="H162" s="141">
        <v>3.65</v>
      </c>
      <c r="I162" s="142"/>
      <c r="J162" s="143">
        <f>ROUND(I162*H162,2)</f>
        <v>0</v>
      </c>
      <c r="K162" s="144"/>
      <c r="L162" s="32"/>
      <c r="M162" s="145" t="s">
        <v>1</v>
      </c>
      <c r="N162" s="146" t="s">
        <v>45</v>
      </c>
      <c r="P162" s="147">
        <f>O162*H162</f>
        <v>0</v>
      </c>
      <c r="Q162" s="147">
        <v>0</v>
      </c>
      <c r="R162" s="147">
        <f>Q162*H162</f>
        <v>0</v>
      </c>
      <c r="S162" s="147">
        <v>0</v>
      </c>
      <c r="T162" s="148">
        <f>S162*H162</f>
        <v>0</v>
      </c>
      <c r="AR162" s="149" t="s">
        <v>177</v>
      </c>
      <c r="AT162" s="149" t="s">
        <v>173</v>
      </c>
      <c r="AU162" s="149" t="s">
        <v>89</v>
      </c>
      <c r="AY162" s="17" t="s">
        <v>171</v>
      </c>
      <c r="BE162" s="150">
        <f>IF(N162="základní",J162,0)</f>
        <v>0</v>
      </c>
      <c r="BF162" s="150">
        <f>IF(N162="snížená",J162,0)</f>
        <v>0</v>
      </c>
      <c r="BG162" s="150">
        <f>IF(N162="zákl. přenesená",J162,0)</f>
        <v>0</v>
      </c>
      <c r="BH162" s="150">
        <f>IF(N162="sníž. přenesená",J162,0)</f>
        <v>0</v>
      </c>
      <c r="BI162" s="150">
        <f>IF(N162="nulová",J162,0)</f>
        <v>0</v>
      </c>
      <c r="BJ162" s="17" t="s">
        <v>87</v>
      </c>
      <c r="BK162" s="150">
        <f>ROUND(I162*H162,2)</f>
        <v>0</v>
      </c>
      <c r="BL162" s="17" t="s">
        <v>177</v>
      </c>
      <c r="BM162" s="149" t="s">
        <v>3010</v>
      </c>
    </row>
    <row r="163" spans="2:65" s="13" customFormat="1">
      <c r="B163" s="158"/>
      <c r="D163" s="152" t="s">
        <v>179</v>
      </c>
      <c r="E163" s="159" t="s">
        <v>1</v>
      </c>
      <c r="F163" s="160" t="s">
        <v>3011</v>
      </c>
      <c r="H163" s="161">
        <v>3.65</v>
      </c>
      <c r="I163" s="162"/>
      <c r="L163" s="158"/>
      <c r="M163" s="163"/>
      <c r="T163" s="164"/>
      <c r="AT163" s="159" t="s">
        <v>179</v>
      </c>
      <c r="AU163" s="159" t="s">
        <v>89</v>
      </c>
      <c r="AV163" s="13" t="s">
        <v>89</v>
      </c>
      <c r="AW163" s="13" t="s">
        <v>36</v>
      </c>
      <c r="AX163" s="13" t="s">
        <v>80</v>
      </c>
      <c r="AY163" s="159" t="s">
        <v>171</v>
      </c>
    </row>
    <row r="164" spans="2:65" s="14" customFormat="1">
      <c r="B164" s="165"/>
      <c r="D164" s="152" t="s">
        <v>179</v>
      </c>
      <c r="E164" s="166" t="s">
        <v>1</v>
      </c>
      <c r="F164" s="167" t="s">
        <v>183</v>
      </c>
      <c r="H164" s="168">
        <v>3.65</v>
      </c>
      <c r="I164" s="169"/>
      <c r="L164" s="165"/>
      <c r="M164" s="170"/>
      <c r="T164" s="171"/>
      <c r="AT164" s="166" t="s">
        <v>179</v>
      </c>
      <c r="AU164" s="166" t="s">
        <v>89</v>
      </c>
      <c r="AV164" s="14" t="s">
        <v>177</v>
      </c>
      <c r="AW164" s="14" t="s">
        <v>36</v>
      </c>
      <c r="AX164" s="14" t="s">
        <v>87</v>
      </c>
      <c r="AY164" s="166" t="s">
        <v>171</v>
      </c>
    </row>
    <row r="165" spans="2:65" s="1" customFormat="1" ht="16.5" customHeight="1">
      <c r="B165" s="32"/>
      <c r="C165" s="137" t="s">
        <v>225</v>
      </c>
      <c r="D165" s="137" t="s">
        <v>173</v>
      </c>
      <c r="E165" s="138" t="s">
        <v>697</v>
      </c>
      <c r="F165" s="139" t="s">
        <v>698</v>
      </c>
      <c r="G165" s="140" t="s">
        <v>280</v>
      </c>
      <c r="H165" s="141">
        <v>11.375999999999999</v>
      </c>
      <c r="I165" s="142"/>
      <c r="J165" s="143">
        <f>ROUND(I165*H165,2)</f>
        <v>0</v>
      </c>
      <c r="K165" s="144"/>
      <c r="L165" s="32"/>
      <c r="M165" s="145" t="s">
        <v>1</v>
      </c>
      <c r="N165" s="146" t="s">
        <v>45</v>
      </c>
      <c r="P165" s="147">
        <f>O165*H165</f>
        <v>0</v>
      </c>
      <c r="Q165" s="147">
        <v>0</v>
      </c>
      <c r="R165" s="147">
        <f>Q165*H165</f>
        <v>0</v>
      </c>
      <c r="S165" s="147">
        <v>0</v>
      </c>
      <c r="T165" s="148">
        <f>S165*H165</f>
        <v>0</v>
      </c>
      <c r="AR165" s="149" t="s">
        <v>177</v>
      </c>
      <c r="AT165" s="149" t="s">
        <v>173</v>
      </c>
      <c r="AU165" s="149" t="s">
        <v>89</v>
      </c>
      <c r="AY165" s="17" t="s">
        <v>171</v>
      </c>
      <c r="BE165" s="150">
        <f>IF(N165="základní",J165,0)</f>
        <v>0</v>
      </c>
      <c r="BF165" s="150">
        <f>IF(N165="snížená",J165,0)</f>
        <v>0</v>
      </c>
      <c r="BG165" s="150">
        <f>IF(N165="zákl. přenesená",J165,0)</f>
        <v>0</v>
      </c>
      <c r="BH165" s="150">
        <f>IF(N165="sníž. přenesená",J165,0)</f>
        <v>0</v>
      </c>
      <c r="BI165" s="150">
        <f>IF(N165="nulová",J165,0)</f>
        <v>0</v>
      </c>
      <c r="BJ165" s="17" t="s">
        <v>87</v>
      </c>
      <c r="BK165" s="150">
        <f>ROUND(I165*H165,2)</f>
        <v>0</v>
      </c>
      <c r="BL165" s="17" t="s">
        <v>177</v>
      </c>
      <c r="BM165" s="149" t="s">
        <v>3012</v>
      </c>
    </row>
    <row r="166" spans="2:65" s="13" customFormat="1">
      <c r="B166" s="158"/>
      <c r="D166" s="152" t="s">
        <v>179</v>
      </c>
      <c r="E166" s="159" t="s">
        <v>1</v>
      </c>
      <c r="F166" s="160" t="s">
        <v>3013</v>
      </c>
      <c r="H166" s="161">
        <v>1.825</v>
      </c>
      <c r="I166" s="162"/>
      <c r="L166" s="158"/>
      <c r="M166" s="163"/>
      <c r="T166" s="164"/>
      <c r="AT166" s="159" t="s">
        <v>179</v>
      </c>
      <c r="AU166" s="159" t="s">
        <v>89</v>
      </c>
      <c r="AV166" s="13" t="s">
        <v>89</v>
      </c>
      <c r="AW166" s="13" t="s">
        <v>36</v>
      </c>
      <c r="AX166" s="13" t="s">
        <v>80</v>
      </c>
      <c r="AY166" s="159" t="s">
        <v>171</v>
      </c>
    </row>
    <row r="167" spans="2:65" s="13" customFormat="1">
      <c r="B167" s="158"/>
      <c r="D167" s="152" t="s">
        <v>179</v>
      </c>
      <c r="E167" s="159" t="s">
        <v>1</v>
      </c>
      <c r="F167" s="160" t="s">
        <v>3014</v>
      </c>
      <c r="H167" s="161">
        <v>9.5510000000000002</v>
      </c>
      <c r="I167" s="162"/>
      <c r="L167" s="158"/>
      <c r="M167" s="163"/>
      <c r="T167" s="164"/>
      <c r="AT167" s="159" t="s">
        <v>179</v>
      </c>
      <c r="AU167" s="159" t="s">
        <v>89</v>
      </c>
      <c r="AV167" s="13" t="s">
        <v>89</v>
      </c>
      <c r="AW167" s="13" t="s">
        <v>36</v>
      </c>
      <c r="AX167" s="13" t="s">
        <v>80</v>
      </c>
      <c r="AY167" s="159" t="s">
        <v>171</v>
      </c>
    </row>
    <row r="168" spans="2:65" s="14" customFormat="1">
      <c r="B168" s="165"/>
      <c r="D168" s="152" t="s">
        <v>179</v>
      </c>
      <c r="E168" s="166" t="s">
        <v>1</v>
      </c>
      <c r="F168" s="167" t="s">
        <v>183</v>
      </c>
      <c r="H168" s="168">
        <v>11.375999999999999</v>
      </c>
      <c r="I168" s="169"/>
      <c r="L168" s="165"/>
      <c r="M168" s="170"/>
      <c r="T168" s="171"/>
      <c r="AT168" s="166" t="s">
        <v>179</v>
      </c>
      <c r="AU168" s="166" t="s">
        <v>89</v>
      </c>
      <c r="AV168" s="14" t="s">
        <v>177</v>
      </c>
      <c r="AW168" s="14" t="s">
        <v>36</v>
      </c>
      <c r="AX168" s="14" t="s">
        <v>87</v>
      </c>
      <c r="AY168" s="166" t="s">
        <v>171</v>
      </c>
    </row>
    <row r="169" spans="2:65" s="1" customFormat="1" ht="24.15" customHeight="1">
      <c r="B169" s="32"/>
      <c r="C169" s="137" t="s">
        <v>229</v>
      </c>
      <c r="D169" s="137" t="s">
        <v>173</v>
      </c>
      <c r="E169" s="138" t="s">
        <v>704</v>
      </c>
      <c r="F169" s="139" t="s">
        <v>705</v>
      </c>
      <c r="G169" s="140" t="s">
        <v>280</v>
      </c>
      <c r="H169" s="141">
        <v>9.5510000000000002</v>
      </c>
      <c r="I169" s="142"/>
      <c r="J169" s="143">
        <f>ROUND(I169*H169,2)</f>
        <v>0</v>
      </c>
      <c r="K169" s="144"/>
      <c r="L169" s="32"/>
      <c r="M169" s="145" t="s">
        <v>1</v>
      </c>
      <c r="N169" s="146" t="s">
        <v>45</v>
      </c>
      <c r="P169" s="147">
        <f>O169*H169</f>
        <v>0</v>
      </c>
      <c r="Q169" s="147">
        <v>0</v>
      </c>
      <c r="R169" s="147">
        <f>Q169*H169</f>
        <v>0</v>
      </c>
      <c r="S169" s="147">
        <v>0</v>
      </c>
      <c r="T169" s="148">
        <f>S169*H169</f>
        <v>0</v>
      </c>
      <c r="AR169" s="149" t="s">
        <v>177</v>
      </c>
      <c r="AT169" s="149" t="s">
        <v>173</v>
      </c>
      <c r="AU169" s="149" t="s">
        <v>89</v>
      </c>
      <c r="AY169" s="17" t="s">
        <v>171</v>
      </c>
      <c r="BE169" s="150">
        <f>IF(N169="základní",J169,0)</f>
        <v>0</v>
      </c>
      <c r="BF169" s="150">
        <f>IF(N169="snížená",J169,0)</f>
        <v>0</v>
      </c>
      <c r="BG169" s="150">
        <f>IF(N169="zákl. přenesená",J169,0)</f>
        <v>0</v>
      </c>
      <c r="BH169" s="150">
        <f>IF(N169="sníž. přenesená",J169,0)</f>
        <v>0</v>
      </c>
      <c r="BI169" s="150">
        <f>IF(N169="nulová",J169,0)</f>
        <v>0</v>
      </c>
      <c r="BJ169" s="17" t="s">
        <v>87</v>
      </c>
      <c r="BK169" s="150">
        <f>ROUND(I169*H169,2)</f>
        <v>0</v>
      </c>
      <c r="BL169" s="17" t="s">
        <v>177</v>
      </c>
      <c r="BM169" s="149" t="s">
        <v>3015</v>
      </c>
    </row>
    <row r="170" spans="2:65" s="1" customFormat="1" ht="28.8">
      <c r="B170" s="32"/>
      <c r="D170" s="152" t="s">
        <v>234</v>
      </c>
      <c r="F170" s="179" t="s">
        <v>3016</v>
      </c>
      <c r="I170" s="180"/>
      <c r="L170" s="32"/>
      <c r="M170" s="181"/>
      <c r="T170" s="56"/>
      <c r="AT170" s="17" t="s">
        <v>234</v>
      </c>
      <c r="AU170" s="17" t="s">
        <v>89</v>
      </c>
    </row>
    <row r="171" spans="2:65" s="12" customFormat="1">
      <c r="B171" s="151"/>
      <c r="D171" s="152" t="s">
        <v>179</v>
      </c>
      <c r="E171" s="153" t="s">
        <v>1</v>
      </c>
      <c r="F171" s="154" t="s">
        <v>2983</v>
      </c>
      <c r="H171" s="153" t="s">
        <v>1</v>
      </c>
      <c r="I171" s="155"/>
      <c r="L171" s="151"/>
      <c r="M171" s="156"/>
      <c r="T171" s="157"/>
      <c r="AT171" s="153" t="s">
        <v>179</v>
      </c>
      <c r="AU171" s="153" t="s">
        <v>89</v>
      </c>
      <c r="AV171" s="12" t="s">
        <v>87</v>
      </c>
      <c r="AW171" s="12" t="s">
        <v>36</v>
      </c>
      <c r="AX171" s="12" t="s">
        <v>80</v>
      </c>
      <c r="AY171" s="153" t="s">
        <v>171</v>
      </c>
    </row>
    <row r="172" spans="2:65" s="13" customFormat="1">
      <c r="B172" s="158"/>
      <c r="D172" s="152" t="s">
        <v>179</v>
      </c>
      <c r="E172" s="159" t="s">
        <v>1</v>
      </c>
      <c r="F172" s="160" t="s">
        <v>3017</v>
      </c>
      <c r="H172" s="161">
        <v>3.6</v>
      </c>
      <c r="I172" s="162"/>
      <c r="L172" s="158"/>
      <c r="M172" s="163"/>
      <c r="T172" s="164"/>
      <c r="AT172" s="159" t="s">
        <v>179</v>
      </c>
      <c r="AU172" s="159" t="s">
        <v>89</v>
      </c>
      <c r="AV172" s="13" t="s">
        <v>89</v>
      </c>
      <c r="AW172" s="13" t="s">
        <v>36</v>
      </c>
      <c r="AX172" s="13" t="s">
        <v>80</v>
      </c>
      <c r="AY172" s="159" t="s">
        <v>171</v>
      </c>
    </row>
    <row r="173" spans="2:65" s="12" customFormat="1" ht="20.399999999999999">
      <c r="B173" s="151"/>
      <c r="D173" s="152" t="s">
        <v>179</v>
      </c>
      <c r="E173" s="153" t="s">
        <v>1</v>
      </c>
      <c r="F173" s="154" t="s">
        <v>3018</v>
      </c>
      <c r="H173" s="153" t="s">
        <v>1</v>
      </c>
      <c r="I173" s="155"/>
      <c r="L173" s="151"/>
      <c r="M173" s="156"/>
      <c r="T173" s="157"/>
      <c r="AT173" s="153" t="s">
        <v>179</v>
      </c>
      <c r="AU173" s="153" t="s">
        <v>89</v>
      </c>
      <c r="AV173" s="12" t="s">
        <v>87</v>
      </c>
      <c r="AW173" s="12" t="s">
        <v>36</v>
      </c>
      <c r="AX173" s="12" t="s">
        <v>80</v>
      </c>
      <c r="AY173" s="153" t="s">
        <v>171</v>
      </c>
    </row>
    <row r="174" spans="2:65" s="13" customFormat="1">
      <c r="B174" s="158"/>
      <c r="D174" s="152" t="s">
        <v>179</v>
      </c>
      <c r="E174" s="159" t="s">
        <v>1</v>
      </c>
      <c r="F174" s="160" t="s">
        <v>3019</v>
      </c>
      <c r="H174" s="161">
        <v>2.56</v>
      </c>
      <c r="I174" s="162"/>
      <c r="L174" s="158"/>
      <c r="M174" s="163"/>
      <c r="T174" s="164"/>
      <c r="AT174" s="159" t="s">
        <v>179</v>
      </c>
      <c r="AU174" s="159" t="s">
        <v>89</v>
      </c>
      <c r="AV174" s="13" t="s">
        <v>89</v>
      </c>
      <c r="AW174" s="13" t="s">
        <v>36</v>
      </c>
      <c r="AX174" s="13" t="s">
        <v>80</v>
      </c>
      <c r="AY174" s="159" t="s">
        <v>171</v>
      </c>
    </row>
    <row r="175" spans="2:65" s="12" customFormat="1" ht="20.399999999999999">
      <c r="B175" s="151"/>
      <c r="D175" s="152" t="s">
        <v>179</v>
      </c>
      <c r="E175" s="153" t="s">
        <v>1</v>
      </c>
      <c r="F175" s="154" t="s">
        <v>3020</v>
      </c>
      <c r="H175" s="153" t="s">
        <v>1</v>
      </c>
      <c r="I175" s="155"/>
      <c r="L175" s="151"/>
      <c r="M175" s="156"/>
      <c r="T175" s="157"/>
      <c r="AT175" s="153" t="s">
        <v>179</v>
      </c>
      <c r="AU175" s="153" t="s">
        <v>89</v>
      </c>
      <c r="AV175" s="12" t="s">
        <v>87</v>
      </c>
      <c r="AW175" s="12" t="s">
        <v>36</v>
      </c>
      <c r="AX175" s="12" t="s">
        <v>80</v>
      </c>
      <c r="AY175" s="153" t="s">
        <v>171</v>
      </c>
    </row>
    <row r="176" spans="2:65" s="13" customFormat="1">
      <c r="B176" s="158"/>
      <c r="D176" s="152" t="s">
        <v>179</v>
      </c>
      <c r="E176" s="159" t="s">
        <v>1</v>
      </c>
      <c r="F176" s="160" t="s">
        <v>3021</v>
      </c>
      <c r="H176" s="161">
        <v>1.224</v>
      </c>
      <c r="I176" s="162"/>
      <c r="L176" s="158"/>
      <c r="M176" s="163"/>
      <c r="T176" s="164"/>
      <c r="AT176" s="159" t="s">
        <v>179</v>
      </c>
      <c r="AU176" s="159" t="s">
        <v>89</v>
      </c>
      <c r="AV176" s="13" t="s">
        <v>89</v>
      </c>
      <c r="AW176" s="13" t="s">
        <v>36</v>
      </c>
      <c r="AX176" s="13" t="s">
        <v>80</v>
      </c>
      <c r="AY176" s="159" t="s">
        <v>171</v>
      </c>
    </row>
    <row r="177" spans="2:65" s="12" customFormat="1">
      <c r="B177" s="151"/>
      <c r="D177" s="152" t="s">
        <v>179</v>
      </c>
      <c r="E177" s="153" t="s">
        <v>1</v>
      </c>
      <c r="F177" s="154" t="s">
        <v>3022</v>
      </c>
      <c r="H177" s="153" t="s">
        <v>1</v>
      </c>
      <c r="I177" s="155"/>
      <c r="L177" s="151"/>
      <c r="M177" s="156"/>
      <c r="T177" s="157"/>
      <c r="AT177" s="153" t="s">
        <v>179</v>
      </c>
      <c r="AU177" s="153" t="s">
        <v>89</v>
      </c>
      <c r="AV177" s="12" t="s">
        <v>87</v>
      </c>
      <c r="AW177" s="12" t="s">
        <v>36</v>
      </c>
      <c r="AX177" s="12" t="s">
        <v>80</v>
      </c>
      <c r="AY177" s="153" t="s">
        <v>171</v>
      </c>
    </row>
    <row r="178" spans="2:65" s="13" customFormat="1">
      <c r="B178" s="158"/>
      <c r="D178" s="152" t="s">
        <v>179</v>
      </c>
      <c r="E178" s="159" t="s">
        <v>1</v>
      </c>
      <c r="F178" s="160" t="s">
        <v>3023</v>
      </c>
      <c r="H178" s="161">
        <v>0.82299999999999995</v>
      </c>
      <c r="I178" s="162"/>
      <c r="L178" s="158"/>
      <c r="M178" s="163"/>
      <c r="T178" s="164"/>
      <c r="AT178" s="159" t="s">
        <v>179</v>
      </c>
      <c r="AU178" s="159" t="s">
        <v>89</v>
      </c>
      <c r="AV178" s="13" t="s">
        <v>89</v>
      </c>
      <c r="AW178" s="13" t="s">
        <v>36</v>
      </c>
      <c r="AX178" s="13" t="s">
        <v>80</v>
      </c>
      <c r="AY178" s="159" t="s">
        <v>171</v>
      </c>
    </row>
    <row r="179" spans="2:65" s="12" customFormat="1">
      <c r="B179" s="151"/>
      <c r="D179" s="152" t="s">
        <v>179</v>
      </c>
      <c r="E179" s="153" t="s">
        <v>1</v>
      </c>
      <c r="F179" s="154" t="s">
        <v>2986</v>
      </c>
      <c r="H179" s="153" t="s">
        <v>1</v>
      </c>
      <c r="I179" s="155"/>
      <c r="L179" s="151"/>
      <c r="M179" s="156"/>
      <c r="T179" s="157"/>
      <c r="AT179" s="153" t="s">
        <v>179</v>
      </c>
      <c r="AU179" s="153" t="s">
        <v>89</v>
      </c>
      <c r="AV179" s="12" t="s">
        <v>87</v>
      </c>
      <c r="AW179" s="12" t="s">
        <v>36</v>
      </c>
      <c r="AX179" s="12" t="s">
        <v>80</v>
      </c>
      <c r="AY179" s="153" t="s">
        <v>171</v>
      </c>
    </row>
    <row r="180" spans="2:65" s="13" customFormat="1">
      <c r="B180" s="158"/>
      <c r="D180" s="152" t="s">
        <v>179</v>
      </c>
      <c r="E180" s="159" t="s">
        <v>1</v>
      </c>
      <c r="F180" s="160" t="s">
        <v>3024</v>
      </c>
      <c r="H180" s="161">
        <v>1.3440000000000001</v>
      </c>
      <c r="I180" s="162"/>
      <c r="L180" s="158"/>
      <c r="M180" s="163"/>
      <c r="T180" s="164"/>
      <c r="AT180" s="159" t="s">
        <v>179</v>
      </c>
      <c r="AU180" s="159" t="s">
        <v>89</v>
      </c>
      <c r="AV180" s="13" t="s">
        <v>89</v>
      </c>
      <c r="AW180" s="13" t="s">
        <v>36</v>
      </c>
      <c r="AX180" s="13" t="s">
        <v>80</v>
      </c>
      <c r="AY180" s="159" t="s">
        <v>171</v>
      </c>
    </row>
    <row r="181" spans="2:65" s="14" customFormat="1">
      <c r="B181" s="165"/>
      <c r="D181" s="152" t="s">
        <v>179</v>
      </c>
      <c r="E181" s="166" t="s">
        <v>1</v>
      </c>
      <c r="F181" s="167" t="s">
        <v>183</v>
      </c>
      <c r="H181" s="168">
        <v>9.5510000000000002</v>
      </c>
      <c r="I181" s="169"/>
      <c r="L181" s="165"/>
      <c r="M181" s="170"/>
      <c r="T181" s="171"/>
      <c r="AT181" s="166" t="s">
        <v>179</v>
      </c>
      <c r="AU181" s="166" t="s">
        <v>89</v>
      </c>
      <c r="AV181" s="14" t="s">
        <v>177</v>
      </c>
      <c r="AW181" s="14" t="s">
        <v>36</v>
      </c>
      <c r="AX181" s="14" t="s">
        <v>87</v>
      </c>
      <c r="AY181" s="166" t="s">
        <v>171</v>
      </c>
    </row>
    <row r="182" spans="2:65" s="1" customFormat="1" ht="24.15" customHeight="1">
      <c r="B182" s="32"/>
      <c r="C182" s="137" t="s">
        <v>243</v>
      </c>
      <c r="D182" s="137" t="s">
        <v>173</v>
      </c>
      <c r="E182" s="138" t="s">
        <v>817</v>
      </c>
      <c r="F182" s="139" t="s">
        <v>3025</v>
      </c>
      <c r="G182" s="140" t="s">
        <v>176</v>
      </c>
      <c r="H182" s="141">
        <v>135</v>
      </c>
      <c r="I182" s="142"/>
      <c r="J182" s="143">
        <f>ROUND(I182*H182,2)</f>
        <v>0</v>
      </c>
      <c r="K182" s="144"/>
      <c r="L182" s="32"/>
      <c r="M182" s="145" t="s">
        <v>1</v>
      </c>
      <c r="N182" s="146" t="s">
        <v>45</v>
      </c>
      <c r="P182" s="147">
        <f>O182*H182</f>
        <v>0</v>
      </c>
      <c r="Q182" s="147">
        <v>0</v>
      </c>
      <c r="R182" s="147">
        <f>Q182*H182</f>
        <v>0</v>
      </c>
      <c r="S182" s="147">
        <v>0</v>
      </c>
      <c r="T182" s="148">
        <f>S182*H182</f>
        <v>0</v>
      </c>
      <c r="AR182" s="149" t="s">
        <v>177</v>
      </c>
      <c r="AT182" s="149" t="s">
        <v>173</v>
      </c>
      <c r="AU182" s="149" t="s">
        <v>89</v>
      </c>
      <c r="AY182" s="17" t="s">
        <v>171</v>
      </c>
      <c r="BE182" s="150">
        <f>IF(N182="základní",J182,0)</f>
        <v>0</v>
      </c>
      <c r="BF182" s="150">
        <f>IF(N182="snížená",J182,0)</f>
        <v>0</v>
      </c>
      <c r="BG182" s="150">
        <f>IF(N182="zákl. přenesená",J182,0)</f>
        <v>0</v>
      </c>
      <c r="BH182" s="150">
        <f>IF(N182="sníž. přenesená",J182,0)</f>
        <v>0</v>
      </c>
      <c r="BI182" s="150">
        <f>IF(N182="nulová",J182,0)</f>
        <v>0</v>
      </c>
      <c r="BJ182" s="17" t="s">
        <v>87</v>
      </c>
      <c r="BK182" s="150">
        <f>ROUND(I182*H182,2)</f>
        <v>0</v>
      </c>
      <c r="BL182" s="17" t="s">
        <v>177</v>
      </c>
      <c r="BM182" s="149" t="s">
        <v>3026</v>
      </c>
    </row>
    <row r="183" spans="2:65" s="1" customFormat="1" ht="115.2">
      <c r="B183" s="32"/>
      <c r="D183" s="152" t="s">
        <v>234</v>
      </c>
      <c r="F183" s="179" t="s">
        <v>3027</v>
      </c>
      <c r="I183" s="180"/>
      <c r="L183" s="32"/>
      <c r="M183" s="181"/>
      <c r="T183" s="56"/>
      <c r="AT183" s="17" t="s">
        <v>234</v>
      </c>
      <c r="AU183" s="17" t="s">
        <v>89</v>
      </c>
    </row>
    <row r="184" spans="2:65" s="12" customFormat="1">
      <c r="B184" s="151"/>
      <c r="D184" s="152" t="s">
        <v>179</v>
      </c>
      <c r="E184" s="153" t="s">
        <v>1</v>
      </c>
      <c r="F184" s="154" t="s">
        <v>3028</v>
      </c>
      <c r="H184" s="153" t="s">
        <v>1</v>
      </c>
      <c r="I184" s="155"/>
      <c r="L184" s="151"/>
      <c r="M184" s="156"/>
      <c r="T184" s="157"/>
      <c r="AT184" s="153" t="s">
        <v>179</v>
      </c>
      <c r="AU184" s="153" t="s">
        <v>89</v>
      </c>
      <c r="AV184" s="12" t="s">
        <v>87</v>
      </c>
      <c r="AW184" s="12" t="s">
        <v>36</v>
      </c>
      <c r="AX184" s="12" t="s">
        <v>80</v>
      </c>
      <c r="AY184" s="153" t="s">
        <v>171</v>
      </c>
    </row>
    <row r="185" spans="2:65" s="13" customFormat="1">
      <c r="B185" s="158"/>
      <c r="D185" s="152" t="s">
        <v>179</v>
      </c>
      <c r="E185" s="159" t="s">
        <v>1</v>
      </c>
      <c r="F185" s="160" t="s">
        <v>3029</v>
      </c>
      <c r="H185" s="161">
        <v>135</v>
      </c>
      <c r="I185" s="162"/>
      <c r="L185" s="158"/>
      <c r="M185" s="163"/>
      <c r="T185" s="164"/>
      <c r="AT185" s="159" t="s">
        <v>179</v>
      </c>
      <c r="AU185" s="159" t="s">
        <v>89</v>
      </c>
      <c r="AV185" s="13" t="s">
        <v>89</v>
      </c>
      <c r="AW185" s="13" t="s">
        <v>36</v>
      </c>
      <c r="AX185" s="13" t="s">
        <v>80</v>
      </c>
      <c r="AY185" s="159" t="s">
        <v>171</v>
      </c>
    </row>
    <row r="186" spans="2:65" s="14" customFormat="1">
      <c r="B186" s="165"/>
      <c r="D186" s="152" t="s">
        <v>179</v>
      </c>
      <c r="E186" s="166" t="s">
        <v>1</v>
      </c>
      <c r="F186" s="167" t="s">
        <v>183</v>
      </c>
      <c r="H186" s="168">
        <v>135</v>
      </c>
      <c r="I186" s="169"/>
      <c r="L186" s="165"/>
      <c r="M186" s="170"/>
      <c r="T186" s="171"/>
      <c r="AT186" s="166" t="s">
        <v>179</v>
      </c>
      <c r="AU186" s="166" t="s">
        <v>89</v>
      </c>
      <c r="AV186" s="14" t="s">
        <v>177</v>
      </c>
      <c r="AW186" s="14" t="s">
        <v>36</v>
      </c>
      <c r="AX186" s="14" t="s">
        <v>87</v>
      </c>
      <c r="AY186" s="166" t="s">
        <v>171</v>
      </c>
    </row>
    <row r="187" spans="2:65" s="11" customFormat="1" ht="22.95" customHeight="1">
      <c r="B187" s="125"/>
      <c r="D187" s="126" t="s">
        <v>79</v>
      </c>
      <c r="E187" s="135" t="s">
        <v>89</v>
      </c>
      <c r="F187" s="135" t="s">
        <v>824</v>
      </c>
      <c r="I187" s="128"/>
      <c r="J187" s="136">
        <f>BK187</f>
        <v>0</v>
      </c>
      <c r="L187" s="125"/>
      <c r="M187" s="130"/>
      <c r="P187" s="131">
        <f>SUM(P188:P202)</f>
        <v>0</v>
      </c>
      <c r="R187" s="131">
        <f>SUM(R188:R202)</f>
        <v>9.9896782200000001</v>
      </c>
      <c r="T187" s="132">
        <f>SUM(T188:T202)</f>
        <v>0</v>
      </c>
      <c r="AR187" s="126" t="s">
        <v>87</v>
      </c>
      <c r="AT187" s="133" t="s">
        <v>79</v>
      </c>
      <c r="AU187" s="133" t="s">
        <v>87</v>
      </c>
      <c r="AY187" s="126" t="s">
        <v>171</v>
      </c>
      <c r="BK187" s="134">
        <f>SUM(BK188:BK202)</f>
        <v>0</v>
      </c>
    </row>
    <row r="188" spans="2:65" s="1" customFormat="1" ht="16.5" customHeight="1">
      <c r="B188" s="32"/>
      <c r="C188" s="137" t="s">
        <v>249</v>
      </c>
      <c r="D188" s="137" t="s">
        <v>173</v>
      </c>
      <c r="E188" s="138" t="s">
        <v>3030</v>
      </c>
      <c r="F188" s="139" t="s">
        <v>3031</v>
      </c>
      <c r="G188" s="140" t="s">
        <v>280</v>
      </c>
      <c r="H188" s="141">
        <v>4.3410000000000002</v>
      </c>
      <c r="I188" s="142"/>
      <c r="J188" s="143">
        <f>ROUND(I188*H188,2)</f>
        <v>0</v>
      </c>
      <c r="K188" s="144"/>
      <c r="L188" s="32"/>
      <c r="M188" s="145" t="s">
        <v>1</v>
      </c>
      <c r="N188" s="146" t="s">
        <v>45</v>
      </c>
      <c r="P188" s="147">
        <f>O188*H188</f>
        <v>0</v>
      </c>
      <c r="Q188" s="147">
        <v>2.3010199999999998</v>
      </c>
      <c r="R188" s="147">
        <f>Q188*H188</f>
        <v>9.9887278199999994</v>
      </c>
      <c r="S188" s="147">
        <v>0</v>
      </c>
      <c r="T188" s="148">
        <f>S188*H188</f>
        <v>0</v>
      </c>
      <c r="AR188" s="149" t="s">
        <v>177</v>
      </c>
      <c r="AT188" s="149" t="s">
        <v>173</v>
      </c>
      <c r="AU188" s="149" t="s">
        <v>89</v>
      </c>
      <c r="AY188" s="17" t="s">
        <v>171</v>
      </c>
      <c r="BE188" s="150">
        <f>IF(N188="základní",J188,0)</f>
        <v>0</v>
      </c>
      <c r="BF188" s="150">
        <f>IF(N188="snížená",J188,0)</f>
        <v>0</v>
      </c>
      <c r="BG188" s="150">
        <f>IF(N188="zákl. přenesená",J188,0)</f>
        <v>0</v>
      </c>
      <c r="BH188" s="150">
        <f>IF(N188="sníž. přenesená",J188,0)</f>
        <v>0</v>
      </c>
      <c r="BI188" s="150">
        <f>IF(N188="nulová",J188,0)</f>
        <v>0</v>
      </c>
      <c r="BJ188" s="17" t="s">
        <v>87</v>
      </c>
      <c r="BK188" s="150">
        <f>ROUND(I188*H188,2)</f>
        <v>0</v>
      </c>
      <c r="BL188" s="17" t="s">
        <v>177</v>
      </c>
      <c r="BM188" s="149" t="s">
        <v>3032</v>
      </c>
    </row>
    <row r="189" spans="2:65" s="1" customFormat="1" ht="19.2">
      <c r="B189" s="32"/>
      <c r="D189" s="152" t="s">
        <v>234</v>
      </c>
      <c r="F189" s="179" t="s">
        <v>3033</v>
      </c>
      <c r="I189" s="180"/>
      <c r="L189" s="32"/>
      <c r="M189" s="181"/>
      <c r="T189" s="56"/>
      <c r="AT189" s="17" t="s">
        <v>234</v>
      </c>
      <c r="AU189" s="17" t="s">
        <v>89</v>
      </c>
    </row>
    <row r="190" spans="2:65" s="12" customFormat="1">
      <c r="B190" s="151"/>
      <c r="D190" s="152" t="s">
        <v>179</v>
      </c>
      <c r="E190" s="153" t="s">
        <v>1</v>
      </c>
      <c r="F190" s="154" t="s">
        <v>2991</v>
      </c>
      <c r="H190" s="153" t="s">
        <v>1</v>
      </c>
      <c r="I190" s="155"/>
      <c r="L190" s="151"/>
      <c r="M190" s="156"/>
      <c r="T190" s="157"/>
      <c r="AT190" s="153" t="s">
        <v>179</v>
      </c>
      <c r="AU190" s="153" t="s">
        <v>89</v>
      </c>
      <c r="AV190" s="12" t="s">
        <v>87</v>
      </c>
      <c r="AW190" s="12" t="s">
        <v>36</v>
      </c>
      <c r="AX190" s="12" t="s">
        <v>80</v>
      </c>
      <c r="AY190" s="153" t="s">
        <v>171</v>
      </c>
    </row>
    <row r="191" spans="2:65" s="12" customFormat="1">
      <c r="B191" s="151"/>
      <c r="D191" s="152" t="s">
        <v>179</v>
      </c>
      <c r="E191" s="153" t="s">
        <v>1</v>
      </c>
      <c r="F191" s="154" t="s">
        <v>3034</v>
      </c>
      <c r="H191" s="153" t="s">
        <v>1</v>
      </c>
      <c r="I191" s="155"/>
      <c r="L191" s="151"/>
      <c r="M191" s="156"/>
      <c r="T191" s="157"/>
      <c r="AT191" s="153" t="s">
        <v>179</v>
      </c>
      <c r="AU191" s="153" t="s">
        <v>89</v>
      </c>
      <c r="AV191" s="12" t="s">
        <v>87</v>
      </c>
      <c r="AW191" s="12" t="s">
        <v>36</v>
      </c>
      <c r="AX191" s="12" t="s">
        <v>80</v>
      </c>
      <c r="AY191" s="153" t="s">
        <v>171</v>
      </c>
    </row>
    <row r="192" spans="2:65" s="13" customFormat="1">
      <c r="B192" s="158"/>
      <c r="D192" s="152" t="s">
        <v>179</v>
      </c>
      <c r="E192" s="159" t="s">
        <v>1</v>
      </c>
      <c r="F192" s="160" t="s">
        <v>3035</v>
      </c>
      <c r="H192" s="161">
        <v>2.944</v>
      </c>
      <c r="I192" s="162"/>
      <c r="L192" s="158"/>
      <c r="M192" s="163"/>
      <c r="T192" s="164"/>
      <c r="AT192" s="159" t="s">
        <v>179</v>
      </c>
      <c r="AU192" s="159" t="s">
        <v>89</v>
      </c>
      <c r="AV192" s="13" t="s">
        <v>89</v>
      </c>
      <c r="AW192" s="13" t="s">
        <v>36</v>
      </c>
      <c r="AX192" s="13" t="s">
        <v>80</v>
      </c>
      <c r="AY192" s="159" t="s">
        <v>171</v>
      </c>
    </row>
    <row r="193" spans="2:65" s="13" customFormat="1">
      <c r="B193" s="158"/>
      <c r="D193" s="152" t="s">
        <v>179</v>
      </c>
      <c r="E193" s="159" t="s">
        <v>1</v>
      </c>
      <c r="F193" s="160" t="s">
        <v>3036</v>
      </c>
      <c r="H193" s="161">
        <v>0.2</v>
      </c>
      <c r="I193" s="162"/>
      <c r="L193" s="158"/>
      <c r="M193" s="163"/>
      <c r="T193" s="164"/>
      <c r="AT193" s="159" t="s">
        <v>179</v>
      </c>
      <c r="AU193" s="159" t="s">
        <v>89</v>
      </c>
      <c r="AV193" s="13" t="s">
        <v>89</v>
      </c>
      <c r="AW193" s="13" t="s">
        <v>36</v>
      </c>
      <c r="AX193" s="13" t="s">
        <v>80</v>
      </c>
      <c r="AY193" s="159" t="s">
        <v>171</v>
      </c>
    </row>
    <row r="194" spans="2:65" s="13" customFormat="1">
      <c r="B194" s="158"/>
      <c r="D194" s="152" t="s">
        <v>179</v>
      </c>
      <c r="E194" s="159" t="s">
        <v>1</v>
      </c>
      <c r="F194" s="160" t="s">
        <v>3037</v>
      </c>
      <c r="H194" s="161">
        <v>1.024</v>
      </c>
      <c r="I194" s="162"/>
      <c r="L194" s="158"/>
      <c r="M194" s="163"/>
      <c r="T194" s="164"/>
      <c r="AT194" s="159" t="s">
        <v>179</v>
      </c>
      <c r="AU194" s="159" t="s">
        <v>89</v>
      </c>
      <c r="AV194" s="13" t="s">
        <v>89</v>
      </c>
      <c r="AW194" s="13" t="s">
        <v>36</v>
      </c>
      <c r="AX194" s="13" t="s">
        <v>80</v>
      </c>
      <c r="AY194" s="159" t="s">
        <v>171</v>
      </c>
    </row>
    <row r="195" spans="2:65" s="15" customFormat="1">
      <c r="B195" s="172"/>
      <c r="D195" s="152" t="s">
        <v>179</v>
      </c>
      <c r="E195" s="173" t="s">
        <v>1</v>
      </c>
      <c r="F195" s="174" t="s">
        <v>224</v>
      </c>
      <c r="H195" s="175">
        <v>4.1680000000000001</v>
      </c>
      <c r="I195" s="176"/>
      <c r="L195" s="172"/>
      <c r="M195" s="177"/>
      <c r="T195" s="178"/>
      <c r="AT195" s="173" t="s">
        <v>179</v>
      </c>
      <c r="AU195" s="173" t="s">
        <v>89</v>
      </c>
      <c r="AV195" s="15" t="s">
        <v>96</v>
      </c>
      <c r="AW195" s="15" t="s">
        <v>36</v>
      </c>
      <c r="AX195" s="15" t="s">
        <v>80</v>
      </c>
      <c r="AY195" s="173" t="s">
        <v>171</v>
      </c>
    </row>
    <row r="196" spans="2:65" s="13" customFormat="1">
      <c r="B196" s="158"/>
      <c r="D196" s="152" t="s">
        <v>179</v>
      </c>
      <c r="E196" s="159" t="s">
        <v>1</v>
      </c>
      <c r="F196" s="160" t="s">
        <v>3038</v>
      </c>
      <c r="H196" s="161">
        <v>4.3140000000000001</v>
      </c>
      <c r="I196" s="162"/>
      <c r="L196" s="158"/>
      <c r="M196" s="163"/>
      <c r="T196" s="164"/>
      <c r="AT196" s="159" t="s">
        <v>179</v>
      </c>
      <c r="AU196" s="159" t="s">
        <v>89</v>
      </c>
      <c r="AV196" s="13" t="s">
        <v>89</v>
      </c>
      <c r="AW196" s="13" t="s">
        <v>36</v>
      </c>
      <c r="AX196" s="13" t="s">
        <v>80</v>
      </c>
      <c r="AY196" s="159" t="s">
        <v>171</v>
      </c>
    </row>
    <row r="197" spans="2:65" s="13" customFormat="1">
      <c r="B197" s="158"/>
      <c r="D197" s="152" t="s">
        <v>179</v>
      </c>
      <c r="E197" s="159" t="s">
        <v>1</v>
      </c>
      <c r="F197" s="160" t="s">
        <v>3039</v>
      </c>
      <c r="H197" s="161">
        <v>2.7E-2</v>
      </c>
      <c r="I197" s="162"/>
      <c r="L197" s="158"/>
      <c r="M197" s="163"/>
      <c r="T197" s="164"/>
      <c r="AT197" s="159" t="s">
        <v>179</v>
      </c>
      <c r="AU197" s="159" t="s">
        <v>89</v>
      </c>
      <c r="AV197" s="13" t="s">
        <v>89</v>
      </c>
      <c r="AW197" s="13" t="s">
        <v>36</v>
      </c>
      <c r="AX197" s="13" t="s">
        <v>80</v>
      </c>
      <c r="AY197" s="159" t="s">
        <v>171</v>
      </c>
    </row>
    <row r="198" spans="2:65" s="15" customFormat="1">
      <c r="B198" s="172"/>
      <c r="D198" s="152" t="s">
        <v>179</v>
      </c>
      <c r="E198" s="173" t="s">
        <v>1</v>
      </c>
      <c r="F198" s="174" t="s">
        <v>224</v>
      </c>
      <c r="H198" s="175">
        <v>4.3410000000000002</v>
      </c>
      <c r="I198" s="176"/>
      <c r="L198" s="172"/>
      <c r="M198" s="177"/>
      <c r="T198" s="178"/>
      <c r="AT198" s="173" t="s">
        <v>179</v>
      </c>
      <c r="AU198" s="173" t="s">
        <v>89</v>
      </c>
      <c r="AV198" s="15" t="s">
        <v>96</v>
      </c>
      <c r="AW198" s="15" t="s">
        <v>36</v>
      </c>
      <c r="AX198" s="15" t="s">
        <v>87</v>
      </c>
      <c r="AY198" s="173" t="s">
        <v>171</v>
      </c>
    </row>
    <row r="199" spans="2:65" s="1" customFormat="1" ht="16.5" customHeight="1">
      <c r="B199" s="32"/>
      <c r="C199" s="137" t="s">
        <v>8</v>
      </c>
      <c r="D199" s="137" t="s">
        <v>173</v>
      </c>
      <c r="E199" s="138" t="s">
        <v>3040</v>
      </c>
      <c r="F199" s="139" t="s">
        <v>3041</v>
      </c>
      <c r="G199" s="140" t="s">
        <v>176</v>
      </c>
      <c r="H199" s="141">
        <v>0.36</v>
      </c>
      <c r="I199" s="142"/>
      <c r="J199" s="143">
        <f>ROUND(I199*H199,2)</f>
        <v>0</v>
      </c>
      <c r="K199" s="144"/>
      <c r="L199" s="32"/>
      <c r="M199" s="145" t="s">
        <v>1</v>
      </c>
      <c r="N199" s="146" t="s">
        <v>45</v>
      </c>
      <c r="P199" s="147">
        <f>O199*H199</f>
        <v>0</v>
      </c>
      <c r="Q199" s="147">
        <v>2.64E-3</v>
      </c>
      <c r="R199" s="147">
        <f>Q199*H199</f>
        <v>9.5040000000000001E-4</v>
      </c>
      <c r="S199" s="147">
        <v>0</v>
      </c>
      <c r="T199" s="148">
        <f>S199*H199</f>
        <v>0</v>
      </c>
      <c r="AR199" s="149" t="s">
        <v>177</v>
      </c>
      <c r="AT199" s="149" t="s">
        <v>173</v>
      </c>
      <c r="AU199" s="149" t="s">
        <v>89</v>
      </c>
      <c r="AY199" s="17" t="s">
        <v>171</v>
      </c>
      <c r="BE199" s="150">
        <f>IF(N199="základní",J199,0)</f>
        <v>0</v>
      </c>
      <c r="BF199" s="150">
        <f>IF(N199="snížená",J199,0)</f>
        <v>0</v>
      </c>
      <c r="BG199" s="150">
        <f>IF(N199="zákl. přenesená",J199,0)</f>
        <v>0</v>
      </c>
      <c r="BH199" s="150">
        <f>IF(N199="sníž. přenesená",J199,0)</f>
        <v>0</v>
      </c>
      <c r="BI199" s="150">
        <f>IF(N199="nulová",J199,0)</f>
        <v>0</v>
      </c>
      <c r="BJ199" s="17" t="s">
        <v>87</v>
      </c>
      <c r="BK199" s="150">
        <f>ROUND(I199*H199,2)</f>
        <v>0</v>
      </c>
      <c r="BL199" s="17" t="s">
        <v>177</v>
      </c>
      <c r="BM199" s="149" t="s">
        <v>3042</v>
      </c>
    </row>
    <row r="200" spans="2:65" s="12" customFormat="1">
      <c r="B200" s="151"/>
      <c r="D200" s="152" t="s">
        <v>179</v>
      </c>
      <c r="E200" s="153" t="s">
        <v>1</v>
      </c>
      <c r="F200" s="154" t="s">
        <v>2991</v>
      </c>
      <c r="H200" s="153" t="s">
        <v>1</v>
      </c>
      <c r="I200" s="155"/>
      <c r="L200" s="151"/>
      <c r="M200" s="156"/>
      <c r="T200" s="157"/>
      <c r="AT200" s="153" t="s">
        <v>179</v>
      </c>
      <c r="AU200" s="153" t="s">
        <v>89</v>
      </c>
      <c r="AV200" s="12" t="s">
        <v>87</v>
      </c>
      <c r="AW200" s="12" t="s">
        <v>36</v>
      </c>
      <c r="AX200" s="12" t="s">
        <v>80</v>
      </c>
      <c r="AY200" s="153" t="s">
        <v>171</v>
      </c>
    </row>
    <row r="201" spans="2:65" s="13" customFormat="1">
      <c r="B201" s="158"/>
      <c r="D201" s="152" t="s">
        <v>179</v>
      </c>
      <c r="E201" s="159" t="s">
        <v>1</v>
      </c>
      <c r="F201" s="160" t="s">
        <v>3043</v>
      </c>
      <c r="H201" s="161">
        <v>0.36</v>
      </c>
      <c r="I201" s="162"/>
      <c r="L201" s="158"/>
      <c r="M201" s="163"/>
      <c r="T201" s="164"/>
      <c r="AT201" s="159" t="s">
        <v>179</v>
      </c>
      <c r="AU201" s="159" t="s">
        <v>89</v>
      </c>
      <c r="AV201" s="13" t="s">
        <v>89</v>
      </c>
      <c r="AW201" s="13" t="s">
        <v>36</v>
      </c>
      <c r="AX201" s="13" t="s">
        <v>87</v>
      </c>
      <c r="AY201" s="159" t="s">
        <v>171</v>
      </c>
    </row>
    <row r="202" spans="2:65" s="1" customFormat="1" ht="16.5" customHeight="1">
      <c r="B202" s="32"/>
      <c r="C202" s="137" t="s">
        <v>277</v>
      </c>
      <c r="D202" s="137" t="s">
        <v>173</v>
      </c>
      <c r="E202" s="138" t="s">
        <v>3044</v>
      </c>
      <c r="F202" s="139" t="s">
        <v>3045</v>
      </c>
      <c r="G202" s="140" t="s">
        <v>176</v>
      </c>
      <c r="H202" s="141">
        <v>0.36</v>
      </c>
      <c r="I202" s="142"/>
      <c r="J202" s="143">
        <f>ROUND(I202*H202,2)</f>
        <v>0</v>
      </c>
      <c r="K202" s="144"/>
      <c r="L202" s="32"/>
      <c r="M202" s="145" t="s">
        <v>1</v>
      </c>
      <c r="N202" s="146" t="s">
        <v>45</v>
      </c>
      <c r="P202" s="147">
        <f>O202*H202</f>
        <v>0</v>
      </c>
      <c r="Q202" s="147">
        <v>0</v>
      </c>
      <c r="R202" s="147">
        <f>Q202*H202</f>
        <v>0</v>
      </c>
      <c r="S202" s="147">
        <v>0</v>
      </c>
      <c r="T202" s="148">
        <f>S202*H202</f>
        <v>0</v>
      </c>
      <c r="AR202" s="149" t="s">
        <v>177</v>
      </c>
      <c r="AT202" s="149" t="s">
        <v>173</v>
      </c>
      <c r="AU202" s="149" t="s">
        <v>89</v>
      </c>
      <c r="AY202" s="17" t="s">
        <v>171</v>
      </c>
      <c r="BE202" s="150">
        <f>IF(N202="základní",J202,0)</f>
        <v>0</v>
      </c>
      <c r="BF202" s="150">
        <f>IF(N202="snížená",J202,0)</f>
        <v>0</v>
      </c>
      <c r="BG202" s="150">
        <f>IF(N202="zákl. přenesená",J202,0)</f>
        <v>0</v>
      </c>
      <c r="BH202" s="150">
        <f>IF(N202="sníž. přenesená",J202,0)</f>
        <v>0</v>
      </c>
      <c r="BI202" s="150">
        <f>IF(N202="nulová",J202,0)</f>
        <v>0</v>
      </c>
      <c r="BJ202" s="17" t="s">
        <v>87</v>
      </c>
      <c r="BK202" s="150">
        <f>ROUND(I202*H202,2)</f>
        <v>0</v>
      </c>
      <c r="BL202" s="17" t="s">
        <v>177</v>
      </c>
      <c r="BM202" s="149" t="s">
        <v>3046</v>
      </c>
    </row>
    <row r="203" spans="2:65" s="11" customFormat="1" ht="22.95" customHeight="1">
      <c r="B203" s="125"/>
      <c r="D203" s="126" t="s">
        <v>79</v>
      </c>
      <c r="E203" s="135" t="s">
        <v>96</v>
      </c>
      <c r="F203" s="135" t="s">
        <v>1745</v>
      </c>
      <c r="I203" s="128"/>
      <c r="J203" s="136">
        <f>BK203</f>
        <v>0</v>
      </c>
      <c r="L203" s="125"/>
      <c r="M203" s="130"/>
      <c r="P203" s="131">
        <f>SUM(P204:P257)</f>
        <v>0</v>
      </c>
      <c r="R203" s="131">
        <f>SUM(R204:R257)</f>
        <v>8.413357999999997</v>
      </c>
      <c r="T203" s="132">
        <f>SUM(T204:T257)</f>
        <v>0</v>
      </c>
      <c r="AR203" s="126" t="s">
        <v>87</v>
      </c>
      <c r="AT203" s="133" t="s">
        <v>79</v>
      </c>
      <c r="AU203" s="133" t="s">
        <v>87</v>
      </c>
      <c r="AY203" s="126" t="s">
        <v>171</v>
      </c>
      <c r="BK203" s="134">
        <f>SUM(BK204:BK257)</f>
        <v>0</v>
      </c>
    </row>
    <row r="204" spans="2:65" s="1" customFormat="1" ht="24.15" customHeight="1">
      <c r="B204" s="32"/>
      <c r="C204" s="137" t="s">
        <v>297</v>
      </c>
      <c r="D204" s="137" t="s">
        <v>173</v>
      </c>
      <c r="E204" s="138" t="s">
        <v>3047</v>
      </c>
      <c r="F204" s="139" t="s">
        <v>3048</v>
      </c>
      <c r="G204" s="140" t="s">
        <v>190</v>
      </c>
      <c r="H204" s="141">
        <v>36</v>
      </c>
      <c r="I204" s="142"/>
      <c r="J204" s="143">
        <f>ROUND(I204*H204,2)</f>
        <v>0</v>
      </c>
      <c r="K204" s="144"/>
      <c r="L204" s="32"/>
      <c r="M204" s="145" t="s">
        <v>1</v>
      </c>
      <c r="N204" s="146" t="s">
        <v>45</v>
      </c>
      <c r="P204" s="147">
        <f>O204*H204</f>
        <v>0</v>
      </c>
      <c r="Q204" s="147">
        <v>0.17488999999999999</v>
      </c>
      <c r="R204" s="147">
        <f>Q204*H204</f>
        <v>6.2960399999999996</v>
      </c>
      <c r="S204" s="147">
        <v>0</v>
      </c>
      <c r="T204" s="148">
        <f>S204*H204</f>
        <v>0</v>
      </c>
      <c r="AR204" s="149" t="s">
        <v>177</v>
      </c>
      <c r="AT204" s="149" t="s">
        <v>173</v>
      </c>
      <c r="AU204" s="149" t="s">
        <v>89</v>
      </c>
      <c r="AY204" s="17" t="s">
        <v>171</v>
      </c>
      <c r="BE204" s="150">
        <f>IF(N204="základní",J204,0)</f>
        <v>0</v>
      </c>
      <c r="BF204" s="150">
        <f>IF(N204="snížená",J204,0)</f>
        <v>0</v>
      </c>
      <c r="BG204" s="150">
        <f>IF(N204="zákl. přenesená",J204,0)</f>
        <v>0</v>
      </c>
      <c r="BH204" s="150">
        <f>IF(N204="sníž. přenesená",J204,0)</f>
        <v>0</v>
      </c>
      <c r="BI204" s="150">
        <f>IF(N204="nulová",J204,0)</f>
        <v>0</v>
      </c>
      <c r="BJ204" s="17" t="s">
        <v>87</v>
      </c>
      <c r="BK204" s="150">
        <f>ROUND(I204*H204,2)</f>
        <v>0</v>
      </c>
      <c r="BL204" s="17" t="s">
        <v>177</v>
      </c>
      <c r="BM204" s="149" t="s">
        <v>3049</v>
      </c>
    </row>
    <row r="205" spans="2:65" s="12" customFormat="1">
      <c r="B205" s="151"/>
      <c r="D205" s="152" t="s">
        <v>179</v>
      </c>
      <c r="E205" s="153" t="s">
        <v>1</v>
      </c>
      <c r="F205" s="154" t="s">
        <v>2991</v>
      </c>
      <c r="H205" s="153" t="s">
        <v>1</v>
      </c>
      <c r="I205" s="155"/>
      <c r="L205" s="151"/>
      <c r="M205" s="156"/>
      <c r="T205" s="157"/>
      <c r="AT205" s="153" t="s">
        <v>179</v>
      </c>
      <c r="AU205" s="153" t="s">
        <v>89</v>
      </c>
      <c r="AV205" s="12" t="s">
        <v>87</v>
      </c>
      <c r="AW205" s="12" t="s">
        <v>36</v>
      </c>
      <c r="AX205" s="12" t="s">
        <v>80</v>
      </c>
      <c r="AY205" s="153" t="s">
        <v>171</v>
      </c>
    </row>
    <row r="206" spans="2:65" s="13" customFormat="1">
      <c r="B206" s="158"/>
      <c r="D206" s="152" t="s">
        <v>179</v>
      </c>
      <c r="E206" s="159" t="s">
        <v>1</v>
      </c>
      <c r="F206" s="160" t="s">
        <v>3050</v>
      </c>
      <c r="H206" s="161">
        <v>23</v>
      </c>
      <c r="I206" s="162"/>
      <c r="L206" s="158"/>
      <c r="M206" s="163"/>
      <c r="T206" s="164"/>
      <c r="AT206" s="159" t="s">
        <v>179</v>
      </c>
      <c r="AU206" s="159" t="s">
        <v>89</v>
      </c>
      <c r="AV206" s="13" t="s">
        <v>89</v>
      </c>
      <c r="AW206" s="13" t="s">
        <v>36</v>
      </c>
      <c r="AX206" s="13" t="s">
        <v>80</v>
      </c>
      <c r="AY206" s="159" t="s">
        <v>171</v>
      </c>
    </row>
    <row r="207" spans="2:65" s="13" customFormat="1">
      <c r="B207" s="158"/>
      <c r="D207" s="152" t="s">
        <v>179</v>
      </c>
      <c r="E207" s="159" t="s">
        <v>1</v>
      </c>
      <c r="F207" s="160" t="s">
        <v>3051</v>
      </c>
      <c r="H207" s="161">
        <v>13</v>
      </c>
      <c r="I207" s="162"/>
      <c r="L207" s="158"/>
      <c r="M207" s="163"/>
      <c r="T207" s="164"/>
      <c r="AT207" s="159" t="s">
        <v>179</v>
      </c>
      <c r="AU207" s="159" t="s">
        <v>89</v>
      </c>
      <c r="AV207" s="13" t="s">
        <v>89</v>
      </c>
      <c r="AW207" s="13" t="s">
        <v>36</v>
      </c>
      <c r="AX207" s="13" t="s">
        <v>80</v>
      </c>
      <c r="AY207" s="159" t="s">
        <v>171</v>
      </c>
    </row>
    <row r="208" spans="2:65" s="14" customFormat="1">
      <c r="B208" s="165"/>
      <c r="D208" s="152" t="s">
        <v>179</v>
      </c>
      <c r="E208" s="166" t="s">
        <v>1</v>
      </c>
      <c r="F208" s="167" t="s">
        <v>183</v>
      </c>
      <c r="H208" s="168">
        <v>36</v>
      </c>
      <c r="I208" s="169"/>
      <c r="L208" s="165"/>
      <c r="M208" s="170"/>
      <c r="T208" s="171"/>
      <c r="AT208" s="166" t="s">
        <v>179</v>
      </c>
      <c r="AU208" s="166" t="s">
        <v>89</v>
      </c>
      <c r="AV208" s="14" t="s">
        <v>177</v>
      </c>
      <c r="AW208" s="14" t="s">
        <v>36</v>
      </c>
      <c r="AX208" s="14" t="s">
        <v>87</v>
      </c>
      <c r="AY208" s="166" t="s">
        <v>171</v>
      </c>
    </row>
    <row r="209" spans="2:65" s="1" customFormat="1" ht="49.2" customHeight="1">
      <c r="B209" s="32"/>
      <c r="C209" s="182" t="s">
        <v>314</v>
      </c>
      <c r="D209" s="182" t="s">
        <v>757</v>
      </c>
      <c r="E209" s="183" t="s">
        <v>3052</v>
      </c>
      <c r="F209" s="184" t="s">
        <v>3053</v>
      </c>
      <c r="G209" s="185" t="s">
        <v>190</v>
      </c>
      <c r="H209" s="186">
        <v>23</v>
      </c>
      <c r="I209" s="187"/>
      <c r="J209" s="188">
        <f>ROUND(I209*H209,2)</f>
        <v>0</v>
      </c>
      <c r="K209" s="189"/>
      <c r="L209" s="190"/>
      <c r="M209" s="191" t="s">
        <v>1</v>
      </c>
      <c r="N209" s="192" t="s">
        <v>45</v>
      </c>
      <c r="P209" s="147">
        <f>O209*H209</f>
        <v>0</v>
      </c>
      <c r="Q209" s="147">
        <v>4.3E-3</v>
      </c>
      <c r="R209" s="147">
        <f>Q209*H209</f>
        <v>9.8900000000000002E-2</v>
      </c>
      <c r="S209" s="147">
        <v>0</v>
      </c>
      <c r="T209" s="148">
        <f>S209*H209</f>
        <v>0</v>
      </c>
      <c r="AR209" s="149" t="s">
        <v>225</v>
      </c>
      <c r="AT209" s="149" t="s">
        <v>757</v>
      </c>
      <c r="AU209" s="149" t="s">
        <v>89</v>
      </c>
      <c r="AY209" s="17" t="s">
        <v>171</v>
      </c>
      <c r="BE209" s="150">
        <f>IF(N209="základní",J209,0)</f>
        <v>0</v>
      </c>
      <c r="BF209" s="150">
        <f>IF(N209="snížená",J209,0)</f>
        <v>0</v>
      </c>
      <c r="BG209" s="150">
        <f>IF(N209="zákl. přenesená",J209,0)</f>
        <v>0</v>
      </c>
      <c r="BH209" s="150">
        <f>IF(N209="sníž. přenesená",J209,0)</f>
        <v>0</v>
      </c>
      <c r="BI209" s="150">
        <f>IF(N209="nulová",J209,0)</f>
        <v>0</v>
      </c>
      <c r="BJ209" s="17" t="s">
        <v>87</v>
      </c>
      <c r="BK209" s="150">
        <f>ROUND(I209*H209,2)</f>
        <v>0</v>
      </c>
      <c r="BL209" s="17" t="s">
        <v>177</v>
      </c>
      <c r="BM209" s="149" t="s">
        <v>3054</v>
      </c>
    </row>
    <row r="210" spans="2:65" s="1" customFormat="1" ht="19.2">
      <c r="B210" s="32"/>
      <c r="D210" s="152" t="s">
        <v>234</v>
      </c>
      <c r="F210" s="179" t="s">
        <v>3055</v>
      </c>
      <c r="I210" s="180"/>
      <c r="L210" s="32"/>
      <c r="M210" s="181"/>
      <c r="T210" s="56"/>
      <c r="AT210" s="17" t="s">
        <v>234</v>
      </c>
      <c r="AU210" s="17" t="s">
        <v>89</v>
      </c>
    </row>
    <row r="211" spans="2:65" s="12" customFormat="1">
      <c r="B211" s="151"/>
      <c r="D211" s="152" t="s">
        <v>179</v>
      </c>
      <c r="E211" s="153" t="s">
        <v>1</v>
      </c>
      <c r="F211" s="154" t="s">
        <v>2991</v>
      </c>
      <c r="H211" s="153" t="s">
        <v>1</v>
      </c>
      <c r="I211" s="155"/>
      <c r="L211" s="151"/>
      <c r="M211" s="156"/>
      <c r="T211" s="157"/>
      <c r="AT211" s="153" t="s">
        <v>179</v>
      </c>
      <c r="AU211" s="153" t="s">
        <v>89</v>
      </c>
      <c r="AV211" s="12" t="s">
        <v>87</v>
      </c>
      <c r="AW211" s="12" t="s">
        <v>36</v>
      </c>
      <c r="AX211" s="12" t="s">
        <v>80</v>
      </c>
      <c r="AY211" s="153" t="s">
        <v>171</v>
      </c>
    </row>
    <row r="212" spans="2:65" s="13" customFormat="1">
      <c r="B212" s="158"/>
      <c r="D212" s="152" t="s">
        <v>179</v>
      </c>
      <c r="E212" s="159" t="s">
        <v>1</v>
      </c>
      <c r="F212" s="160" t="s">
        <v>3056</v>
      </c>
      <c r="H212" s="161">
        <v>23</v>
      </c>
      <c r="I212" s="162"/>
      <c r="L212" s="158"/>
      <c r="M212" s="163"/>
      <c r="T212" s="164"/>
      <c r="AT212" s="159" t="s">
        <v>179</v>
      </c>
      <c r="AU212" s="159" t="s">
        <v>89</v>
      </c>
      <c r="AV212" s="13" t="s">
        <v>89</v>
      </c>
      <c r="AW212" s="13" t="s">
        <v>36</v>
      </c>
      <c r="AX212" s="13" t="s">
        <v>87</v>
      </c>
      <c r="AY212" s="159" t="s">
        <v>171</v>
      </c>
    </row>
    <row r="213" spans="2:65" s="1" customFormat="1" ht="49.2" customHeight="1">
      <c r="B213" s="32"/>
      <c r="C213" s="182" t="s">
        <v>327</v>
      </c>
      <c r="D213" s="182" t="s">
        <v>757</v>
      </c>
      <c r="E213" s="183" t="s">
        <v>3057</v>
      </c>
      <c r="F213" s="184" t="s">
        <v>3058</v>
      </c>
      <c r="G213" s="185" t="s">
        <v>190</v>
      </c>
      <c r="H213" s="186">
        <v>13</v>
      </c>
      <c r="I213" s="187"/>
      <c r="J213" s="188">
        <f>ROUND(I213*H213,2)</f>
        <v>0</v>
      </c>
      <c r="K213" s="189"/>
      <c r="L213" s="190"/>
      <c r="M213" s="191" t="s">
        <v>1</v>
      </c>
      <c r="N213" s="192" t="s">
        <v>45</v>
      </c>
      <c r="P213" s="147">
        <f>O213*H213</f>
        <v>0</v>
      </c>
      <c r="Q213" s="147">
        <v>2.7000000000000001E-3</v>
      </c>
      <c r="R213" s="147">
        <f>Q213*H213</f>
        <v>3.5099999999999999E-2</v>
      </c>
      <c r="S213" s="147">
        <v>0</v>
      </c>
      <c r="T213" s="148">
        <f>S213*H213</f>
        <v>0</v>
      </c>
      <c r="AR213" s="149" t="s">
        <v>225</v>
      </c>
      <c r="AT213" s="149" t="s">
        <v>757</v>
      </c>
      <c r="AU213" s="149" t="s">
        <v>89</v>
      </c>
      <c r="AY213" s="17" t="s">
        <v>171</v>
      </c>
      <c r="BE213" s="150">
        <f>IF(N213="základní",J213,0)</f>
        <v>0</v>
      </c>
      <c r="BF213" s="150">
        <f>IF(N213="snížená",J213,0)</f>
        <v>0</v>
      </c>
      <c r="BG213" s="150">
        <f>IF(N213="zákl. přenesená",J213,0)</f>
        <v>0</v>
      </c>
      <c r="BH213" s="150">
        <f>IF(N213="sníž. přenesená",J213,0)</f>
        <v>0</v>
      </c>
      <c r="BI213" s="150">
        <f>IF(N213="nulová",J213,0)</f>
        <v>0</v>
      </c>
      <c r="BJ213" s="17" t="s">
        <v>87</v>
      </c>
      <c r="BK213" s="150">
        <f>ROUND(I213*H213,2)</f>
        <v>0</v>
      </c>
      <c r="BL213" s="17" t="s">
        <v>177</v>
      </c>
      <c r="BM213" s="149" t="s">
        <v>3059</v>
      </c>
    </row>
    <row r="214" spans="2:65" s="1" customFormat="1" ht="19.2">
      <c r="B214" s="32"/>
      <c r="D214" s="152" t="s">
        <v>234</v>
      </c>
      <c r="F214" s="179" t="s">
        <v>3055</v>
      </c>
      <c r="I214" s="180"/>
      <c r="L214" s="32"/>
      <c r="M214" s="181"/>
      <c r="T214" s="56"/>
      <c r="AT214" s="17" t="s">
        <v>234</v>
      </c>
      <c r="AU214" s="17" t="s">
        <v>89</v>
      </c>
    </row>
    <row r="215" spans="2:65" s="12" customFormat="1">
      <c r="B215" s="151"/>
      <c r="D215" s="152" t="s">
        <v>179</v>
      </c>
      <c r="E215" s="153" t="s">
        <v>1</v>
      </c>
      <c r="F215" s="154" t="s">
        <v>2991</v>
      </c>
      <c r="H215" s="153" t="s">
        <v>1</v>
      </c>
      <c r="I215" s="155"/>
      <c r="L215" s="151"/>
      <c r="M215" s="156"/>
      <c r="T215" s="157"/>
      <c r="AT215" s="153" t="s">
        <v>179</v>
      </c>
      <c r="AU215" s="153" t="s">
        <v>89</v>
      </c>
      <c r="AV215" s="12" t="s">
        <v>87</v>
      </c>
      <c r="AW215" s="12" t="s">
        <v>36</v>
      </c>
      <c r="AX215" s="12" t="s">
        <v>80</v>
      </c>
      <c r="AY215" s="153" t="s">
        <v>171</v>
      </c>
    </row>
    <row r="216" spans="2:65" s="13" customFormat="1">
      <c r="B216" s="158"/>
      <c r="D216" s="152" t="s">
        <v>179</v>
      </c>
      <c r="E216" s="159" t="s">
        <v>1</v>
      </c>
      <c r="F216" s="160" t="s">
        <v>3060</v>
      </c>
      <c r="H216" s="161">
        <v>13</v>
      </c>
      <c r="I216" s="162"/>
      <c r="L216" s="158"/>
      <c r="M216" s="163"/>
      <c r="T216" s="164"/>
      <c r="AT216" s="159" t="s">
        <v>179</v>
      </c>
      <c r="AU216" s="159" t="s">
        <v>89</v>
      </c>
      <c r="AV216" s="13" t="s">
        <v>89</v>
      </c>
      <c r="AW216" s="13" t="s">
        <v>36</v>
      </c>
      <c r="AX216" s="13" t="s">
        <v>87</v>
      </c>
      <c r="AY216" s="159" t="s">
        <v>171</v>
      </c>
    </row>
    <row r="217" spans="2:65" s="1" customFormat="1" ht="24.15" customHeight="1">
      <c r="B217" s="32"/>
      <c r="C217" s="182" t="s">
        <v>340</v>
      </c>
      <c r="D217" s="182" t="s">
        <v>757</v>
      </c>
      <c r="E217" s="183" t="s">
        <v>3061</v>
      </c>
      <c r="F217" s="184" t="s">
        <v>3062</v>
      </c>
      <c r="G217" s="185" t="s">
        <v>190</v>
      </c>
      <c r="H217" s="186">
        <v>13</v>
      </c>
      <c r="I217" s="187"/>
      <c r="J217" s="188">
        <f>ROUND(I217*H217,2)</f>
        <v>0</v>
      </c>
      <c r="K217" s="189"/>
      <c r="L217" s="190"/>
      <c r="M217" s="191" t="s">
        <v>1</v>
      </c>
      <c r="N217" s="192" t="s">
        <v>45</v>
      </c>
      <c r="P217" s="147">
        <f>O217*H217</f>
        <v>0</v>
      </c>
      <c r="Q217" s="147">
        <v>2.0000000000000001E-4</v>
      </c>
      <c r="R217" s="147">
        <f>Q217*H217</f>
        <v>2.6000000000000003E-3</v>
      </c>
      <c r="S217" s="147">
        <v>0</v>
      </c>
      <c r="T217" s="148">
        <f>S217*H217</f>
        <v>0</v>
      </c>
      <c r="AR217" s="149" t="s">
        <v>225</v>
      </c>
      <c r="AT217" s="149" t="s">
        <v>757</v>
      </c>
      <c r="AU217" s="149" t="s">
        <v>89</v>
      </c>
      <c r="AY217" s="17" t="s">
        <v>171</v>
      </c>
      <c r="BE217" s="150">
        <f>IF(N217="základní",J217,0)</f>
        <v>0</v>
      </c>
      <c r="BF217" s="150">
        <f>IF(N217="snížená",J217,0)</f>
        <v>0</v>
      </c>
      <c r="BG217" s="150">
        <f>IF(N217="zákl. přenesená",J217,0)</f>
        <v>0</v>
      </c>
      <c r="BH217" s="150">
        <f>IF(N217="sníž. přenesená",J217,0)</f>
        <v>0</v>
      </c>
      <c r="BI217" s="150">
        <f>IF(N217="nulová",J217,0)</f>
        <v>0</v>
      </c>
      <c r="BJ217" s="17" t="s">
        <v>87</v>
      </c>
      <c r="BK217" s="150">
        <f>ROUND(I217*H217,2)</f>
        <v>0</v>
      </c>
      <c r="BL217" s="17" t="s">
        <v>177</v>
      </c>
      <c r="BM217" s="149" t="s">
        <v>3063</v>
      </c>
    </row>
    <row r="218" spans="2:65" s="1" customFormat="1" ht="24.15" customHeight="1">
      <c r="B218" s="32"/>
      <c r="C218" s="137" t="s">
        <v>441</v>
      </c>
      <c r="D218" s="137" t="s">
        <v>173</v>
      </c>
      <c r="E218" s="138" t="s">
        <v>3064</v>
      </c>
      <c r="F218" s="139" t="s">
        <v>3065</v>
      </c>
      <c r="G218" s="140" t="s">
        <v>190</v>
      </c>
      <c r="H218" s="141">
        <v>1</v>
      </c>
      <c r="I218" s="142"/>
      <c r="J218" s="143">
        <f>ROUND(I218*H218,2)</f>
        <v>0</v>
      </c>
      <c r="K218" s="144"/>
      <c r="L218" s="32"/>
      <c r="M218" s="145" t="s">
        <v>1</v>
      </c>
      <c r="N218" s="146" t="s">
        <v>45</v>
      </c>
      <c r="P218" s="147">
        <f>O218*H218</f>
        <v>0</v>
      </c>
      <c r="Q218" s="147">
        <v>0</v>
      </c>
      <c r="R218" s="147">
        <f>Q218*H218</f>
        <v>0</v>
      </c>
      <c r="S218" s="147">
        <v>0</v>
      </c>
      <c r="T218" s="148">
        <f>S218*H218</f>
        <v>0</v>
      </c>
      <c r="AR218" s="149" t="s">
        <v>177</v>
      </c>
      <c r="AT218" s="149" t="s">
        <v>173</v>
      </c>
      <c r="AU218" s="149" t="s">
        <v>89</v>
      </c>
      <c r="AY218" s="17" t="s">
        <v>171</v>
      </c>
      <c r="BE218" s="150">
        <f>IF(N218="základní",J218,0)</f>
        <v>0</v>
      </c>
      <c r="BF218" s="150">
        <f>IF(N218="snížená",J218,0)</f>
        <v>0</v>
      </c>
      <c r="BG218" s="150">
        <f>IF(N218="zákl. přenesená",J218,0)</f>
        <v>0</v>
      </c>
      <c r="BH218" s="150">
        <f>IF(N218="sníž. přenesená",J218,0)</f>
        <v>0</v>
      </c>
      <c r="BI218" s="150">
        <f>IF(N218="nulová",J218,0)</f>
        <v>0</v>
      </c>
      <c r="BJ218" s="17" t="s">
        <v>87</v>
      </c>
      <c r="BK218" s="150">
        <f>ROUND(I218*H218,2)</f>
        <v>0</v>
      </c>
      <c r="BL218" s="17" t="s">
        <v>177</v>
      </c>
      <c r="BM218" s="149" t="s">
        <v>3066</v>
      </c>
    </row>
    <row r="219" spans="2:65" s="12" customFormat="1">
      <c r="B219" s="151"/>
      <c r="D219" s="152" t="s">
        <v>179</v>
      </c>
      <c r="E219" s="153" t="s">
        <v>1</v>
      </c>
      <c r="F219" s="154" t="s">
        <v>3067</v>
      </c>
      <c r="H219" s="153" t="s">
        <v>1</v>
      </c>
      <c r="I219" s="155"/>
      <c r="L219" s="151"/>
      <c r="M219" s="156"/>
      <c r="T219" s="157"/>
      <c r="AT219" s="153" t="s">
        <v>179</v>
      </c>
      <c r="AU219" s="153" t="s">
        <v>89</v>
      </c>
      <c r="AV219" s="12" t="s">
        <v>87</v>
      </c>
      <c r="AW219" s="12" t="s">
        <v>36</v>
      </c>
      <c r="AX219" s="12" t="s">
        <v>80</v>
      </c>
      <c r="AY219" s="153" t="s">
        <v>171</v>
      </c>
    </row>
    <row r="220" spans="2:65" s="13" customFormat="1">
      <c r="B220" s="158"/>
      <c r="D220" s="152" t="s">
        <v>179</v>
      </c>
      <c r="E220" s="159" t="s">
        <v>1</v>
      </c>
      <c r="F220" s="160" t="s">
        <v>3068</v>
      </c>
      <c r="H220" s="161">
        <v>1</v>
      </c>
      <c r="I220" s="162"/>
      <c r="L220" s="158"/>
      <c r="M220" s="163"/>
      <c r="T220" s="164"/>
      <c r="AT220" s="159" t="s">
        <v>179</v>
      </c>
      <c r="AU220" s="159" t="s">
        <v>89</v>
      </c>
      <c r="AV220" s="13" t="s">
        <v>89</v>
      </c>
      <c r="AW220" s="13" t="s">
        <v>36</v>
      </c>
      <c r="AX220" s="13" t="s">
        <v>87</v>
      </c>
      <c r="AY220" s="159" t="s">
        <v>171</v>
      </c>
    </row>
    <row r="221" spans="2:65" s="1" customFormat="1" ht="37.950000000000003" customHeight="1">
      <c r="B221" s="32"/>
      <c r="C221" s="182" t="s">
        <v>457</v>
      </c>
      <c r="D221" s="182" t="s">
        <v>757</v>
      </c>
      <c r="E221" s="183" t="s">
        <v>3069</v>
      </c>
      <c r="F221" s="184" t="s">
        <v>3070</v>
      </c>
      <c r="G221" s="185" t="s">
        <v>190</v>
      </c>
      <c r="H221" s="186">
        <v>1</v>
      </c>
      <c r="I221" s="187"/>
      <c r="J221" s="188">
        <f>ROUND(I221*H221,2)</f>
        <v>0</v>
      </c>
      <c r="K221" s="189"/>
      <c r="L221" s="190"/>
      <c r="M221" s="191" t="s">
        <v>1</v>
      </c>
      <c r="N221" s="192" t="s">
        <v>45</v>
      </c>
      <c r="P221" s="147">
        <f>O221*H221</f>
        <v>0</v>
      </c>
      <c r="Q221" s="147">
        <v>4.5659999999999999E-2</v>
      </c>
      <c r="R221" s="147">
        <f>Q221*H221</f>
        <v>4.5659999999999999E-2</v>
      </c>
      <c r="S221" s="147">
        <v>0</v>
      </c>
      <c r="T221" s="148">
        <f>S221*H221</f>
        <v>0</v>
      </c>
      <c r="AR221" s="149" t="s">
        <v>225</v>
      </c>
      <c r="AT221" s="149" t="s">
        <v>757</v>
      </c>
      <c r="AU221" s="149" t="s">
        <v>89</v>
      </c>
      <c r="AY221" s="17" t="s">
        <v>171</v>
      </c>
      <c r="BE221" s="150">
        <f>IF(N221="základní",J221,0)</f>
        <v>0</v>
      </c>
      <c r="BF221" s="150">
        <f>IF(N221="snížená",J221,0)</f>
        <v>0</v>
      </c>
      <c r="BG221" s="150">
        <f>IF(N221="zákl. přenesená",J221,0)</f>
        <v>0</v>
      </c>
      <c r="BH221" s="150">
        <f>IF(N221="sníž. přenesená",J221,0)</f>
        <v>0</v>
      </c>
      <c r="BI221" s="150">
        <f>IF(N221="nulová",J221,0)</f>
        <v>0</v>
      </c>
      <c r="BJ221" s="17" t="s">
        <v>87</v>
      </c>
      <c r="BK221" s="150">
        <f>ROUND(I221*H221,2)</f>
        <v>0</v>
      </c>
      <c r="BL221" s="17" t="s">
        <v>177</v>
      </c>
      <c r="BM221" s="149" t="s">
        <v>3071</v>
      </c>
    </row>
    <row r="222" spans="2:65" s="1" customFormat="1" ht="19.2">
      <c r="B222" s="32"/>
      <c r="D222" s="152" t="s">
        <v>234</v>
      </c>
      <c r="F222" s="179" t="s">
        <v>3055</v>
      </c>
      <c r="I222" s="180"/>
      <c r="L222" s="32"/>
      <c r="M222" s="181"/>
      <c r="T222" s="56"/>
      <c r="AT222" s="17" t="s">
        <v>234</v>
      </c>
      <c r="AU222" s="17" t="s">
        <v>89</v>
      </c>
    </row>
    <row r="223" spans="2:65" s="1" customFormat="1" ht="24.15" customHeight="1">
      <c r="B223" s="32"/>
      <c r="C223" s="137" t="s">
        <v>471</v>
      </c>
      <c r="D223" s="137" t="s">
        <v>173</v>
      </c>
      <c r="E223" s="138" t="s">
        <v>3072</v>
      </c>
      <c r="F223" s="139" t="s">
        <v>3073</v>
      </c>
      <c r="G223" s="140" t="s">
        <v>190</v>
      </c>
      <c r="H223" s="141">
        <v>1</v>
      </c>
      <c r="I223" s="142"/>
      <c r="J223" s="143">
        <f>ROUND(I223*H223,2)</f>
        <v>0</v>
      </c>
      <c r="K223" s="144"/>
      <c r="L223" s="32"/>
      <c r="M223" s="145" t="s">
        <v>1</v>
      </c>
      <c r="N223" s="146" t="s">
        <v>45</v>
      </c>
      <c r="P223" s="147">
        <f>O223*H223</f>
        <v>0</v>
      </c>
      <c r="Q223" s="147">
        <v>0</v>
      </c>
      <c r="R223" s="147">
        <f>Q223*H223</f>
        <v>0</v>
      </c>
      <c r="S223" s="147">
        <v>0</v>
      </c>
      <c r="T223" s="148">
        <f>S223*H223</f>
        <v>0</v>
      </c>
      <c r="AR223" s="149" t="s">
        <v>177</v>
      </c>
      <c r="AT223" s="149" t="s">
        <v>173</v>
      </c>
      <c r="AU223" s="149" t="s">
        <v>89</v>
      </c>
      <c r="AY223" s="17" t="s">
        <v>171</v>
      </c>
      <c r="BE223" s="150">
        <f>IF(N223="základní",J223,0)</f>
        <v>0</v>
      </c>
      <c r="BF223" s="150">
        <f>IF(N223="snížená",J223,0)</f>
        <v>0</v>
      </c>
      <c r="BG223" s="150">
        <f>IF(N223="zákl. přenesená",J223,0)</f>
        <v>0</v>
      </c>
      <c r="BH223" s="150">
        <f>IF(N223="sníž. přenesená",J223,0)</f>
        <v>0</v>
      </c>
      <c r="BI223" s="150">
        <f>IF(N223="nulová",J223,0)</f>
        <v>0</v>
      </c>
      <c r="BJ223" s="17" t="s">
        <v>87</v>
      </c>
      <c r="BK223" s="150">
        <f>ROUND(I223*H223,2)</f>
        <v>0</v>
      </c>
      <c r="BL223" s="17" t="s">
        <v>177</v>
      </c>
      <c r="BM223" s="149" t="s">
        <v>3074</v>
      </c>
    </row>
    <row r="224" spans="2:65" s="12" customFormat="1">
      <c r="B224" s="151"/>
      <c r="D224" s="152" t="s">
        <v>179</v>
      </c>
      <c r="E224" s="153" t="s">
        <v>1</v>
      </c>
      <c r="F224" s="154" t="s">
        <v>3067</v>
      </c>
      <c r="H224" s="153" t="s">
        <v>1</v>
      </c>
      <c r="I224" s="155"/>
      <c r="L224" s="151"/>
      <c r="M224" s="156"/>
      <c r="T224" s="157"/>
      <c r="AT224" s="153" t="s">
        <v>179</v>
      </c>
      <c r="AU224" s="153" t="s">
        <v>89</v>
      </c>
      <c r="AV224" s="12" t="s">
        <v>87</v>
      </c>
      <c r="AW224" s="12" t="s">
        <v>36</v>
      </c>
      <c r="AX224" s="12" t="s">
        <v>80</v>
      </c>
      <c r="AY224" s="153" t="s">
        <v>171</v>
      </c>
    </row>
    <row r="225" spans="2:65" s="13" customFormat="1">
      <c r="B225" s="158"/>
      <c r="D225" s="152" t="s">
        <v>179</v>
      </c>
      <c r="E225" s="159" t="s">
        <v>1</v>
      </c>
      <c r="F225" s="160" t="s">
        <v>3075</v>
      </c>
      <c r="H225" s="161">
        <v>1</v>
      </c>
      <c r="I225" s="162"/>
      <c r="L225" s="158"/>
      <c r="M225" s="163"/>
      <c r="T225" s="164"/>
      <c r="AT225" s="159" t="s">
        <v>179</v>
      </c>
      <c r="AU225" s="159" t="s">
        <v>89</v>
      </c>
      <c r="AV225" s="13" t="s">
        <v>89</v>
      </c>
      <c r="AW225" s="13" t="s">
        <v>36</v>
      </c>
      <c r="AX225" s="13" t="s">
        <v>87</v>
      </c>
      <c r="AY225" s="159" t="s">
        <v>171</v>
      </c>
    </row>
    <row r="226" spans="2:65" s="1" customFormat="1" ht="49.2" customHeight="1">
      <c r="B226" s="32"/>
      <c r="C226" s="182" t="s">
        <v>7</v>
      </c>
      <c r="D226" s="182" t="s">
        <v>757</v>
      </c>
      <c r="E226" s="183" t="s">
        <v>3838</v>
      </c>
      <c r="F226" s="184" t="s">
        <v>3076</v>
      </c>
      <c r="G226" s="185" t="s">
        <v>190</v>
      </c>
      <c r="H226" s="186">
        <v>1</v>
      </c>
      <c r="I226" s="187"/>
      <c r="J226" s="188">
        <f>ROUND(I226*H226,2)</f>
        <v>0</v>
      </c>
      <c r="K226" s="189"/>
      <c r="L226" s="190"/>
      <c r="M226" s="191" t="s">
        <v>1</v>
      </c>
      <c r="N226" s="192" t="s">
        <v>45</v>
      </c>
      <c r="P226" s="147">
        <f>O226*H226</f>
        <v>0</v>
      </c>
      <c r="Q226" s="147">
        <v>9.9220000000000003E-2</v>
      </c>
      <c r="R226" s="147">
        <f>Q226*H226</f>
        <v>9.9220000000000003E-2</v>
      </c>
      <c r="S226" s="147">
        <v>0</v>
      </c>
      <c r="T226" s="148">
        <f>S226*H226</f>
        <v>0</v>
      </c>
      <c r="AR226" s="149" t="s">
        <v>225</v>
      </c>
      <c r="AT226" s="149" t="s">
        <v>757</v>
      </c>
      <c r="AU226" s="149" t="s">
        <v>89</v>
      </c>
      <c r="AY226" s="17" t="s">
        <v>171</v>
      </c>
      <c r="BE226" s="150">
        <f>IF(N226="základní",J226,0)</f>
        <v>0</v>
      </c>
      <c r="BF226" s="150">
        <f>IF(N226="snížená",J226,0)</f>
        <v>0</v>
      </c>
      <c r="BG226" s="150">
        <f>IF(N226="zákl. přenesená",J226,0)</f>
        <v>0</v>
      </c>
      <c r="BH226" s="150">
        <f>IF(N226="sníž. přenesená",J226,0)</f>
        <v>0</v>
      </c>
      <c r="BI226" s="150">
        <f>IF(N226="nulová",J226,0)</f>
        <v>0</v>
      </c>
      <c r="BJ226" s="17" t="s">
        <v>87</v>
      </c>
      <c r="BK226" s="150">
        <f>ROUND(I226*H226,2)</f>
        <v>0</v>
      </c>
      <c r="BL226" s="17" t="s">
        <v>177</v>
      </c>
      <c r="BM226" s="149" t="s">
        <v>3077</v>
      </c>
    </row>
    <row r="227" spans="2:65" s="1" customFormat="1" ht="19.2">
      <c r="B227" s="32"/>
      <c r="D227" s="152" t="s">
        <v>234</v>
      </c>
      <c r="F227" s="179" t="s">
        <v>3055</v>
      </c>
      <c r="I227" s="180"/>
      <c r="L227" s="32"/>
      <c r="M227" s="181"/>
      <c r="T227" s="56"/>
      <c r="AT227" s="17" t="s">
        <v>234</v>
      </c>
      <c r="AU227" s="17" t="s">
        <v>89</v>
      </c>
    </row>
    <row r="228" spans="2:65" s="1" customFormat="1" ht="24.15" customHeight="1">
      <c r="B228" s="32"/>
      <c r="C228" s="137" t="s">
        <v>482</v>
      </c>
      <c r="D228" s="137" t="s">
        <v>173</v>
      </c>
      <c r="E228" s="138" t="s">
        <v>3078</v>
      </c>
      <c r="F228" s="139" t="s">
        <v>3079</v>
      </c>
      <c r="G228" s="140" t="s">
        <v>190</v>
      </c>
      <c r="H228" s="141">
        <v>23</v>
      </c>
      <c r="I228" s="142"/>
      <c r="J228" s="143">
        <f>ROUND(I228*H228,2)</f>
        <v>0</v>
      </c>
      <c r="K228" s="144"/>
      <c r="L228" s="32"/>
      <c r="M228" s="145" t="s">
        <v>1</v>
      </c>
      <c r="N228" s="146" t="s">
        <v>45</v>
      </c>
      <c r="P228" s="147">
        <f>O228*H228</f>
        <v>0</v>
      </c>
      <c r="Q228" s="147">
        <v>1.1999999999999999E-3</v>
      </c>
      <c r="R228" s="147">
        <f>Q228*H228</f>
        <v>2.7599999999999996E-2</v>
      </c>
      <c r="S228" s="147">
        <v>0</v>
      </c>
      <c r="T228" s="148">
        <f>S228*H228</f>
        <v>0</v>
      </c>
      <c r="AR228" s="149" t="s">
        <v>177</v>
      </c>
      <c r="AT228" s="149" t="s">
        <v>173</v>
      </c>
      <c r="AU228" s="149" t="s">
        <v>89</v>
      </c>
      <c r="AY228" s="17" t="s">
        <v>171</v>
      </c>
      <c r="BE228" s="150">
        <f>IF(N228="základní",J228,0)</f>
        <v>0</v>
      </c>
      <c r="BF228" s="150">
        <f>IF(N228="snížená",J228,0)</f>
        <v>0</v>
      </c>
      <c r="BG228" s="150">
        <f>IF(N228="zákl. přenesená",J228,0)</f>
        <v>0</v>
      </c>
      <c r="BH228" s="150">
        <f>IF(N228="sníž. přenesená",J228,0)</f>
        <v>0</v>
      </c>
      <c r="BI228" s="150">
        <f>IF(N228="nulová",J228,0)</f>
        <v>0</v>
      </c>
      <c r="BJ228" s="17" t="s">
        <v>87</v>
      </c>
      <c r="BK228" s="150">
        <f>ROUND(I228*H228,2)</f>
        <v>0</v>
      </c>
      <c r="BL228" s="17" t="s">
        <v>177</v>
      </c>
      <c r="BM228" s="149" t="s">
        <v>3080</v>
      </c>
    </row>
    <row r="229" spans="2:65" s="12" customFormat="1">
      <c r="B229" s="151"/>
      <c r="D229" s="152" t="s">
        <v>179</v>
      </c>
      <c r="E229" s="153" t="s">
        <v>1</v>
      </c>
      <c r="F229" s="154" t="s">
        <v>2991</v>
      </c>
      <c r="H229" s="153" t="s">
        <v>1</v>
      </c>
      <c r="I229" s="155"/>
      <c r="L229" s="151"/>
      <c r="M229" s="156"/>
      <c r="T229" s="157"/>
      <c r="AT229" s="153" t="s">
        <v>179</v>
      </c>
      <c r="AU229" s="153" t="s">
        <v>89</v>
      </c>
      <c r="AV229" s="12" t="s">
        <v>87</v>
      </c>
      <c r="AW229" s="12" t="s">
        <v>36</v>
      </c>
      <c r="AX229" s="12" t="s">
        <v>80</v>
      </c>
      <c r="AY229" s="153" t="s">
        <v>171</v>
      </c>
    </row>
    <row r="230" spans="2:65" s="13" customFormat="1">
      <c r="B230" s="158"/>
      <c r="D230" s="152" t="s">
        <v>179</v>
      </c>
      <c r="E230" s="159" t="s">
        <v>1</v>
      </c>
      <c r="F230" s="160" t="s">
        <v>3081</v>
      </c>
      <c r="H230" s="161">
        <v>12</v>
      </c>
      <c r="I230" s="162"/>
      <c r="L230" s="158"/>
      <c r="M230" s="163"/>
      <c r="T230" s="164"/>
      <c r="AT230" s="159" t="s">
        <v>179</v>
      </c>
      <c r="AU230" s="159" t="s">
        <v>89</v>
      </c>
      <c r="AV230" s="13" t="s">
        <v>89</v>
      </c>
      <c r="AW230" s="13" t="s">
        <v>36</v>
      </c>
      <c r="AX230" s="13" t="s">
        <v>80</v>
      </c>
      <c r="AY230" s="159" t="s">
        <v>171</v>
      </c>
    </row>
    <row r="231" spans="2:65" s="13" customFormat="1">
      <c r="B231" s="158"/>
      <c r="D231" s="152" t="s">
        <v>179</v>
      </c>
      <c r="E231" s="159" t="s">
        <v>1</v>
      </c>
      <c r="F231" s="160" t="s">
        <v>3082</v>
      </c>
      <c r="H231" s="161">
        <v>11</v>
      </c>
      <c r="I231" s="162"/>
      <c r="L231" s="158"/>
      <c r="M231" s="163"/>
      <c r="T231" s="164"/>
      <c r="AT231" s="159" t="s">
        <v>179</v>
      </c>
      <c r="AU231" s="159" t="s">
        <v>89</v>
      </c>
      <c r="AV231" s="13" t="s">
        <v>89</v>
      </c>
      <c r="AW231" s="13" t="s">
        <v>36</v>
      </c>
      <c r="AX231" s="13" t="s">
        <v>80</v>
      </c>
      <c r="AY231" s="159" t="s">
        <v>171</v>
      </c>
    </row>
    <row r="232" spans="2:65" s="14" customFormat="1">
      <c r="B232" s="165"/>
      <c r="D232" s="152" t="s">
        <v>179</v>
      </c>
      <c r="E232" s="166" t="s">
        <v>1</v>
      </c>
      <c r="F232" s="167" t="s">
        <v>183</v>
      </c>
      <c r="H232" s="168">
        <v>23</v>
      </c>
      <c r="I232" s="169"/>
      <c r="L232" s="165"/>
      <c r="M232" s="170"/>
      <c r="T232" s="171"/>
      <c r="AT232" s="166" t="s">
        <v>179</v>
      </c>
      <c r="AU232" s="166" t="s">
        <v>89</v>
      </c>
      <c r="AV232" s="14" t="s">
        <v>177</v>
      </c>
      <c r="AW232" s="14" t="s">
        <v>36</v>
      </c>
      <c r="AX232" s="14" t="s">
        <v>87</v>
      </c>
      <c r="AY232" s="166" t="s">
        <v>171</v>
      </c>
    </row>
    <row r="233" spans="2:65" s="1" customFormat="1" ht="16.5" customHeight="1">
      <c r="B233" s="32"/>
      <c r="C233" s="182" t="s">
        <v>487</v>
      </c>
      <c r="D233" s="182" t="s">
        <v>757</v>
      </c>
      <c r="E233" s="183" t="s">
        <v>3083</v>
      </c>
      <c r="F233" s="184" t="s">
        <v>3084</v>
      </c>
      <c r="G233" s="185" t="s">
        <v>190</v>
      </c>
      <c r="H233" s="186">
        <v>12</v>
      </c>
      <c r="I233" s="187"/>
      <c r="J233" s="188">
        <f>ROUND(I233*H233,2)</f>
        <v>0</v>
      </c>
      <c r="K233" s="189"/>
      <c r="L233" s="190"/>
      <c r="M233" s="191" t="s">
        <v>1</v>
      </c>
      <c r="N233" s="192" t="s">
        <v>45</v>
      </c>
      <c r="P233" s="147">
        <f>O233*H233</f>
        <v>0</v>
      </c>
      <c r="Q233" s="147">
        <v>7.0000000000000007E-2</v>
      </c>
      <c r="R233" s="147">
        <f>Q233*H233</f>
        <v>0.84000000000000008</v>
      </c>
      <c r="S233" s="147">
        <v>0</v>
      </c>
      <c r="T233" s="148">
        <f>S233*H233</f>
        <v>0</v>
      </c>
      <c r="AR233" s="149" t="s">
        <v>225</v>
      </c>
      <c r="AT233" s="149" t="s">
        <v>757</v>
      </c>
      <c r="AU233" s="149" t="s">
        <v>89</v>
      </c>
      <c r="AY233" s="17" t="s">
        <v>171</v>
      </c>
      <c r="BE233" s="150">
        <f>IF(N233="základní",J233,0)</f>
        <v>0</v>
      </c>
      <c r="BF233" s="150">
        <f>IF(N233="snížená",J233,0)</f>
        <v>0</v>
      </c>
      <c r="BG233" s="150">
        <f>IF(N233="zákl. přenesená",J233,0)</f>
        <v>0</v>
      </c>
      <c r="BH233" s="150">
        <f>IF(N233="sníž. přenesená",J233,0)</f>
        <v>0</v>
      </c>
      <c r="BI233" s="150">
        <f>IF(N233="nulová",J233,0)</f>
        <v>0</v>
      </c>
      <c r="BJ233" s="17" t="s">
        <v>87</v>
      </c>
      <c r="BK233" s="150">
        <f>ROUND(I233*H233,2)</f>
        <v>0</v>
      </c>
      <c r="BL233" s="17" t="s">
        <v>177</v>
      </c>
      <c r="BM233" s="149" t="s">
        <v>3085</v>
      </c>
    </row>
    <row r="234" spans="2:65" s="1" customFormat="1" ht="19.2">
      <c r="B234" s="32"/>
      <c r="D234" s="152" t="s">
        <v>234</v>
      </c>
      <c r="F234" s="179" t="s">
        <v>3055</v>
      </c>
      <c r="I234" s="180"/>
      <c r="L234" s="32"/>
      <c r="M234" s="181"/>
      <c r="T234" s="56"/>
      <c r="AT234" s="17" t="s">
        <v>234</v>
      </c>
      <c r="AU234" s="17" t="s">
        <v>89</v>
      </c>
    </row>
    <row r="235" spans="2:65" s="12" customFormat="1">
      <c r="B235" s="151"/>
      <c r="D235" s="152" t="s">
        <v>179</v>
      </c>
      <c r="E235" s="153" t="s">
        <v>1</v>
      </c>
      <c r="F235" s="154" t="s">
        <v>2991</v>
      </c>
      <c r="H235" s="153" t="s">
        <v>1</v>
      </c>
      <c r="I235" s="155"/>
      <c r="L235" s="151"/>
      <c r="M235" s="156"/>
      <c r="T235" s="157"/>
      <c r="AT235" s="153" t="s">
        <v>179</v>
      </c>
      <c r="AU235" s="153" t="s">
        <v>89</v>
      </c>
      <c r="AV235" s="12" t="s">
        <v>87</v>
      </c>
      <c r="AW235" s="12" t="s">
        <v>36</v>
      </c>
      <c r="AX235" s="12" t="s">
        <v>80</v>
      </c>
      <c r="AY235" s="153" t="s">
        <v>171</v>
      </c>
    </row>
    <row r="236" spans="2:65" s="13" customFormat="1">
      <c r="B236" s="158"/>
      <c r="D236" s="152" t="s">
        <v>179</v>
      </c>
      <c r="E236" s="159" t="s">
        <v>1</v>
      </c>
      <c r="F236" s="160" t="s">
        <v>3081</v>
      </c>
      <c r="H236" s="161">
        <v>12</v>
      </c>
      <c r="I236" s="162"/>
      <c r="L236" s="158"/>
      <c r="M236" s="163"/>
      <c r="T236" s="164"/>
      <c r="AT236" s="159" t="s">
        <v>179</v>
      </c>
      <c r="AU236" s="159" t="s">
        <v>89</v>
      </c>
      <c r="AV236" s="13" t="s">
        <v>89</v>
      </c>
      <c r="AW236" s="13" t="s">
        <v>36</v>
      </c>
      <c r="AX236" s="13" t="s">
        <v>87</v>
      </c>
      <c r="AY236" s="159" t="s">
        <v>171</v>
      </c>
    </row>
    <row r="237" spans="2:65" s="1" customFormat="1" ht="16.5" customHeight="1">
      <c r="B237" s="32"/>
      <c r="C237" s="182" t="s">
        <v>519</v>
      </c>
      <c r="D237" s="182" t="s">
        <v>757</v>
      </c>
      <c r="E237" s="183" t="s">
        <v>3086</v>
      </c>
      <c r="F237" s="184" t="s">
        <v>3087</v>
      </c>
      <c r="G237" s="185" t="s">
        <v>190</v>
      </c>
      <c r="H237" s="186">
        <v>11</v>
      </c>
      <c r="I237" s="187"/>
      <c r="J237" s="188">
        <f>ROUND(I237*H237,2)</f>
        <v>0</v>
      </c>
      <c r="K237" s="189"/>
      <c r="L237" s="190"/>
      <c r="M237" s="191" t="s">
        <v>1</v>
      </c>
      <c r="N237" s="192" t="s">
        <v>45</v>
      </c>
      <c r="P237" s="147">
        <f>O237*H237</f>
        <v>0</v>
      </c>
      <c r="Q237" s="147">
        <v>7.0000000000000007E-2</v>
      </c>
      <c r="R237" s="147">
        <f>Q237*H237</f>
        <v>0.77</v>
      </c>
      <c r="S237" s="147">
        <v>0</v>
      </c>
      <c r="T237" s="148">
        <f>S237*H237</f>
        <v>0</v>
      </c>
      <c r="AR237" s="149" t="s">
        <v>225</v>
      </c>
      <c r="AT237" s="149" t="s">
        <v>757</v>
      </c>
      <c r="AU237" s="149" t="s">
        <v>89</v>
      </c>
      <c r="AY237" s="17" t="s">
        <v>171</v>
      </c>
      <c r="BE237" s="150">
        <f>IF(N237="základní",J237,0)</f>
        <v>0</v>
      </c>
      <c r="BF237" s="150">
        <f>IF(N237="snížená",J237,0)</f>
        <v>0</v>
      </c>
      <c r="BG237" s="150">
        <f>IF(N237="zákl. přenesená",J237,0)</f>
        <v>0</v>
      </c>
      <c r="BH237" s="150">
        <f>IF(N237="sníž. přenesená",J237,0)</f>
        <v>0</v>
      </c>
      <c r="BI237" s="150">
        <f>IF(N237="nulová",J237,0)</f>
        <v>0</v>
      </c>
      <c r="BJ237" s="17" t="s">
        <v>87</v>
      </c>
      <c r="BK237" s="150">
        <f>ROUND(I237*H237,2)</f>
        <v>0</v>
      </c>
      <c r="BL237" s="17" t="s">
        <v>177</v>
      </c>
      <c r="BM237" s="149" t="s">
        <v>3088</v>
      </c>
    </row>
    <row r="238" spans="2:65" s="1" customFormat="1" ht="19.2">
      <c r="B238" s="32"/>
      <c r="D238" s="152" t="s">
        <v>234</v>
      </c>
      <c r="F238" s="179" t="s">
        <v>3055</v>
      </c>
      <c r="I238" s="180"/>
      <c r="L238" s="32"/>
      <c r="M238" s="181"/>
      <c r="T238" s="56"/>
      <c r="AT238" s="17" t="s">
        <v>234</v>
      </c>
      <c r="AU238" s="17" t="s">
        <v>89</v>
      </c>
    </row>
    <row r="239" spans="2:65" s="12" customFormat="1">
      <c r="B239" s="151"/>
      <c r="D239" s="152" t="s">
        <v>179</v>
      </c>
      <c r="E239" s="153" t="s">
        <v>1</v>
      </c>
      <c r="F239" s="154" t="s">
        <v>2991</v>
      </c>
      <c r="H239" s="153" t="s">
        <v>1</v>
      </c>
      <c r="I239" s="155"/>
      <c r="L239" s="151"/>
      <c r="M239" s="156"/>
      <c r="T239" s="157"/>
      <c r="AT239" s="153" t="s">
        <v>179</v>
      </c>
      <c r="AU239" s="153" t="s">
        <v>89</v>
      </c>
      <c r="AV239" s="12" t="s">
        <v>87</v>
      </c>
      <c r="AW239" s="12" t="s">
        <v>36</v>
      </c>
      <c r="AX239" s="12" t="s">
        <v>80</v>
      </c>
      <c r="AY239" s="153" t="s">
        <v>171</v>
      </c>
    </row>
    <row r="240" spans="2:65" s="13" customFormat="1">
      <c r="B240" s="158"/>
      <c r="D240" s="152" t="s">
        <v>179</v>
      </c>
      <c r="E240" s="159" t="s">
        <v>1</v>
      </c>
      <c r="F240" s="160" t="s">
        <v>3082</v>
      </c>
      <c r="H240" s="161">
        <v>11</v>
      </c>
      <c r="I240" s="162"/>
      <c r="L240" s="158"/>
      <c r="M240" s="163"/>
      <c r="T240" s="164"/>
      <c r="AT240" s="159" t="s">
        <v>179</v>
      </c>
      <c r="AU240" s="159" t="s">
        <v>89</v>
      </c>
      <c r="AV240" s="13" t="s">
        <v>89</v>
      </c>
      <c r="AW240" s="13" t="s">
        <v>36</v>
      </c>
      <c r="AX240" s="13" t="s">
        <v>87</v>
      </c>
      <c r="AY240" s="159" t="s">
        <v>171</v>
      </c>
    </row>
    <row r="241" spans="2:65" s="1" customFormat="1" ht="24.15" customHeight="1">
      <c r="B241" s="32"/>
      <c r="C241" s="182" t="s">
        <v>524</v>
      </c>
      <c r="D241" s="182" t="s">
        <v>757</v>
      </c>
      <c r="E241" s="183" t="s">
        <v>3089</v>
      </c>
      <c r="F241" s="184" t="s">
        <v>3090</v>
      </c>
      <c r="G241" s="185" t="s">
        <v>190</v>
      </c>
      <c r="H241" s="186">
        <v>23</v>
      </c>
      <c r="I241" s="187"/>
      <c r="J241" s="188">
        <f>ROUND(I241*H241,2)</f>
        <v>0</v>
      </c>
      <c r="K241" s="189"/>
      <c r="L241" s="190"/>
      <c r="M241" s="191" t="s">
        <v>1</v>
      </c>
      <c r="N241" s="192" t="s">
        <v>45</v>
      </c>
      <c r="P241" s="147">
        <f>O241*H241</f>
        <v>0</v>
      </c>
      <c r="Q241" s="147">
        <v>2.5000000000000001E-3</v>
      </c>
      <c r="R241" s="147">
        <f>Q241*H241</f>
        <v>5.7500000000000002E-2</v>
      </c>
      <c r="S241" s="147">
        <v>0</v>
      </c>
      <c r="T241" s="148">
        <f>S241*H241</f>
        <v>0</v>
      </c>
      <c r="AR241" s="149" t="s">
        <v>225</v>
      </c>
      <c r="AT241" s="149" t="s">
        <v>757</v>
      </c>
      <c r="AU241" s="149" t="s">
        <v>89</v>
      </c>
      <c r="AY241" s="17" t="s">
        <v>171</v>
      </c>
      <c r="BE241" s="150">
        <f>IF(N241="základní",J241,0)</f>
        <v>0</v>
      </c>
      <c r="BF241" s="150">
        <f>IF(N241="snížená",J241,0)</f>
        <v>0</v>
      </c>
      <c r="BG241" s="150">
        <f>IF(N241="zákl. přenesená",J241,0)</f>
        <v>0</v>
      </c>
      <c r="BH241" s="150">
        <f>IF(N241="sníž. přenesená",J241,0)</f>
        <v>0</v>
      </c>
      <c r="BI241" s="150">
        <f>IF(N241="nulová",J241,0)</f>
        <v>0</v>
      </c>
      <c r="BJ241" s="17" t="s">
        <v>87</v>
      </c>
      <c r="BK241" s="150">
        <f>ROUND(I241*H241,2)</f>
        <v>0</v>
      </c>
      <c r="BL241" s="17" t="s">
        <v>177</v>
      </c>
      <c r="BM241" s="149" t="s">
        <v>3091</v>
      </c>
    </row>
    <row r="242" spans="2:65" s="1" customFormat="1" ht="24.15" customHeight="1">
      <c r="B242" s="32"/>
      <c r="C242" s="182" t="s">
        <v>528</v>
      </c>
      <c r="D242" s="182" t="s">
        <v>757</v>
      </c>
      <c r="E242" s="183" t="s">
        <v>3092</v>
      </c>
      <c r="F242" s="184" t="s">
        <v>3093</v>
      </c>
      <c r="G242" s="185" t="s">
        <v>190</v>
      </c>
      <c r="H242" s="186">
        <v>13</v>
      </c>
      <c r="I242" s="187"/>
      <c r="J242" s="188">
        <f>ROUND(I242*H242,2)</f>
        <v>0</v>
      </c>
      <c r="K242" s="189"/>
      <c r="L242" s="190"/>
      <c r="M242" s="191" t="s">
        <v>1</v>
      </c>
      <c r="N242" s="192" t="s">
        <v>45</v>
      </c>
      <c r="P242" s="147">
        <f>O242*H242</f>
        <v>0</v>
      </c>
      <c r="Q242" s="147">
        <v>2.0000000000000001E-4</v>
      </c>
      <c r="R242" s="147">
        <f>Q242*H242</f>
        <v>2.6000000000000003E-3</v>
      </c>
      <c r="S242" s="147">
        <v>0</v>
      </c>
      <c r="T242" s="148">
        <f>S242*H242</f>
        <v>0</v>
      </c>
      <c r="AR242" s="149" t="s">
        <v>225</v>
      </c>
      <c r="AT242" s="149" t="s">
        <v>757</v>
      </c>
      <c r="AU242" s="149" t="s">
        <v>89</v>
      </c>
      <c r="AY242" s="17" t="s">
        <v>171</v>
      </c>
      <c r="BE242" s="150">
        <f>IF(N242="základní",J242,0)</f>
        <v>0</v>
      </c>
      <c r="BF242" s="150">
        <f>IF(N242="snížená",J242,0)</f>
        <v>0</v>
      </c>
      <c r="BG242" s="150">
        <f>IF(N242="zákl. přenesená",J242,0)</f>
        <v>0</v>
      </c>
      <c r="BH242" s="150">
        <f>IF(N242="sníž. přenesená",J242,0)</f>
        <v>0</v>
      </c>
      <c r="BI242" s="150">
        <f>IF(N242="nulová",J242,0)</f>
        <v>0</v>
      </c>
      <c r="BJ242" s="17" t="s">
        <v>87</v>
      </c>
      <c r="BK242" s="150">
        <f>ROUND(I242*H242,2)</f>
        <v>0</v>
      </c>
      <c r="BL242" s="17" t="s">
        <v>177</v>
      </c>
      <c r="BM242" s="149" t="s">
        <v>3094</v>
      </c>
    </row>
    <row r="243" spans="2:65" s="1" customFormat="1" ht="24.15" customHeight="1">
      <c r="B243" s="32"/>
      <c r="C243" s="137" t="s">
        <v>532</v>
      </c>
      <c r="D243" s="137" t="s">
        <v>173</v>
      </c>
      <c r="E243" s="138" t="s">
        <v>3095</v>
      </c>
      <c r="F243" s="139" t="s">
        <v>3096</v>
      </c>
      <c r="G243" s="140" t="s">
        <v>176</v>
      </c>
      <c r="H243" s="141">
        <v>13.5</v>
      </c>
      <c r="I243" s="142"/>
      <c r="J243" s="143">
        <f>ROUND(I243*H243,2)</f>
        <v>0</v>
      </c>
      <c r="K243" s="144"/>
      <c r="L243" s="32"/>
      <c r="M243" s="145" t="s">
        <v>1</v>
      </c>
      <c r="N243" s="146" t="s">
        <v>45</v>
      </c>
      <c r="P243" s="147">
        <f>O243*H243</f>
        <v>0</v>
      </c>
      <c r="Q243" s="147">
        <v>0</v>
      </c>
      <c r="R243" s="147">
        <f>Q243*H243</f>
        <v>0</v>
      </c>
      <c r="S243" s="147">
        <v>0</v>
      </c>
      <c r="T243" s="148">
        <f>S243*H243</f>
        <v>0</v>
      </c>
      <c r="AR243" s="149" t="s">
        <v>177</v>
      </c>
      <c r="AT243" s="149" t="s">
        <v>173</v>
      </c>
      <c r="AU243" s="149" t="s">
        <v>89</v>
      </c>
      <c r="AY243" s="17" t="s">
        <v>171</v>
      </c>
      <c r="BE243" s="150">
        <f>IF(N243="základní",J243,0)</f>
        <v>0</v>
      </c>
      <c r="BF243" s="150">
        <f>IF(N243="snížená",J243,0)</f>
        <v>0</v>
      </c>
      <c r="BG243" s="150">
        <f>IF(N243="zákl. přenesená",J243,0)</f>
        <v>0</v>
      </c>
      <c r="BH243" s="150">
        <f>IF(N243="sníž. přenesená",J243,0)</f>
        <v>0</v>
      </c>
      <c r="BI243" s="150">
        <f>IF(N243="nulová",J243,0)</f>
        <v>0</v>
      </c>
      <c r="BJ243" s="17" t="s">
        <v>87</v>
      </c>
      <c r="BK243" s="150">
        <f>ROUND(I243*H243,2)</f>
        <v>0</v>
      </c>
      <c r="BL243" s="17" t="s">
        <v>177</v>
      </c>
      <c r="BM243" s="149" t="s">
        <v>3097</v>
      </c>
    </row>
    <row r="244" spans="2:65" s="12" customFormat="1">
      <c r="B244" s="151"/>
      <c r="D244" s="152" t="s">
        <v>179</v>
      </c>
      <c r="E244" s="153" t="s">
        <v>1</v>
      </c>
      <c r="F244" s="154" t="s">
        <v>2991</v>
      </c>
      <c r="H244" s="153" t="s">
        <v>1</v>
      </c>
      <c r="I244" s="155"/>
      <c r="L244" s="151"/>
      <c r="M244" s="156"/>
      <c r="T244" s="157"/>
      <c r="AT244" s="153" t="s">
        <v>179</v>
      </c>
      <c r="AU244" s="153" t="s">
        <v>89</v>
      </c>
      <c r="AV244" s="12" t="s">
        <v>87</v>
      </c>
      <c r="AW244" s="12" t="s">
        <v>36</v>
      </c>
      <c r="AX244" s="12" t="s">
        <v>80</v>
      </c>
      <c r="AY244" s="153" t="s">
        <v>171</v>
      </c>
    </row>
    <row r="245" spans="2:65" s="13" customFormat="1">
      <c r="B245" s="158"/>
      <c r="D245" s="152" t="s">
        <v>179</v>
      </c>
      <c r="E245" s="159" t="s">
        <v>1</v>
      </c>
      <c r="F245" s="160" t="s">
        <v>3098</v>
      </c>
      <c r="H245" s="161">
        <v>13.5</v>
      </c>
      <c r="I245" s="162"/>
      <c r="L245" s="158"/>
      <c r="M245" s="163"/>
      <c r="T245" s="164"/>
      <c r="AT245" s="159" t="s">
        <v>179</v>
      </c>
      <c r="AU245" s="159" t="s">
        <v>89</v>
      </c>
      <c r="AV245" s="13" t="s">
        <v>89</v>
      </c>
      <c r="AW245" s="13" t="s">
        <v>36</v>
      </c>
      <c r="AX245" s="13" t="s">
        <v>87</v>
      </c>
      <c r="AY245" s="159" t="s">
        <v>171</v>
      </c>
    </row>
    <row r="246" spans="2:65" s="1" customFormat="1" ht="24.15" customHeight="1">
      <c r="B246" s="32"/>
      <c r="C246" s="137" t="s">
        <v>536</v>
      </c>
      <c r="D246" s="137" t="s">
        <v>173</v>
      </c>
      <c r="E246" s="138" t="s">
        <v>3099</v>
      </c>
      <c r="F246" s="139" t="s">
        <v>3100</v>
      </c>
      <c r="G246" s="140" t="s">
        <v>252</v>
      </c>
      <c r="H246" s="141">
        <v>62</v>
      </c>
      <c r="I246" s="142"/>
      <c r="J246" s="143">
        <f>ROUND(I246*H246,2)</f>
        <v>0</v>
      </c>
      <c r="K246" s="144"/>
      <c r="L246" s="32"/>
      <c r="M246" s="145" t="s">
        <v>1</v>
      </c>
      <c r="N246" s="146" t="s">
        <v>45</v>
      </c>
      <c r="P246" s="147">
        <f>O246*H246</f>
        <v>0</v>
      </c>
      <c r="Q246" s="147">
        <v>0</v>
      </c>
      <c r="R246" s="147">
        <f>Q246*H246</f>
        <v>0</v>
      </c>
      <c r="S246" s="147">
        <v>0</v>
      </c>
      <c r="T246" s="148">
        <f>S246*H246</f>
        <v>0</v>
      </c>
      <c r="AR246" s="149" t="s">
        <v>177</v>
      </c>
      <c r="AT246" s="149" t="s">
        <v>173</v>
      </c>
      <c r="AU246" s="149" t="s">
        <v>89</v>
      </c>
      <c r="AY246" s="17" t="s">
        <v>171</v>
      </c>
      <c r="BE246" s="150">
        <f>IF(N246="základní",J246,0)</f>
        <v>0</v>
      </c>
      <c r="BF246" s="150">
        <f>IF(N246="snížená",J246,0)</f>
        <v>0</v>
      </c>
      <c r="BG246" s="150">
        <f>IF(N246="zákl. přenesená",J246,0)</f>
        <v>0</v>
      </c>
      <c r="BH246" s="150">
        <f>IF(N246="sníž. přenesená",J246,0)</f>
        <v>0</v>
      </c>
      <c r="BI246" s="150">
        <f>IF(N246="nulová",J246,0)</f>
        <v>0</v>
      </c>
      <c r="BJ246" s="17" t="s">
        <v>87</v>
      </c>
      <c r="BK246" s="150">
        <f>ROUND(I246*H246,2)</f>
        <v>0</v>
      </c>
      <c r="BL246" s="17" t="s">
        <v>177</v>
      </c>
      <c r="BM246" s="149" t="s">
        <v>3101</v>
      </c>
    </row>
    <row r="247" spans="2:65" s="12" customFormat="1">
      <c r="B247" s="151"/>
      <c r="D247" s="152" t="s">
        <v>179</v>
      </c>
      <c r="E247" s="153" t="s">
        <v>1</v>
      </c>
      <c r="F247" s="154" t="s">
        <v>2991</v>
      </c>
      <c r="H247" s="153" t="s">
        <v>1</v>
      </c>
      <c r="I247" s="155"/>
      <c r="L247" s="151"/>
      <c r="M247" s="156"/>
      <c r="T247" s="157"/>
      <c r="AT247" s="153" t="s">
        <v>179</v>
      </c>
      <c r="AU247" s="153" t="s">
        <v>89</v>
      </c>
      <c r="AV247" s="12" t="s">
        <v>87</v>
      </c>
      <c r="AW247" s="12" t="s">
        <v>36</v>
      </c>
      <c r="AX247" s="12" t="s">
        <v>80</v>
      </c>
      <c r="AY247" s="153" t="s">
        <v>171</v>
      </c>
    </row>
    <row r="248" spans="2:65" s="13" customFormat="1">
      <c r="B248" s="158"/>
      <c r="D248" s="152" t="s">
        <v>179</v>
      </c>
      <c r="E248" s="159" t="s">
        <v>1</v>
      </c>
      <c r="F248" s="160" t="s">
        <v>3102</v>
      </c>
      <c r="H248" s="161">
        <v>62</v>
      </c>
      <c r="I248" s="162"/>
      <c r="L248" s="158"/>
      <c r="M248" s="163"/>
      <c r="T248" s="164"/>
      <c r="AT248" s="159" t="s">
        <v>179</v>
      </c>
      <c r="AU248" s="159" t="s">
        <v>89</v>
      </c>
      <c r="AV248" s="13" t="s">
        <v>89</v>
      </c>
      <c r="AW248" s="13" t="s">
        <v>36</v>
      </c>
      <c r="AX248" s="13" t="s">
        <v>80</v>
      </c>
      <c r="AY248" s="159" t="s">
        <v>171</v>
      </c>
    </row>
    <row r="249" spans="2:65" s="14" customFormat="1">
      <c r="B249" s="165"/>
      <c r="D249" s="152" t="s">
        <v>179</v>
      </c>
      <c r="E249" s="166" t="s">
        <v>1</v>
      </c>
      <c r="F249" s="167" t="s">
        <v>183</v>
      </c>
      <c r="H249" s="168">
        <v>62</v>
      </c>
      <c r="I249" s="169"/>
      <c r="L249" s="165"/>
      <c r="M249" s="170"/>
      <c r="T249" s="171"/>
      <c r="AT249" s="166" t="s">
        <v>179</v>
      </c>
      <c r="AU249" s="166" t="s">
        <v>89</v>
      </c>
      <c r="AV249" s="14" t="s">
        <v>177</v>
      </c>
      <c r="AW249" s="14" t="s">
        <v>36</v>
      </c>
      <c r="AX249" s="14" t="s">
        <v>87</v>
      </c>
      <c r="AY249" s="166" t="s">
        <v>171</v>
      </c>
    </row>
    <row r="250" spans="2:65" s="1" customFormat="1" ht="39" customHeight="1">
      <c r="B250" s="32"/>
      <c r="C250" s="182" t="s">
        <v>540</v>
      </c>
      <c r="D250" s="182" t="s">
        <v>757</v>
      </c>
      <c r="E250" s="183" t="s">
        <v>3839</v>
      </c>
      <c r="F250" s="184" t="s">
        <v>3840</v>
      </c>
      <c r="G250" s="185" t="s">
        <v>252</v>
      </c>
      <c r="H250" s="186">
        <v>65.099999999999994</v>
      </c>
      <c r="I250" s="187"/>
      <c r="J250" s="188">
        <f>ROUND(I250*H250,2)</f>
        <v>0</v>
      </c>
      <c r="K250" s="189"/>
      <c r="L250" s="190"/>
      <c r="M250" s="191" t="s">
        <v>1</v>
      </c>
      <c r="N250" s="192" t="s">
        <v>45</v>
      </c>
      <c r="P250" s="147">
        <f>O250*H250</f>
        <v>0</v>
      </c>
      <c r="Q250" s="147">
        <v>1.98E-3</v>
      </c>
      <c r="R250" s="147">
        <f>Q250*H250</f>
        <v>0.12889799999999998</v>
      </c>
      <c r="S250" s="147">
        <v>0</v>
      </c>
      <c r="T250" s="148">
        <f>S250*H250</f>
        <v>0</v>
      </c>
      <c r="AR250" s="149" t="s">
        <v>225</v>
      </c>
      <c r="AT250" s="149" t="s">
        <v>757</v>
      </c>
      <c r="AU250" s="149" t="s">
        <v>89</v>
      </c>
      <c r="AY250" s="17" t="s">
        <v>171</v>
      </c>
      <c r="BE250" s="150">
        <f>IF(N250="základní",J250,0)</f>
        <v>0</v>
      </c>
      <c r="BF250" s="150">
        <f>IF(N250="snížená",J250,0)</f>
        <v>0</v>
      </c>
      <c r="BG250" s="150">
        <f>IF(N250="zákl. přenesená",J250,0)</f>
        <v>0</v>
      </c>
      <c r="BH250" s="150">
        <f>IF(N250="sníž. přenesená",J250,0)</f>
        <v>0</v>
      </c>
      <c r="BI250" s="150">
        <f>IF(N250="nulová",J250,0)</f>
        <v>0</v>
      </c>
      <c r="BJ250" s="17" t="s">
        <v>87</v>
      </c>
      <c r="BK250" s="150">
        <f>ROUND(I250*H250,2)</f>
        <v>0</v>
      </c>
      <c r="BL250" s="17" t="s">
        <v>177</v>
      </c>
      <c r="BM250" s="149" t="s">
        <v>3103</v>
      </c>
    </row>
    <row r="251" spans="2:65" s="1" customFormat="1" ht="19.2">
      <c r="B251" s="32"/>
      <c r="D251" s="152" t="s">
        <v>234</v>
      </c>
      <c r="F251" s="179" t="s">
        <v>3055</v>
      </c>
      <c r="I251" s="180"/>
      <c r="L251" s="32"/>
      <c r="M251" s="181"/>
      <c r="T251" s="56"/>
      <c r="AT251" s="17" t="s">
        <v>234</v>
      </c>
      <c r="AU251" s="17" t="s">
        <v>89</v>
      </c>
    </row>
    <row r="252" spans="2:65" s="13" customFormat="1">
      <c r="B252" s="158"/>
      <c r="D252" s="152" t="s">
        <v>179</v>
      </c>
      <c r="F252" s="160" t="s">
        <v>3104</v>
      </c>
      <c r="H252" s="161">
        <v>65.099999999999994</v>
      </c>
      <c r="I252" s="162"/>
      <c r="L252" s="158"/>
      <c r="M252" s="163"/>
      <c r="T252" s="164"/>
      <c r="AT252" s="159" t="s">
        <v>179</v>
      </c>
      <c r="AU252" s="159" t="s">
        <v>89</v>
      </c>
      <c r="AV252" s="13" t="s">
        <v>89</v>
      </c>
      <c r="AW252" s="13" t="s">
        <v>4</v>
      </c>
      <c r="AX252" s="13" t="s">
        <v>87</v>
      </c>
      <c r="AY252" s="159" t="s">
        <v>171</v>
      </c>
    </row>
    <row r="253" spans="2:65" s="1" customFormat="1" ht="24.15" customHeight="1">
      <c r="B253" s="32"/>
      <c r="C253" s="137" t="s">
        <v>544</v>
      </c>
      <c r="D253" s="137" t="s">
        <v>173</v>
      </c>
      <c r="E253" s="138" t="s">
        <v>3105</v>
      </c>
      <c r="F253" s="139" t="s">
        <v>3106</v>
      </c>
      <c r="G253" s="140" t="s">
        <v>252</v>
      </c>
      <c r="H253" s="141">
        <v>231</v>
      </c>
      <c r="I253" s="142"/>
      <c r="J253" s="143">
        <f>ROUND(I253*H253,2)</f>
        <v>0</v>
      </c>
      <c r="K253" s="144"/>
      <c r="L253" s="32"/>
      <c r="M253" s="145" t="s">
        <v>1</v>
      </c>
      <c r="N253" s="146" t="s">
        <v>45</v>
      </c>
      <c r="P253" s="147">
        <f>O253*H253</f>
        <v>0</v>
      </c>
      <c r="Q253" s="147">
        <v>0</v>
      </c>
      <c r="R253" s="147">
        <f>Q253*H253</f>
        <v>0</v>
      </c>
      <c r="S253" s="147">
        <v>0</v>
      </c>
      <c r="T253" s="148">
        <f>S253*H253</f>
        <v>0</v>
      </c>
      <c r="AR253" s="149" t="s">
        <v>177</v>
      </c>
      <c r="AT253" s="149" t="s">
        <v>173</v>
      </c>
      <c r="AU253" s="149" t="s">
        <v>89</v>
      </c>
      <c r="AY253" s="17" t="s">
        <v>171</v>
      </c>
      <c r="BE253" s="150">
        <f>IF(N253="základní",J253,0)</f>
        <v>0</v>
      </c>
      <c r="BF253" s="150">
        <f>IF(N253="snížená",J253,0)</f>
        <v>0</v>
      </c>
      <c r="BG253" s="150">
        <f>IF(N253="zákl. přenesená",J253,0)</f>
        <v>0</v>
      </c>
      <c r="BH253" s="150">
        <f>IF(N253="sníž. přenesená",J253,0)</f>
        <v>0</v>
      </c>
      <c r="BI253" s="150">
        <f>IF(N253="nulová",J253,0)</f>
        <v>0</v>
      </c>
      <c r="BJ253" s="17" t="s">
        <v>87</v>
      </c>
      <c r="BK253" s="150">
        <f>ROUND(I253*H253,2)</f>
        <v>0</v>
      </c>
      <c r="BL253" s="17" t="s">
        <v>177</v>
      </c>
      <c r="BM253" s="149" t="s">
        <v>3107</v>
      </c>
    </row>
    <row r="254" spans="2:65" s="12" customFormat="1">
      <c r="B254" s="151"/>
      <c r="D254" s="152" t="s">
        <v>179</v>
      </c>
      <c r="E254" s="153" t="s">
        <v>1</v>
      </c>
      <c r="F254" s="154" t="s">
        <v>2991</v>
      </c>
      <c r="H254" s="153" t="s">
        <v>1</v>
      </c>
      <c r="I254" s="155"/>
      <c r="L254" s="151"/>
      <c r="M254" s="156"/>
      <c r="T254" s="157"/>
      <c r="AT254" s="153" t="s">
        <v>179</v>
      </c>
      <c r="AU254" s="153" t="s">
        <v>89</v>
      </c>
      <c r="AV254" s="12" t="s">
        <v>87</v>
      </c>
      <c r="AW254" s="12" t="s">
        <v>36</v>
      </c>
      <c r="AX254" s="12" t="s">
        <v>80</v>
      </c>
      <c r="AY254" s="153" t="s">
        <v>171</v>
      </c>
    </row>
    <row r="255" spans="2:65" s="13" customFormat="1">
      <c r="B255" s="158"/>
      <c r="D255" s="152" t="s">
        <v>179</v>
      </c>
      <c r="E255" s="159" t="s">
        <v>1</v>
      </c>
      <c r="F255" s="160" t="s">
        <v>3108</v>
      </c>
      <c r="H255" s="161">
        <v>231</v>
      </c>
      <c r="I255" s="162"/>
      <c r="L255" s="158"/>
      <c r="M255" s="163"/>
      <c r="T255" s="164"/>
      <c r="AT255" s="159" t="s">
        <v>179</v>
      </c>
      <c r="AU255" s="159" t="s">
        <v>89</v>
      </c>
      <c r="AV255" s="13" t="s">
        <v>89</v>
      </c>
      <c r="AW255" s="13" t="s">
        <v>36</v>
      </c>
      <c r="AX255" s="13" t="s">
        <v>80</v>
      </c>
      <c r="AY255" s="159" t="s">
        <v>171</v>
      </c>
    </row>
    <row r="256" spans="2:65" s="14" customFormat="1">
      <c r="B256" s="165"/>
      <c r="D256" s="152" t="s">
        <v>179</v>
      </c>
      <c r="E256" s="166" t="s">
        <v>1</v>
      </c>
      <c r="F256" s="167" t="s">
        <v>183</v>
      </c>
      <c r="H256" s="168">
        <v>231</v>
      </c>
      <c r="I256" s="169"/>
      <c r="L256" s="165"/>
      <c r="M256" s="170"/>
      <c r="T256" s="171"/>
      <c r="AT256" s="166" t="s">
        <v>179</v>
      </c>
      <c r="AU256" s="166" t="s">
        <v>89</v>
      </c>
      <c r="AV256" s="14" t="s">
        <v>177</v>
      </c>
      <c r="AW256" s="14" t="s">
        <v>36</v>
      </c>
      <c r="AX256" s="14" t="s">
        <v>87</v>
      </c>
      <c r="AY256" s="166" t="s">
        <v>171</v>
      </c>
    </row>
    <row r="257" spans="2:65" s="1" customFormat="1" ht="24.15" customHeight="1">
      <c r="B257" s="32"/>
      <c r="C257" s="182" t="s">
        <v>548</v>
      </c>
      <c r="D257" s="182" t="s">
        <v>757</v>
      </c>
      <c r="E257" s="183" t="s">
        <v>3109</v>
      </c>
      <c r="F257" s="184" t="s">
        <v>3110</v>
      </c>
      <c r="G257" s="185" t="s">
        <v>252</v>
      </c>
      <c r="H257" s="186">
        <v>231</v>
      </c>
      <c r="I257" s="187"/>
      <c r="J257" s="188">
        <f>ROUND(I257*H257,2)</f>
        <v>0</v>
      </c>
      <c r="K257" s="189"/>
      <c r="L257" s="190"/>
      <c r="M257" s="191" t="s">
        <v>1</v>
      </c>
      <c r="N257" s="192" t="s">
        <v>45</v>
      </c>
      <c r="P257" s="147">
        <f>O257*H257</f>
        <v>0</v>
      </c>
      <c r="Q257" s="147">
        <v>4.0000000000000003E-5</v>
      </c>
      <c r="R257" s="147">
        <f>Q257*H257</f>
        <v>9.2399999999999999E-3</v>
      </c>
      <c r="S257" s="147">
        <v>0</v>
      </c>
      <c r="T257" s="148">
        <f>S257*H257</f>
        <v>0</v>
      </c>
      <c r="AR257" s="149" t="s">
        <v>225</v>
      </c>
      <c r="AT257" s="149" t="s">
        <v>757</v>
      </c>
      <c r="AU257" s="149" t="s">
        <v>89</v>
      </c>
      <c r="AY257" s="17" t="s">
        <v>171</v>
      </c>
      <c r="BE257" s="150">
        <f>IF(N257="základní",J257,0)</f>
        <v>0</v>
      </c>
      <c r="BF257" s="150">
        <f>IF(N257="snížená",J257,0)</f>
        <v>0</v>
      </c>
      <c r="BG257" s="150">
        <f>IF(N257="zákl. přenesená",J257,0)</f>
        <v>0</v>
      </c>
      <c r="BH257" s="150">
        <f>IF(N257="sníž. přenesená",J257,0)</f>
        <v>0</v>
      </c>
      <c r="BI257" s="150">
        <f>IF(N257="nulová",J257,0)</f>
        <v>0</v>
      </c>
      <c r="BJ257" s="17" t="s">
        <v>87</v>
      </c>
      <c r="BK257" s="150">
        <f>ROUND(I257*H257,2)</f>
        <v>0</v>
      </c>
      <c r="BL257" s="17" t="s">
        <v>177</v>
      </c>
      <c r="BM257" s="149" t="s">
        <v>3111</v>
      </c>
    </row>
    <row r="258" spans="2:65" s="11" customFormat="1" ht="22.95" customHeight="1">
      <c r="B258" s="125"/>
      <c r="D258" s="126" t="s">
        <v>79</v>
      </c>
      <c r="E258" s="135" t="s">
        <v>229</v>
      </c>
      <c r="F258" s="135" t="s">
        <v>1468</v>
      </c>
      <c r="I258" s="128"/>
      <c r="J258" s="136">
        <f>BK258</f>
        <v>0</v>
      </c>
      <c r="L258" s="125"/>
      <c r="M258" s="130"/>
      <c r="P258" s="131">
        <f>SUM(P259:P288)</f>
        <v>0</v>
      </c>
      <c r="R258" s="131">
        <f>SUM(R259:R288)</f>
        <v>0</v>
      </c>
      <c r="T258" s="132">
        <f>SUM(T259:T288)</f>
        <v>17.052760000000003</v>
      </c>
      <c r="AR258" s="126" t="s">
        <v>87</v>
      </c>
      <c r="AT258" s="133" t="s">
        <v>79</v>
      </c>
      <c r="AU258" s="133" t="s">
        <v>87</v>
      </c>
      <c r="AY258" s="126" t="s">
        <v>171</v>
      </c>
      <c r="BK258" s="134">
        <f>SUM(BK259:BK288)</f>
        <v>0</v>
      </c>
    </row>
    <row r="259" spans="2:65" s="1" customFormat="1" ht="16.5" customHeight="1">
      <c r="B259" s="32"/>
      <c r="C259" s="137" t="s">
        <v>552</v>
      </c>
      <c r="D259" s="137" t="s">
        <v>173</v>
      </c>
      <c r="E259" s="138" t="s">
        <v>3112</v>
      </c>
      <c r="F259" s="139" t="s">
        <v>3113</v>
      </c>
      <c r="G259" s="140" t="s">
        <v>280</v>
      </c>
      <c r="H259" s="141">
        <v>5</v>
      </c>
      <c r="I259" s="142"/>
      <c r="J259" s="143">
        <f>ROUND(I259*H259,2)</f>
        <v>0</v>
      </c>
      <c r="K259" s="144"/>
      <c r="L259" s="32"/>
      <c r="M259" s="145" t="s">
        <v>1</v>
      </c>
      <c r="N259" s="146" t="s">
        <v>45</v>
      </c>
      <c r="P259" s="147">
        <f>O259*H259</f>
        <v>0</v>
      </c>
      <c r="Q259" s="147">
        <v>0</v>
      </c>
      <c r="R259" s="147">
        <f>Q259*H259</f>
        <v>0</v>
      </c>
      <c r="S259" s="147">
        <v>2</v>
      </c>
      <c r="T259" s="148">
        <f>S259*H259</f>
        <v>10</v>
      </c>
      <c r="AR259" s="149" t="s">
        <v>177</v>
      </c>
      <c r="AT259" s="149" t="s">
        <v>173</v>
      </c>
      <c r="AU259" s="149" t="s">
        <v>89</v>
      </c>
      <c r="AY259" s="17" t="s">
        <v>171</v>
      </c>
      <c r="BE259" s="150">
        <f>IF(N259="základní",J259,0)</f>
        <v>0</v>
      </c>
      <c r="BF259" s="150">
        <f>IF(N259="snížená",J259,0)</f>
        <v>0</v>
      </c>
      <c r="BG259" s="150">
        <f>IF(N259="zákl. přenesená",J259,0)</f>
        <v>0</v>
      </c>
      <c r="BH259" s="150">
        <f>IF(N259="sníž. přenesená",J259,0)</f>
        <v>0</v>
      </c>
      <c r="BI259" s="150">
        <f>IF(N259="nulová",J259,0)</f>
        <v>0</v>
      </c>
      <c r="BJ259" s="17" t="s">
        <v>87</v>
      </c>
      <c r="BK259" s="150">
        <f>ROUND(I259*H259,2)</f>
        <v>0</v>
      </c>
      <c r="BL259" s="17" t="s">
        <v>177</v>
      </c>
      <c r="BM259" s="149" t="s">
        <v>3114</v>
      </c>
    </row>
    <row r="260" spans="2:65" s="12" customFormat="1">
      <c r="B260" s="151"/>
      <c r="D260" s="152" t="s">
        <v>179</v>
      </c>
      <c r="E260" s="153" t="s">
        <v>1</v>
      </c>
      <c r="F260" s="154" t="s">
        <v>3115</v>
      </c>
      <c r="H260" s="153" t="s">
        <v>1</v>
      </c>
      <c r="I260" s="155"/>
      <c r="L260" s="151"/>
      <c r="M260" s="156"/>
      <c r="T260" s="157"/>
      <c r="AT260" s="153" t="s">
        <v>179</v>
      </c>
      <c r="AU260" s="153" t="s">
        <v>89</v>
      </c>
      <c r="AV260" s="12" t="s">
        <v>87</v>
      </c>
      <c r="AW260" s="12" t="s">
        <v>36</v>
      </c>
      <c r="AX260" s="12" t="s">
        <v>80</v>
      </c>
      <c r="AY260" s="153" t="s">
        <v>171</v>
      </c>
    </row>
    <row r="261" spans="2:65" s="13" customFormat="1">
      <c r="B261" s="158"/>
      <c r="D261" s="152" t="s">
        <v>179</v>
      </c>
      <c r="E261" s="159" t="s">
        <v>1</v>
      </c>
      <c r="F261" s="160" t="s">
        <v>3116</v>
      </c>
      <c r="H261" s="161">
        <v>2.944</v>
      </c>
      <c r="I261" s="162"/>
      <c r="L261" s="158"/>
      <c r="M261" s="163"/>
      <c r="T261" s="164"/>
      <c r="AT261" s="159" t="s">
        <v>179</v>
      </c>
      <c r="AU261" s="159" t="s">
        <v>89</v>
      </c>
      <c r="AV261" s="13" t="s">
        <v>89</v>
      </c>
      <c r="AW261" s="13" t="s">
        <v>36</v>
      </c>
      <c r="AX261" s="13" t="s">
        <v>80</v>
      </c>
      <c r="AY261" s="159" t="s">
        <v>171</v>
      </c>
    </row>
    <row r="262" spans="2:65" s="13" customFormat="1">
      <c r="B262" s="158"/>
      <c r="D262" s="152" t="s">
        <v>179</v>
      </c>
      <c r="E262" s="159" t="s">
        <v>1</v>
      </c>
      <c r="F262" s="160" t="s">
        <v>3117</v>
      </c>
      <c r="H262" s="161">
        <v>1.024</v>
      </c>
      <c r="I262" s="162"/>
      <c r="L262" s="158"/>
      <c r="M262" s="163"/>
      <c r="T262" s="164"/>
      <c r="AT262" s="159" t="s">
        <v>179</v>
      </c>
      <c r="AU262" s="159" t="s">
        <v>89</v>
      </c>
      <c r="AV262" s="13" t="s">
        <v>89</v>
      </c>
      <c r="AW262" s="13" t="s">
        <v>36</v>
      </c>
      <c r="AX262" s="13" t="s">
        <v>80</v>
      </c>
      <c r="AY262" s="159" t="s">
        <v>171</v>
      </c>
    </row>
    <row r="263" spans="2:65" s="13" customFormat="1">
      <c r="B263" s="158"/>
      <c r="D263" s="152" t="s">
        <v>179</v>
      </c>
      <c r="E263" s="159" t="s">
        <v>1</v>
      </c>
      <c r="F263" s="160" t="s">
        <v>3118</v>
      </c>
      <c r="H263" s="161">
        <v>0.2</v>
      </c>
      <c r="I263" s="162"/>
      <c r="L263" s="158"/>
      <c r="M263" s="163"/>
      <c r="T263" s="164"/>
      <c r="AT263" s="159" t="s">
        <v>179</v>
      </c>
      <c r="AU263" s="159" t="s">
        <v>89</v>
      </c>
      <c r="AV263" s="13" t="s">
        <v>89</v>
      </c>
      <c r="AW263" s="13" t="s">
        <v>36</v>
      </c>
      <c r="AX263" s="13" t="s">
        <v>80</v>
      </c>
      <c r="AY263" s="159" t="s">
        <v>171</v>
      </c>
    </row>
    <row r="264" spans="2:65" s="13" customFormat="1">
      <c r="B264" s="158"/>
      <c r="D264" s="152" t="s">
        <v>179</v>
      </c>
      <c r="E264" s="159" t="s">
        <v>1</v>
      </c>
      <c r="F264" s="160" t="s">
        <v>3119</v>
      </c>
      <c r="H264" s="161">
        <v>0.128</v>
      </c>
      <c r="I264" s="162"/>
      <c r="L264" s="158"/>
      <c r="M264" s="163"/>
      <c r="T264" s="164"/>
      <c r="AT264" s="159" t="s">
        <v>179</v>
      </c>
      <c r="AU264" s="159" t="s">
        <v>89</v>
      </c>
      <c r="AV264" s="13" t="s">
        <v>89</v>
      </c>
      <c r="AW264" s="13" t="s">
        <v>36</v>
      </c>
      <c r="AX264" s="13" t="s">
        <v>80</v>
      </c>
      <c r="AY264" s="159" t="s">
        <v>171</v>
      </c>
    </row>
    <row r="265" spans="2:65" s="13" customFormat="1">
      <c r="B265" s="158"/>
      <c r="D265" s="152" t="s">
        <v>179</v>
      </c>
      <c r="E265" s="159" t="s">
        <v>1</v>
      </c>
      <c r="F265" s="160" t="s">
        <v>3120</v>
      </c>
      <c r="H265" s="161">
        <v>0.70399999999999996</v>
      </c>
      <c r="I265" s="162"/>
      <c r="L265" s="158"/>
      <c r="M265" s="163"/>
      <c r="T265" s="164"/>
      <c r="AT265" s="159" t="s">
        <v>179</v>
      </c>
      <c r="AU265" s="159" t="s">
        <v>89</v>
      </c>
      <c r="AV265" s="13" t="s">
        <v>89</v>
      </c>
      <c r="AW265" s="13" t="s">
        <v>36</v>
      </c>
      <c r="AX265" s="13" t="s">
        <v>80</v>
      </c>
      <c r="AY265" s="159" t="s">
        <v>171</v>
      </c>
    </row>
    <row r="266" spans="2:65" s="14" customFormat="1">
      <c r="B266" s="165"/>
      <c r="D266" s="152" t="s">
        <v>179</v>
      </c>
      <c r="E266" s="166" t="s">
        <v>1</v>
      </c>
      <c r="F266" s="167" t="s">
        <v>183</v>
      </c>
      <c r="H266" s="168">
        <v>5</v>
      </c>
      <c r="I266" s="169"/>
      <c r="L266" s="165"/>
      <c r="M266" s="170"/>
      <c r="T266" s="171"/>
      <c r="AT266" s="166" t="s">
        <v>179</v>
      </c>
      <c r="AU266" s="166" t="s">
        <v>89</v>
      </c>
      <c r="AV266" s="14" t="s">
        <v>177</v>
      </c>
      <c r="AW266" s="14" t="s">
        <v>36</v>
      </c>
      <c r="AX266" s="14" t="s">
        <v>87</v>
      </c>
      <c r="AY266" s="166" t="s">
        <v>171</v>
      </c>
    </row>
    <row r="267" spans="2:65" s="1" customFormat="1" ht="24.15" customHeight="1">
      <c r="B267" s="32"/>
      <c r="C267" s="137" t="s">
        <v>556</v>
      </c>
      <c r="D267" s="137" t="s">
        <v>173</v>
      </c>
      <c r="E267" s="138" t="s">
        <v>3121</v>
      </c>
      <c r="F267" s="139" t="s">
        <v>3122</v>
      </c>
      <c r="G267" s="140" t="s">
        <v>190</v>
      </c>
      <c r="H267" s="141">
        <v>39</v>
      </c>
      <c r="I267" s="142"/>
      <c r="J267" s="143">
        <f>ROUND(I267*H267,2)</f>
        <v>0</v>
      </c>
      <c r="K267" s="144"/>
      <c r="L267" s="32"/>
      <c r="M267" s="145" t="s">
        <v>1</v>
      </c>
      <c r="N267" s="146" t="s">
        <v>45</v>
      </c>
      <c r="P267" s="147">
        <f>O267*H267</f>
        <v>0</v>
      </c>
      <c r="Q267" s="147">
        <v>0</v>
      </c>
      <c r="R267" s="147">
        <f>Q267*H267</f>
        <v>0</v>
      </c>
      <c r="S267" s="147">
        <v>0.16500000000000001</v>
      </c>
      <c r="T267" s="148">
        <f>S267*H267</f>
        <v>6.4350000000000005</v>
      </c>
      <c r="AR267" s="149" t="s">
        <v>177</v>
      </c>
      <c r="AT267" s="149" t="s">
        <v>173</v>
      </c>
      <c r="AU267" s="149" t="s">
        <v>89</v>
      </c>
      <c r="AY267" s="17" t="s">
        <v>171</v>
      </c>
      <c r="BE267" s="150">
        <f>IF(N267="základní",J267,0)</f>
        <v>0</v>
      </c>
      <c r="BF267" s="150">
        <f>IF(N267="snížená",J267,0)</f>
        <v>0</v>
      </c>
      <c r="BG267" s="150">
        <f>IF(N267="zákl. přenesená",J267,0)</f>
        <v>0</v>
      </c>
      <c r="BH267" s="150">
        <f>IF(N267="sníž. přenesená",J267,0)</f>
        <v>0</v>
      </c>
      <c r="BI267" s="150">
        <f>IF(N267="nulová",J267,0)</f>
        <v>0</v>
      </c>
      <c r="BJ267" s="17" t="s">
        <v>87</v>
      </c>
      <c r="BK267" s="150">
        <f>ROUND(I267*H267,2)</f>
        <v>0</v>
      </c>
      <c r="BL267" s="17" t="s">
        <v>177</v>
      </c>
      <c r="BM267" s="149" t="s">
        <v>3123</v>
      </c>
    </row>
    <row r="268" spans="2:65" s="13" customFormat="1">
      <c r="B268" s="158"/>
      <c r="D268" s="152" t="s">
        <v>179</v>
      </c>
      <c r="E268" s="159" t="s">
        <v>1</v>
      </c>
      <c r="F268" s="160" t="s">
        <v>3124</v>
      </c>
      <c r="H268" s="161">
        <v>36</v>
      </c>
      <c r="I268" s="162"/>
      <c r="L268" s="158"/>
      <c r="M268" s="163"/>
      <c r="T268" s="164"/>
      <c r="AT268" s="159" t="s">
        <v>179</v>
      </c>
      <c r="AU268" s="159" t="s">
        <v>89</v>
      </c>
      <c r="AV268" s="13" t="s">
        <v>89</v>
      </c>
      <c r="AW268" s="13" t="s">
        <v>36</v>
      </c>
      <c r="AX268" s="13" t="s">
        <v>80</v>
      </c>
      <c r="AY268" s="159" t="s">
        <v>171</v>
      </c>
    </row>
    <row r="269" spans="2:65" s="13" customFormat="1">
      <c r="B269" s="158"/>
      <c r="D269" s="152" t="s">
        <v>179</v>
      </c>
      <c r="E269" s="159" t="s">
        <v>1</v>
      </c>
      <c r="F269" s="160" t="s">
        <v>3125</v>
      </c>
      <c r="H269" s="161">
        <v>3</v>
      </c>
      <c r="I269" s="162"/>
      <c r="L269" s="158"/>
      <c r="M269" s="163"/>
      <c r="T269" s="164"/>
      <c r="AT269" s="159" t="s">
        <v>179</v>
      </c>
      <c r="AU269" s="159" t="s">
        <v>89</v>
      </c>
      <c r="AV269" s="13" t="s">
        <v>89</v>
      </c>
      <c r="AW269" s="13" t="s">
        <v>36</v>
      </c>
      <c r="AX269" s="13" t="s">
        <v>80</v>
      </c>
      <c r="AY269" s="159" t="s">
        <v>171</v>
      </c>
    </row>
    <row r="270" spans="2:65" s="14" customFormat="1">
      <c r="B270" s="165"/>
      <c r="D270" s="152" t="s">
        <v>179</v>
      </c>
      <c r="E270" s="166" t="s">
        <v>1</v>
      </c>
      <c r="F270" s="167" t="s">
        <v>183</v>
      </c>
      <c r="H270" s="168">
        <v>39</v>
      </c>
      <c r="I270" s="169"/>
      <c r="L270" s="165"/>
      <c r="M270" s="170"/>
      <c r="T270" s="171"/>
      <c r="AT270" s="166" t="s">
        <v>179</v>
      </c>
      <c r="AU270" s="166" t="s">
        <v>89</v>
      </c>
      <c r="AV270" s="14" t="s">
        <v>177</v>
      </c>
      <c r="AW270" s="14" t="s">
        <v>36</v>
      </c>
      <c r="AX270" s="14" t="s">
        <v>87</v>
      </c>
      <c r="AY270" s="166" t="s">
        <v>171</v>
      </c>
    </row>
    <row r="271" spans="2:65" s="1" customFormat="1" ht="24.15" customHeight="1">
      <c r="B271" s="32"/>
      <c r="C271" s="137" t="s">
        <v>560</v>
      </c>
      <c r="D271" s="137" t="s">
        <v>173</v>
      </c>
      <c r="E271" s="138" t="s">
        <v>3126</v>
      </c>
      <c r="F271" s="139" t="s">
        <v>3127</v>
      </c>
      <c r="G271" s="140" t="s">
        <v>252</v>
      </c>
      <c r="H271" s="141">
        <v>62</v>
      </c>
      <c r="I271" s="142"/>
      <c r="J271" s="143">
        <f>ROUND(I271*H271,2)</f>
        <v>0</v>
      </c>
      <c r="K271" s="144"/>
      <c r="L271" s="32"/>
      <c r="M271" s="145" t="s">
        <v>1</v>
      </c>
      <c r="N271" s="146" t="s">
        <v>45</v>
      </c>
      <c r="P271" s="147">
        <f>O271*H271</f>
        <v>0</v>
      </c>
      <c r="Q271" s="147">
        <v>0</v>
      </c>
      <c r="R271" s="147">
        <f>Q271*H271</f>
        <v>0</v>
      </c>
      <c r="S271" s="147">
        <v>1.98E-3</v>
      </c>
      <c r="T271" s="148">
        <f>S271*H271</f>
        <v>0.12275999999999999</v>
      </c>
      <c r="AR271" s="149" t="s">
        <v>177</v>
      </c>
      <c r="AT271" s="149" t="s">
        <v>173</v>
      </c>
      <c r="AU271" s="149" t="s">
        <v>89</v>
      </c>
      <c r="AY271" s="17" t="s">
        <v>171</v>
      </c>
      <c r="BE271" s="150">
        <f>IF(N271="základní",J271,0)</f>
        <v>0</v>
      </c>
      <c r="BF271" s="150">
        <f>IF(N271="snížená",J271,0)</f>
        <v>0</v>
      </c>
      <c r="BG271" s="150">
        <f>IF(N271="zákl. přenesená",J271,0)</f>
        <v>0</v>
      </c>
      <c r="BH271" s="150">
        <f>IF(N271="sníž. přenesená",J271,0)</f>
        <v>0</v>
      </c>
      <c r="BI271" s="150">
        <f>IF(N271="nulová",J271,0)</f>
        <v>0</v>
      </c>
      <c r="BJ271" s="17" t="s">
        <v>87</v>
      </c>
      <c r="BK271" s="150">
        <f>ROUND(I271*H271,2)</f>
        <v>0</v>
      </c>
      <c r="BL271" s="17" t="s">
        <v>177</v>
      </c>
      <c r="BM271" s="149" t="s">
        <v>3128</v>
      </c>
    </row>
    <row r="272" spans="2:65" s="13" customFormat="1">
      <c r="B272" s="158"/>
      <c r="D272" s="152" t="s">
        <v>179</v>
      </c>
      <c r="E272" s="159" t="s">
        <v>1</v>
      </c>
      <c r="F272" s="160" t="s">
        <v>3129</v>
      </c>
      <c r="H272" s="161">
        <v>62</v>
      </c>
      <c r="I272" s="162"/>
      <c r="L272" s="158"/>
      <c r="M272" s="163"/>
      <c r="T272" s="164"/>
      <c r="AT272" s="159" t="s">
        <v>179</v>
      </c>
      <c r="AU272" s="159" t="s">
        <v>89</v>
      </c>
      <c r="AV272" s="13" t="s">
        <v>89</v>
      </c>
      <c r="AW272" s="13" t="s">
        <v>36</v>
      </c>
      <c r="AX272" s="13" t="s">
        <v>87</v>
      </c>
      <c r="AY272" s="159" t="s">
        <v>171</v>
      </c>
    </row>
    <row r="273" spans="2:65" s="1" customFormat="1" ht="21.75" customHeight="1">
      <c r="B273" s="32"/>
      <c r="C273" s="137" t="s">
        <v>564</v>
      </c>
      <c r="D273" s="137" t="s">
        <v>173</v>
      </c>
      <c r="E273" s="138" t="s">
        <v>3130</v>
      </c>
      <c r="F273" s="139" t="s">
        <v>3131</v>
      </c>
      <c r="G273" s="140" t="s">
        <v>190</v>
      </c>
      <c r="H273" s="141">
        <v>1</v>
      </c>
      <c r="I273" s="142"/>
      <c r="J273" s="143">
        <f>ROUND(I273*H273,2)</f>
        <v>0</v>
      </c>
      <c r="K273" s="144"/>
      <c r="L273" s="32"/>
      <c r="M273" s="145" t="s">
        <v>1</v>
      </c>
      <c r="N273" s="146" t="s">
        <v>45</v>
      </c>
      <c r="P273" s="147">
        <f>O273*H273</f>
        <v>0</v>
      </c>
      <c r="Q273" s="147">
        <v>0</v>
      </c>
      <c r="R273" s="147">
        <f>Q273*H273</f>
        <v>0</v>
      </c>
      <c r="S273" s="147">
        <v>0.21</v>
      </c>
      <c r="T273" s="148">
        <f>S273*H273</f>
        <v>0.21</v>
      </c>
      <c r="AR273" s="149" t="s">
        <v>177</v>
      </c>
      <c r="AT273" s="149" t="s">
        <v>173</v>
      </c>
      <c r="AU273" s="149" t="s">
        <v>89</v>
      </c>
      <c r="AY273" s="17" t="s">
        <v>171</v>
      </c>
      <c r="BE273" s="150">
        <f>IF(N273="základní",J273,0)</f>
        <v>0</v>
      </c>
      <c r="BF273" s="150">
        <f>IF(N273="snížená",J273,0)</f>
        <v>0</v>
      </c>
      <c r="BG273" s="150">
        <f>IF(N273="zákl. přenesená",J273,0)</f>
        <v>0</v>
      </c>
      <c r="BH273" s="150">
        <f>IF(N273="sníž. přenesená",J273,0)</f>
        <v>0</v>
      </c>
      <c r="BI273" s="150">
        <f>IF(N273="nulová",J273,0)</f>
        <v>0</v>
      </c>
      <c r="BJ273" s="17" t="s">
        <v>87</v>
      </c>
      <c r="BK273" s="150">
        <f>ROUND(I273*H273,2)</f>
        <v>0</v>
      </c>
      <c r="BL273" s="17" t="s">
        <v>177</v>
      </c>
      <c r="BM273" s="149" t="s">
        <v>3132</v>
      </c>
    </row>
    <row r="274" spans="2:65" s="13" customFormat="1">
      <c r="B274" s="158"/>
      <c r="D274" s="152" t="s">
        <v>179</v>
      </c>
      <c r="E274" s="159" t="s">
        <v>1</v>
      </c>
      <c r="F274" s="160" t="s">
        <v>3133</v>
      </c>
      <c r="H274" s="161">
        <v>1</v>
      </c>
      <c r="I274" s="162"/>
      <c r="L274" s="158"/>
      <c r="M274" s="163"/>
      <c r="T274" s="164"/>
      <c r="AT274" s="159" t="s">
        <v>179</v>
      </c>
      <c r="AU274" s="159" t="s">
        <v>89</v>
      </c>
      <c r="AV274" s="13" t="s">
        <v>89</v>
      </c>
      <c r="AW274" s="13" t="s">
        <v>36</v>
      </c>
      <c r="AX274" s="13" t="s">
        <v>87</v>
      </c>
      <c r="AY274" s="159" t="s">
        <v>171</v>
      </c>
    </row>
    <row r="275" spans="2:65" s="1" customFormat="1" ht="21.75" customHeight="1">
      <c r="B275" s="32"/>
      <c r="C275" s="137" t="s">
        <v>568</v>
      </c>
      <c r="D275" s="137" t="s">
        <v>173</v>
      </c>
      <c r="E275" s="138" t="s">
        <v>3134</v>
      </c>
      <c r="F275" s="139" t="s">
        <v>3135</v>
      </c>
      <c r="G275" s="140" t="s">
        <v>190</v>
      </c>
      <c r="H275" s="141">
        <v>1</v>
      </c>
      <c r="I275" s="142"/>
      <c r="J275" s="143">
        <f>ROUND(I275*H275,2)</f>
        <v>0</v>
      </c>
      <c r="K275" s="144"/>
      <c r="L275" s="32"/>
      <c r="M275" s="145" t="s">
        <v>1</v>
      </c>
      <c r="N275" s="146" t="s">
        <v>45</v>
      </c>
      <c r="P275" s="147">
        <f>O275*H275</f>
        <v>0</v>
      </c>
      <c r="Q275" s="147">
        <v>0</v>
      </c>
      <c r="R275" s="147">
        <f>Q275*H275</f>
        <v>0</v>
      </c>
      <c r="S275" s="147">
        <v>0.28499999999999998</v>
      </c>
      <c r="T275" s="148">
        <f>S275*H275</f>
        <v>0.28499999999999998</v>
      </c>
      <c r="AR275" s="149" t="s">
        <v>177</v>
      </c>
      <c r="AT275" s="149" t="s">
        <v>173</v>
      </c>
      <c r="AU275" s="149" t="s">
        <v>89</v>
      </c>
      <c r="AY275" s="17" t="s">
        <v>171</v>
      </c>
      <c r="BE275" s="150">
        <f>IF(N275="základní",J275,0)</f>
        <v>0</v>
      </c>
      <c r="BF275" s="150">
        <f>IF(N275="snížená",J275,0)</f>
        <v>0</v>
      </c>
      <c r="BG275" s="150">
        <f>IF(N275="zákl. přenesená",J275,0)</f>
        <v>0</v>
      </c>
      <c r="BH275" s="150">
        <f>IF(N275="sníž. přenesená",J275,0)</f>
        <v>0</v>
      </c>
      <c r="BI275" s="150">
        <f>IF(N275="nulová",J275,0)</f>
        <v>0</v>
      </c>
      <c r="BJ275" s="17" t="s">
        <v>87</v>
      </c>
      <c r="BK275" s="150">
        <f>ROUND(I275*H275,2)</f>
        <v>0</v>
      </c>
      <c r="BL275" s="17" t="s">
        <v>177</v>
      </c>
      <c r="BM275" s="149" t="s">
        <v>3136</v>
      </c>
    </row>
    <row r="276" spans="2:65" s="13" customFormat="1">
      <c r="B276" s="158"/>
      <c r="D276" s="152" t="s">
        <v>179</v>
      </c>
      <c r="E276" s="159" t="s">
        <v>1</v>
      </c>
      <c r="F276" s="160" t="s">
        <v>3137</v>
      </c>
      <c r="H276" s="161">
        <v>1</v>
      </c>
      <c r="I276" s="162"/>
      <c r="L276" s="158"/>
      <c r="M276" s="163"/>
      <c r="T276" s="164"/>
      <c r="AT276" s="159" t="s">
        <v>179</v>
      </c>
      <c r="AU276" s="159" t="s">
        <v>89</v>
      </c>
      <c r="AV276" s="13" t="s">
        <v>89</v>
      </c>
      <c r="AW276" s="13" t="s">
        <v>36</v>
      </c>
      <c r="AX276" s="13" t="s">
        <v>87</v>
      </c>
      <c r="AY276" s="159" t="s">
        <v>171</v>
      </c>
    </row>
    <row r="277" spans="2:65" s="1" customFormat="1" ht="24.15" customHeight="1">
      <c r="B277" s="32"/>
      <c r="C277" s="137" t="s">
        <v>576</v>
      </c>
      <c r="D277" s="137" t="s">
        <v>173</v>
      </c>
      <c r="E277" s="138" t="s">
        <v>1433</v>
      </c>
      <c r="F277" s="139" t="s">
        <v>1434</v>
      </c>
      <c r="G277" s="140" t="s">
        <v>689</v>
      </c>
      <c r="H277" s="141">
        <v>17.053000000000001</v>
      </c>
      <c r="I277" s="142"/>
      <c r="J277" s="143">
        <f>ROUND(I277*H277,2)</f>
        <v>0</v>
      </c>
      <c r="K277" s="144"/>
      <c r="L277" s="32"/>
      <c r="M277" s="145" t="s">
        <v>1</v>
      </c>
      <c r="N277" s="146" t="s">
        <v>45</v>
      </c>
      <c r="P277" s="147">
        <f>O277*H277</f>
        <v>0</v>
      </c>
      <c r="Q277" s="147">
        <v>0</v>
      </c>
      <c r="R277" s="147">
        <f>Q277*H277</f>
        <v>0</v>
      </c>
      <c r="S277" s="147">
        <v>0</v>
      </c>
      <c r="T277" s="148">
        <f>S277*H277</f>
        <v>0</v>
      </c>
      <c r="AR277" s="149" t="s">
        <v>177</v>
      </c>
      <c r="AT277" s="149" t="s">
        <v>173</v>
      </c>
      <c r="AU277" s="149" t="s">
        <v>89</v>
      </c>
      <c r="AY277" s="17" t="s">
        <v>171</v>
      </c>
      <c r="BE277" s="150">
        <f>IF(N277="základní",J277,0)</f>
        <v>0</v>
      </c>
      <c r="BF277" s="150">
        <f>IF(N277="snížená",J277,0)</f>
        <v>0</v>
      </c>
      <c r="BG277" s="150">
        <f>IF(N277="zákl. přenesená",J277,0)</f>
        <v>0</v>
      </c>
      <c r="BH277" s="150">
        <f>IF(N277="sníž. přenesená",J277,0)</f>
        <v>0</v>
      </c>
      <c r="BI277" s="150">
        <f>IF(N277="nulová",J277,0)</f>
        <v>0</v>
      </c>
      <c r="BJ277" s="17" t="s">
        <v>87</v>
      </c>
      <c r="BK277" s="150">
        <f>ROUND(I277*H277,2)</f>
        <v>0</v>
      </c>
      <c r="BL277" s="17" t="s">
        <v>177</v>
      </c>
      <c r="BM277" s="149" t="s">
        <v>3138</v>
      </c>
    </row>
    <row r="278" spans="2:65" s="1" customFormat="1" ht="28.8">
      <c r="B278" s="32"/>
      <c r="D278" s="152" t="s">
        <v>234</v>
      </c>
      <c r="F278" s="179" t="s">
        <v>1436</v>
      </c>
      <c r="I278" s="180"/>
      <c r="L278" s="32"/>
      <c r="M278" s="181"/>
      <c r="T278" s="56"/>
      <c r="AT278" s="17" t="s">
        <v>234</v>
      </c>
      <c r="AU278" s="17" t="s">
        <v>89</v>
      </c>
    </row>
    <row r="279" spans="2:65" s="1" customFormat="1" ht="24.15" customHeight="1">
      <c r="B279" s="32"/>
      <c r="C279" s="137" t="s">
        <v>583</v>
      </c>
      <c r="D279" s="137" t="s">
        <v>173</v>
      </c>
      <c r="E279" s="138" t="s">
        <v>1440</v>
      </c>
      <c r="F279" s="139" t="s">
        <v>1441</v>
      </c>
      <c r="G279" s="140" t="s">
        <v>689</v>
      </c>
      <c r="H279" s="141">
        <v>204.636</v>
      </c>
      <c r="I279" s="142"/>
      <c r="J279" s="143">
        <f>ROUND(I279*H279,2)</f>
        <v>0</v>
      </c>
      <c r="K279" s="144"/>
      <c r="L279" s="32"/>
      <c r="M279" s="145" t="s">
        <v>1</v>
      </c>
      <c r="N279" s="146" t="s">
        <v>45</v>
      </c>
      <c r="P279" s="147">
        <f>O279*H279</f>
        <v>0</v>
      </c>
      <c r="Q279" s="147">
        <v>0</v>
      </c>
      <c r="R279" s="147">
        <f>Q279*H279</f>
        <v>0</v>
      </c>
      <c r="S279" s="147">
        <v>0</v>
      </c>
      <c r="T279" s="148">
        <f>S279*H279</f>
        <v>0</v>
      </c>
      <c r="AR279" s="149" t="s">
        <v>177</v>
      </c>
      <c r="AT279" s="149" t="s">
        <v>173</v>
      </c>
      <c r="AU279" s="149" t="s">
        <v>89</v>
      </c>
      <c r="AY279" s="17" t="s">
        <v>171</v>
      </c>
      <c r="BE279" s="150">
        <f>IF(N279="základní",J279,0)</f>
        <v>0</v>
      </c>
      <c r="BF279" s="150">
        <f>IF(N279="snížená",J279,0)</f>
        <v>0</v>
      </c>
      <c r="BG279" s="150">
        <f>IF(N279="zákl. přenesená",J279,0)</f>
        <v>0</v>
      </c>
      <c r="BH279" s="150">
        <f>IF(N279="sníž. přenesená",J279,0)</f>
        <v>0</v>
      </c>
      <c r="BI279" s="150">
        <f>IF(N279="nulová",J279,0)</f>
        <v>0</v>
      </c>
      <c r="BJ279" s="17" t="s">
        <v>87</v>
      </c>
      <c r="BK279" s="150">
        <f>ROUND(I279*H279,2)</f>
        <v>0</v>
      </c>
      <c r="BL279" s="17" t="s">
        <v>177</v>
      </c>
      <c r="BM279" s="149" t="s">
        <v>3139</v>
      </c>
    </row>
    <row r="280" spans="2:65" s="13" customFormat="1">
      <c r="B280" s="158"/>
      <c r="D280" s="152" t="s">
        <v>179</v>
      </c>
      <c r="F280" s="160" t="s">
        <v>3140</v>
      </c>
      <c r="H280" s="161">
        <v>204.636</v>
      </c>
      <c r="I280" s="162"/>
      <c r="L280" s="158"/>
      <c r="M280" s="163"/>
      <c r="T280" s="164"/>
      <c r="AT280" s="159" t="s">
        <v>179</v>
      </c>
      <c r="AU280" s="159" t="s">
        <v>89</v>
      </c>
      <c r="AV280" s="13" t="s">
        <v>89</v>
      </c>
      <c r="AW280" s="13" t="s">
        <v>4</v>
      </c>
      <c r="AX280" s="13" t="s">
        <v>87</v>
      </c>
      <c r="AY280" s="159" t="s">
        <v>171</v>
      </c>
    </row>
    <row r="281" spans="2:65" s="1" customFormat="1" ht="37.950000000000003" customHeight="1">
      <c r="B281" s="32"/>
      <c r="C281" s="137" t="s">
        <v>589</v>
      </c>
      <c r="D281" s="137" t="s">
        <v>173</v>
      </c>
      <c r="E281" s="138" t="s">
        <v>1457</v>
      </c>
      <c r="F281" s="139" t="s">
        <v>1458</v>
      </c>
      <c r="G281" s="140" t="s">
        <v>689</v>
      </c>
      <c r="H281" s="141">
        <v>10</v>
      </c>
      <c r="I281" s="142"/>
      <c r="J281" s="143">
        <f>ROUND(I281*H281,2)</f>
        <v>0</v>
      </c>
      <c r="K281" s="144"/>
      <c r="L281" s="32"/>
      <c r="M281" s="145" t="s">
        <v>1</v>
      </c>
      <c r="N281" s="146" t="s">
        <v>45</v>
      </c>
      <c r="P281" s="147">
        <f>O281*H281</f>
        <v>0</v>
      </c>
      <c r="Q281" s="147">
        <v>0</v>
      </c>
      <c r="R281" s="147">
        <f>Q281*H281</f>
        <v>0</v>
      </c>
      <c r="S281" s="147">
        <v>0</v>
      </c>
      <c r="T281" s="148">
        <f>S281*H281</f>
        <v>0</v>
      </c>
      <c r="AR281" s="149" t="s">
        <v>177</v>
      </c>
      <c r="AT281" s="149" t="s">
        <v>173</v>
      </c>
      <c r="AU281" s="149" t="s">
        <v>89</v>
      </c>
      <c r="AY281" s="17" t="s">
        <v>171</v>
      </c>
      <c r="BE281" s="150">
        <f>IF(N281="základní",J281,0)</f>
        <v>0</v>
      </c>
      <c r="BF281" s="150">
        <f>IF(N281="snížená",J281,0)</f>
        <v>0</v>
      </c>
      <c r="BG281" s="150">
        <f>IF(N281="zákl. přenesená",J281,0)</f>
        <v>0</v>
      </c>
      <c r="BH281" s="150">
        <f>IF(N281="sníž. přenesená",J281,0)</f>
        <v>0</v>
      </c>
      <c r="BI281" s="150">
        <f>IF(N281="nulová",J281,0)</f>
        <v>0</v>
      </c>
      <c r="BJ281" s="17" t="s">
        <v>87</v>
      </c>
      <c r="BK281" s="150">
        <f>ROUND(I281*H281,2)</f>
        <v>0</v>
      </c>
      <c r="BL281" s="17" t="s">
        <v>177</v>
      </c>
      <c r="BM281" s="149" t="s">
        <v>3141</v>
      </c>
    </row>
    <row r="282" spans="2:65" s="13" customFormat="1">
      <c r="B282" s="158"/>
      <c r="D282" s="152" t="s">
        <v>179</v>
      </c>
      <c r="E282" s="159" t="s">
        <v>1</v>
      </c>
      <c r="F282" s="160" t="s">
        <v>3142</v>
      </c>
      <c r="H282" s="161">
        <v>10</v>
      </c>
      <c r="I282" s="162"/>
      <c r="L282" s="158"/>
      <c r="M282" s="163"/>
      <c r="T282" s="164"/>
      <c r="AT282" s="159" t="s">
        <v>179</v>
      </c>
      <c r="AU282" s="159" t="s">
        <v>89</v>
      </c>
      <c r="AV282" s="13" t="s">
        <v>89</v>
      </c>
      <c r="AW282" s="13" t="s">
        <v>36</v>
      </c>
      <c r="AX282" s="13" t="s">
        <v>80</v>
      </c>
      <c r="AY282" s="159" t="s">
        <v>171</v>
      </c>
    </row>
    <row r="283" spans="2:65" s="14" customFormat="1">
      <c r="B283" s="165"/>
      <c r="D283" s="152" t="s">
        <v>179</v>
      </c>
      <c r="E283" s="166" t="s">
        <v>1</v>
      </c>
      <c r="F283" s="167" t="s">
        <v>183</v>
      </c>
      <c r="H283" s="168">
        <v>10</v>
      </c>
      <c r="I283" s="169"/>
      <c r="L283" s="165"/>
      <c r="M283" s="170"/>
      <c r="T283" s="171"/>
      <c r="AT283" s="166" t="s">
        <v>179</v>
      </c>
      <c r="AU283" s="166" t="s">
        <v>89</v>
      </c>
      <c r="AV283" s="14" t="s">
        <v>177</v>
      </c>
      <c r="AW283" s="14" t="s">
        <v>36</v>
      </c>
      <c r="AX283" s="14" t="s">
        <v>87</v>
      </c>
      <c r="AY283" s="166" t="s">
        <v>171</v>
      </c>
    </row>
    <row r="284" spans="2:65" s="1" customFormat="1" ht="33" customHeight="1">
      <c r="B284" s="32"/>
      <c r="C284" s="137" t="s">
        <v>598</v>
      </c>
      <c r="D284" s="137" t="s">
        <v>173</v>
      </c>
      <c r="E284" s="138" t="s">
        <v>1446</v>
      </c>
      <c r="F284" s="139" t="s">
        <v>1447</v>
      </c>
      <c r="G284" s="140" t="s">
        <v>689</v>
      </c>
      <c r="H284" s="141">
        <v>7.0529999999999999</v>
      </c>
      <c r="I284" s="142"/>
      <c r="J284" s="143">
        <f>ROUND(I284*H284,2)</f>
        <v>0</v>
      </c>
      <c r="K284" s="144"/>
      <c r="L284" s="32"/>
      <c r="M284" s="145" t="s">
        <v>1</v>
      </c>
      <c r="N284" s="146" t="s">
        <v>45</v>
      </c>
      <c r="P284" s="147">
        <f>O284*H284</f>
        <v>0</v>
      </c>
      <c r="Q284" s="147">
        <v>0</v>
      </c>
      <c r="R284" s="147">
        <f>Q284*H284</f>
        <v>0</v>
      </c>
      <c r="S284" s="147">
        <v>0</v>
      </c>
      <c r="T284" s="148">
        <f>S284*H284</f>
        <v>0</v>
      </c>
      <c r="AR284" s="149" t="s">
        <v>177</v>
      </c>
      <c r="AT284" s="149" t="s">
        <v>173</v>
      </c>
      <c r="AU284" s="149" t="s">
        <v>89</v>
      </c>
      <c r="AY284" s="17" t="s">
        <v>171</v>
      </c>
      <c r="BE284" s="150">
        <f>IF(N284="základní",J284,0)</f>
        <v>0</v>
      </c>
      <c r="BF284" s="150">
        <f>IF(N284="snížená",J284,0)</f>
        <v>0</v>
      </c>
      <c r="BG284" s="150">
        <f>IF(N284="zákl. přenesená",J284,0)</f>
        <v>0</v>
      </c>
      <c r="BH284" s="150">
        <f>IF(N284="sníž. přenesená",J284,0)</f>
        <v>0</v>
      </c>
      <c r="BI284" s="150">
        <f>IF(N284="nulová",J284,0)</f>
        <v>0</v>
      </c>
      <c r="BJ284" s="17" t="s">
        <v>87</v>
      </c>
      <c r="BK284" s="150">
        <f>ROUND(I284*H284,2)</f>
        <v>0</v>
      </c>
      <c r="BL284" s="17" t="s">
        <v>177</v>
      </c>
      <c r="BM284" s="149" t="s">
        <v>3143</v>
      </c>
    </row>
    <row r="285" spans="2:65" s="13" customFormat="1">
      <c r="B285" s="158"/>
      <c r="D285" s="152" t="s">
        <v>179</v>
      </c>
      <c r="E285" s="159" t="s">
        <v>1</v>
      </c>
      <c r="F285" s="160" t="s">
        <v>3144</v>
      </c>
      <c r="H285" s="161">
        <v>6.4349999999999996</v>
      </c>
      <c r="I285" s="162"/>
      <c r="L285" s="158"/>
      <c r="M285" s="163"/>
      <c r="T285" s="164"/>
      <c r="AT285" s="159" t="s">
        <v>179</v>
      </c>
      <c r="AU285" s="159" t="s">
        <v>89</v>
      </c>
      <c r="AV285" s="13" t="s">
        <v>89</v>
      </c>
      <c r="AW285" s="13" t="s">
        <v>36</v>
      </c>
      <c r="AX285" s="13" t="s">
        <v>80</v>
      </c>
      <c r="AY285" s="159" t="s">
        <v>171</v>
      </c>
    </row>
    <row r="286" spans="2:65" s="13" customFormat="1">
      <c r="B286" s="158"/>
      <c r="D286" s="152" t="s">
        <v>179</v>
      </c>
      <c r="E286" s="159" t="s">
        <v>1</v>
      </c>
      <c r="F286" s="160" t="s">
        <v>3145</v>
      </c>
      <c r="H286" s="161">
        <v>0.495</v>
      </c>
      <c r="I286" s="162"/>
      <c r="L286" s="158"/>
      <c r="M286" s="163"/>
      <c r="T286" s="164"/>
      <c r="AT286" s="159" t="s">
        <v>179</v>
      </c>
      <c r="AU286" s="159" t="s">
        <v>89</v>
      </c>
      <c r="AV286" s="13" t="s">
        <v>89</v>
      </c>
      <c r="AW286" s="13" t="s">
        <v>36</v>
      </c>
      <c r="AX286" s="13" t="s">
        <v>80</v>
      </c>
      <c r="AY286" s="159" t="s">
        <v>171</v>
      </c>
    </row>
    <row r="287" spans="2:65" s="13" customFormat="1">
      <c r="B287" s="158"/>
      <c r="D287" s="152" t="s">
        <v>179</v>
      </c>
      <c r="E287" s="159" t="s">
        <v>1</v>
      </c>
      <c r="F287" s="160" t="s">
        <v>3146</v>
      </c>
      <c r="H287" s="161">
        <v>0.123</v>
      </c>
      <c r="I287" s="162"/>
      <c r="L287" s="158"/>
      <c r="M287" s="163"/>
      <c r="T287" s="164"/>
      <c r="AT287" s="159" t="s">
        <v>179</v>
      </c>
      <c r="AU287" s="159" t="s">
        <v>89</v>
      </c>
      <c r="AV287" s="13" t="s">
        <v>89</v>
      </c>
      <c r="AW287" s="13" t="s">
        <v>36</v>
      </c>
      <c r="AX287" s="13" t="s">
        <v>80</v>
      </c>
      <c r="AY287" s="159" t="s">
        <v>171</v>
      </c>
    </row>
    <row r="288" spans="2:65" s="14" customFormat="1">
      <c r="B288" s="165"/>
      <c r="D288" s="152" t="s">
        <v>179</v>
      </c>
      <c r="E288" s="166" t="s">
        <v>1</v>
      </c>
      <c r="F288" s="167" t="s">
        <v>183</v>
      </c>
      <c r="H288" s="168">
        <v>7.0529999999999999</v>
      </c>
      <c r="I288" s="169"/>
      <c r="L288" s="165"/>
      <c r="M288" s="170"/>
      <c r="T288" s="171"/>
      <c r="AT288" s="166" t="s">
        <v>179</v>
      </c>
      <c r="AU288" s="166" t="s">
        <v>89</v>
      </c>
      <c r="AV288" s="14" t="s">
        <v>177</v>
      </c>
      <c r="AW288" s="14" t="s">
        <v>36</v>
      </c>
      <c r="AX288" s="14" t="s">
        <v>87</v>
      </c>
      <c r="AY288" s="166" t="s">
        <v>171</v>
      </c>
    </row>
    <row r="289" spans="2:65" s="11" customFormat="1" ht="22.95" customHeight="1">
      <c r="B289" s="125"/>
      <c r="D289" s="126" t="s">
        <v>79</v>
      </c>
      <c r="E289" s="135" t="s">
        <v>1473</v>
      </c>
      <c r="F289" s="135" t="s">
        <v>1474</v>
      </c>
      <c r="I289" s="128"/>
      <c r="J289" s="136">
        <f>BK289</f>
        <v>0</v>
      </c>
      <c r="L289" s="125"/>
      <c r="M289" s="130"/>
      <c r="P289" s="131">
        <f>P290</f>
        <v>0</v>
      </c>
      <c r="R289" s="131">
        <f>R290</f>
        <v>0</v>
      </c>
      <c r="T289" s="132">
        <f>T290</f>
        <v>0</v>
      </c>
      <c r="AR289" s="126" t="s">
        <v>87</v>
      </c>
      <c r="AT289" s="133" t="s">
        <v>79</v>
      </c>
      <c r="AU289" s="133" t="s">
        <v>87</v>
      </c>
      <c r="AY289" s="126" t="s">
        <v>171</v>
      </c>
      <c r="BK289" s="134">
        <f>BK290</f>
        <v>0</v>
      </c>
    </row>
    <row r="290" spans="2:65" s="1" customFormat="1" ht="24.15" customHeight="1">
      <c r="B290" s="32"/>
      <c r="C290" s="137" t="s">
        <v>602</v>
      </c>
      <c r="D290" s="137" t="s">
        <v>173</v>
      </c>
      <c r="E290" s="138" t="s">
        <v>3147</v>
      </c>
      <c r="F290" s="139" t="s">
        <v>3148</v>
      </c>
      <c r="G290" s="140" t="s">
        <v>689</v>
      </c>
      <c r="H290" s="141">
        <v>18.402999999999999</v>
      </c>
      <c r="I290" s="142"/>
      <c r="J290" s="143">
        <f>ROUND(I290*H290,2)</f>
        <v>0</v>
      </c>
      <c r="K290" s="144"/>
      <c r="L290" s="32"/>
      <c r="M290" s="196" t="s">
        <v>1</v>
      </c>
      <c r="N290" s="197" t="s">
        <v>45</v>
      </c>
      <c r="O290" s="198"/>
      <c r="P290" s="199">
        <f>O290*H290</f>
        <v>0</v>
      </c>
      <c r="Q290" s="199">
        <v>0</v>
      </c>
      <c r="R290" s="199">
        <f>Q290*H290</f>
        <v>0</v>
      </c>
      <c r="S290" s="199">
        <v>0</v>
      </c>
      <c r="T290" s="200">
        <f>S290*H290</f>
        <v>0</v>
      </c>
      <c r="AR290" s="149" t="s">
        <v>177</v>
      </c>
      <c r="AT290" s="149" t="s">
        <v>173</v>
      </c>
      <c r="AU290" s="149" t="s">
        <v>89</v>
      </c>
      <c r="AY290" s="17" t="s">
        <v>171</v>
      </c>
      <c r="BE290" s="150">
        <f>IF(N290="základní",J290,0)</f>
        <v>0</v>
      </c>
      <c r="BF290" s="150">
        <f>IF(N290="snížená",J290,0)</f>
        <v>0</v>
      </c>
      <c r="BG290" s="150">
        <f>IF(N290="zákl. přenesená",J290,0)</f>
        <v>0</v>
      </c>
      <c r="BH290" s="150">
        <f>IF(N290="sníž. přenesená",J290,0)</f>
        <v>0</v>
      </c>
      <c r="BI290" s="150">
        <f>IF(N290="nulová",J290,0)</f>
        <v>0</v>
      </c>
      <c r="BJ290" s="17" t="s">
        <v>87</v>
      </c>
      <c r="BK290" s="150">
        <f>ROUND(I290*H290,2)</f>
        <v>0</v>
      </c>
      <c r="BL290" s="17" t="s">
        <v>177</v>
      </c>
      <c r="BM290" s="149" t="s">
        <v>3149</v>
      </c>
    </row>
    <row r="291" spans="2:65" s="1" customFormat="1" ht="6.9" customHeight="1">
      <c r="B291" s="44"/>
      <c r="C291" s="45"/>
      <c r="D291" s="45"/>
      <c r="E291" s="45"/>
      <c r="F291" s="45"/>
      <c r="G291" s="45"/>
      <c r="H291" s="45"/>
      <c r="I291" s="45"/>
      <c r="J291" s="45"/>
      <c r="K291" s="45"/>
      <c r="L291" s="32"/>
    </row>
  </sheetData>
  <sheetProtection algorithmName="SHA-512" hashValue="je4bzq1Uqzn+5/Jv7biIiPpTGjp5KTH4i41CLbhOGLwFL6zemMS3ozZqFyyGxlBXL8/lS/O4parWByw30YpCGA==" saltValue="frJwKQLFhDPET++YqEexAQ==" spinCount="100000" sheet="1" objects="1" scenarios="1" formatColumns="0" formatRows="0" autoFilter="0"/>
  <autoFilter ref="C129:K290" xr:uid="{00000000-0009-0000-0000-000007000000}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384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7" t="s">
        <v>121</v>
      </c>
      <c r="AZ2" s="204" t="s">
        <v>3150</v>
      </c>
      <c r="BA2" s="204" t="s">
        <v>1</v>
      </c>
      <c r="BB2" s="204" t="s">
        <v>1</v>
      </c>
      <c r="BC2" s="204" t="s">
        <v>3151</v>
      </c>
      <c r="BD2" s="204" t="s">
        <v>89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  <c r="AZ3" s="204" t="s">
        <v>3152</v>
      </c>
      <c r="BA3" s="204" t="s">
        <v>1</v>
      </c>
      <c r="BB3" s="204" t="s">
        <v>1</v>
      </c>
      <c r="BC3" s="204" t="s">
        <v>3153</v>
      </c>
      <c r="BD3" s="204" t="s">
        <v>89</v>
      </c>
    </row>
    <row r="4" spans="2:56" ht="24.9" customHeight="1">
      <c r="B4" s="20"/>
      <c r="D4" s="21" t="s">
        <v>132</v>
      </c>
      <c r="L4" s="20"/>
      <c r="M4" s="93" t="s">
        <v>10</v>
      </c>
      <c r="AT4" s="17" t="s">
        <v>4</v>
      </c>
      <c r="AZ4" s="204" t="s">
        <v>3154</v>
      </c>
      <c r="BA4" s="204" t="s">
        <v>1</v>
      </c>
      <c r="BB4" s="204" t="s">
        <v>1</v>
      </c>
      <c r="BC4" s="204" t="s">
        <v>3155</v>
      </c>
      <c r="BD4" s="204" t="s">
        <v>89</v>
      </c>
    </row>
    <row r="5" spans="2:56" ht="6.9" customHeight="1">
      <c r="B5" s="20"/>
      <c r="L5" s="20"/>
      <c r="AZ5" s="204" t="s">
        <v>3156</v>
      </c>
      <c r="BA5" s="204" t="s">
        <v>1</v>
      </c>
      <c r="BB5" s="204" t="s">
        <v>1</v>
      </c>
      <c r="BC5" s="204" t="s">
        <v>3157</v>
      </c>
      <c r="BD5" s="204" t="s">
        <v>89</v>
      </c>
    </row>
    <row r="6" spans="2:56" ht="12" customHeight="1">
      <c r="B6" s="20"/>
      <c r="D6" s="27" t="s">
        <v>16</v>
      </c>
      <c r="L6" s="20"/>
      <c r="AZ6" s="204" t="s">
        <v>3158</v>
      </c>
      <c r="BA6" s="204" t="s">
        <v>1</v>
      </c>
      <c r="BB6" s="204" t="s">
        <v>1</v>
      </c>
      <c r="BC6" s="204" t="s">
        <v>3159</v>
      </c>
      <c r="BD6" s="204" t="s">
        <v>89</v>
      </c>
    </row>
    <row r="7" spans="2:56" ht="26.25" customHeight="1">
      <c r="B7" s="20"/>
      <c r="E7" s="258" t="str">
        <f>'Rekapitulace stavby'!K6</f>
        <v>REKONSTRUKCE ODLEHČOVACÍ KOMORY OK-27 A PŘIPOJENÝCH STOK</v>
      </c>
      <c r="F7" s="259"/>
      <c r="G7" s="259"/>
      <c r="H7" s="259"/>
      <c r="L7" s="20"/>
      <c r="AZ7" s="204" t="s">
        <v>678</v>
      </c>
      <c r="BA7" s="204" t="s">
        <v>1</v>
      </c>
      <c r="BB7" s="204" t="s">
        <v>1</v>
      </c>
      <c r="BC7" s="204" t="s">
        <v>3160</v>
      </c>
      <c r="BD7" s="204" t="s">
        <v>89</v>
      </c>
    </row>
    <row r="8" spans="2:56" s="1" customFormat="1" ht="12" customHeight="1">
      <c r="B8" s="32"/>
      <c r="D8" s="27" t="s">
        <v>133</v>
      </c>
      <c r="L8" s="32"/>
      <c r="AZ8" s="204" t="s">
        <v>3161</v>
      </c>
      <c r="BA8" s="204" t="s">
        <v>1</v>
      </c>
      <c r="BB8" s="204" t="s">
        <v>1</v>
      </c>
      <c r="BC8" s="204" t="s">
        <v>3162</v>
      </c>
      <c r="BD8" s="204" t="s">
        <v>89</v>
      </c>
    </row>
    <row r="9" spans="2:56" s="1" customFormat="1" ht="16.5" customHeight="1">
      <c r="B9" s="32"/>
      <c r="E9" s="254" t="s">
        <v>3163</v>
      </c>
      <c r="F9" s="260"/>
      <c r="G9" s="260"/>
      <c r="H9" s="260"/>
      <c r="L9" s="32"/>
      <c r="AZ9" s="204" t="s">
        <v>3164</v>
      </c>
      <c r="BA9" s="204" t="s">
        <v>1</v>
      </c>
      <c r="BB9" s="204" t="s">
        <v>1</v>
      </c>
      <c r="BC9" s="204" t="s">
        <v>3165</v>
      </c>
      <c r="BD9" s="204" t="s">
        <v>89</v>
      </c>
    </row>
    <row r="10" spans="2:56" s="1" customFormat="1">
      <c r="B10" s="32"/>
      <c r="L10" s="32"/>
      <c r="AZ10" s="204" t="s">
        <v>691</v>
      </c>
      <c r="BA10" s="204" t="s">
        <v>1</v>
      </c>
      <c r="BB10" s="204" t="s">
        <v>1</v>
      </c>
      <c r="BC10" s="204" t="s">
        <v>3166</v>
      </c>
      <c r="BD10" s="204" t="s">
        <v>89</v>
      </c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  <c r="AZ11" s="204" t="s">
        <v>3167</v>
      </c>
      <c r="BA11" s="204" t="s">
        <v>1</v>
      </c>
      <c r="BB11" s="204" t="s">
        <v>1</v>
      </c>
      <c r="BC11" s="204" t="s">
        <v>3168</v>
      </c>
      <c r="BD11" s="204" t="s">
        <v>89</v>
      </c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4. 8. 2025</v>
      </c>
      <c r="L12" s="32"/>
      <c r="AZ12" s="204" t="s">
        <v>3169</v>
      </c>
      <c r="BA12" s="204" t="s">
        <v>1</v>
      </c>
      <c r="BB12" s="204" t="s">
        <v>1</v>
      </c>
      <c r="BC12" s="204" t="s">
        <v>3170</v>
      </c>
      <c r="BD12" s="204" t="s">
        <v>89</v>
      </c>
    </row>
    <row r="13" spans="2:56" s="1" customFormat="1" ht="10.95" customHeight="1">
      <c r="B13" s="32"/>
      <c r="L13" s="32"/>
      <c r="AZ13" s="204" t="s">
        <v>3171</v>
      </c>
      <c r="BA13" s="204" t="s">
        <v>1</v>
      </c>
      <c r="BB13" s="204" t="s">
        <v>1</v>
      </c>
      <c r="BC13" s="204" t="s">
        <v>3172</v>
      </c>
      <c r="BD13" s="204" t="s">
        <v>89</v>
      </c>
    </row>
    <row r="14" spans="2:5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  <c r="AZ14" s="204" t="s">
        <v>3173</v>
      </c>
      <c r="BA14" s="204" t="s">
        <v>1</v>
      </c>
      <c r="BB14" s="204" t="s">
        <v>1</v>
      </c>
      <c r="BC14" s="204" t="s">
        <v>3174</v>
      </c>
      <c r="BD14" s="204" t="s">
        <v>89</v>
      </c>
    </row>
    <row r="15" spans="2:56" s="1" customFormat="1" ht="18" customHeight="1">
      <c r="B15" s="32"/>
      <c r="E15" s="25" t="s">
        <v>27</v>
      </c>
      <c r="I15" s="27" t="s">
        <v>28</v>
      </c>
      <c r="J15" s="25" t="s">
        <v>29</v>
      </c>
      <c r="L15" s="32"/>
    </row>
    <row r="16" spans="2:56" s="1" customFormat="1" ht="6.9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61" t="str">
        <f>'Rekapitulace stavby'!E14</f>
        <v>Vyplň údaj</v>
      </c>
      <c r="F18" s="246"/>
      <c r="G18" s="246"/>
      <c r="H18" s="246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3175</v>
      </c>
      <c r="I24" s="27" t="s">
        <v>28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39</v>
      </c>
      <c r="L26" s="32"/>
    </row>
    <row r="27" spans="2:12" s="7" customFormat="1" ht="16.5" customHeight="1">
      <c r="B27" s="94"/>
      <c r="E27" s="250" t="s">
        <v>1</v>
      </c>
      <c r="F27" s="250"/>
      <c r="G27" s="250"/>
      <c r="H27" s="250"/>
      <c r="L27" s="94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40</v>
      </c>
      <c r="J30" s="66">
        <f>ROUND(J123,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customHeight="1">
      <c r="B33" s="32"/>
      <c r="D33" s="55" t="s">
        <v>44</v>
      </c>
      <c r="E33" s="27" t="s">
        <v>45</v>
      </c>
      <c r="F33" s="85">
        <f>ROUND((SUM(BE123:BE383)),  2)</f>
        <v>0</v>
      </c>
      <c r="I33" s="96">
        <v>0.21</v>
      </c>
      <c r="J33" s="85">
        <f>ROUND(((SUM(BE123:BE383))*I33),  2)</f>
        <v>0</v>
      </c>
      <c r="L33" s="32"/>
    </row>
    <row r="34" spans="2:12" s="1" customFormat="1" ht="14.4" customHeight="1">
      <c r="B34" s="32"/>
      <c r="E34" s="27" t="s">
        <v>46</v>
      </c>
      <c r="F34" s="85">
        <f>ROUND((SUM(BF123:BF383)),  2)</f>
        <v>0</v>
      </c>
      <c r="I34" s="96">
        <v>0.12</v>
      </c>
      <c r="J34" s="85">
        <f>ROUND(((SUM(BF123:BF383))*I34),  2)</f>
        <v>0</v>
      </c>
      <c r="L34" s="32"/>
    </row>
    <row r="35" spans="2:12" s="1" customFormat="1" ht="14.4" hidden="1" customHeight="1">
      <c r="B35" s="32"/>
      <c r="E35" s="27" t="s">
        <v>47</v>
      </c>
      <c r="F35" s="85">
        <f>ROUND((SUM(BG123:BG383)),  2)</f>
        <v>0</v>
      </c>
      <c r="I35" s="96">
        <v>0.21</v>
      </c>
      <c r="J35" s="85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85">
        <f>ROUND((SUM(BH123:BH383)),  2)</f>
        <v>0</v>
      </c>
      <c r="I36" s="96">
        <v>0.12</v>
      </c>
      <c r="J36" s="85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85">
        <f>ROUND((SUM(BI123:BI383)),  2)</f>
        <v>0</v>
      </c>
      <c r="I37" s="96">
        <v>0</v>
      </c>
      <c r="J37" s="85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7"/>
      <c r="D39" s="98" t="s">
        <v>50</v>
      </c>
      <c r="E39" s="57"/>
      <c r="F39" s="57"/>
      <c r="G39" s="99" t="s">
        <v>51</v>
      </c>
      <c r="H39" s="100" t="s">
        <v>52</v>
      </c>
      <c r="I39" s="57"/>
      <c r="J39" s="101">
        <f>SUM(J30:J37)</f>
        <v>0</v>
      </c>
      <c r="K39" s="102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55</v>
      </c>
      <c r="E61" s="34"/>
      <c r="F61" s="103" t="s">
        <v>56</v>
      </c>
      <c r="G61" s="43" t="s">
        <v>55</v>
      </c>
      <c r="H61" s="34"/>
      <c r="I61" s="34"/>
      <c r="J61" s="104" t="s">
        <v>56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55</v>
      </c>
      <c r="E76" s="34"/>
      <c r="F76" s="103" t="s">
        <v>56</v>
      </c>
      <c r="G76" s="43" t="s">
        <v>55</v>
      </c>
      <c r="H76" s="34"/>
      <c r="I76" s="34"/>
      <c r="J76" s="104" t="s">
        <v>56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140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58" t="str">
        <f>E7</f>
        <v>REKONSTRUKCE ODLEHČOVACÍ KOMORY OK-27 A PŘIPOJENÝCH STOK</v>
      </c>
      <c r="F85" s="259"/>
      <c r="G85" s="259"/>
      <c r="H85" s="259"/>
      <c r="L85" s="32"/>
    </row>
    <row r="86" spans="2:47" s="1" customFormat="1" ht="12" customHeight="1">
      <c r="B86" s="32"/>
      <c r="C86" s="27" t="s">
        <v>133</v>
      </c>
      <c r="L86" s="32"/>
    </row>
    <row r="87" spans="2:47" s="1" customFormat="1" ht="16.5" customHeight="1">
      <c r="B87" s="32"/>
      <c r="E87" s="254" t="str">
        <f>E9</f>
        <v>SO-02 - Vodovod</v>
      </c>
      <c r="F87" s="260"/>
      <c r="G87" s="260"/>
      <c r="H87" s="260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Tábor</v>
      </c>
      <c r="I89" s="27" t="s">
        <v>22</v>
      </c>
      <c r="J89" s="52" t="str">
        <f>IF(J12="","",J12)</f>
        <v>4. 8. 2025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VST s.r.o., Kosova 28594, Tábor</v>
      </c>
      <c r="I91" s="27" t="s">
        <v>32</v>
      </c>
      <c r="J91" s="30" t="str">
        <f>E21</f>
        <v>Aquaprocon s.r.o., Divize Praha</v>
      </c>
      <c r="L91" s="32"/>
    </row>
    <row r="92" spans="2:47" s="1" customFormat="1" ht="15.15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Martina Beňáková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141</v>
      </c>
      <c r="D94" s="97"/>
      <c r="E94" s="97"/>
      <c r="F94" s="97"/>
      <c r="G94" s="97"/>
      <c r="H94" s="97"/>
      <c r="I94" s="97"/>
      <c r="J94" s="106" t="s">
        <v>142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7" t="s">
        <v>143</v>
      </c>
      <c r="J96" s="66">
        <f>J123</f>
        <v>0</v>
      </c>
      <c r="L96" s="32"/>
      <c r="AU96" s="17" t="s">
        <v>144</v>
      </c>
    </row>
    <row r="97" spans="2:12" s="8" customFormat="1" ht="24.9" customHeight="1">
      <c r="B97" s="108"/>
      <c r="D97" s="109" t="s">
        <v>145</v>
      </c>
      <c r="E97" s="110"/>
      <c r="F97" s="110"/>
      <c r="G97" s="110"/>
      <c r="H97" s="110"/>
      <c r="I97" s="110"/>
      <c r="J97" s="111">
        <f>J124</f>
        <v>0</v>
      </c>
      <c r="L97" s="108"/>
    </row>
    <row r="98" spans="2:12" s="9" customFormat="1" ht="19.95" customHeight="1">
      <c r="B98" s="112"/>
      <c r="D98" s="113" t="s">
        <v>146</v>
      </c>
      <c r="E98" s="114"/>
      <c r="F98" s="114"/>
      <c r="G98" s="114"/>
      <c r="H98" s="114"/>
      <c r="I98" s="114"/>
      <c r="J98" s="115">
        <f>J125</f>
        <v>0</v>
      </c>
      <c r="L98" s="112"/>
    </row>
    <row r="99" spans="2:12" s="9" customFormat="1" ht="19.95" customHeight="1">
      <c r="B99" s="112"/>
      <c r="D99" s="113" t="s">
        <v>148</v>
      </c>
      <c r="E99" s="114"/>
      <c r="F99" s="114"/>
      <c r="G99" s="114"/>
      <c r="H99" s="114"/>
      <c r="I99" s="114"/>
      <c r="J99" s="115">
        <f>J277</f>
        <v>0</v>
      </c>
      <c r="L99" s="112"/>
    </row>
    <row r="100" spans="2:12" s="9" customFormat="1" ht="19.95" customHeight="1">
      <c r="B100" s="112"/>
      <c r="D100" s="113" t="s">
        <v>3176</v>
      </c>
      <c r="E100" s="114"/>
      <c r="F100" s="114"/>
      <c r="G100" s="114"/>
      <c r="H100" s="114"/>
      <c r="I100" s="114"/>
      <c r="J100" s="115">
        <f>J298</f>
        <v>0</v>
      </c>
      <c r="L100" s="112"/>
    </row>
    <row r="101" spans="2:12" s="9" customFormat="1" ht="19.95" customHeight="1">
      <c r="B101" s="112"/>
      <c r="D101" s="113" t="s">
        <v>149</v>
      </c>
      <c r="E101" s="114"/>
      <c r="F101" s="114"/>
      <c r="G101" s="114"/>
      <c r="H101" s="114"/>
      <c r="I101" s="114"/>
      <c r="J101" s="115">
        <f>J303</f>
        <v>0</v>
      </c>
      <c r="L101" s="112"/>
    </row>
    <row r="102" spans="2:12" s="9" customFormat="1" ht="19.95" customHeight="1">
      <c r="B102" s="112"/>
      <c r="D102" s="113" t="s">
        <v>1638</v>
      </c>
      <c r="E102" s="114"/>
      <c r="F102" s="114"/>
      <c r="G102" s="114"/>
      <c r="H102" s="114"/>
      <c r="I102" s="114"/>
      <c r="J102" s="115">
        <f>J378</f>
        <v>0</v>
      </c>
      <c r="L102" s="112"/>
    </row>
    <row r="103" spans="2:12" s="9" customFormat="1" ht="19.95" customHeight="1">
      <c r="B103" s="112"/>
      <c r="D103" s="113" t="s">
        <v>153</v>
      </c>
      <c r="E103" s="114"/>
      <c r="F103" s="114"/>
      <c r="G103" s="114"/>
      <c r="H103" s="114"/>
      <c r="I103" s="114"/>
      <c r="J103" s="115">
        <f>J382</f>
        <v>0</v>
      </c>
      <c r="L103" s="112"/>
    </row>
    <row r="104" spans="2:12" s="1" customFormat="1" ht="21.75" customHeight="1">
      <c r="B104" s="32"/>
      <c r="L104" s="32"/>
    </row>
    <row r="105" spans="2:12" s="1" customFormat="1" ht="6.9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" customHeight="1">
      <c r="B110" s="32"/>
      <c r="C110" s="21" t="s">
        <v>156</v>
      </c>
      <c r="L110" s="32"/>
    </row>
    <row r="111" spans="2:12" s="1" customFormat="1" ht="6.9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26.25" customHeight="1">
      <c r="B113" s="32"/>
      <c r="E113" s="258" t="str">
        <f>E7</f>
        <v>REKONSTRUKCE ODLEHČOVACÍ KOMORY OK-27 A PŘIPOJENÝCH STOK</v>
      </c>
      <c r="F113" s="259"/>
      <c r="G113" s="259"/>
      <c r="H113" s="259"/>
      <c r="L113" s="32"/>
    </row>
    <row r="114" spans="2:65" s="1" customFormat="1" ht="12" customHeight="1">
      <c r="B114" s="32"/>
      <c r="C114" s="27" t="s">
        <v>133</v>
      </c>
      <c r="L114" s="32"/>
    </row>
    <row r="115" spans="2:65" s="1" customFormat="1" ht="16.5" customHeight="1">
      <c r="B115" s="32"/>
      <c r="E115" s="254" t="str">
        <f>E9</f>
        <v>SO-02 - Vodovod</v>
      </c>
      <c r="F115" s="260"/>
      <c r="G115" s="260"/>
      <c r="H115" s="260"/>
      <c r="L115" s="32"/>
    </row>
    <row r="116" spans="2:65" s="1" customFormat="1" ht="6.9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>Tábor</v>
      </c>
      <c r="I117" s="27" t="s">
        <v>22</v>
      </c>
      <c r="J117" s="52" t="str">
        <f>IF(J12="","",J12)</f>
        <v>4. 8. 2025</v>
      </c>
      <c r="L117" s="32"/>
    </row>
    <row r="118" spans="2:65" s="1" customFormat="1" ht="6.9" customHeight="1">
      <c r="B118" s="32"/>
      <c r="L118" s="32"/>
    </row>
    <row r="119" spans="2:65" s="1" customFormat="1" ht="25.65" customHeight="1">
      <c r="B119" s="32"/>
      <c r="C119" s="27" t="s">
        <v>24</v>
      </c>
      <c r="F119" s="25" t="str">
        <f>E15</f>
        <v>VST s.r.o., Kosova 28594, Tábor</v>
      </c>
      <c r="I119" s="27" t="s">
        <v>32</v>
      </c>
      <c r="J119" s="30" t="str">
        <f>E21</f>
        <v>Aquaprocon s.r.o., Divize Praha</v>
      </c>
      <c r="L119" s="32"/>
    </row>
    <row r="120" spans="2:65" s="1" customFormat="1" ht="15.15" customHeight="1">
      <c r="B120" s="32"/>
      <c r="C120" s="27" t="s">
        <v>30</v>
      </c>
      <c r="F120" s="25" t="str">
        <f>IF(E18="","",E18)</f>
        <v>Vyplň údaj</v>
      </c>
      <c r="I120" s="27" t="s">
        <v>37</v>
      </c>
      <c r="J120" s="30" t="str">
        <f>E24</f>
        <v>ing. Martina Beňáková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6"/>
      <c r="C122" s="117" t="s">
        <v>157</v>
      </c>
      <c r="D122" s="118" t="s">
        <v>65</v>
      </c>
      <c r="E122" s="118" t="s">
        <v>61</v>
      </c>
      <c r="F122" s="118" t="s">
        <v>62</v>
      </c>
      <c r="G122" s="118" t="s">
        <v>158</v>
      </c>
      <c r="H122" s="118" t="s">
        <v>159</v>
      </c>
      <c r="I122" s="118" t="s">
        <v>160</v>
      </c>
      <c r="J122" s="119" t="s">
        <v>142</v>
      </c>
      <c r="K122" s="120" t="s">
        <v>161</v>
      </c>
      <c r="L122" s="116"/>
      <c r="M122" s="59" t="s">
        <v>1</v>
      </c>
      <c r="N122" s="60" t="s">
        <v>44</v>
      </c>
      <c r="O122" s="60" t="s">
        <v>162</v>
      </c>
      <c r="P122" s="60" t="s">
        <v>163</v>
      </c>
      <c r="Q122" s="60" t="s">
        <v>164</v>
      </c>
      <c r="R122" s="60" t="s">
        <v>165</v>
      </c>
      <c r="S122" s="60" t="s">
        <v>166</v>
      </c>
      <c r="T122" s="61" t="s">
        <v>167</v>
      </c>
    </row>
    <row r="123" spans="2:65" s="1" customFormat="1" ht="22.95" customHeight="1">
      <c r="B123" s="32"/>
      <c r="C123" s="64" t="s">
        <v>168</v>
      </c>
      <c r="J123" s="121">
        <f>BK123</f>
        <v>0</v>
      </c>
      <c r="L123" s="32"/>
      <c r="M123" s="62"/>
      <c r="N123" s="53"/>
      <c r="O123" s="53"/>
      <c r="P123" s="122">
        <f>P124</f>
        <v>0</v>
      </c>
      <c r="Q123" s="53"/>
      <c r="R123" s="122">
        <f>R124</f>
        <v>5.2297997400000007</v>
      </c>
      <c r="S123" s="53"/>
      <c r="T123" s="123">
        <f>T124</f>
        <v>2.6143000000000001</v>
      </c>
      <c r="AT123" s="17" t="s">
        <v>79</v>
      </c>
      <c r="AU123" s="17" t="s">
        <v>144</v>
      </c>
      <c r="BK123" s="124">
        <f>BK124</f>
        <v>0</v>
      </c>
    </row>
    <row r="124" spans="2:65" s="11" customFormat="1" ht="25.95" customHeight="1">
      <c r="B124" s="125"/>
      <c r="D124" s="126" t="s">
        <v>79</v>
      </c>
      <c r="E124" s="127" t="s">
        <v>169</v>
      </c>
      <c r="F124" s="127" t="s">
        <v>170</v>
      </c>
      <c r="I124" s="128"/>
      <c r="J124" s="129">
        <f>BK124</f>
        <v>0</v>
      </c>
      <c r="L124" s="125"/>
      <c r="M124" s="130"/>
      <c r="P124" s="131">
        <f>P125+P277+P298+P303+P378+P382</f>
        <v>0</v>
      </c>
      <c r="R124" s="131">
        <f>R125+R277+R298+R303+R378+R382</f>
        <v>5.2297997400000007</v>
      </c>
      <c r="T124" s="132">
        <f>T125+T277+T298+T303+T378+T382</f>
        <v>2.6143000000000001</v>
      </c>
      <c r="AR124" s="126" t="s">
        <v>87</v>
      </c>
      <c r="AT124" s="133" t="s">
        <v>79</v>
      </c>
      <c r="AU124" s="133" t="s">
        <v>80</v>
      </c>
      <c r="AY124" s="126" t="s">
        <v>171</v>
      </c>
      <c r="BK124" s="134">
        <f>BK125+BK277+BK298+BK303+BK378+BK382</f>
        <v>0</v>
      </c>
    </row>
    <row r="125" spans="2:65" s="11" customFormat="1" ht="22.95" customHeight="1">
      <c r="B125" s="125"/>
      <c r="D125" s="126" t="s">
        <v>79</v>
      </c>
      <c r="E125" s="135" t="s">
        <v>87</v>
      </c>
      <c r="F125" s="135" t="s">
        <v>172</v>
      </c>
      <c r="I125" s="128"/>
      <c r="J125" s="136">
        <f>BK125</f>
        <v>0</v>
      </c>
      <c r="L125" s="125"/>
      <c r="M125" s="130"/>
      <c r="P125" s="131">
        <f>SUM(P126:P276)</f>
        <v>0</v>
      </c>
      <c r="R125" s="131">
        <f>SUM(R126:R276)</f>
        <v>1.1300332</v>
      </c>
      <c r="T125" s="132">
        <f>SUM(T126:T276)</f>
        <v>0</v>
      </c>
      <c r="AR125" s="126" t="s">
        <v>87</v>
      </c>
      <c r="AT125" s="133" t="s">
        <v>79</v>
      </c>
      <c r="AU125" s="133" t="s">
        <v>87</v>
      </c>
      <c r="AY125" s="126" t="s">
        <v>171</v>
      </c>
      <c r="BK125" s="134">
        <f>SUM(BK126:BK276)</f>
        <v>0</v>
      </c>
    </row>
    <row r="126" spans="2:65" s="1" customFormat="1" ht="24.15" customHeight="1">
      <c r="B126" s="32"/>
      <c r="C126" s="137" t="s">
        <v>87</v>
      </c>
      <c r="D126" s="137" t="s">
        <v>173</v>
      </c>
      <c r="E126" s="138" t="s">
        <v>230</v>
      </c>
      <c r="F126" s="139" t="s">
        <v>231</v>
      </c>
      <c r="G126" s="140" t="s">
        <v>232</v>
      </c>
      <c r="H126" s="141">
        <v>40</v>
      </c>
      <c r="I126" s="142"/>
      <c r="J126" s="143">
        <f>ROUND(I126*H126,2)</f>
        <v>0</v>
      </c>
      <c r="K126" s="144"/>
      <c r="L126" s="32"/>
      <c r="M126" s="145" t="s">
        <v>1</v>
      </c>
      <c r="N126" s="146" t="s">
        <v>45</v>
      </c>
      <c r="P126" s="147">
        <f>O126*H126</f>
        <v>0</v>
      </c>
      <c r="Q126" s="147">
        <v>3.0000000000000001E-5</v>
      </c>
      <c r="R126" s="147">
        <f>Q126*H126</f>
        <v>1.2000000000000001E-3</v>
      </c>
      <c r="S126" s="147">
        <v>0</v>
      </c>
      <c r="T126" s="148">
        <f>S126*H126</f>
        <v>0</v>
      </c>
      <c r="AR126" s="149" t="s">
        <v>177</v>
      </c>
      <c r="AT126" s="149" t="s">
        <v>173</v>
      </c>
      <c r="AU126" s="149" t="s">
        <v>89</v>
      </c>
      <c r="AY126" s="17" t="s">
        <v>171</v>
      </c>
      <c r="BE126" s="150">
        <f>IF(N126="základní",J126,0)</f>
        <v>0</v>
      </c>
      <c r="BF126" s="150">
        <f>IF(N126="snížená",J126,0)</f>
        <v>0</v>
      </c>
      <c r="BG126" s="150">
        <f>IF(N126="zákl. přenesená",J126,0)</f>
        <v>0</v>
      </c>
      <c r="BH126" s="150">
        <f>IF(N126="sníž. přenesená",J126,0)</f>
        <v>0</v>
      </c>
      <c r="BI126" s="150">
        <f>IF(N126="nulová",J126,0)</f>
        <v>0</v>
      </c>
      <c r="BJ126" s="17" t="s">
        <v>87</v>
      </c>
      <c r="BK126" s="150">
        <f>ROUND(I126*H126,2)</f>
        <v>0</v>
      </c>
      <c r="BL126" s="17" t="s">
        <v>177</v>
      </c>
      <c r="BM126" s="149" t="s">
        <v>3177</v>
      </c>
    </row>
    <row r="127" spans="2:65" s="12" customFormat="1">
      <c r="B127" s="151"/>
      <c r="D127" s="152" t="s">
        <v>179</v>
      </c>
      <c r="E127" s="153" t="s">
        <v>1</v>
      </c>
      <c r="F127" s="154" t="s">
        <v>3178</v>
      </c>
      <c r="H127" s="153" t="s">
        <v>1</v>
      </c>
      <c r="I127" s="155"/>
      <c r="L127" s="151"/>
      <c r="M127" s="156"/>
      <c r="T127" s="157"/>
      <c r="AT127" s="153" t="s">
        <v>179</v>
      </c>
      <c r="AU127" s="153" t="s">
        <v>89</v>
      </c>
      <c r="AV127" s="12" t="s">
        <v>87</v>
      </c>
      <c r="AW127" s="12" t="s">
        <v>36</v>
      </c>
      <c r="AX127" s="12" t="s">
        <v>80</v>
      </c>
      <c r="AY127" s="153" t="s">
        <v>171</v>
      </c>
    </row>
    <row r="128" spans="2:65" s="13" customFormat="1">
      <c r="B128" s="158"/>
      <c r="D128" s="152" t="s">
        <v>179</v>
      </c>
      <c r="E128" s="159" t="s">
        <v>1</v>
      </c>
      <c r="F128" s="160" t="s">
        <v>3179</v>
      </c>
      <c r="H128" s="161">
        <v>40</v>
      </c>
      <c r="I128" s="162"/>
      <c r="L128" s="158"/>
      <c r="M128" s="163"/>
      <c r="T128" s="164"/>
      <c r="AT128" s="159" t="s">
        <v>179</v>
      </c>
      <c r="AU128" s="159" t="s">
        <v>89</v>
      </c>
      <c r="AV128" s="13" t="s">
        <v>89</v>
      </c>
      <c r="AW128" s="13" t="s">
        <v>36</v>
      </c>
      <c r="AX128" s="13" t="s">
        <v>87</v>
      </c>
      <c r="AY128" s="159" t="s">
        <v>171</v>
      </c>
    </row>
    <row r="129" spans="2:65" s="1" customFormat="1" ht="24.15" customHeight="1">
      <c r="B129" s="32"/>
      <c r="C129" s="137" t="s">
        <v>89</v>
      </c>
      <c r="D129" s="137" t="s">
        <v>173</v>
      </c>
      <c r="E129" s="138" t="s">
        <v>244</v>
      </c>
      <c r="F129" s="139" t="s">
        <v>245</v>
      </c>
      <c r="G129" s="140" t="s">
        <v>246</v>
      </c>
      <c r="H129" s="141">
        <v>10</v>
      </c>
      <c r="I129" s="142"/>
      <c r="J129" s="143">
        <f>ROUND(I129*H129,2)</f>
        <v>0</v>
      </c>
      <c r="K129" s="144"/>
      <c r="L129" s="32"/>
      <c r="M129" s="145" t="s">
        <v>1</v>
      </c>
      <c r="N129" s="146" t="s">
        <v>45</v>
      </c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AR129" s="149" t="s">
        <v>177</v>
      </c>
      <c r="AT129" s="149" t="s">
        <v>173</v>
      </c>
      <c r="AU129" s="149" t="s">
        <v>89</v>
      </c>
      <c r="AY129" s="17" t="s">
        <v>171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7" t="s">
        <v>87</v>
      </c>
      <c r="BK129" s="150">
        <f>ROUND(I129*H129,2)</f>
        <v>0</v>
      </c>
      <c r="BL129" s="17" t="s">
        <v>177</v>
      </c>
      <c r="BM129" s="149" t="s">
        <v>3180</v>
      </c>
    </row>
    <row r="130" spans="2:65" s="13" customFormat="1">
      <c r="B130" s="158"/>
      <c r="D130" s="152" t="s">
        <v>179</v>
      </c>
      <c r="E130" s="159" t="s">
        <v>1</v>
      </c>
      <c r="F130" s="160" t="s">
        <v>3181</v>
      </c>
      <c r="H130" s="161">
        <v>10</v>
      </c>
      <c r="I130" s="162"/>
      <c r="L130" s="158"/>
      <c r="M130" s="163"/>
      <c r="T130" s="164"/>
      <c r="AT130" s="159" t="s">
        <v>179</v>
      </c>
      <c r="AU130" s="159" t="s">
        <v>89</v>
      </c>
      <c r="AV130" s="13" t="s">
        <v>89</v>
      </c>
      <c r="AW130" s="13" t="s">
        <v>36</v>
      </c>
      <c r="AX130" s="13" t="s">
        <v>87</v>
      </c>
      <c r="AY130" s="159" t="s">
        <v>171</v>
      </c>
    </row>
    <row r="131" spans="2:65" s="1" customFormat="1" ht="16.5" customHeight="1">
      <c r="B131" s="32"/>
      <c r="C131" s="137" t="s">
        <v>96</v>
      </c>
      <c r="D131" s="137" t="s">
        <v>173</v>
      </c>
      <c r="E131" s="138" t="s">
        <v>250</v>
      </c>
      <c r="F131" s="139" t="s">
        <v>3182</v>
      </c>
      <c r="G131" s="140" t="s">
        <v>252</v>
      </c>
      <c r="H131" s="141">
        <v>4</v>
      </c>
      <c r="I131" s="142"/>
      <c r="J131" s="143">
        <f>ROUND(I131*H131,2)</f>
        <v>0</v>
      </c>
      <c r="K131" s="144"/>
      <c r="L131" s="32"/>
      <c r="M131" s="145" t="s">
        <v>1</v>
      </c>
      <c r="N131" s="146" t="s">
        <v>45</v>
      </c>
      <c r="P131" s="147">
        <f>O131*H131</f>
        <v>0</v>
      </c>
      <c r="Q131" s="147">
        <v>3.6900000000000002E-2</v>
      </c>
      <c r="R131" s="147">
        <f>Q131*H131</f>
        <v>0.14760000000000001</v>
      </c>
      <c r="S131" s="147">
        <v>0</v>
      </c>
      <c r="T131" s="148">
        <f>S131*H131</f>
        <v>0</v>
      </c>
      <c r="AR131" s="149" t="s">
        <v>177</v>
      </c>
      <c r="AT131" s="149" t="s">
        <v>173</v>
      </c>
      <c r="AU131" s="149" t="s">
        <v>89</v>
      </c>
      <c r="AY131" s="17" t="s">
        <v>171</v>
      </c>
      <c r="BE131" s="150">
        <f>IF(N131="základní",J131,0)</f>
        <v>0</v>
      </c>
      <c r="BF131" s="150">
        <f>IF(N131="snížená",J131,0)</f>
        <v>0</v>
      </c>
      <c r="BG131" s="150">
        <f>IF(N131="zákl. přenesená",J131,0)</f>
        <v>0</v>
      </c>
      <c r="BH131" s="150">
        <f>IF(N131="sníž. přenesená",J131,0)</f>
        <v>0</v>
      </c>
      <c r="BI131" s="150">
        <f>IF(N131="nulová",J131,0)</f>
        <v>0</v>
      </c>
      <c r="BJ131" s="17" t="s">
        <v>87</v>
      </c>
      <c r="BK131" s="150">
        <f>ROUND(I131*H131,2)</f>
        <v>0</v>
      </c>
      <c r="BL131" s="17" t="s">
        <v>177</v>
      </c>
      <c r="BM131" s="149" t="s">
        <v>3183</v>
      </c>
    </row>
    <row r="132" spans="2:65" s="13" customFormat="1">
      <c r="B132" s="158"/>
      <c r="D132" s="152" t="s">
        <v>179</v>
      </c>
      <c r="E132" s="159" t="s">
        <v>1</v>
      </c>
      <c r="F132" s="160" t="s">
        <v>3184</v>
      </c>
      <c r="H132" s="161">
        <v>4</v>
      </c>
      <c r="I132" s="162"/>
      <c r="L132" s="158"/>
      <c r="M132" s="163"/>
      <c r="T132" s="164"/>
      <c r="AT132" s="159" t="s">
        <v>179</v>
      </c>
      <c r="AU132" s="159" t="s">
        <v>89</v>
      </c>
      <c r="AV132" s="13" t="s">
        <v>89</v>
      </c>
      <c r="AW132" s="13" t="s">
        <v>36</v>
      </c>
      <c r="AX132" s="13" t="s">
        <v>87</v>
      </c>
      <c r="AY132" s="159" t="s">
        <v>171</v>
      </c>
    </row>
    <row r="133" spans="2:65" s="1" customFormat="1" ht="24.15" customHeight="1">
      <c r="B133" s="32"/>
      <c r="C133" s="137" t="s">
        <v>177</v>
      </c>
      <c r="D133" s="137" t="s">
        <v>173</v>
      </c>
      <c r="E133" s="138" t="s">
        <v>3185</v>
      </c>
      <c r="F133" s="139" t="s">
        <v>3186</v>
      </c>
      <c r="G133" s="140" t="s">
        <v>252</v>
      </c>
      <c r="H133" s="141">
        <v>1</v>
      </c>
      <c r="I133" s="142"/>
      <c r="J133" s="143">
        <f>ROUND(I133*H133,2)</f>
        <v>0</v>
      </c>
      <c r="K133" s="144"/>
      <c r="L133" s="32"/>
      <c r="M133" s="145" t="s">
        <v>1</v>
      </c>
      <c r="N133" s="146" t="s">
        <v>45</v>
      </c>
      <c r="P133" s="147">
        <f>O133*H133</f>
        <v>0</v>
      </c>
      <c r="Q133" s="147">
        <v>8.6800000000000002E-3</v>
      </c>
      <c r="R133" s="147">
        <f>Q133*H133</f>
        <v>8.6800000000000002E-3</v>
      </c>
      <c r="S133" s="147">
        <v>0</v>
      </c>
      <c r="T133" s="148">
        <f>S133*H133</f>
        <v>0</v>
      </c>
      <c r="AR133" s="149" t="s">
        <v>177</v>
      </c>
      <c r="AT133" s="149" t="s">
        <v>173</v>
      </c>
      <c r="AU133" s="149" t="s">
        <v>89</v>
      </c>
      <c r="AY133" s="17" t="s">
        <v>171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7" t="s">
        <v>87</v>
      </c>
      <c r="BK133" s="150">
        <f>ROUND(I133*H133,2)</f>
        <v>0</v>
      </c>
      <c r="BL133" s="17" t="s">
        <v>177</v>
      </c>
      <c r="BM133" s="149" t="s">
        <v>3187</v>
      </c>
    </row>
    <row r="134" spans="2:65" s="13" customFormat="1">
      <c r="B134" s="158"/>
      <c r="D134" s="152" t="s">
        <v>179</v>
      </c>
      <c r="E134" s="159" t="s">
        <v>1</v>
      </c>
      <c r="F134" s="160" t="s">
        <v>3188</v>
      </c>
      <c r="H134" s="161">
        <v>1</v>
      </c>
      <c r="I134" s="162"/>
      <c r="L134" s="158"/>
      <c r="M134" s="163"/>
      <c r="T134" s="164"/>
      <c r="AT134" s="159" t="s">
        <v>179</v>
      </c>
      <c r="AU134" s="159" t="s">
        <v>89</v>
      </c>
      <c r="AV134" s="13" t="s">
        <v>89</v>
      </c>
      <c r="AW134" s="13" t="s">
        <v>36</v>
      </c>
      <c r="AX134" s="13" t="s">
        <v>87</v>
      </c>
      <c r="AY134" s="159" t="s">
        <v>171</v>
      </c>
    </row>
    <row r="135" spans="2:65" s="1" customFormat="1" ht="24.15" customHeight="1">
      <c r="B135" s="32"/>
      <c r="C135" s="137" t="s">
        <v>204</v>
      </c>
      <c r="D135" s="137" t="s">
        <v>173</v>
      </c>
      <c r="E135" s="138" t="s">
        <v>3189</v>
      </c>
      <c r="F135" s="139" t="s">
        <v>3190</v>
      </c>
      <c r="G135" s="140" t="s">
        <v>252</v>
      </c>
      <c r="H135" s="141">
        <v>1</v>
      </c>
      <c r="I135" s="142"/>
      <c r="J135" s="143">
        <f>ROUND(I135*H135,2)</f>
        <v>0</v>
      </c>
      <c r="K135" s="144"/>
      <c r="L135" s="32"/>
      <c r="M135" s="145" t="s">
        <v>1</v>
      </c>
      <c r="N135" s="146" t="s">
        <v>45</v>
      </c>
      <c r="P135" s="147">
        <f>O135*H135</f>
        <v>0</v>
      </c>
      <c r="Q135" s="147">
        <v>1.068E-2</v>
      </c>
      <c r="R135" s="147">
        <f>Q135*H135</f>
        <v>1.068E-2</v>
      </c>
      <c r="S135" s="147">
        <v>0</v>
      </c>
      <c r="T135" s="148">
        <f>S135*H135</f>
        <v>0</v>
      </c>
      <c r="AR135" s="149" t="s">
        <v>177</v>
      </c>
      <c r="AT135" s="149" t="s">
        <v>173</v>
      </c>
      <c r="AU135" s="149" t="s">
        <v>89</v>
      </c>
      <c r="AY135" s="17" t="s">
        <v>171</v>
      </c>
      <c r="BE135" s="150">
        <f>IF(N135="základní",J135,0)</f>
        <v>0</v>
      </c>
      <c r="BF135" s="150">
        <f>IF(N135="snížená",J135,0)</f>
        <v>0</v>
      </c>
      <c r="BG135" s="150">
        <f>IF(N135="zákl. přenesená",J135,0)</f>
        <v>0</v>
      </c>
      <c r="BH135" s="150">
        <f>IF(N135="sníž. přenesená",J135,0)</f>
        <v>0</v>
      </c>
      <c r="BI135" s="150">
        <f>IF(N135="nulová",J135,0)</f>
        <v>0</v>
      </c>
      <c r="BJ135" s="17" t="s">
        <v>87</v>
      </c>
      <c r="BK135" s="150">
        <f>ROUND(I135*H135,2)</f>
        <v>0</v>
      </c>
      <c r="BL135" s="17" t="s">
        <v>177</v>
      </c>
      <c r="BM135" s="149" t="s">
        <v>3191</v>
      </c>
    </row>
    <row r="136" spans="2:65" s="13" customFormat="1">
      <c r="B136" s="158"/>
      <c r="D136" s="152" t="s">
        <v>179</v>
      </c>
      <c r="E136" s="159" t="s">
        <v>1</v>
      </c>
      <c r="F136" s="160" t="s">
        <v>3192</v>
      </c>
      <c r="H136" s="161">
        <v>1</v>
      </c>
      <c r="I136" s="162"/>
      <c r="L136" s="158"/>
      <c r="M136" s="163"/>
      <c r="T136" s="164"/>
      <c r="AT136" s="159" t="s">
        <v>179</v>
      </c>
      <c r="AU136" s="159" t="s">
        <v>89</v>
      </c>
      <c r="AV136" s="13" t="s">
        <v>89</v>
      </c>
      <c r="AW136" s="13" t="s">
        <v>36</v>
      </c>
      <c r="AX136" s="13" t="s">
        <v>87</v>
      </c>
      <c r="AY136" s="159" t="s">
        <v>171</v>
      </c>
    </row>
    <row r="137" spans="2:65" s="1" customFormat="1" ht="24.15" customHeight="1">
      <c r="B137" s="32"/>
      <c r="C137" s="137" t="s">
        <v>210</v>
      </c>
      <c r="D137" s="137" t="s">
        <v>173</v>
      </c>
      <c r="E137" s="138" t="s">
        <v>3193</v>
      </c>
      <c r="F137" s="139" t="s">
        <v>3194</v>
      </c>
      <c r="G137" s="140" t="s">
        <v>252</v>
      </c>
      <c r="H137" s="141">
        <v>5.4</v>
      </c>
      <c r="I137" s="142"/>
      <c r="J137" s="143">
        <f>ROUND(I137*H137,2)</f>
        <v>0</v>
      </c>
      <c r="K137" s="144"/>
      <c r="L137" s="32"/>
      <c r="M137" s="145" t="s">
        <v>1</v>
      </c>
      <c r="N137" s="146" t="s">
        <v>45</v>
      </c>
      <c r="P137" s="147">
        <f>O137*H137</f>
        <v>0</v>
      </c>
      <c r="Q137" s="147">
        <v>1.269E-2</v>
      </c>
      <c r="R137" s="147">
        <f>Q137*H137</f>
        <v>6.8526000000000004E-2</v>
      </c>
      <c r="S137" s="147">
        <v>0</v>
      </c>
      <c r="T137" s="148">
        <f>S137*H137</f>
        <v>0</v>
      </c>
      <c r="AR137" s="149" t="s">
        <v>177</v>
      </c>
      <c r="AT137" s="149" t="s">
        <v>173</v>
      </c>
      <c r="AU137" s="149" t="s">
        <v>89</v>
      </c>
      <c r="AY137" s="17" t="s">
        <v>171</v>
      </c>
      <c r="BE137" s="150">
        <f>IF(N137="základní",J137,0)</f>
        <v>0</v>
      </c>
      <c r="BF137" s="150">
        <f>IF(N137="snížená",J137,0)</f>
        <v>0</v>
      </c>
      <c r="BG137" s="150">
        <f>IF(N137="zákl. přenesená",J137,0)</f>
        <v>0</v>
      </c>
      <c r="BH137" s="150">
        <f>IF(N137="sníž. přenesená",J137,0)</f>
        <v>0</v>
      </c>
      <c r="BI137" s="150">
        <f>IF(N137="nulová",J137,0)</f>
        <v>0</v>
      </c>
      <c r="BJ137" s="17" t="s">
        <v>87</v>
      </c>
      <c r="BK137" s="150">
        <f>ROUND(I137*H137,2)</f>
        <v>0</v>
      </c>
      <c r="BL137" s="17" t="s">
        <v>177</v>
      </c>
      <c r="BM137" s="149" t="s">
        <v>3195</v>
      </c>
    </row>
    <row r="138" spans="2:65" s="13" customFormat="1">
      <c r="B138" s="158"/>
      <c r="D138" s="152" t="s">
        <v>179</v>
      </c>
      <c r="E138" s="159" t="s">
        <v>1</v>
      </c>
      <c r="F138" s="160" t="s">
        <v>3196</v>
      </c>
      <c r="H138" s="161">
        <v>4.4000000000000004</v>
      </c>
      <c r="I138" s="162"/>
      <c r="L138" s="158"/>
      <c r="M138" s="163"/>
      <c r="T138" s="164"/>
      <c r="AT138" s="159" t="s">
        <v>179</v>
      </c>
      <c r="AU138" s="159" t="s">
        <v>89</v>
      </c>
      <c r="AV138" s="13" t="s">
        <v>89</v>
      </c>
      <c r="AW138" s="13" t="s">
        <v>36</v>
      </c>
      <c r="AX138" s="13" t="s">
        <v>80</v>
      </c>
      <c r="AY138" s="159" t="s">
        <v>171</v>
      </c>
    </row>
    <row r="139" spans="2:65" s="13" customFormat="1">
      <c r="B139" s="158"/>
      <c r="D139" s="152" t="s">
        <v>179</v>
      </c>
      <c r="E139" s="159" t="s">
        <v>1</v>
      </c>
      <c r="F139" s="160" t="s">
        <v>3192</v>
      </c>
      <c r="H139" s="161">
        <v>1</v>
      </c>
      <c r="I139" s="162"/>
      <c r="L139" s="158"/>
      <c r="M139" s="163"/>
      <c r="T139" s="164"/>
      <c r="AT139" s="159" t="s">
        <v>179</v>
      </c>
      <c r="AU139" s="159" t="s">
        <v>89</v>
      </c>
      <c r="AV139" s="13" t="s">
        <v>89</v>
      </c>
      <c r="AW139" s="13" t="s">
        <v>36</v>
      </c>
      <c r="AX139" s="13" t="s">
        <v>80</v>
      </c>
      <c r="AY139" s="159" t="s">
        <v>171</v>
      </c>
    </row>
    <row r="140" spans="2:65" s="14" customFormat="1">
      <c r="B140" s="165"/>
      <c r="D140" s="152" t="s">
        <v>179</v>
      </c>
      <c r="E140" s="166" t="s">
        <v>1</v>
      </c>
      <c r="F140" s="167" t="s">
        <v>183</v>
      </c>
      <c r="H140" s="168">
        <v>5.4</v>
      </c>
      <c r="I140" s="169"/>
      <c r="L140" s="165"/>
      <c r="M140" s="170"/>
      <c r="T140" s="171"/>
      <c r="AT140" s="166" t="s">
        <v>179</v>
      </c>
      <c r="AU140" s="166" t="s">
        <v>89</v>
      </c>
      <c r="AV140" s="14" t="s">
        <v>177</v>
      </c>
      <c r="AW140" s="14" t="s">
        <v>36</v>
      </c>
      <c r="AX140" s="14" t="s">
        <v>87</v>
      </c>
      <c r="AY140" s="166" t="s">
        <v>171</v>
      </c>
    </row>
    <row r="141" spans="2:65" s="1" customFormat="1" ht="24.15" customHeight="1">
      <c r="B141" s="32"/>
      <c r="C141" s="137" t="s">
        <v>220</v>
      </c>
      <c r="D141" s="137" t="s">
        <v>173</v>
      </c>
      <c r="E141" s="138" t="s">
        <v>261</v>
      </c>
      <c r="F141" s="139" t="s">
        <v>262</v>
      </c>
      <c r="G141" s="140" t="s">
        <v>252</v>
      </c>
      <c r="H141" s="141">
        <v>6.2</v>
      </c>
      <c r="I141" s="142"/>
      <c r="J141" s="143">
        <f>ROUND(I141*H141,2)</f>
        <v>0</v>
      </c>
      <c r="K141" s="144"/>
      <c r="L141" s="32"/>
      <c r="M141" s="145" t="s">
        <v>1</v>
      </c>
      <c r="N141" s="146" t="s">
        <v>45</v>
      </c>
      <c r="P141" s="147">
        <f>O141*H141</f>
        <v>0</v>
      </c>
      <c r="Q141" s="147">
        <v>3.6900000000000002E-2</v>
      </c>
      <c r="R141" s="147">
        <f>Q141*H141</f>
        <v>0.22878000000000001</v>
      </c>
      <c r="S141" s="147">
        <v>0</v>
      </c>
      <c r="T141" s="148">
        <f>S141*H141</f>
        <v>0</v>
      </c>
      <c r="AR141" s="149" t="s">
        <v>177</v>
      </c>
      <c r="AT141" s="149" t="s">
        <v>173</v>
      </c>
      <c r="AU141" s="149" t="s">
        <v>89</v>
      </c>
      <c r="AY141" s="17" t="s">
        <v>171</v>
      </c>
      <c r="BE141" s="150">
        <f>IF(N141="základní",J141,0)</f>
        <v>0</v>
      </c>
      <c r="BF141" s="150">
        <f>IF(N141="snížená",J141,0)</f>
        <v>0</v>
      </c>
      <c r="BG141" s="150">
        <f>IF(N141="zákl. přenesená",J141,0)</f>
        <v>0</v>
      </c>
      <c r="BH141" s="150">
        <f>IF(N141="sníž. přenesená",J141,0)</f>
        <v>0</v>
      </c>
      <c r="BI141" s="150">
        <f>IF(N141="nulová",J141,0)</f>
        <v>0</v>
      </c>
      <c r="BJ141" s="17" t="s">
        <v>87</v>
      </c>
      <c r="BK141" s="150">
        <f>ROUND(I141*H141,2)</f>
        <v>0</v>
      </c>
      <c r="BL141" s="17" t="s">
        <v>177</v>
      </c>
      <c r="BM141" s="149" t="s">
        <v>3197</v>
      </c>
    </row>
    <row r="142" spans="2:65" s="13" customFormat="1">
      <c r="B142" s="158"/>
      <c r="D142" s="152" t="s">
        <v>179</v>
      </c>
      <c r="E142" s="159" t="s">
        <v>1</v>
      </c>
      <c r="F142" s="160" t="s">
        <v>3198</v>
      </c>
      <c r="H142" s="161">
        <v>4</v>
      </c>
      <c r="I142" s="162"/>
      <c r="L142" s="158"/>
      <c r="M142" s="163"/>
      <c r="T142" s="164"/>
      <c r="AT142" s="159" t="s">
        <v>179</v>
      </c>
      <c r="AU142" s="159" t="s">
        <v>89</v>
      </c>
      <c r="AV142" s="13" t="s">
        <v>89</v>
      </c>
      <c r="AW142" s="13" t="s">
        <v>36</v>
      </c>
      <c r="AX142" s="13" t="s">
        <v>80</v>
      </c>
      <c r="AY142" s="159" t="s">
        <v>171</v>
      </c>
    </row>
    <row r="143" spans="2:65" s="13" customFormat="1">
      <c r="B143" s="158"/>
      <c r="D143" s="152" t="s">
        <v>179</v>
      </c>
      <c r="E143" s="159" t="s">
        <v>1</v>
      </c>
      <c r="F143" s="160" t="s">
        <v>3199</v>
      </c>
      <c r="H143" s="161">
        <v>2.2000000000000002</v>
      </c>
      <c r="I143" s="162"/>
      <c r="L143" s="158"/>
      <c r="M143" s="163"/>
      <c r="T143" s="164"/>
      <c r="AT143" s="159" t="s">
        <v>179</v>
      </c>
      <c r="AU143" s="159" t="s">
        <v>89</v>
      </c>
      <c r="AV143" s="13" t="s">
        <v>89</v>
      </c>
      <c r="AW143" s="13" t="s">
        <v>36</v>
      </c>
      <c r="AX143" s="13" t="s">
        <v>80</v>
      </c>
      <c r="AY143" s="159" t="s">
        <v>171</v>
      </c>
    </row>
    <row r="144" spans="2:65" s="14" customFormat="1">
      <c r="B144" s="165"/>
      <c r="D144" s="152" t="s">
        <v>179</v>
      </c>
      <c r="E144" s="166" t="s">
        <v>1</v>
      </c>
      <c r="F144" s="167" t="s">
        <v>183</v>
      </c>
      <c r="H144" s="168">
        <v>6.2</v>
      </c>
      <c r="I144" s="169"/>
      <c r="L144" s="165"/>
      <c r="M144" s="170"/>
      <c r="T144" s="171"/>
      <c r="AT144" s="166" t="s">
        <v>179</v>
      </c>
      <c r="AU144" s="166" t="s">
        <v>89</v>
      </c>
      <c r="AV144" s="14" t="s">
        <v>177</v>
      </c>
      <c r="AW144" s="14" t="s">
        <v>36</v>
      </c>
      <c r="AX144" s="14" t="s">
        <v>87</v>
      </c>
      <c r="AY144" s="166" t="s">
        <v>171</v>
      </c>
    </row>
    <row r="145" spans="2:65" s="1" customFormat="1" ht="24.15" customHeight="1">
      <c r="B145" s="32"/>
      <c r="C145" s="137" t="s">
        <v>225</v>
      </c>
      <c r="D145" s="137" t="s">
        <v>173</v>
      </c>
      <c r="E145" s="138" t="s">
        <v>3200</v>
      </c>
      <c r="F145" s="139" t="s">
        <v>3201</v>
      </c>
      <c r="G145" s="140" t="s">
        <v>176</v>
      </c>
      <c r="H145" s="141">
        <v>136.80000000000001</v>
      </c>
      <c r="I145" s="142"/>
      <c r="J145" s="143">
        <f>ROUND(I145*H145,2)</f>
        <v>0</v>
      </c>
      <c r="K145" s="144"/>
      <c r="L145" s="32"/>
      <c r="M145" s="145" t="s">
        <v>1</v>
      </c>
      <c r="N145" s="146" t="s">
        <v>45</v>
      </c>
      <c r="P145" s="147">
        <f>O145*H145</f>
        <v>0</v>
      </c>
      <c r="Q145" s="147">
        <v>0</v>
      </c>
      <c r="R145" s="147">
        <f>Q145*H145</f>
        <v>0</v>
      </c>
      <c r="S145" s="147">
        <v>0</v>
      </c>
      <c r="T145" s="148">
        <f>S145*H145</f>
        <v>0</v>
      </c>
      <c r="AR145" s="149" t="s">
        <v>177</v>
      </c>
      <c r="AT145" s="149" t="s">
        <v>173</v>
      </c>
      <c r="AU145" s="149" t="s">
        <v>89</v>
      </c>
      <c r="AY145" s="17" t="s">
        <v>171</v>
      </c>
      <c r="BE145" s="150">
        <f>IF(N145="základní",J145,0)</f>
        <v>0</v>
      </c>
      <c r="BF145" s="150">
        <f>IF(N145="snížená",J145,0)</f>
        <v>0</v>
      </c>
      <c r="BG145" s="150">
        <f>IF(N145="zákl. přenesená",J145,0)</f>
        <v>0</v>
      </c>
      <c r="BH145" s="150">
        <f>IF(N145="sníž. přenesená",J145,0)</f>
        <v>0</v>
      </c>
      <c r="BI145" s="150">
        <f>IF(N145="nulová",J145,0)</f>
        <v>0</v>
      </c>
      <c r="BJ145" s="17" t="s">
        <v>87</v>
      </c>
      <c r="BK145" s="150">
        <f>ROUND(I145*H145,2)</f>
        <v>0</v>
      </c>
      <c r="BL145" s="17" t="s">
        <v>177</v>
      </c>
      <c r="BM145" s="149" t="s">
        <v>3202</v>
      </c>
    </row>
    <row r="146" spans="2:65" s="12" customFormat="1">
      <c r="B146" s="151"/>
      <c r="D146" s="152" t="s">
        <v>179</v>
      </c>
      <c r="E146" s="153" t="s">
        <v>1</v>
      </c>
      <c r="F146" s="154" t="s">
        <v>3203</v>
      </c>
      <c r="H146" s="153" t="s">
        <v>1</v>
      </c>
      <c r="I146" s="155"/>
      <c r="L146" s="151"/>
      <c r="M146" s="156"/>
      <c r="T146" s="157"/>
      <c r="AT146" s="153" t="s">
        <v>179</v>
      </c>
      <c r="AU146" s="153" t="s">
        <v>89</v>
      </c>
      <c r="AV146" s="12" t="s">
        <v>87</v>
      </c>
      <c r="AW146" s="12" t="s">
        <v>36</v>
      </c>
      <c r="AX146" s="12" t="s">
        <v>80</v>
      </c>
      <c r="AY146" s="153" t="s">
        <v>171</v>
      </c>
    </row>
    <row r="147" spans="2:65" s="13" customFormat="1">
      <c r="B147" s="158"/>
      <c r="D147" s="152" t="s">
        <v>179</v>
      </c>
      <c r="E147" s="159" t="s">
        <v>1</v>
      </c>
      <c r="F147" s="160" t="s">
        <v>3204</v>
      </c>
      <c r="H147" s="161">
        <v>108.28</v>
      </c>
      <c r="I147" s="162"/>
      <c r="L147" s="158"/>
      <c r="M147" s="163"/>
      <c r="T147" s="164"/>
      <c r="AT147" s="159" t="s">
        <v>179</v>
      </c>
      <c r="AU147" s="159" t="s">
        <v>89</v>
      </c>
      <c r="AV147" s="13" t="s">
        <v>89</v>
      </c>
      <c r="AW147" s="13" t="s">
        <v>36</v>
      </c>
      <c r="AX147" s="13" t="s">
        <v>80</v>
      </c>
      <c r="AY147" s="159" t="s">
        <v>171</v>
      </c>
    </row>
    <row r="148" spans="2:65" s="12" customFormat="1">
      <c r="B148" s="151"/>
      <c r="D148" s="152" t="s">
        <v>179</v>
      </c>
      <c r="E148" s="153" t="s">
        <v>1</v>
      </c>
      <c r="F148" s="154" t="s">
        <v>3205</v>
      </c>
      <c r="H148" s="153" t="s">
        <v>1</v>
      </c>
      <c r="I148" s="155"/>
      <c r="L148" s="151"/>
      <c r="M148" s="156"/>
      <c r="T148" s="157"/>
      <c r="AT148" s="153" t="s">
        <v>179</v>
      </c>
      <c r="AU148" s="153" t="s">
        <v>89</v>
      </c>
      <c r="AV148" s="12" t="s">
        <v>87</v>
      </c>
      <c r="AW148" s="12" t="s">
        <v>36</v>
      </c>
      <c r="AX148" s="12" t="s">
        <v>80</v>
      </c>
      <c r="AY148" s="153" t="s">
        <v>171</v>
      </c>
    </row>
    <row r="149" spans="2:65" s="13" customFormat="1">
      <c r="B149" s="158"/>
      <c r="D149" s="152" t="s">
        <v>179</v>
      </c>
      <c r="E149" s="159" t="s">
        <v>1</v>
      </c>
      <c r="F149" s="160" t="s">
        <v>3206</v>
      </c>
      <c r="H149" s="161">
        <v>28.52</v>
      </c>
      <c r="I149" s="162"/>
      <c r="L149" s="158"/>
      <c r="M149" s="163"/>
      <c r="T149" s="164"/>
      <c r="AT149" s="159" t="s">
        <v>179</v>
      </c>
      <c r="AU149" s="159" t="s">
        <v>89</v>
      </c>
      <c r="AV149" s="13" t="s">
        <v>89</v>
      </c>
      <c r="AW149" s="13" t="s">
        <v>36</v>
      </c>
      <c r="AX149" s="13" t="s">
        <v>80</v>
      </c>
      <c r="AY149" s="159" t="s">
        <v>171</v>
      </c>
    </row>
    <row r="150" spans="2:65" s="14" customFormat="1">
      <c r="B150" s="165"/>
      <c r="D150" s="152" t="s">
        <v>179</v>
      </c>
      <c r="E150" s="166" t="s">
        <v>3150</v>
      </c>
      <c r="F150" s="167" t="s">
        <v>183</v>
      </c>
      <c r="H150" s="168">
        <v>136.80000000000001</v>
      </c>
      <c r="I150" s="169"/>
      <c r="L150" s="165"/>
      <c r="M150" s="170"/>
      <c r="T150" s="171"/>
      <c r="AT150" s="166" t="s">
        <v>179</v>
      </c>
      <c r="AU150" s="166" t="s">
        <v>89</v>
      </c>
      <c r="AV150" s="14" t="s">
        <v>177</v>
      </c>
      <c r="AW150" s="14" t="s">
        <v>36</v>
      </c>
      <c r="AX150" s="14" t="s">
        <v>87</v>
      </c>
      <c r="AY150" s="166" t="s">
        <v>171</v>
      </c>
    </row>
    <row r="151" spans="2:65" s="1" customFormat="1" ht="33" customHeight="1">
      <c r="B151" s="32"/>
      <c r="C151" s="137" t="s">
        <v>229</v>
      </c>
      <c r="D151" s="137" t="s">
        <v>173</v>
      </c>
      <c r="E151" s="138" t="s">
        <v>3207</v>
      </c>
      <c r="F151" s="139" t="s">
        <v>3208</v>
      </c>
      <c r="G151" s="140" t="s">
        <v>280</v>
      </c>
      <c r="H151" s="141">
        <v>191.06399999999999</v>
      </c>
      <c r="I151" s="142"/>
      <c r="J151" s="143">
        <f>ROUND(I151*H151,2)</f>
        <v>0</v>
      </c>
      <c r="K151" s="144"/>
      <c r="L151" s="32"/>
      <c r="M151" s="145" t="s">
        <v>1</v>
      </c>
      <c r="N151" s="146" t="s">
        <v>45</v>
      </c>
      <c r="P151" s="147">
        <f>O151*H151</f>
        <v>0</v>
      </c>
      <c r="Q151" s="147">
        <v>0</v>
      </c>
      <c r="R151" s="147">
        <f>Q151*H151</f>
        <v>0</v>
      </c>
      <c r="S151" s="147">
        <v>0</v>
      </c>
      <c r="T151" s="148">
        <f>S151*H151</f>
        <v>0</v>
      </c>
      <c r="AR151" s="149" t="s">
        <v>177</v>
      </c>
      <c r="AT151" s="149" t="s">
        <v>173</v>
      </c>
      <c r="AU151" s="149" t="s">
        <v>89</v>
      </c>
      <c r="AY151" s="17" t="s">
        <v>171</v>
      </c>
      <c r="BE151" s="150">
        <f>IF(N151="základní",J151,0)</f>
        <v>0</v>
      </c>
      <c r="BF151" s="150">
        <f>IF(N151="snížená",J151,0)</f>
        <v>0</v>
      </c>
      <c r="BG151" s="150">
        <f>IF(N151="zákl. přenesená",J151,0)</f>
        <v>0</v>
      </c>
      <c r="BH151" s="150">
        <f>IF(N151="sníž. přenesená",J151,0)</f>
        <v>0</v>
      </c>
      <c r="BI151" s="150">
        <f>IF(N151="nulová",J151,0)</f>
        <v>0</v>
      </c>
      <c r="BJ151" s="17" t="s">
        <v>87</v>
      </c>
      <c r="BK151" s="150">
        <f>ROUND(I151*H151,2)</f>
        <v>0</v>
      </c>
      <c r="BL151" s="17" t="s">
        <v>177</v>
      </c>
      <c r="BM151" s="149" t="s">
        <v>3209</v>
      </c>
    </row>
    <row r="152" spans="2:65" s="12" customFormat="1">
      <c r="B152" s="151"/>
      <c r="D152" s="152" t="s">
        <v>179</v>
      </c>
      <c r="E152" s="153" t="s">
        <v>1</v>
      </c>
      <c r="F152" s="154" t="s">
        <v>3203</v>
      </c>
      <c r="H152" s="153" t="s">
        <v>1</v>
      </c>
      <c r="I152" s="155"/>
      <c r="L152" s="151"/>
      <c r="M152" s="156"/>
      <c r="T152" s="157"/>
      <c r="AT152" s="153" t="s">
        <v>179</v>
      </c>
      <c r="AU152" s="153" t="s">
        <v>89</v>
      </c>
      <c r="AV152" s="12" t="s">
        <v>87</v>
      </c>
      <c r="AW152" s="12" t="s">
        <v>36</v>
      </c>
      <c r="AX152" s="12" t="s">
        <v>80</v>
      </c>
      <c r="AY152" s="153" t="s">
        <v>171</v>
      </c>
    </row>
    <row r="153" spans="2:65" s="13" customFormat="1">
      <c r="B153" s="158"/>
      <c r="D153" s="152" t="s">
        <v>179</v>
      </c>
      <c r="E153" s="159" t="s">
        <v>1</v>
      </c>
      <c r="F153" s="160" t="s">
        <v>3210</v>
      </c>
      <c r="H153" s="161">
        <v>142.93</v>
      </c>
      <c r="I153" s="162"/>
      <c r="L153" s="158"/>
      <c r="M153" s="163"/>
      <c r="T153" s="164"/>
      <c r="AT153" s="159" t="s">
        <v>179</v>
      </c>
      <c r="AU153" s="159" t="s">
        <v>89</v>
      </c>
      <c r="AV153" s="13" t="s">
        <v>89</v>
      </c>
      <c r="AW153" s="13" t="s">
        <v>36</v>
      </c>
      <c r="AX153" s="13" t="s">
        <v>80</v>
      </c>
      <c r="AY153" s="159" t="s">
        <v>171</v>
      </c>
    </row>
    <row r="154" spans="2:65" s="12" customFormat="1">
      <c r="B154" s="151"/>
      <c r="D154" s="152" t="s">
        <v>179</v>
      </c>
      <c r="E154" s="153" t="s">
        <v>1</v>
      </c>
      <c r="F154" s="154" t="s">
        <v>3211</v>
      </c>
      <c r="H154" s="153" t="s">
        <v>1</v>
      </c>
      <c r="I154" s="155"/>
      <c r="L154" s="151"/>
      <c r="M154" s="156"/>
      <c r="T154" s="157"/>
      <c r="AT154" s="153" t="s">
        <v>179</v>
      </c>
      <c r="AU154" s="153" t="s">
        <v>89</v>
      </c>
      <c r="AV154" s="12" t="s">
        <v>87</v>
      </c>
      <c r="AW154" s="12" t="s">
        <v>36</v>
      </c>
      <c r="AX154" s="12" t="s">
        <v>80</v>
      </c>
      <c r="AY154" s="153" t="s">
        <v>171</v>
      </c>
    </row>
    <row r="155" spans="2:65" s="13" customFormat="1">
      <c r="B155" s="158"/>
      <c r="D155" s="152" t="s">
        <v>179</v>
      </c>
      <c r="E155" s="159" t="s">
        <v>1</v>
      </c>
      <c r="F155" s="160" t="s">
        <v>3212</v>
      </c>
      <c r="H155" s="161">
        <v>45.448</v>
      </c>
      <c r="I155" s="162"/>
      <c r="L155" s="158"/>
      <c r="M155" s="163"/>
      <c r="T155" s="164"/>
      <c r="AT155" s="159" t="s">
        <v>179</v>
      </c>
      <c r="AU155" s="159" t="s">
        <v>89</v>
      </c>
      <c r="AV155" s="13" t="s">
        <v>89</v>
      </c>
      <c r="AW155" s="13" t="s">
        <v>36</v>
      </c>
      <c r="AX155" s="13" t="s">
        <v>80</v>
      </c>
      <c r="AY155" s="159" t="s">
        <v>171</v>
      </c>
    </row>
    <row r="156" spans="2:65" s="15" customFormat="1">
      <c r="B156" s="172"/>
      <c r="D156" s="152" t="s">
        <v>179</v>
      </c>
      <c r="E156" s="173" t="s">
        <v>1</v>
      </c>
      <c r="F156" s="174" t="s">
        <v>224</v>
      </c>
      <c r="H156" s="175">
        <v>188.37799999999999</v>
      </c>
      <c r="I156" s="176"/>
      <c r="L156" s="172"/>
      <c r="M156" s="177"/>
      <c r="T156" s="178"/>
      <c r="AT156" s="173" t="s">
        <v>179</v>
      </c>
      <c r="AU156" s="173" t="s">
        <v>89</v>
      </c>
      <c r="AV156" s="15" t="s">
        <v>96</v>
      </c>
      <c r="AW156" s="15" t="s">
        <v>36</v>
      </c>
      <c r="AX156" s="15" t="s">
        <v>80</v>
      </c>
      <c r="AY156" s="173" t="s">
        <v>171</v>
      </c>
    </row>
    <row r="157" spans="2:65" s="12" customFormat="1">
      <c r="B157" s="151"/>
      <c r="D157" s="152" t="s">
        <v>179</v>
      </c>
      <c r="E157" s="153" t="s">
        <v>1</v>
      </c>
      <c r="F157" s="154" t="s">
        <v>3205</v>
      </c>
      <c r="H157" s="153" t="s">
        <v>1</v>
      </c>
      <c r="I157" s="155"/>
      <c r="L157" s="151"/>
      <c r="M157" s="156"/>
      <c r="T157" s="157"/>
      <c r="AT157" s="153" t="s">
        <v>179</v>
      </c>
      <c r="AU157" s="153" t="s">
        <v>89</v>
      </c>
      <c r="AV157" s="12" t="s">
        <v>87</v>
      </c>
      <c r="AW157" s="12" t="s">
        <v>36</v>
      </c>
      <c r="AX157" s="12" t="s">
        <v>80</v>
      </c>
      <c r="AY157" s="153" t="s">
        <v>171</v>
      </c>
    </row>
    <row r="158" spans="2:65" s="13" customFormat="1">
      <c r="B158" s="158"/>
      <c r="D158" s="152" t="s">
        <v>179</v>
      </c>
      <c r="E158" s="159" t="s">
        <v>1</v>
      </c>
      <c r="F158" s="160" t="s">
        <v>3213</v>
      </c>
      <c r="H158" s="161">
        <v>2.3530000000000002</v>
      </c>
      <c r="I158" s="162"/>
      <c r="L158" s="158"/>
      <c r="M158" s="163"/>
      <c r="T158" s="164"/>
      <c r="AT158" s="159" t="s">
        <v>179</v>
      </c>
      <c r="AU158" s="159" t="s">
        <v>89</v>
      </c>
      <c r="AV158" s="13" t="s">
        <v>89</v>
      </c>
      <c r="AW158" s="13" t="s">
        <v>36</v>
      </c>
      <c r="AX158" s="13" t="s">
        <v>80</v>
      </c>
      <c r="AY158" s="159" t="s">
        <v>171</v>
      </c>
    </row>
    <row r="159" spans="2:65" s="12" customFormat="1">
      <c r="B159" s="151"/>
      <c r="D159" s="152" t="s">
        <v>179</v>
      </c>
      <c r="E159" s="153" t="s">
        <v>1</v>
      </c>
      <c r="F159" s="154" t="s">
        <v>3214</v>
      </c>
      <c r="H159" s="153" t="s">
        <v>1</v>
      </c>
      <c r="I159" s="155"/>
      <c r="L159" s="151"/>
      <c r="M159" s="156"/>
      <c r="T159" s="157"/>
      <c r="AT159" s="153" t="s">
        <v>179</v>
      </c>
      <c r="AU159" s="153" t="s">
        <v>89</v>
      </c>
      <c r="AV159" s="12" t="s">
        <v>87</v>
      </c>
      <c r="AW159" s="12" t="s">
        <v>36</v>
      </c>
      <c r="AX159" s="12" t="s">
        <v>80</v>
      </c>
      <c r="AY159" s="153" t="s">
        <v>171</v>
      </c>
    </row>
    <row r="160" spans="2:65" s="13" customFormat="1">
      <c r="B160" s="158"/>
      <c r="D160" s="152" t="s">
        <v>179</v>
      </c>
      <c r="E160" s="159" t="s">
        <v>1</v>
      </c>
      <c r="F160" s="160" t="s">
        <v>3215</v>
      </c>
      <c r="H160" s="161">
        <v>0.33300000000000002</v>
      </c>
      <c r="I160" s="162"/>
      <c r="L160" s="158"/>
      <c r="M160" s="163"/>
      <c r="T160" s="164"/>
      <c r="AT160" s="159" t="s">
        <v>179</v>
      </c>
      <c r="AU160" s="159" t="s">
        <v>89</v>
      </c>
      <c r="AV160" s="13" t="s">
        <v>89</v>
      </c>
      <c r="AW160" s="13" t="s">
        <v>36</v>
      </c>
      <c r="AX160" s="13" t="s">
        <v>80</v>
      </c>
      <c r="AY160" s="159" t="s">
        <v>171</v>
      </c>
    </row>
    <row r="161" spans="2:65" s="15" customFormat="1">
      <c r="B161" s="172"/>
      <c r="D161" s="152" t="s">
        <v>179</v>
      </c>
      <c r="E161" s="173" t="s">
        <v>1</v>
      </c>
      <c r="F161" s="174" t="s">
        <v>224</v>
      </c>
      <c r="H161" s="175">
        <v>2.6859999999999999</v>
      </c>
      <c r="I161" s="176"/>
      <c r="L161" s="172"/>
      <c r="M161" s="177"/>
      <c r="T161" s="178"/>
      <c r="AT161" s="173" t="s">
        <v>179</v>
      </c>
      <c r="AU161" s="173" t="s">
        <v>89</v>
      </c>
      <c r="AV161" s="15" t="s">
        <v>96</v>
      </c>
      <c r="AW161" s="15" t="s">
        <v>36</v>
      </c>
      <c r="AX161" s="15" t="s">
        <v>80</v>
      </c>
      <c r="AY161" s="173" t="s">
        <v>171</v>
      </c>
    </row>
    <row r="162" spans="2:65" s="14" customFormat="1">
      <c r="B162" s="165"/>
      <c r="D162" s="152" t="s">
        <v>179</v>
      </c>
      <c r="E162" s="166" t="s">
        <v>3152</v>
      </c>
      <c r="F162" s="167" t="s">
        <v>183</v>
      </c>
      <c r="H162" s="168">
        <v>191.06399999999999</v>
      </c>
      <c r="I162" s="169"/>
      <c r="L162" s="165"/>
      <c r="M162" s="170"/>
      <c r="T162" s="171"/>
      <c r="AT162" s="166" t="s">
        <v>179</v>
      </c>
      <c r="AU162" s="166" t="s">
        <v>89</v>
      </c>
      <c r="AV162" s="14" t="s">
        <v>177</v>
      </c>
      <c r="AW162" s="14" t="s">
        <v>4</v>
      </c>
      <c r="AX162" s="14" t="s">
        <v>87</v>
      </c>
      <c r="AY162" s="166" t="s">
        <v>171</v>
      </c>
    </row>
    <row r="163" spans="2:65" s="12" customFormat="1">
      <c r="B163" s="151"/>
      <c r="D163" s="152" t="s">
        <v>179</v>
      </c>
      <c r="E163" s="153" t="s">
        <v>1</v>
      </c>
      <c r="F163" s="154" t="s">
        <v>3216</v>
      </c>
      <c r="H163" s="153" t="s">
        <v>1</v>
      </c>
      <c r="I163" s="155"/>
      <c r="L163" s="151"/>
      <c r="M163" s="156"/>
      <c r="T163" s="157"/>
      <c r="AT163" s="153" t="s">
        <v>179</v>
      </c>
      <c r="AU163" s="153" t="s">
        <v>89</v>
      </c>
      <c r="AV163" s="12" t="s">
        <v>87</v>
      </c>
      <c r="AW163" s="12" t="s">
        <v>36</v>
      </c>
      <c r="AX163" s="12" t="s">
        <v>80</v>
      </c>
      <c r="AY163" s="153" t="s">
        <v>171</v>
      </c>
    </row>
    <row r="164" spans="2:65" s="12" customFormat="1">
      <c r="B164" s="151"/>
      <c r="D164" s="152" t="s">
        <v>179</v>
      </c>
      <c r="E164" s="153" t="s">
        <v>1</v>
      </c>
      <c r="F164" s="154" t="s">
        <v>3217</v>
      </c>
      <c r="H164" s="153" t="s">
        <v>1</v>
      </c>
      <c r="I164" s="155"/>
      <c r="L164" s="151"/>
      <c r="M164" s="156"/>
      <c r="T164" s="157"/>
      <c r="AT164" s="153" t="s">
        <v>179</v>
      </c>
      <c r="AU164" s="153" t="s">
        <v>89</v>
      </c>
      <c r="AV164" s="12" t="s">
        <v>87</v>
      </c>
      <c r="AW164" s="12" t="s">
        <v>36</v>
      </c>
      <c r="AX164" s="12" t="s">
        <v>80</v>
      </c>
      <c r="AY164" s="153" t="s">
        <v>171</v>
      </c>
    </row>
    <row r="165" spans="2:65" s="1" customFormat="1" ht="33" customHeight="1">
      <c r="B165" s="32"/>
      <c r="C165" s="137" t="s">
        <v>243</v>
      </c>
      <c r="D165" s="137" t="s">
        <v>173</v>
      </c>
      <c r="E165" s="138" t="s">
        <v>3218</v>
      </c>
      <c r="F165" s="139" t="s">
        <v>3219</v>
      </c>
      <c r="G165" s="140" t="s">
        <v>280</v>
      </c>
      <c r="H165" s="141">
        <v>79.319000000000003</v>
      </c>
      <c r="I165" s="142"/>
      <c r="J165" s="143">
        <f>ROUND(I165*H165,2)</f>
        <v>0</v>
      </c>
      <c r="K165" s="144"/>
      <c r="L165" s="32"/>
      <c r="M165" s="145" t="s">
        <v>1</v>
      </c>
      <c r="N165" s="146" t="s">
        <v>45</v>
      </c>
      <c r="P165" s="147">
        <f>O165*H165</f>
        <v>0</v>
      </c>
      <c r="Q165" s="147">
        <v>0</v>
      </c>
      <c r="R165" s="147">
        <f>Q165*H165</f>
        <v>0</v>
      </c>
      <c r="S165" s="147">
        <v>0</v>
      </c>
      <c r="T165" s="148">
        <f>S165*H165</f>
        <v>0</v>
      </c>
      <c r="AR165" s="149" t="s">
        <v>177</v>
      </c>
      <c r="AT165" s="149" t="s">
        <v>173</v>
      </c>
      <c r="AU165" s="149" t="s">
        <v>89</v>
      </c>
      <c r="AY165" s="17" t="s">
        <v>171</v>
      </c>
      <c r="BE165" s="150">
        <f>IF(N165="základní",J165,0)</f>
        <v>0</v>
      </c>
      <c r="BF165" s="150">
        <f>IF(N165="snížená",J165,0)</f>
        <v>0</v>
      </c>
      <c r="BG165" s="150">
        <f>IF(N165="zákl. přenesená",J165,0)</f>
        <v>0</v>
      </c>
      <c r="BH165" s="150">
        <f>IF(N165="sníž. přenesená",J165,0)</f>
        <v>0</v>
      </c>
      <c r="BI165" s="150">
        <f>IF(N165="nulová",J165,0)</f>
        <v>0</v>
      </c>
      <c r="BJ165" s="17" t="s">
        <v>87</v>
      </c>
      <c r="BK165" s="150">
        <f>ROUND(I165*H165,2)</f>
        <v>0</v>
      </c>
      <c r="BL165" s="17" t="s">
        <v>177</v>
      </c>
      <c r="BM165" s="149" t="s">
        <v>3220</v>
      </c>
    </row>
    <row r="166" spans="2:65" s="12" customFormat="1">
      <c r="B166" s="151"/>
      <c r="D166" s="152" t="s">
        <v>179</v>
      </c>
      <c r="E166" s="153" t="s">
        <v>1</v>
      </c>
      <c r="F166" s="154" t="s">
        <v>3203</v>
      </c>
      <c r="H166" s="153" t="s">
        <v>1</v>
      </c>
      <c r="I166" s="155"/>
      <c r="L166" s="151"/>
      <c r="M166" s="156"/>
      <c r="T166" s="157"/>
      <c r="AT166" s="153" t="s">
        <v>179</v>
      </c>
      <c r="AU166" s="153" t="s">
        <v>89</v>
      </c>
      <c r="AV166" s="12" t="s">
        <v>87</v>
      </c>
      <c r="AW166" s="12" t="s">
        <v>36</v>
      </c>
      <c r="AX166" s="12" t="s">
        <v>80</v>
      </c>
      <c r="AY166" s="153" t="s">
        <v>171</v>
      </c>
    </row>
    <row r="167" spans="2:65" s="13" customFormat="1">
      <c r="B167" s="158"/>
      <c r="D167" s="152" t="s">
        <v>179</v>
      </c>
      <c r="E167" s="159" t="s">
        <v>1</v>
      </c>
      <c r="F167" s="160" t="s">
        <v>3221</v>
      </c>
      <c r="H167" s="161">
        <v>35.731999999999999</v>
      </c>
      <c r="I167" s="162"/>
      <c r="L167" s="158"/>
      <c r="M167" s="163"/>
      <c r="T167" s="164"/>
      <c r="AT167" s="159" t="s">
        <v>179</v>
      </c>
      <c r="AU167" s="159" t="s">
        <v>89</v>
      </c>
      <c r="AV167" s="13" t="s">
        <v>89</v>
      </c>
      <c r="AW167" s="13" t="s">
        <v>36</v>
      </c>
      <c r="AX167" s="13" t="s">
        <v>80</v>
      </c>
      <c r="AY167" s="159" t="s">
        <v>171</v>
      </c>
    </row>
    <row r="168" spans="2:65" s="12" customFormat="1">
      <c r="B168" s="151"/>
      <c r="D168" s="152" t="s">
        <v>179</v>
      </c>
      <c r="E168" s="153" t="s">
        <v>1</v>
      </c>
      <c r="F168" s="154" t="s">
        <v>3211</v>
      </c>
      <c r="H168" s="153" t="s">
        <v>1</v>
      </c>
      <c r="I168" s="155"/>
      <c r="L168" s="151"/>
      <c r="M168" s="156"/>
      <c r="T168" s="157"/>
      <c r="AT168" s="153" t="s">
        <v>179</v>
      </c>
      <c r="AU168" s="153" t="s">
        <v>89</v>
      </c>
      <c r="AV168" s="12" t="s">
        <v>87</v>
      </c>
      <c r="AW168" s="12" t="s">
        <v>36</v>
      </c>
      <c r="AX168" s="12" t="s">
        <v>80</v>
      </c>
      <c r="AY168" s="153" t="s">
        <v>171</v>
      </c>
    </row>
    <row r="169" spans="2:65" s="13" customFormat="1">
      <c r="B169" s="158"/>
      <c r="D169" s="152" t="s">
        <v>179</v>
      </c>
      <c r="E169" s="159" t="s">
        <v>1</v>
      </c>
      <c r="F169" s="160" t="s">
        <v>3222</v>
      </c>
      <c r="H169" s="161">
        <v>11.362</v>
      </c>
      <c r="I169" s="162"/>
      <c r="L169" s="158"/>
      <c r="M169" s="163"/>
      <c r="T169" s="164"/>
      <c r="AT169" s="159" t="s">
        <v>179</v>
      </c>
      <c r="AU169" s="159" t="s">
        <v>89</v>
      </c>
      <c r="AV169" s="13" t="s">
        <v>89</v>
      </c>
      <c r="AW169" s="13" t="s">
        <v>36</v>
      </c>
      <c r="AX169" s="13" t="s">
        <v>80</v>
      </c>
      <c r="AY169" s="159" t="s">
        <v>171</v>
      </c>
    </row>
    <row r="170" spans="2:65" s="15" customFormat="1">
      <c r="B170" s="172"/>
      <c r="D170" s="152" t="s">
        <v>179</v>
      </c>
      <c r="E170" s="173" t="s">
        <v>1</v>
      </c>
      <c r="F170" s="174" t="s">
        <v>224</v>
      </c>
      <c r="H170" s="175">
        <v>47.094000000000001</v>
      </c>
      <c r="I170" s="176"/>
      <c r="L170" s="172"/>
      <c r="M170" s="177"/>
      <c r="T170" s="178"/>
      <c r="AT170" s="173" t="s">
        <v>179</v>
      </c>
      <c r="AU170" s="173" t="s">
        <v>89</v>
      </c>
      <c r="AV170" s="15" t="s">
        <v>96</v>
      </c>
      <c r="AW170" s="15" t="s">
        <v>36</v>
      </c>
      <c r="AX170" s="15" t="s">
        <v>80</v>
      </c>
      <c r="AY170" s="173" t="s">
        <v>171</v>
      </c>
    </row>
    <row r="171" spans="2:65" s="12" customFormat="1">
      <c r="B171" s="151"/>
      <c r="D171" s="152" t="s">
        <v>179</v>
      </c>
      <c r="E171" s="153" t="s">
        <v>1</v>
      </c>
      <c r="F171" s="154" t="s">
        <v>3205</v>
      </c>
      <c r="H171" s="153" t="s">
        <v>1</v>
      </c>
      <c r="I171" s="155"/>
      <c r="L171" s="151"/>
      <c r="M171" s="156"/>
      <c r="T171" s="157"/>
      <c r="AT171" s="153" t="s">
        <v>179</v>
      </c>
      <c r="AU171" s="153" t="s">
        <v>89</v>
      </c>
      <c r="AV171" s="12" t="s">
        <v>87</v>
      </c>
      <c r="AW171" s="12" t="s">
        <v>36</v>
      </c>
      <c r="AX171" s="12" t="s">
        <v>80</v>
      </c>
      <c r="AY171" s="153" t="s">
        <v>171</v>
      </c>
    </row>
    <row r="172" spans="2:65" s="13" customFormat="1">
      <c r="B172" s="158"/>
      <c r="D172" s="152" t="s">
        <v>179</v>
      </c>
      <c r="E172" s="159" t="s">
        <v>1</v>
      </c>
      <c r="F172" s="160" t="s">
        <v>3223</v>
      </c>
      <c r="H172" s="161">
        <v>28.234999999999999</v>
      </c>
      <c r="I172" s="162"/>
      <c r="L172" s="158"/>
      <c r="M172" s="163"/>
      <c r="T172" s="164"/>
      <c r="AT172" s="159" t="s">
        <v>179</v>
      </c>
      <c r="AU172" s="159" t="s">
        <v>89</v>
      </c>
      <c r="AV172" s="13" t="s">
        <v>89</v>
      </c>
      <c r="AW172" s="13" t="s">
        <v>36</v>
      </c>
      <c r="AX172" s="13" t="s">
        <v>80</v>
      </c>
      <c r="AY172" s="159" t="s">
        <v>171</v>
      </c>
    </row>
    <row r="173" spans="2:65" s="12" customFormat="1">
      <c r="B173" s="151"/>
      <c r="D173" s="152" t="s">
        <v>179</v>
      </c>
      <c r="E173" s="153" t="s">
        <v>1</v>
      </c>
      <c r="F173" s="154" t="s">
        <v>3214</v>
      </c>
      <c r="H173" s="153" t="s">
        <v>1</v>
      </c>
      <c r="I173" s="155"/>
      <c r="L173" s="151"/>
      <c r="M173" s="156"/>
      <c r="T173" s="157"/>
      <c r="AT173" s="153" t="s">
        <v>179</v>
      </c>
      <c r="AU173" s="153" t="s">
        <v>89</v>
      </c>
      <c r="AV173" s="12" t="s">
        <v>87</v>
      </c>
      <c r="AW173" s="12" t="s">
        <v>36</v>
      </c>
      <c r="AX173" s="12" t="s">
        <v>80</v>
      </c>
      <c r="AY173" s="153" t="s">
        <v>171</v>
      </c>
    </row>
    <row r="174" spans="2:65" s="13" customFormat="1">
      <c r="B174" s="158"/>
      <c r="D174" s="152" t="s">
        <v>179</v>
      </c>
      <c r="E174" s="159" t="s">
        <v>1</v>
      </c>
      <c r="F174" s="160" t="s">
        <v>3224</v>
      </c>
      <c r="H174" s="161">
        <v>3.99</v>
      </c>
      <c r="I174" s="162"/>
      <c r="L174" s="158"/>
      <c r="M174" s="163"/>
      <c r="T174" s="164"/>
      <c r="AT174" s="159" t="s">
        <v>179</v>
      </c>
      <c r="AU174" s="159" t="s">
        <v>89</v>
      </c>
      <c r="AV174" s="13" t="s">
        <v>89</v>
      </c>
      <c r="AW174" s="13" t="s">
        <v>36</v>
      </c>
      <c r="AX174" s="13" t="s">
        <v>80</v>
      </c>
      <c r="AY174" s="159" t="s">
        <v>171</v>
      </c>
    </row>
    <row r="175" spans="2:65" s="15" customFormat="1">
      <c r="B175" s="172"/>
      <c r="D175" s="152" t="s">
        <v>179</v>
      </c>
      <c r="E175" s="173" t="s">
        <v>1</v>
      </c>
      <c r="F175" s="174" t="s">
        <v>224</v>
      </c>
      <c r="H175" s="175">
        <v>32.225000000000001</v>
      </c>
      <c r="I175" s="176"/>
      <c r="L175" s="172"/>
      <c r="M175" s="177"/>
      <c r="T175" s="178"/>
      <c r="AT175" s="173" t="s">
        <v>179</v>
      </c>
      <c r="AU175" s="173" t="s">
        <v>89</v>
      </c>
      <c r="AV175" s="15" t="s">
        <v>96</v>
      </c>
      <c r="AW175" s="15" t="s">
        <v>36</v>
      </c>
      <c r="AX175" s="15" t="s">
        <v>80</v>
      </c>
      <c r="AY175" s="173" t="s">
        <v>171</v>
      </c>
    </row>
    <row r="176" spans="2:65" s="14" customFormat="1">
      <c r="B176" s="165"/>
      <c r="D176" s="152" t="s">
        <v>179</v>
      </c>
      <c r="E176" s="166" t="s">
        <v>3154</v>
      </c>
      <c r="F176" s="167" t="s">
        <v>183</v>
      </c>
      <c r="H176" s="168">
        <v>79.319000000000003</v>
      </c>
      <c r="I176" s="169"/>
      <c r="L176" s="165"/>
      <c r="M176" s="170"/>
      <c r="T176" s="171"/>
      <c r="AT176" s="166" t="s">
        <v>179</v>
      </c>
      <c r="AU176" s="166" t="s">
        <v>89</v>
      </c>
      <c r="AV176" s="14" t="s">
        <v>177</v>
      </c>
      <c r="AW176" s="14" t="s">
        <v>4</v>
      </c>
      <c r="AX176" s="14" t="s">
        <v>87</v>
      </c>
      <c r="AY176" s="166" t="s">
        <v>171</v>
      </c>
    </row>
    <row r="177" spans="2:65" s="12" customFormat="1">
      <c r="B177" s="151"/>
      <c r="D177" s="152" t="s">
        <v>179</v>
      </c>
      <c r="E177" s="153" t="s">
        <v>1</v>
      </c>
      <c r="F177" s="154" t="s">
        <v>3216</v>
      </c>
      <c r="H177" s="153" t="s">
        <v>1</v>
      </c>
      <c r="I177" s="155"/>
      <c r="L177" s="151"/>
      <c r="M177" s="156"/>
      <c r="T177" s="157"/>
      <c r="AT177" s="153" t="s">
        <v>179</v>
      </c>
      <c r="AU177" s="153" t="s">
        <v>89</v>
      </c>
      <c r="AV177" s="12" t="s">
        <v>87</v>
      </c>
      <c r="AW177" s="12" t="s">
        <v>36</v>
      </c>
      <c r="AX177" s="12" t="s">
        <v>80</v>
      </c>
      <c r="AY177" s="153" t="s">
        <v>171</v>
      </c>
    </row>
    <row r="178" spans="2:65" s="12" customFormat="1">
      <c r="B178" s="151"/>
      <c r="D178" s="152" t="s">
        <v>179</v>
      </c>
      <c r="E178" s="153" t="s">
        <v>1</v>
      </c>
      <c r="F178" s="154" t="s">
        <v>3217</v>
      </c>
      <c r="H178" s="153" t="s">
        <v>1</v>
      </c>
      <c r="I178" s="155"/>
      <c r="L178" s="151"/>
      <c r="M178" s="156"/>
      <c r="T178" s="157"/>
      <c r="AT178" s="153" t="s">
        <v>179</v>
      </c>
      <c r="AU178" s="153" t="s">
        <v>89</v>
      </c>
      <c r="AV178" s="12" t="s">
        <v>87</v>
      </c>
      <c r="AW178" s="12" t="s">
        <v>36</v>
      </c>
      <c r="AX178" s="12" t="s">
        <v>80</v>
      </c>
      <c r="AY178" s="153" t="s">
        <v>171</v>
      </c>
    </row>
    <row r="179" spans="2:65" s="1" customFormat="1" ht="33" customHeight="1">
      <c r="B179" s="32"/>
      <c r="C179" s="137" t="s">
        <v>249</v>
      </c>
      <c r="D179" s="137" t="s">
        <v>173</v>
      </c>
      <c r="E179" s="138" t="s">
        <v>3225</v>
      </c>
      <c r="F179" s="139" t="s">
        <v>3226</v>
      </c>
      <c r="G179" s="140" t="s">
        <v>280</v>
      </c>
      <c r="H179" s="141">
        <v>11.816000000000001</v>
      </c>
      <c r="I179" s="142"/>
      <c r="J179" s="143">
        <f>ROUND(I179*H179,2)</f>
        <v>0</v>
      </c>
      <c r="K179" s="144"/>
      <c r="L179" s="32"/>
      <c r="M179" s="145" t="s">
        <v>1</v>
      </c>
      <c r="N179" s="146" t="s">
        <v>45</v>
      </c>
      <c r="P179" s="147">
        <f>O179*H179</f>
        <v>0</v>
      </c>
      <c r="Q179" s="147">
        <v>0</v>
      </c>
      <c r="R179" s="147">
        <f>Q179*H179</f>
        <v>0</v>
      </c>
      <c r="S179" s="147">
        <v>0</v>
      </c>
      <c r="T179" s="148">
        <f>S179*H179</f>
        <v>0</v>
      </c>
      <c r="AR179" s="149" t="s">
        <v>177</v>
      </c>
      <c r="AT179" s="149" t="s">
        <v>173</v>
      </c>
      <c r="AU179" s="149" t="s">
        <v>89</v>
      </c>
      <c r="AY179" s="17" t="s">
        <v>171</v>
      </c>
      <c r="BE179" s="150">
        <f>IF(N179="základní",J179,0)</f>
        <v>0</v>
      </c>
      <c r="BF179" s="150">
        <f>IF(N179="snížená",J179,0)</f>
        <v>0</v>
      </c>
      <c r="BG179" s="150">
        <f>IF(N179="zákl. přenesená",J179,0)</f>
        <v>0</v>
      </c>
      <c r="BH179" s="150">
        <f>IF(N179="sníž. přenesená",J179,0)</f>
        <v>0</v>
      </c>
      <c r="BI179" s="150">
        <f>IF(N179="nulová",J179,0)</f>
        <v>0</v>
      </c>
      <c r="BJ179" s="17" t="s">
        <v>87</v>
      </c>
      <c r="BK179" s="150">
        <f>ROUND(I179*H179,2)</f>
        <v>0</v>
      </c>
      <c r="BL179" s="17" t="s">
        <v>177</v>
      </c>
      <c r="BM179" s="149" t="s">
        <v>3227</v>
      </c>
    </row>
    <row r="180" spans="2:65" s="12" customFormat="1">
      <c r="B180" s="151"/>
      <c r="D180" s="152" t="s">
        <v>179</v>
      </c>
      <c r="E180" s="153" t="s">
        <v>1</v>
      </c>
      <c r="F180" s="154" t="s">
        <v>3205</v>
      </c>
      <c r="H180" s="153" t="s">
        <v>1</v>
      </c>
      <c r="I180" s="155"/>
      <c r="L180" s="151"/>
      <c r="M180" s="156"/>
      <c r="T180" s="157"/>
      <c r="AT180" s="153" t="s">
        <v>179</v>
      </c>
      <c r="AU180" s="153" t="s">
        <v>89</v>
      </c>
      <c r="AV180" s="12" t="s">
        <v>87</v>
      </c>
      <c r="AW180" s="12" t="s">
        <v>36</v>
      </c>
      <c r="AX180" s="12" t="s">
        <v>80</v>
      </c>
      <c r="AY180" s="153" t="s">
        <v>171</v>
      </c>
    </row>
    <row r="181" spans="2:65" s="13" customFormat="1">
      <c r="B181" s="158"/>
      <c r="D181" s="152" t="s">
        <v>179</v>
      </c>
      <c r="E181" s="159" t="s">
        <v>1</v>
      </c>
      <c r="F181" s="160" t="s">
        <v>3228</v>
      </c>
      <c r="H181" s="161">
        <v>10.353</v>
      </c>
      <c r="I181" s="162"/>
      <c r="L181" s="158"/>
      <c r="M181" s="163"/>
      <c r="T181" s="164"/>
      <c r="AT181" s="159" t="s">
        <v>179</v>
      </c>
      <c r="AU181" s="159" t="s">
        <v>89</v>
      </c>
      <c r="AV181" s="13" t="s">
        <v>89</v>
      </c>
      <c r="AW181" s="13" t="s">
        <v>36</v>
      </c>
      <c r="AX181" s="13" t="s">
        <v>80</v>
      </c>
      <c r="AY181" s="159" t="s">
        <v>171</v>
      </c>
    </row>
    <row r="182" spans="2:65" s="12" customFormat="1">
      <c r="B182" s="151"/>
      <c r="D182" s="152" t="s">
        <v>179</v>
      </c>
      <c r="E182" s="153" t="s">
        <v>1</v>
      </c>
      <c r="F182" s="154" t="s">
        <v>3214</v>
      </c>
      <c r="H182" s="153" t="s">
        <v>1</v>
      </c>
      <c r="I182" s="155"/>
      <c r="L182" s="151"/>
      <c r="M182" s="156"/>
      <c r="T182" s="157"/>
      <c r="AT182" s="153" t="s">
        <v>179</v>
      </c>
      <c r="AU182" s="153" t="s">
        <v>89</v>
      </c>
      <c r="AV182" s="12" t="s">
        <v>87</v>
      </c>
      <c r="AW182" s="12" t="s">
        <v>36</v>
      </c>
      <c r="AX182" s="12" t="s">
        <v>80</v>
      </c>
      <c r="AY182" s="153" t="s">
        <v>171</v>
      </c>
    </row>
    <row r="183" spans="2:65" s="13" customFormat="1">
      <c r="B183" s="158"/>
      <c r="D183" s="152" t="s">
        <v>179</v>
      </c>
      <c r="E183" s="159" t="s">
        <v>1</v>
      </c>
      <c r="F183" s="160" t="s">
        <v>3229</v>
      </c>
      <c r="H183" s="161">
        <v>1.4630000000000001</v>
      </c>
      <c r="I183" s="162"/>
      <c r="L183" s="158"/>
      <c r="M183" s="163"/>
      <c r="T183" s="164"/>
      <c r="AT183" s="159" t="s">
        <v>179</v>
      </c>
      <c r="AU183" s="159" t="s">
        <v>89</v>
      </c>
      <c r="AV183" s="13" t="s">
        <v>89</v>
      </c>
      <c r="AW183" s="13" t="s">
        <v>36</v>
      </c>
      <c r="AX183" s="13" t="s">
        <v>80</v>
      </c>
      <c r="AY183" s="159" t="s">
        <v>171</v>
      </c>
    </row>
    <row r="184" spans="2:65" s="15" customFormat="1">
      <c r="B184" s="172"/>
      <c r="D184" s="152" t="s">
        <v>179</v>
      </c>
      <c r="E184" s="173" t="s">
        <v>1</v>
      </c>
      <c r="F184" s="174" t="s">
        <v>224</v>
      </c>
      <c r="H184" s="175">
        <v>11.816000000000001</v>
      </c>
      <c r="I184" s="176"/>
      <c r="L184" s="172"/>
      <c r="M184" s="177"/>
      <c r="T184" s="178"/>
      <c r="AT184" s="173" t="s">
        <v>179</v>
      </c>
      <c r="AU184" s="173" t="s">
        <v>89</v>
      </c>
      <c r="AV184" s="15" t="s">
        <v>96</v>
      </c>
      <c r="AW184" s="15" t="s">
        <v>36</v>
      </c>
      <c r="AX184" s="15" t="s">
        <v>80</v>
      </c>
      <c r="AY184" s="173" t="s">
        <v>171</v>
      </c>
    </row>
    <row r="185" spans="2:65" s="14" customFormat="1">
      <c r="B185" s="165"/>
      <c r="D185" s="152" t="s">
        <v>179</v>
      </c>
      <c r="E185" s="166" t="s">
        <v>3156</v>
      </c>
      <c r="F185" s="167" t="s">
        <v>183</v>
      </c>
      <c r="H185" s="168">
        <v>11.816000000000001</v>
      </c>
      <c r="I185" s="169"/>
      <c r="L185" s="165"/>
      <c r="M185" s="170"/>
      <c r="T185" s="171"/>
      <c r="AT185" s="166" t="s">
        <v>179</v>
      </c>
      <c r="AU185" s="166" t="s">
        <v>89</v>
      </c>
      <c r="AV185" s="14" t="s">
        <v>177</v>
      </c>
      <c r="AW185" s="14" t="s">
        <v>4</v>
      </c>
      <c r="AX185" s="14" t="s">
        <v>87</v>
      </c>
      <c r="AY185" s="166" t="s">
        <v>171</v>
      </c>
    </row>
    <row r="186" spans="2:65" s="12" customFormat="1">
      <c r="B186" s="151"/>
      <c r="D186" s="152" t="s">
        <v>179</v>
      </c>
      <c r="E186" s="153" t="s">
        <v>1</v>
      </c>
      <c r="F186" s="154" t="s">
        <v>3216</v>
      </c>
      <c r="H186" s="153" t="s">
        <v>1</v>
      </c>
      <c r="I186" s="155"/>
      <c r="L186" s="151"/>
      <c r="M186" s="156"/>
      <c r="T186" s="157"/>
      <c r="AT186" s="153" t="s">
        <v>179</v>
      </c>
      <c r="AU186" s="153" t="s">
        <v>89</v>
      </c>
      <c r="AV186" s="12" t="s">
        <v>87</v>
      </c>
      <c r="AW186" s="12" t="s">
        <v>36</v>
      </c>
      <c r="AX186" s="12" t="s">
        <v>80</v>
      </c>
      <c r="AY186" s="153" t="s">
        <v>171</v>
      </c>
    </row>
    <row r="187" spans="2:65" s="12" customFormat="1">
      <c r="B187" s="151"/>
      <c r="D187" s="152" t="s">
        <v>179</v>
      </c>
      <c r="E187" s="153" t="s">
        <v>1</v>
      </c>
      <c r="F187" s="154" t="s">
        <v>3217</v>
      </c>
      <c r="H187" s="153" t="s">
        <v>1</v>
      </c>
      <c r="I187" s="155"/>
      <c r="L187" s="151"/>
      <c r="M187" s="156"/>
      <c r="T187" s="157"/>
      <c r="AT187" s="153" t="s">
        <v>179</v>
      </c>
      <c r="AU187" s="153" t="s">
        <v>89</v>
      </c>
      <c r="AV187" s="12" t="s">
        <v>87</v>
      </c>
      <c r="AW187" s="12" t="s">
        <v>36</v>
      </c>
      <c r="AX187" s="12" t="s">
        <v>80</v>
      </c>
      <c r="AY187" s="153" t="s">
        <v>171</v>
      </c>
    </row>
    <row r="188" spans="2:65" s="1" customFormat="1" ht="33" customHeight="1">
      <c r="B188" s="32"/>
      <c r="C188" s="137" t="s">
        <v>8</v>
      </c>
      <c r="D188" s="137" t="s">
        <v>173</v>
      </c>
      <c r="E188" s="138" t="s">
        <v>3230</v>
      </c>
      <c r="F188" s="139" t="s">
        <v>3231</v>
      </c>
      <c r="G188" s="140" t="s">
        <v>280</v>
      </c>
      <c r="H188" s="141">
        <v>6.9829999999999997</v>
      </c>
      <c r="I188" s="142"/>
      <c r="J188" s="143">
        <f>ROUND(I188*H188,2)</f>
        <v>0</v>
      </c>
      <c r="K188" s="144"/>
      <c r="L188" s="32"/>
      <c r="M188" s="145" t="s">
        <v>1</v>
      </c>
      <c r="N188" s="146" t="s">
        <v>45</v>
      </c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AR188" s="149" t="s">
        <v>177</v>
      </c>
      <c r="AT188" s="149" t="s">
        <v>173</v>
      </c>
      <c r="AU188" s="149" t="s">
        <v>89</v>
      </c>
      <c r="AY188" s="17" t="s">
        <v>171</v>
      </c>
      <c r="BE188" s="150">
        <f>IF(N188="základní",J188,0)</f>
        <v>0</v>
      </c>
      <c r="BF188" s="150">
        <f>IF(N188="snížená",J188,0)</f>
        <v>0</v>
      </c>
      <c r="BG188" s="150">
        <f>IF(N188="zákl. přenesená",J188,0)</f>
        <v>0</v>
      </c>
      <c r="BH188" s="150">
        <f>IF(N188="sníž. přenesená",J188,0)</f>
        <v>0</v>
      </c>
      <c r="BI188" s="150">
        <f>IF(N188="nulová",J188,0)</f>
        <v>0</v>
      </c>
      <c r="BJ188" s="17" t="s">
        <v>87</v>
      </c>
      <c r="BK188" s="150">
        <f>ROUND(I188*H188,2)</f>
        <v>0</v>
      </c>
      <c r="BL188" s="17" t="s">
        <v>177</v>
      </c>
      <c r="BM188" s="149" t="s">
        <v>3232</v>
      </c>
    </row>
    <row r="189" spans="2:65" s="12" customFormat="1">
      <c r="B189" s="151"/>
      <c r="D189" s="152" t="s">
        <v>179</v>
      </c>
      <c r="E189" s="153" t="s">
        <v>1</v>
      </c>
      <c r="F189" s="154" t="s">
        <v>3205</v>
      </c>
      <c r="H189" s="153" t="s">
        <v>1</v>
      </c>
      <c r="I189" s="155"/>
      <c r="L189" s="151"/>
      <c r="M189" s="156"/>
      <c r="T189" s="157"/>
      <c r="AT189" s="153" t="s">
        <v>179</v>
      </c>
      <c r="AU189" s="153" t="s">
        <v>89</v>
      </c>
      <c r="AV189" s="12" t="s">
        <v>87</v>
      </c>
      <c r="AW189" s="12" t="s">
        <v>36</v>
      </c>
      <c r="AX189" s="12" t="s">
        <v>80</v>
      </c>
      <c r="AY189" s="153" t="s">
        <v>171</v>
      </c>
    </row>
    <row r="190" spans="2:65" s="13" customFormat="1">
      <c r="B190" s="158"/>
      <c r="D190" s="152" t="s">
        <v>179</v>
      </c>
      <c r="E190" s="159" t="s">
        <v>1</v>
      </c>
      <c r="F190" s="160" t="s">
        <v>3233</v>
      </c>
      <c r="H190" s="161">
        <v>6.1180000000000003</v>
      </c>
      <c r="I190" s="162"/>
      <c r="L190" s="158"/>
      <c r="M190" s="163"/>
      <c r="T190" s="164"/>
      <c r="AT190" s="159" t="s">
        <v>179</v>
      </c>
      <c r="AU190" s="159" t="s">
        <v>89</v>
      </c>
      <c r="AV190" s="13" t="s">
        <v>89</v>
      </c>
      <c r="AW190" s="13" t="s">
        <v>36</v>
      </c>
      <c r="AX190" s="13" t="s">
        <v>80</v>
      </c>
      <c r="AY190" s="159" t="s">
        <v>171</v>
      </c>
    </row>
    <row r="191" spans="2:65" s="12" customFormat="1">
      <c r="B191" s="151"/>
      <c r="D191" s="152" t="s">
        <v>179</v>
      </c>
      <c r="E191" s="153" t="s">
        <v>1</v>
      </c>
      <c r="F191" s="154" t="s">
        <v>3214</v>
      </c>
      <c r="H191" s="153" t="s">
        <v>1</v>
      </c>
      <c r="I191" s="155"/>
      <c r="L191" s="151"/>
      <c r="M191" s="156"/>
      <c r="T191" s="157"/>
      <c r="AT191" s="153" t="s">
        <v>179</v>
      </c>
      <c r="AU191" s="153" t="s">
        <v>89</v>
      </c>
      <c r="AV191" s="12" t="s">
        <v>87</v>
      </c>
      <c r="AW191" s="12" t="s">
        <v>36</v>
      </c>
      <c r="AX191" s="12" t="s">
        <v>80</v>
      </c>
      <c r="AY191" s="153" t="s">
        <v>171</v>
      </c>
    </row>
    <row r="192" spans="2:65" s="13" customFormat="1">
      <c r="B192" s="158"/>
      <c r="D192" s="152" t="s">
        <v>179</v>
      </c>
      <c r="E192" s="159" t="s">
        <v>1</v>
      </c>
      <c r="F192" s="160" t="s">
        <v>3234</v>
      </c>
      <c r="H192" s="161">
        <v>0.86499999999999999</v>
      </c>
      <c r="I192" s="162"/>
      <c r="L192" s="158"/>
      <c r="M192" s="163"/>
      <c r="T192" s="164"/>
      <c r="AT192" s="159" t="s">
        <v>179</v>
      </c>
      <c r="AU192" s="159" t="s">
        <v>89</v>
      </c>
      <c r="AV192" s="13" t="s">
        <v>89</v>
      </c>
      <c r="AW192" s="13" t="s">
        <v>36</v>
      </c>
      <c r="AX192" s="13" t="s">
        <v>80</v>
      </c>
      <c r="AY192" s="159" t="s">
        <v>171</v>
      </c>
    </row>
    <row r="193" spans="2:65" s="15" customFormat="1">
      <c r="B193" s="172"/>
      <c r="D193" s="152" t="s">
        <v>179</v>
      </c>
      <c r="E193" s="173" t="s">
        <v>1</v>
      </c>
      <c r="F193" s="174" t="s">
        <v>224</v>
      </c>
      <c r="H193" s="175">
        <v>6.9829999999999997</v>
      </c>
      <c r="I193" s="176"/>
      <c r="L193" s="172"/>
      <c r="M193" s="177"/>
      <c r="T193" s="178"/>
      <c r="AT193" s="173" t="s">
        <v>179</v>
      </c>
      <c r="AU193" s="173" t="s">
        <v>89</v>
      </c>
      <c r="AV193" s="15" t="s">
        <v>96</v>
      </c>
      <c r="AW193" s="15" t="s">
        <v>36</v>
      </c>
      <c r="AX193" s="15" t="s">
        <v>80</v>
      </c>
      <c r="AY193" s="173" t="s">
        <v>171</v>
      </c>
    </row>
    <row r="194" spans="2:65" s="14" customFormat="1">
      <c r="B194" s="165"/>
      <c r="D194" s="152" t="s">
        <v>179</v>
      </c>
      <c r="E194" s="166" t="s">
        <v>3158</v>
      </c>
      <c r="F194" s="167" t="s">
        <v>183</v>
      </c>
      <c r="H194" s="168">
        <v>6.9829999999999997</v>
      </c>
      <c r="I194" s="169"/>
      <c r="L194" s="165"/>
      <c r="M194" s="170"/>
      <c r="T194" s="171"/>
      <c r="AT194" s="166" t="s">
        <v>179</v>
      </c>
      <c r="AU194" s="166" t="s">
        <v>89</v>
      </c>
      <c r="AV194" s="14" t="s">
        <v>177</v>
      </c>
      <c r="AW194" s="14" t="s">
        <v>4</v>
      </c>
      <c r="AX194" s="14" t="s">
        <v>87</v>
      </c>
      <c r="AY194" s="166" t="s">
        <v>171</v>
      </c>
    </row>
    <row r="195" spans="2:65" s="12" customFormat="1">
      <c r="B195" s="151"/>
      <c r="D195" s="152" t="s">
        <v>179</v>
      </c>
      <c r="E195" s="153" t="s">
        <v>1</v>
      </c>
      <c r="F195" s="154" t="s">
        <v>3216</v>
      </c>
      <c r="H195" s="153" t="s">
        <v>1</v>
      </c>
      <c r="I195" s="155"/>
      <c r="L195" s="151"/>
      <c r="M195" s="156"/>
      <c r="T195" s="157"/>
      <c r="AT195" s="153" t="s">
        <v>179</v>
      </c>
      <c r="AU195" s="153" t="s">
        <v>89</v>
      </c>
      <c r="AV195" s="12" t="s">
        <v>87</v>
      </c>
      <c r="AW195" s="12" t="s">
        <v>36</v>
      </c>
      <c r="AX195" s="12" t="s">
        <v>80</v>
      </c>
      <c r="AY195" s="153" t="s">
        <v>171</v>
      </c>
    </row>
    <row r="196" spans="2:65" s="12" customFormat="1">
      <c r="B196" s="151"/>
      <c r="D196" s="152" t="s">
        <v>179</v>
      </c>
      <c r="E196" s="153" t="s">
        <v>1</v>
      </c>
      <c r="F196" s="154" t="s">
        <v>3217</v>
      </c>
      <c r="H196" s="153" t="s">
        <v>1</v>
      </c>
      <c r="I196" s="155"/>
      <c r="L196" s="151"/>
      <c r="M196" s="156"/>
      <c r="T196" s="157"/>
      <c r="AT196" s="153" t="s">
        <v>179</v>
      </c>
      <c r="AU196" s="153" t="s">
        <v>89</v>
      </c>
      <c r="AV196" s="12" t="s">
        <v>87</v>
      </c>
      <c r="AW196" s="12" t="s">
        <v>36</v>
      </c>
      <c r="AX196" s="12" t="s">
        <v>80</v>
      </c>
      <c r="AY196" s="153" t="s">
        <v>171</v>
      </c>
    </row>
    <row r="197" spans="2:65" s="1" customFormat="1" ht="24.15" customHeight="1">
      <c r="B197" s="32"/>
      <c r="C197" s="137" t="s">
        <v>277</v>
      </c>
      <c r="D197" s="137" t="s">
        <v>173</v>
      </c>
      <c r="E197" s="138" t="s">
        <v>3235</v>
      </c>
      <c r="F197" s="139" t="s">
        <v>279</v>
      </c>
      <c r="G197" s="140" t="s">
        <v>280</v>
      </c>
      <c r="H197" s="141">
        <v>56.811</v>
      </c>
      <c r="I197" s="142"/>
      <c r="J197" s="143">
        <f>ROUND(I197*H197,2)</f>
        <v>0</v>
      </c>
      <c r="K197" s="144"/>
      <c r="L197" s="32"/>
      <c r="M197" s="145" t="s">
        <v>1</v>
      </c>
      <c r="N197" s="146" t="s">
        <v>45</v>
      </c>
      <c r="P197" s="147">
        <f>O197*H197</f>
        <v>0</v>
      </c>
      <c r="Q197" s="147">
        <v>0</v>
      </c>
      <c r="R197" s="147">
        <f>Q197*H197</f>
        <v>0</v>
      </c>
      <c r="S197" s="147">
        <v>0</v>
      </c>
      <c r="T197" s="148">
        <f>S197*H197</f>
        <v>0</v>
      </c>
      <c r="AR197" s="149" t="s">
        <v>177</v>
      </c>
      <c r="AT197" s="149" t="s">
        <v>173</v>
      </c>
      <c r="AU197" s="149" t="s">
        <v>89</v>
      </c>
      <c r="AY197" s="17" t="s">
        <v>171</v>
      </c>
      <c r="BE197" s="150">
        <f>IF(N197="základní",J197,0)</f>
        <v>0</v>
      </c>
      <c r="BF197" s="150">
        <f>IF(N197="snížená",J197,0)</f>
        <v>0</v>
      </c>
      <c r="BG197" s="150">
        <f>IF(N197="zákl. přenesená",J197,0)</f>
        <v>0</v>
      </c>
      <c r="BH197" s="150">
        <f>IF(N197="sníž. přenesená",J197,0)</f>
        <v>0</v>
      </c>
      <c r="BI197" s="150">
        <f>IF(N197="nulová",J197,0)</f>
        <v>0</v>
      </c>
      <c r="BJ197" s="17" t="s">
        <v>87</v>
      </c>
      <c r="BK197" s="150">
        <f>ROUND(I197*H197,2)</f>
        <v>0</v>
      </c>
      <c r="BL197" s="17" t="s">
        <v>177</v>
      </c>
      <c r="BM197" s="149" t="s">
        <v>3236</v>
      </c>
    </row>
    <row r="198" spans="2:65" s="12" customFormat="1">
      <c r="B198" s="151"/>
      <c r="D198" s="152" t="s">
        <v>179</v>
      </c>
      <c r="E198" s="153" t="s">
        <v>1</v>
      </c>
      <c r="F198" s="154" t="s">
        <v>3237</v>
      </c>
      <c r="H198" s="153" t="s">
        <v>1</v>
      </c>
      <c r="I198" s="155"/>
      <c r="L198" s="151"/>
      <c r="M198" s="156"/>
      <c r="T198" s="157"/>
      <c r="AT198" s="153" t="s">
        <v>179</v>
      </c>
      <c r="AU198" s="153" t="s">
        <v>89</v>
      </c>
      <c r="AV198" s="12" t="s">
        <v>87</v>
      </c>
      <c r="AW198" s="12" t="s">
        <v>36</v>
      </c>
      <c r="AX198" s="12" t="s">
        <v>80</v>
      </c>
      <c r="AY198" s="153" t="s">
        <v>171</v>
      </c>
    </row>
    <row r="199" spans="2:65" s="13" customFormat="1">
      <c r="B199" s="158"/>
      <c r="D199" s="152" t="s">
        <v>179</v>
      </c>
      <c r="E199" s="159" t="s">
        <v>1</v>
      </c>
      <c r="F199" s="160" t="s">
        <v>3238</v>
      </c>
      <c r="H199" s="161">
        <v>56.811</v>
      </c>
      <c r="I199" s="162"/>
      <c r="L199" s="158"/>
      <c r="M199" s="163"/>
      <c r="T199" s="164"/>
      <c r="AT199" s="159" t="s">
        <v>179</v>
      </c>
      <c r="AU199" s="159" t="s">
        <v>89</v>
      </c>
      <c r="AV199" s="13" t="s">
        <v>89</v>
      </c>
      <c r="AW199" s="13" t="s">
        <v>36</v>
      </c>
      <c r="AX199" s="13" t="s">
        <v>87</v>
      </c>
      <c r="AY199" s="159" t="s">
        <v>171</v>
      </c>
    </row>
    <row r="200" spans="2:65" s="1" customFormat="1" ht="21.75" customHeight="1">
      <c r="B200" s="32"/>
      <c r="C200" s="137" t="s">
        <v>297</v>
      </c>
      <c r="D200" s="137" t="s">
        <v>173</v>
      </c>
      <c r="E200" s="138" t="s">
        <v>3239</v>
      </c>
      <c r="F200" s="139" t="s">
        <v>3240</v>
      </c>
      <c r="G200" s="140" t="s">
        <v>3241</v>
      </c>
      <c r="H200" s="141">
        <v>2</v>
      </c>
      <c r="I200" s="142"/>
      <c r="J200" s="143">
        <f>ROUND(I200*H200,2)</f>
        <v>0</v>
      </c>
      <c r="K200" s="144"/>
      <c r="L200" s="32"/>
      <c r="M200" s="145" t="s">
        <v>1</v>
      </c>
      <c r="N200" s="146" t="s">
        <v>45</v>
      </c>
      <c r="P200" s="147">
        <f>O200*H200</f>
        <v>0</v>
      </c>
      <c r="Q200" s="147">
        <v>0</v>
      </c>
      <c r="R200" s="147">
        <f>Q200*H200</f>
        <v>0</v>
      </c>
      <c r="S200" s="147">
        <v>0</v>
      </c>
      <c r="T200" s="148">
        <f>S200*H200</f>
        <v>0</v>
      </c>
      <c r="AR200" s="149" t="s">
        <v>177</v>
      </c>
      <c r="AT200" s="149" t="s">
        <v>173</v>
      </c>
      <c r="AU200" s="149" t="s">
        <v>89</v>
      </c>
      <c r="AY200" s="17" t="s">
        <v>171</v>
      </c>
      <c r="BE200" s="150">
        <f>IF(N200="základní",J200,0)</f>
        <v>0</v>
      </c>
      <c r="BF200" s="150">
        <f>IF(N200="snížená",J200,0)</f>
        <v>0</v>
      </c>
      <c r="BG200" s="150">
        <f>IF(N200="zákl. přenesená",J200,0)</f>
        <v>0</v>
      </c>
      <c r="BH200" s="150">
        <f>IF(N200="sníž. přenesená",J200,0)</f>
        <v>0</v>
      </c>
      <c r="BI200" s="150">
        <f>IF(N200="nulová",J200,0)</f>
        <v>0</v>
      </c>
      <c r="BJ200" s="17" t="s">
        <v>87</v>
      </c>
      <c r="BK200" s="150">
        <f>ROUND(I200*H200,2)</f>
        <v>0</v>
      </c>
      <c r="BL200" s="17" t="s">
        <v>177</v>
      </c>
      <c r="BM200" s="149" t="s">
        <v>3242</v>
      </c>
    </row>
    <row r="201" spans="2:65" s="1" customFormat="1" ht="21.75" customHeight="1">
      <c r="B201" s="32"/>
      <c r="C201" s="137" t="s">
        <v>314</v>
      </c>
      <c r="D201" s="137" t="s">
        <v>173</v>
      </c>
      <c r="E201" s="138" t="s">
        <v>477</v>
      </c>
      <c r="F201" s="139" t="s">
        <v>478</v>
      </c>
      <c r="G201" s="140" t="s">
        <v>176</v>
      </c>
      <c r="H201" s="141">
        <v>496.3</v>
      </c>
      <c r="I201" s="142"/>
      <c r="J201" s="143">
        <f>ROUND(I201*H201,2)</f>
        <v>0</v>
      </c>
      <c r="K201" s="144"/>
      <c r="L201" s="32"/>
      <c r="M201" s="145" t="s">
        <v>1</v>
      </c>
      <c r="N201" s="146" t="s">
        <v>45</v>
      </c>
      <c r="P201" s="147">
        <f>O201*H201</f>
        <v>0</v>
      </c>
      <c r="Q201" s="147">
        <v>8.4000000000000003E-4</v>
      </c>
      <c r="R201" s="147">
        <f>Q201*H201</f>
        <v>0.41689200000000004</v>
      </c>
      <c r="S201" s="147">
        <v>0</v>
      </c>
      <c r="T201" s="148">
        <f>S201*H201</f>
        <v>0</v>
      </c>
      <c r="AR201" s="149" t="s">
        <v>177</v>
      </c>
      <c r="AT201" s="149" t="s">
        <v>173</v>
      </c>
      <c r="AU201" s="149" t="s">
        <v>89</v>
      </c>
      <c r="AY201" s="17" t="s">
        <v>171</v>
      </c>
      <c r="BE201" s="150">
        <f>IF(N201="základní",J201,0)</f>
        <v>0</v>
      </c>
      <c r="BF201" s="150">
        <f>IF(N201="snížená",J201,0)</f>
        <v>0</v>
      </c>
      <c r="BG201" s="150">
        <f>IF(N201="zákl. přenesená",J201,0)</f>
        <v>0</v>
      </c>
      <c r="BH201" s="150">
        <f>IF(N201="sníž. přenesená",J201,0)</f>
        <v>0</v>
      </c>
      <c r="BI201" s="150">
        <f>IF(N201="nulová",J201,0)</f>
        <v>0</v>
      </c>
      <c r="BJ201" s="17" t="s">
        <v>87</v>
      </c>
      <c r="BK201" s="150">
        <f>ROUND(I201*H201,2)</f>
        <v>0</v>
      </c>
      <c r="BL201" s="17" t="s">
        <v>177</v>
      </c>
      <c r="BM201" s="149" t="s">
        <v>3243</v>
      </c>
    </row>
    <row r="202" spans="2:65" s="12" customFormat="1">
      <c r="B202" s="151"/>
      <c r="D202" s="152" t="s">
        <v>179</v>
      </c>
      <c r="E202" s="153" t="s">
        <v>1</v>
      </c>
      <c r="F202" s="154" t="s">
        <v>3237</v>
      </c>
      <c r="H202" s="153" t="s">
        <v>1</v>
      </c>
      <c r="I202" s="155"/>
      <c r="L202" s="151"/>
      <c r="M202" s="156"/>
      <c r="T202" s="157"/>
      <c r="AT202" s="153" t="s">
        <v>179</v>
      </c>
      <c r="AU202" s="153" t="s">
        <v>89</v>
      </c>
      <c r="AV202" s="12" t="s">
        <v>87</v>
      </c>
      <c r="AW202" s="12" t="s">
        <v>36</v>
      </c>
      <c r="AX202" s="12" t="s">
        <v>80</v>
      </c>
      <c r="AY202" s="153" t="s">
        <v>171</v>
      </c>
    </row>
    <row r="203" spans="2:65" s="13" customFormat="1">
      <c r="B203" s="158"/>
      <c r="D203" s="152" t="s">
        <v>179</v>
      </c>
      <c r="E203" s="159" t="s">
        <v>1</v>
      </c>
      <c r="F203" s="160" t="s">
        <v>3244</v>
      </c>
      <c r="H203" s="161">
        <v>378.98</v>
      </c>
      <c r="I203" s="162"/>
      <c r="L203" s="158"/>
      <c r="M203" s="163"/>
      <c r="T203" s="164"/>
      <c r="AT203" s="159" t="s">
        <v>179</v>
      </c>
      <c r="AU203" s="159" t="s">
        <v>89</v>
      </c>
      <c r="AV203" s="13" t="s">
        <v>89</v>
      </c>
      <c r="AW203" s="13" t="s">
        <v>36</v>
      </c>
      <c r="AX203" s="13" t="s">
        <v>80</v>
      </c>
      <c r="AY203" s="159" t="s">
        <v>171</v>
      </c>
    </row>
    <row r="204" spans="2:65" s="12" customFormat="1">
      <c r="B204" s="151"/>
      <c r="D204" s="152" t="s">
        <v>179</v>
      </c>
      <c r="E204" s="153" t="s">
        <v>1</v>
      </c>
      <c r="F204" s="154" t="s">
        <v>3245</v>
      </c>
      <c r="H204" s="153" t="s">
        <v>1</v>
      </c>
      <c r="I204" s="155"/>
      <c r="L204" s="151"/>
      <c r="M204" s="156"/>
      <c r="T204" s="157"/>
      <c r="AT204" s="153" t="s">
        <v>179</v>
      </c>
      <c r="AU204" s="153" t="s">
        <v>89</v>
      </c>
      <c r="AV204" s="12" t="s">
        <v>87</v>
      </c>
      <c r="AW204" s="12" t="s">
        <v>36</v>
      </c>
      <c r="AX204" s="12" t="s">
        <v>80</v>
      </c>
      <c r="AY204" s="153" t="s">
        <v>171</v>
      </c>
    </row>
    <row r="205" spans="2:65" s="13" customFormat="1">
      <c r="B205" s="158"/>
      <c r="D205" s="152" t="s">
        <v>179</v>
      </c>
      <c r="E205" s="159" t="s">
        <v>1</v>
      </c>
      <c r="F205" s="160" t="s">
        <v>3246</v>
      </c>
      <c r="H205" s="161">
        <v>117.32</v>
      </c>
      <c r="I205" s="162"/>
      <c r="L205" s="158"/>
      <c r="M205" s="163"/>
      <c r="T205" s="164"/>
      <c r="AT205" s="159" t="s">
        <v>179</v>
      </c>
      <c r="AU205" s="159" t="s">
        <v>89</v>
      </c>
      <c r="AV205" s="13" t="s">
        <v>89</v>
      </c>
      <c r="AW205" s="13" t="s">
        <v>36</v>
      </c>
      <c r="AX205" s="13" t="s">
        <v>80</v>
      </c>
      <c r="AY205" s="159" t="s">
        <v>171</v>
      </c>
    </row>
    <row r="206" spans="2:65" s="14" customFormat="1">
      <c r="B206" s="165"/>
      <c r="D206" s="152" t="s">
        <v>179</v>
      </c>
      <c r="E206" s="166" t="s">
        <v>1</v>
      </c>
      <c r="F206" s="167" t="s">
        <v>183</v>
      </c>
      <c r="H206" s="168">
        <v>496.3</v>
      </c>
      <c r="I206" s="169"/>
      <c r="L206" s="165"/>
      <c r="M206" s="170"/>
      <c r="T206" s="171"/>
      <c r="AT206" s="166" t="s">
        <v>179</v>
      </c>
      <c r="AU206" s="166" t="s">
        <v>89</v>
      </c>
      <c r="AV206" s="14" t="s">
        <v>177</v>
      </c>
      <c r="AW206" s="14" t="s">
        <v>4</v>
      </c>
      <c r="AX206" s="14" t="s">
        <v>87</v>
      </c>
      <c r="AY206" s="166" t="s">
        <v>171</v>
      </c>
    </row>
    <row r="207" spans="2:65" s="1" customFormat="1" ht="24.15" customHeight="1">
      <c r="B207" s="32"/>
      <c r="C207" s="137" t="s">
        <v>327</v>
      </c>
      <c r="D207" s="137" t="s">
        <v>173</v>
      </c>
      <c r="E207" s="138" t="s">
        <v>483</v>
      </c>
      <c r="F207" s="139" t="s">
        <v>484</v>
      </c>
      <c r="G207" s="140" t="s">
        <v>176</v>
      </c>
      <c r="H207" s="141">
        <v>496.3</v>
      </c>
      <c r="I207" s="142"/>
      <c r="J207" s="143">
        <f>ROUND(I207*H207,2)</f>
        <v>0</v>
      </c>
      <c r="K207" s="144"/>
      <c r="L207" s="32"/>
      <c r="M207" s="145" t="s">
        <v>1</v>
      </c>
      <c r="N207" s="146" t="s">
        <v>45</v>
      </c>
      <c r="P207" s="147">
        <f>O207*H207</f>
        <v>0</v>
      </c>
      <c r="Q207" s="147">
        <v>0</v>
      </c>
      <c r="R207" s="147">
        <f>Q207*H207</f>
        <v>0</v>
      </c>
      <c r="S207" s="147">
        <v>0</v>
      </c>
      <c r="T207" s="148">
        <f>S207*H207</f>
        <v>0</v>
      </c>
      <c r="AR207" s="149" t="s">
        <v>177</v>
      </c>
      <c r="AT207" s="149" t="s">
        <v>173</v>
      </c>
      <c r="AU207" s="149" t="s">
        <v>89</v>
      </c>
      <c r="AY207" s="17" t="s">
        <v>171</v>
      </c>
      <c r="BE207" s="150">
        <f>IF(N207="základní",J207,0)</f>
        <v>0</v>
      </c>
      <c r="BF207" s="150">
        <f>IF(N207="snížená",J207,0)</f>
        <v>0</v>
      </c>
      <c r="BG207" s="150">
        <f>IF(N207="zákl. přenesená",J207,0)</f>
        <v>0</v>
      </c>
      <c r="BH207" s="150">
        <f>IF(N207="sníž. přenesená",J207,0)</f>
        <v>0</v>
      </c>
      <c r="BI207" s="150">
        <f>IF(N207="nulová",J207,0)</f>
        <v>0</v>
      </c>
      <c r="BJ207" s="17" t="s">
        <v>87</v>
      </c>
      <c r="BK207" s="150">
        <f>ROUND(I207*H207,2)</f>
        <v>0</v>
      </c>
      <c r="BL207" s="17" t="s">
        <v>177</v>
      </c>
      <c r="BM207" s="149" t="s">
        <v>3247</v>
      </c>
    </row>
    <row r="208" spans="2:65" s="1" customFormat="1" ht="24.15" customHeight="1">
      <c r="B208" s="32"/>
      <c r="C208" s="137" t="s">
        <v>340</v>
      </c>
      <c r="D208" s="137" t="s">
        <v>173</v>
      </c>
      <c r="E208" s="138" t="s">
        <v>488</v>
      </c>
      <c r="F208" s="139" t="s">
        <v>489</v>
      </c>
      <c r="G208" s="140" t="s">
        <v>176</v>
      </c>
      <c r="H208" s="141">
        <v>121.52</v>
      </c>
      <c r="I208" s="142"/>
      <c r="J208" s="143">
        <f>ROUND(I208*H208,2)</f>
        <v>0</v>
      </c>
      <c r="K208" s="144"/>
      <c r="L208" s="32"/>
      <c r="M208" s="145" t="s">
        <v>1</v>
      </c>
      <c r="N208" s="146" t="s">
        <v>45</v>
      </c>
      <c r="P208" s="147">
        <f>O208*H208</f>
        <v>0</v>
      </c>
      <c r="Q208" s="147">
        <v>2.0100000000000001E-3</v>
      </c>
      <c r="R208" s="147">
        <f>Q208*H208</f>
        <v>0.24425520000000001</v>
      </c>
      <c r="S208" s="147">
        <v>0</v>
      </c>
      <c r="T208" s="148">
        <f>S208*H208</f>
        <v>0</v>
      </c>
      <c r="AR208" s="149" t="s">
        <v>177</v>
      </c>
      <c r="AT208" s="149" t="s">
        <v>173</v>
      </c>
      <c r="AU208" s="149" t="s">
        <v>89</v>
      </c>
      <c r="AY208" s="17" t="s">
        <v>171</v>
      </c>
      <c r="BE208" s="150">
        <f>IF(N208="základní",J208,0)</f>
        <v>0</v>
      </c>
      <c r="BF208" s="150">
        <f>IF(N208="snížená",J208,0)</f>
        <v>0</v>
      </c>
      <c r="BG208" s="150">
        <f>IF(N208="zákl. přenesená",J208,0)</f>
        <v>0</v>
      </c>
      <c r="BH208" s="150">
        <f>IF(N208="sníž. přenesená",J208,0)</f>
        <v>0</v>
      </c>
      <c r="BI208" s="150">
        <f>IF(N208="nulová",J208,0)</f>
        <v>0</v>
      </c>
      <c r="BJ208" s="17" t="s">
        <v>87</v>
      </c>
      <c r="BK208" s="150">
        <f>ROUND(I208*H208,2)</f>
        <v>0</v>
      </c>
      <c r="BL208" s="17" t="s">
        <v>177</v>
      </c>
      <c r="BM208" s="149" t="s">
        <v>3248</v>
      </c>
    </row>
    <row r="209" spans="2:65" s="12" customFormat="1">
      <c r="B209" s="151"/>
      <c r="D209" s="152" t="s">
        <v>179</v>
      </c>
      <c r="E209" s="153" t="s">
        <v>1</v>
      </c>
      <c r="F209" s="154" t="s">
        <v>3237</v>
      </c>
      <c r="H209" s="153" t="s">
        <v>1</v>
      </c>
      <c r="I209" s="155"/>
      <c r="L209" s="151"/>
      <c r="M209" s="156"/>
      <c r="T209" s="157"/>
      <c r="AT209" s="153" t="s">
        <v>179</v>
      </c>
      <c r="AU209" s="153" t="s">
        <v>89</v>
      </c>
      <c r="AV209" s="12" t="s">
        <v>87</v>
      </c>
      <c r="AW209" s="12" t="s">
        <v>36</v>
      </c>
      <c r="AX209" s="12" t="s">
        <v>80</v>
      </c>
      <c r="AY209" s="153" t="s">
        <v>171</v>
      </c>
    </row>
    <row r="210" spans="2:65" s="13" customFormat="1">
      <c r="B210" s="158"/>
      <c r="D210" s="152" t="s">
        <v>179</v>
      </c>
      <c r="E210" s="159" t="s">
        <v>1</v>
      </c>
      <c r="F210" s="160" t="s">
        <v>3249</v>
      </c>
      <c r="H210" s="161">
        <v>121.52</v>
      </c>
      <c r="I210" s="162"/>
      <c r="L210" s="158"/>
      <c r="M210" s="163"/>
      <c r="T210" s="164"/>
      <c r="AT210" s="159" t="s">
        <v>179</v>
      </c>
      <c r="AU210" s="159" t="s">
        <v>89</v>
      </c>
      <c r="AV210" s="13" t="s">
        <v>89</v>
      </c>
      <c r="AW210" s="13" t="s">
        <v>36</v>
      </c>
      <c r="AX210" s="13" t="s">
        <v>80</v>
      </c>
      <c r="AY210" s="159" t="s">
        <v>171</v>
      </c>
    </row>
    <row r="211" spans="2:65" s="14" customFormat="1">
      <c r="B211" s="165"/>
      <c r="D211" s="152" t="s">
        <v>179</v>
      </c>
      <c r="E211" s="166" t="s">
        <v>1</v>
      </c>
      <c r="F211" s="167" t="s">
        <v>183</v>
      </c>
      <c r="H211" s="168">
        <v>121.52</v>
      </c>
      <c r="I211" s="169"/>
      <c r="L211" s="165"/>
      <c r="M211" s="170"/>
      <c r="T211" s="171"/>
      <c r="AT211" s="166" t="s">
        <v>179</v>
      </c>
      <c r="AU211" s="166" t="s">
        <v>89</v>
      </c>
      <c r="AV211" s="14" t="s">
        <v>177</v>
      </c>
      <c r="AW211" s="14" t="s">
        <v>36</v>
      </c>
      <c r="AX211" s="14" t="s">
        <v>87</v>
      </c>
      <c r="AY211" s="166" t="s">
        <v>171</v>
      </c>
    </row>
    <row r="212" spans="2:65" s="1" customFormat="1" ht="24.15" customHeight="1">
      <c r="B212" s="32"/>
      <c r="C212" s="137" t="s">
        <v>441</v>
      </c>
      <c r="D212" s="137" t="s">
        <v>173</v>
      </c>
      <c r="E212" s="138" t="s">
        <v>520</v>
      </c>
      <c r="F212" s="139" t="s">
        <v>521</v>
      </c>
      <c r="G212" s="140" t="s">
        <v>176</v>
      </c>
      <c r="H212" s="141">
        <v>121.52</v>
      </c>
      <c r="I212" s="142"/>
      <c r="J212" s="143">
        <f>ROUND(I212*H212,2)</f>
        <v>0</v>
      </c>
      <c r="K212" s="144"/>
      <c r="L212" s="32"/>
      <c r="M212" s="145" t="s">
        <v>1</v>
      </c>
      <c r="N212" s="146" t="s">
        <v>45</v>
      </c>
      <c r="P212" s="147">
        <f>O212*H212</f>
        <v>0</v>
      </c>
      <c r="Q212" s="147">
        <v>0</v>
      </c>
      <c r="R212" s="147">
        <f>Q212*H212</f>
        <v>0</v>
      </c>
      <c r="S212" s="147">
        <v>0</v>
      </c>
      <c r="T212" s="148">
        <f>S212*H212</f>
        <v>0</v>
      </c>
      <c r="AR212" s="149" t="s">
        <v>177</v>
      </c>
      <c r="AT212" s="149" t="s">
        <v>173</v>
      </c>
      <c r="AU212" s="149" t="s">
        <v>89</v>
      </c>
      <c r="AY212" s="17" t="s">
        <v>171</v>
      </c>
      <c r="BE212" s="150">
        <f>IF(N212="základní",J212,0)</f>
        <v>0</v>
      </c>
      <c r="BF212" s="150">
        <f>IF(N212="snížená",J212,0)</f>
        <v>0</v>
      </c>
      <c r="BG212" s="150">
        <f>IF(N212="zákl. přenesená",J212,0)</f>
        <v>0</v>
      </c>
      <c r="BH212" s="150">
        <f>IF(N212="sníž. přenesená",J212,0)</f>
        <v>0</v>
      </c>
      <c r="BI212" s="150">
        <f>IF(N212="nulová",J212,0)</f>
        <v>0</v>
      </c>
      <c r="BJ212" s="17" t="s">
        <v>87</v>
      </c>
      <c r="BK212" s="150">
        <f>ROUND(I212*H212,2)</f>
        <v>0</v>
      </c>
      <c r="BL212" s="17" t="s">
        <v>177</v>
      </c>
      <c r="BM212" s="149" t="s">
        <v>3250</v>
      </c>
    </row>
    <row r="213" spans="2:65" s="1" customFormat="1" ht="37.950000000000003" customHeight="1">
      <c r="B213" s="32"/>
      <c r="C213" s="137" t="s">
        <v>457</v>
      </c>
      <c r="D213" s="137" t="s">
        <v>173</v>
      </c>
      <c r="E213" s="138" t="s">
        <v>3251</v>
      </c>
      <c r="F213" s="139" t="s">
        <v>3252</v>
      </c>
      <c r="G213" s="140" t="s">
        <v>280</v>
      </c>
      <c r="H213" s="141">
        <v>301.00700000000001</v>
      </c>
      <c r="I213" s="142"/>
      <c r="J213" s="143">
        <f>ROUND(I213*H213,2)</f>
        <v>0</v>
      </c>
      <c r="K213" s="144"/>
      <c r="L213" s="32"/>
      <c r="M213" s="145" t="s">
        <v>1</v>
      </c>
      <c r="N213" s="146" t="s">
        <v>45</v>
      </c>
      <c r="P213" s="147">
        <f>O213*H213</f>
        <v>0</v>
      </c>
      <c r="Q213" s="147">
        <v>0</v>
      </c>
      <c r="R213" s="147">
        <f>Q213*H213</f>
        <v>0</v>
      </c>
      <c r="S213" s="147">
        <v>0</v>
      </c>
      <c r="T213" s="148">
        <f>S213*H213</f>
        <v>0</v>
      </c>
      <c r="AR213" s="149" t="s">
        <v>177</v>
      </c>
      <c r="AT213" s="149" t="s">
        <v>173</v>
      </c>
      <c r="AU213" s="149" t="s">
        <v>89</v>
      </c>
      <c r="AY213" s="17" t="s">
        <v>171</v>
      </c>
      <c r="BE213" s="150">
        <f>IF(N213="základní",J213,0)</f>
        <v>0</v>
      </c>
      <c r="BF213" s="150">
        <f>IF(N213="snížená",J213,0)</f>
        <v>0</v>
      </c>
      <c r="BG213" s="150">
        <f>IF(N213="zákl. přenesená",J213,0)</f>
        <v>0</v>
      </c>
      <c r="BH213" s="150">
        <f>IF(N213="sníž. přenesená",J213,0)</f>
        <v>0</v>
      </c>
      <c r="BI213" s="150">
        <f>IF(N213="nulová",J213,0)</f>
        <v>0</v>
      </c>
      <c r="BJ213" s="17" t="s">
        <v>87</v>
      </c>
      <c r="BK213" s="150">
        <f>ROUND(I213*H213,2)</f>
        <v>0</v>
      </c>
      <c r="BL213" s="17" t="s">
        <v>177</v>
      </c>
      <c r="BM213" s="149" t="s">
        <v>3253</v>
      </c>
    </row>
    <row r="214" spans="2:65" s="13" customFormat="1">
      <c r="B214" s="158"/>
      <c r="D214" s="152" t="s">
        <v>179</v>
      </c>
      <c r="E214" s="159" t="s">
        <v>1</v>
      </c>
      <c r="F214" s="160" t="s">
        <v>678</v>
      </c>
      <c r="H214" s="161">
        <v>301.00700000000001</v>
      </c>
      <c r="I214" s="162"/>
      <c r="L214" s="158"/>
      <c r="M214" s="163"/>
      <c r="T214" s="164"/>
      <c r="AT214" s="159" t="s">
        <v>179</v>
      </c>
      <c r="AU214" s="159" t="s">
        <v>89</v>
      </c>
      <c r="AV214" s="13" t="s">
        <v>89</v>
      </c>
      <c r="AW214" s="13" t="s">
        <v>36</v>
      </c>
      <c r="AX214" s="13" t="s">
        <v>87</v>
      </c>
      <c r="AY214" s="159" t="s">
        <v>171</v>
      </c>
    </row>
    <row r="215" spans="2:65" s="1" customFormat="1" ht="37.950000000000003" customHeight="1">
      <c r="B215" s="32"/>
      <c r="C215" s="137" t="s">
        <v>471</v>
      </c>
      <c r="D215" s="137" t="s">
        <v>173</v>
      </c>
      <c r="E215" s="138" t="s">
        <v>640</v>
      </c>
      <c r="F215" s="139" t="s">
        <v>641</v>
      </c>
      <c r="G215" s="140" t="s">
        <v>280</v>
      </c>
      <c r="H215" s="141">
        <v>33.393999999999998</v>
      </c>
      <c r="I215" s="142"/>
      <c r="J215" s="143">
        <f>ROUND(I215*H215,2)</f>
        <v>0</v>
      </c>
      <c r="K215" s="144"/>
      <c r="L215" s="32"/>
      <c r="M215" s="145" t="s">
        <v>1</v>
      </c>
      <c r="N215" s="146" t="s">
        <v>45</v>
      </c>
      <c r="P215" s="147">
        <f>O215*H215</f>
        <v>0</v>
      </c>
      <c r="Q215" s="147">
        <v>0</v>
      </c>
      <c r="R215" s="147">
        <f>Q215*H215</f>
        <v>0</v>
      </c>
      <c r="S215" s="147">
        <v>0</v>
      </c>
      <c r="T215" s="148">
        <f>S215*H215</f>
        <v>0</v>
      </c>
      <c r="AR215" s="149" t="s">
        <v>177</v>
      </c>
      <c r="AT215" s="149" t="s">
        <v>173</v>
      </c>
      <c r="AU215" s="149" t="s">
        <v>89</v>
      </c>
      <c r="AY215" s="17" t="s">
        <v>171</v>
      </c>
      <c r="BE215" s="150">
        <f>IF(N215="základní",J215,0)</f>
        <v>0</v>
      </c>
      <c r="BF215" s="150">
        <f>IF(N215="snížená",J215,0)</f>
        <v>0</v>
      </c>
      <c r="BG215" s="150">
        <f>IF(N215="zákl. přenesená",J215,0)</f>
        <v>0</v>
      </c>
      <c r="BH215" s="150">
        <f>IF(N215="sníž. přenesená",J215,0)</f>
        <v>0</v>
      </c>
      <c r="BI215" s="150">
        <f>IF(N215="nulová",J215,0)</f>
        <v>0</v>
      </c>
      <c r="BJ215" s="17" t="s">
        <v>87</v>
      </c>
      <c r="BK215" s="150">
        <f>ROUND(I215*H215,2)</f>
        <v>0</v>
      </c>
      <c r="BL215" s="17" t="s">
        <v>177</v>
      </c>
      <c r="BM215" s="149" t="s">
        <v>3254</v>
      </c>
    </row>
    <row r="216" spans="2:65" s="13" customFormat="1">
      <c r="B216" s="158"/>
      <c r="D216" s="152" t="s">
        <v>179</v>
      </c>
      <c r="E216" s="159" t="s">
        <v>1</v>
      </c>
      <c r="F216" s="160" t="s">
        <v>3255</v>
      </c>
      <c r="H216" s="161">
        <v>33.393999999999998</v>
      </c>
      <c r="I216" s="162"/>
      <c r="L216" s="158"/>
      <c r="M216" s="163"/>
      <c r="T216" s="164"/>
      <c r="AT216" s="159" t="s">
        <v>179</v>
      </c>
      <c r="AU216" s="159" t="s">
        <v>89</v>
      </c>
      <c r="AV216" s="13" t="s">
        <v>89</v>
      </c>
      <c r="AW216" s="13" t="s">
        <v>36</v>
      </c>
      <c r="AX216" s="13" t="s">
        <v>87</v>
      </c>
      <c r="AY216" s="159" t="s">
        <v>171</v>
      </c>
    </row>
    <row r="217" spans="2:65" s="1" customFormat="1" ht="37.950000000000003" customHeight="1">
      <c r="B217" s="32"/>
      <c r="C217" s="137" t="s">
        <v>7</v>
      </c>
      <c r="D217" s="137" t="s">
        <v>173</v>
      </c>
      <c r="E217" s="138" t="s">
        <v>646</v>
      </c>
      <c r="F217" s="139" t="s">
        <v>647</v>
      </c>
      <c r="G217" s="140" t="s">
        <v>280</v>
      </c>
      <c r="H217" s="141">
        <v>100.182</v>
      </c>
      <c r="I217" s="142"/>
      <c r="J217" s="143">
        <f>ROUND(I217*H217,2)</f>
        <v>0</v>
      </c>
      <c r="K217" s="144"/>
      <c r="L217" s="32"/>
      <c r="M217" s="145" t="s">
        <v>1</v>
      </c>
      <c r="N217" s="146" t="s">
        <v>45</v>
      </c>
      <c r="P217" s="147">
        <f>O217*H217</f>
        <v>0</v>
      </c>
      <c r="Q217" s="147">
        <v>0</v>
      </c>
      <c r="R217" s="147">
        <f>Q217*H217</f>
        <v>0</v>
      </c>
      <c r="S217" s="147">
        <v>0</v>
      </c>
      <c r="T217" s="148">
        <f>S217*H217</f>
        <v>0</v>
      </c>
      <c r="AR217" s="149" t="s">
        <v>177</v>
      </c>
      <c r="AT217" s="149" t="s">
        <v>173</v>
      </c>
      <c r="AU217" s="149" t="s">
        <v>89</v>
      </c>
      <c r="AY217" s="17" t="s">
        <v>171</v>
      </c>
      <c r="BE217" s="150">
        <f>IF(N217="základní",J217,0)</f>
        <v>0</v>
      </c>
      <c r="BF217" s="150">
        <f>IF(N217="snížená",J217,0)</f>
        <v>0</v>
      </c>
      <c r="BG217" s="150">
        <f>IF(N217="zákl. přenesená",J217,0)</f>
        <v>0</v>
      </c>
      <c r="BH217" s="150">
        <f>IF(N217="sníž. přenesená",J217,0)</f>
        <v>0</v>
      </c>
      <c r="BI217" s="150">
        <f>IF(N217="nulová",J217,0)</f>
        <v>0</v>
      </c>
      <c r="BJ217" s="17" t="s">
        <v>87</v>
      </c>
      <c r="BK217" s="150">
        <f>ROUND(I217*H217,2)</f>
        <v>0</v>
      </c>
      <c r="BL217" s="17" t="s">
        <v>177</v>
      </c>
      <c r="BM217" s="149" t="s">
        <v>3256</v>
      </c>
    </row>
    <row r="218" spans="2:65" s="13" customFormat="1" ht="20.399999999999999">
      <c r="B218" s="158"/>
      <c r="D218" s="152" t="s">
        <v>179</v>
      </c>
      <c r="E218" s="159" t="s">
        <v>1</v>
      </c>
      <c r="F218" s="160" t="s">
        <v>3257</v>
      </c>
      <c r="H218" s="161">
        <v>100.182</v>
      </c>
      <c r="I218" s="162"/>
      <c r="L218" s="158"/>
      <c r="M218" s="163"/>
      <c r="T218" s="164"/>
      <c r="AT218" s="159" t="s">
        <v>179</v>
      </c>
      <c r="AU218" s="159" t="s">
        <v>89</v>
      </c>
      <c r="AV218" s="13" t="s">
        <v>89</v>
      </c>
      <c r="AW218" s="13" t="s">
        <v>36</v>
      </c>
      <c r="AX218" s="13" t="s">
        <v>87</v>
      </c>
      <c r="AY218" s="159" t="s">
        <v>171</v>
      </c>
    </row>
    <row r="219" spans="2:65" s="1" customFormat="1" ht="37.950000000000003" customHeight="1">
      <c r="B219" s="32"/>
      <c r="C219" s="137" t="s">
        <v>482</v>
      </c>
      <c r="D219" s="137" t="s">
        <v>173</v>
      </c>
      <c r="E219" s="138" t="s">
        <v>651</v>
      </c>
      <c r="F219" s="139" t="s">
        <v>652</v>
      </c>
      <c r="G219" s="140" t="s">
        <v>280</v>
      </c>
      <c r="H219" s="141">
        <v>91.135000000000005</v>
      </c>
      <c r="I219" s="142"/>
      <c r="J219" s="143">
        <f>ROUND(I219*H219,2)</f>
        <v>0</v>
      </c>
      <c r="K219" s="144"/>
      <c r="L219" s="32"/>
      <c r="M219" s="145" t="s">
        <v>1</v>
      </c>
      <c r="N219" s="146" t="s">
        <v>45</v>
      </c>
      <c r="P219" s="147">
        <f>O219*H219</f>
        <v>0</v>
      </c>
      <c r="Q219" s="147">
        <v>0</v>
      </c>
      <c r="R219" s="147">
        <f>Q219*H219</f>
        <v>0</v>
      </c>
      <c r="S219" s="147">
        <v>0</v>
      </c>
      <c r="T219" s="148">
        <f>S219*H219</f>
        <v>0</v>
      </c>
      <c r="AR219" s="149" t="s">
        <v>177</v>
      </c>
      <c r="AT219" s="149" t="s">
        <v>173</v>
      </c>
      <c r="AU219" s="149" t="s">
        <v>89</v>
      </c>
      <c r="AY219" s="17" t="s">
        <v>171</v>
      </c>
      <c r="BE219" s="150">
        <f>IF(N219="základní",J219,0)</f>
        <v>0</v>
      </c>
      <c r="BF219" s="150">
        <f>IF(N219="snížená",J219,0)</f>
        <v>0</v>
      </c>
      <c r="BG219" s="150">
        <f>IF(N219="zákl. přenesená",J219,0)</f>
        <v>0</v>
      </c>
      <c r="BH219" s="150">
        <f>IF(N219="sníž. přenesená",J219,0)</f>
        <v>0</v>
      </c>
      <c r="BI219" s="150">
        <f>IF(N219="nulová",J219,0)</f>
        <v>0</v>
      </c>
      <c r="BJ219" s="17" t="s">
        <v>87</v>
      </c>
      <c r="BK219" s="150">
        <f>ROUND(I219*H219,2)</f>
        <v>0</v>
      </c>
      <c r="BL219" s="17" t="s">
        <v>177</v>
      </c>
      <c r="BM219" s="149" t="s">
        <v>3258</v>
      </c>
    </row>
    <row r="220" spans="2:65" s="13" customFormat="1">
      <c r="B220" s="158"/>
      <c r="D220" s="152" t="s">
        <v>179</v>
      </c>
      <c r="E220" s="159" t="s">
        <v>1</v>
      </c>
      <c r="F220" s="160" t="s">
        <v>3259</v>
      </c>
      <c r="H220" s="161">
        <v>91.135000000000005</v>
      </c>
      <c r="I220" s="162"/>
      <c r="L220" s="158"/>
      <c r="M220" s="163"/>
      <c r="T220" s="164"/>
      <c r="AT220" s="159" t="s">
        <v>179</v>
      </c>
      <c r="AU220" s="159" t="s">
        <v>89</v>
      </c>
      <c r="AV220" s="13" t="s">
        <v>89</v>
      </c>
      <c r="AW220" s="13" t="s">
        <v>36</v>
      </c>
      <c r="AX220" s="13" t="s">
        <v>87</v>
      </c>
      <c r="AY220" s="159" t="s">
        <v>171</v>
      </c>
    </row>
    <row r="221" spans="2:65" s="1" customFormat="1" ht="37.950000000000003" customHeight="1">
      <c r="B221" s="32"/>
      <c r="C221" s="137" t="s">
        <v>487</v>
      </c>
      <c r="D221" s="137" t="s">
        <v>173</v>
      </c>
      <c r="E221" s="138" t="s">
        <v>658</v>
      </c>
      <c r="F221" s="139" t="s">
        <v>659</v>
      </c>
      <c r="G221" s="140" t="s">
        <v>280</v>
      </c>
      <c r="H221" s="141">
        <v>273.40499999999997</v>
      </c>
      <c r="I221" s="142"/>
      <c r="J221" s="143">
        <f>ROUND(I221*H221,2)</f>
        <v>0</v>
      </c>
      <c r="K221" s="144"/>
      <c r="L221" s="32"/>
      <c r="M221" s="145" t="s">
        <v>1</v>
      </c>
      <c r="N221" s="146" t="s">
        <v>45</v>
      </c>
      <c r="P221" s="147">
        <f>O221*H221</f>
        <v>0</v>
      </c>
      <c r="Q221" s="147">
        <v>0</v>
      </c>
      <c r="R221" s="147">
        <f>Q221*H221</f>
        <v>0</v>
      </c>
      <c r="S221" s="147">
        <v>0</v>
      </c>
      <c r="T221" s="148">
        <f>S221*H221</f>
        <v>0</v>
      </c>
      <c r="AR221" s="149" t="s">
        <v>177</v>
      </c>
      <c r="AT221" s="149" t="s">
        <v>173</v>
      </c>
      <c r="AU221" s="149" t="s">
        <v>89</v>
      </c>
      <c r="AY221" s="17" t="s">
        <v>171</v>
      </c>
      <c r="BE221" s="150">
        <f>IF(N221="základní",J221,0)</f>
        <v>0</v>
      </c>
      <c r="BF221" s="150">
        <f>IF(N221="snížená",J221,0)</f>
        <v>0</v>
      </c>
      <c r="BG221" s="150">
        <f>IF(N221="zákl. přenesená",J221,0)</f>
        <v>0</v>
      </c>
      <c r="BH221" s="150">
        <f>IF(N221="sníž. přenesená",J221,0)</f>
        <v>0</v>
      </c>
      <c r="BI221" s="150">
        <f>IF(N221="nulová",J221,0)</f>
        <v>0</v>
      </c>
      <c r="BJ221" s="17" t="s">
        <v>87</v>
      </c>
      <c r="BK221" s="150">
        <f>ROUND(I221*H221,2)</f>
        <v>0</v>
      </c>
      <c r="BL221" s="17" t="s">
        <v>177</v>
      </c>
      <c r="BM221" s="149" t="s">
        <v>3260</v>
      </c>
    </row>
    <row r="222" spans="2:65" s="13" customFormat="1" ht="20.399999999999999">
      <c r="B222" s="158"/>
      <c r="D222" s="152" t="s">
        <v>179</v>
      </c>
      <c r="E222" s="159" t="s">
        <v>1</v>
      </c>
      <c r="F222" s="160" t="s">
        <v>3261</v>
      </c>
      <c r="H222" s="161">
        <v>273.40499999999997</v>
      </c>
      <c r="I222" s="162"/>
      <c r="L222" s="158"/>
      <c r="M222" s="163"/>
      <c r="T222" s="164"/>
      <c r="AT222" s="159" t="s">
        <v>179</v>
      </c>
      <c r="AU222" s="159" t="s">
        <v>89</v>
      </c>
      <c r="AV222" s="13" t="s">
        <v>89</v>
      </c>
      <c r="AW222" s="13" t="s">
        <v>36</v>
      </c>
      <c r="AX222" s="13" t="s">
        <v>87</v>
      </c>
      <c r="AY222" s="159" t="s">
        <v>171</v>
      </c>
    </row>
    <row r="223" spans="2:65" s="1" customFormat="1" ht="37.950000000000003" customHeight="1">
      <c r="B223" s="32"/>
      <c r="C223" s="137" t="s">
        <v>519</v>
      </c>
      <c r="D223" s="137" t="s">
        <v>173</v>
      </c>
      <c r="E223" s="138" t="s">
        <v>665</v>
      </c>
      <c r="F223" s="139" t="s">
        <v>666</v>
      </c>
      <c r="G223" s="140" t="s">
        <v>280</v>
      </c>
      <c r="H223" s="141">
        <v>6.9829999999999997</v>
      </c>
      <c r="I223" s="142"/>
      <c r="J223" s="143">
        <f>ROUND(I223*H223,2)</f>
        <v>0</v>
      </c>
      <c r="K223" s="144"/>
      <c r="L223" s="32"/>
      <c r="M223" s="145" t="s">
        <v>1</v>
      </c>
      <c r="N223" s="146" t="s">
        <v>45</v>
      </c>
      <c r="P223" s="147">
        <f>O223*H223</f>
        <v>0</v>
      </c>
      <c r="Q223" s="147">
        <v>0</v>
      </c>
      <c r="R223" s="147">
        <f>Q223*H223</f>
        <v>0</v>
      </c>
      <c r="S223" s="147">
        <v>0</v>
      </c>
      <c r="T223" s="148">
        <f>S223*H223</f>
        <v>0</v>
      </c>
      <c r="AR223" s="149" t="s">
        <v>177</v>
      </c>
      <c r="AT223" s="149" t="s">
        <v>173</v>
      </c>
      <c r="AU223" s="149" t="s">
        <v>89</v>
      </c>
      <c r="AY223" s="17" t="s">
        <v>171</v>
      </c>
      <c r="BE223" s="150">
        <f>IF(N223="základní",J223,0)</f>
        <v>0</v>
      </c>
      <c r="BF223" s="150">
        <f>IF(N223="snížená",J223,0)</f>
        <v>0</v>
      </c>
      <c r="BG223" s="150">
        <f>IF(N223="zákl. přenesená",J223,0)</f>
        <v>0</v>
      </c>
      <c r="BH223" s="150">
        <f>IF(N223="sníž. přenesená",J223,0)</f>
        <v>0</v>
      </c>
      <c r="BI223" s="150">
        <f>IF(N223="nulová",J223,0)</f>
        <v>0</v>
      </c>
      <c r="BJ223" s="17" t="s">
        <v>87</v>
      </c>
      <c r="BK223" s="150">
        <f>ROUND(I223*H223,2)</f>
        <v>0</v>
      </c>
      <c r="BL223" s="17" t="s">
        <v>177</v>
      </c>
      <c r="BM223" s="149" t="s">
        <v>3262</v>
      </c>
    </row>
    <row r="224" spans="2:65" s="13" customFormat="1">
      <c r="B224" s="158"/>
      <c r="D224" s="152" t="s">
        <v>179</v>
      </c>
      <c r="E224" s="159" t="s">
        <v>1</v>
      </c>
      <c r="F224" s="160" t="s">
        <v>3158</v>
      </c>
      <c r="H224" s="161">
        <v>6.9829999999999997</v>
      </c>
      <c r="I224" s="162"/>
      <c r="L224" s="158"/>
      <c r="M224" s="163"/>
      <c r="T224" s="164"/>
      <c r="AT224" s="159" t="s">
        <v>179</v>
      </c>
      <c r="AU224" s="159" t="s">
        <v>89</v>
      </c>
      <c r="AV224" s="13" t="s">
        <v>89</v>
      </c>
      <c r="AW224" s="13" t="s">
        <v>36</v>
      </c>
      <c r="AX224" s="13" t="s">
        <v>87</v>
      </c>
      <c r="AY224" s="159" t="s">
        <v>171</v>
      </c>
    </row>
    <row r="225" spans="2:65" s="1" customFormat="1" ht="37.950000000000003" customHeight="1">
      <c r="B225" s="32"/>
      <c r="C225" s="137" t="s">
        <v>524</v>
      </c>
      <c r="D225" s="137" t="s">
        <v>173</v>
      </c>
      <c r="E225" s="138" t="s">
        <v>670</v>
      </c>
      <c r="F225" s="139" t="s">
        <v>671</v>
      </c>
      <c r="G225" s="140" t="s">
        <v>280</v>
      </c>
      <c r="H225" s="141">
        <v>20.949000000000002</v>
      </c>
      <c r="I225" s="142"/>
      <c r="J225" s="143">
        <f>ROUND(I225*H225,2)</f>
        <v>0</v>
      </c>
      <c r="K225" s="144"/>
      <c r="L225" s="32"/>
      <c r="M225" s="145" t="s">
        <v>1</v>
      </c>
      <c r="N225" s="146" t="s">
        <v>45</v>
      </c>
      <c r="P225" s="147">
        <f>O225*H225</f>
        <v>0</v>
      </c>
      <c r="Q225" s="147">
        <v>0</v>
      </c>
      <c r="R225" s="147">
        <f>Q225*H225</f>
        <v>0</v>
      </c>
      <c r="S225" s="147">
        <v>0</v>
      </c>
      <c r="T225" s="148">
        <f>S225*H225</f>
        <v>0</v>
      </c>
      <c r="AR225" s="149" t="s">
        <v>177</v>
      </c>
      <c r="AT225" s="149" t="s">
        <v>173</v>
      </c>
      <c r="AU225" s="149" t="s">
        <v>89</v>
      </c>
      <c r="AY225" s="17" t="s">
        <v>171</v>
      </c>
      <c r="BE225" s="150">
        <f>IF(N225="základní",J225,0)</f>
        <v>0</v>
      </c>
      <c r="BF225" s="150">
        <f>IF(N225="snížená",J225,0)</f>
        <v>0</v>
      </c>
      <c r="BG225" s="150">
        <f>IF(N225="zákl. přenesená",J225,0)</f>
        <v>0</v>
      </c>
      <c r="BH225" s="150">
        <f>IF(N225="sníž. přenesená",J225,0)</f>
        <v>0</v>
      </c>
      <c r="BI225" s="150">
        <f>IF(N225="nulová",J225,0)</f>
        <v>0</v>
      </c>
      <c r="BJ225" s="17" t="s">
        <v>87</v>
      </c>
      <c r="BK225" s="150">
        <f>ROUND(I225*H225,2)</f>
        <v>0</v>
      </c>
      <c r="BL225" s="17" t="s">
        <v>177</v>
      </c>
      <c r="BM225" s="149" t="s">
        <v>3263</v>
      </c>
    </row>
    <row r="226" spans="2:65" s="13" customFormat="1">
      <c r="B226" s="158"/>
      <c r="D226" s="152" t="s">
        <v>179</v>
      </c>
      <c r="E226" s="159" t="s">
        <v>1</v>
      </c>
      <c r="F226" s="160" t="s">
        <v>3264</v>
      </c>
      <c r="H226" s="161">
        <v>20.949000000000002</v>
      </c>
      <c r="I226" s="162"/>
      <c r="L226" s="158"/>
      <c r="M226" s="163"/>
      <c r="T226" s="164"/>
      <c r="AT226" s="159" t="s">
        <v>179</v>
      </c>
      <c r="AU226" s="159" t="s">
        <v>89</v>
      </c>
      <c r="AV226" s="13" t="s">
        <v>89</v>
      </c>
      <c r="AW226" s="13" t="s">
        <v>36</v>
      </c>
      <c r="AX226" s="13" t="s">
        <v>87</v>
      </c>
      <c r="AY226" s="159" t="s">
        <v>171</v>
      </c>
    </row>
    <row r="227" spans="2:65" s="1" customFormat="1" ht="24.15" customHeight="1">
      <c r="B227" s="32"/>
      <c r="C227" s="137" t="s">
        <v>528</v>
      </c>
      <c r="D227" s="137" t="s">
        <v>173</v>
      </c>
      <c r="E227" s="138" t="s">
        <v>1681</v>
      </c>
      <c r="F227" s="139" t="s">
        <v>1682</v>
      </c>
      <c r="G227" s="140" t="s">
        <v>280</v>
      </c>
      <c r="H227" s="141">
        <v>301.00700000000001</v>
      </c>
      <c r="I227" s="142"/>
      <c r="J227" s="143">
        <f>ROUND(I227*H227,2)</f>
        <v>0</v>
      </c>
      <c r="K227" s="144"/>
      <c r="L227" s="32"/>
      <c r="M227" s="145" t="s">
        <v>1</v>
      </c>
      <c r="N227" s="146" t="s">
        <v>45</v>
      </c>
      <c r="P227" s="147">
        <f>O227*H227</f>
        <v>0</v>
      </c>
      <c r="Q227" s="147">
        <v>0</v>
      </c>
      <c r="R227" s="147">
        <f>Q227*H227</f>
        <v>0</v>
      </c>
      <c r="S227" s="147">
        <v>0</v>
      </c>
      <c r="T227" s="148">
        <f>S227*H227</f>
        <v>0</v>
      </c>
      <c r="AR227" s="149" t="s">
        <v>177</v>
      </c>
      <c r="AT227" s="149" t="s">
        <v>173</v>
      </c>
      <c r="AU227" s="149" t="s">
        <v>89</v>
      </c>
      <c r="AY227" s="17" t="s">
        <v>171</v>
      </c>
      <c r="BE227" s="150">
        <f>IF(N227="základní",J227,0)</f>
        <v>0</v>
      </c>
      <c r="BF227" s="150">
        <f>IF(N227="snížená",J227,0)</f>
        <v>0</v>
      </c>
      <c r="BG227" s="150">
        <f>IF(N227="zákl. přenesená",J227,0)</f>
        <v>0</v>
      </c>
      <c r="BH227" s="150">
        <f>IF(N227="sníž. přenesená",J227,0)</f>
        <v>0</v>
      </c>
      <c r="BI227" s="150">
        <f>IF(N227="nulová",J227,0)</f>
        <v>0</v>
      </c>
      <c r="BJ227" s="17" t="s">
        <v>87</v>
      </c>
      <c r="BK227" s="150">
        <f>ROUND(I227*H227,2)</f>
        <v>0</v>
      </c>
      <c r="BL227" s="17" t="s">
        <v>177</v>
      </c>
      <c r="BM227" s="149" t="s">
        <v>3265</v>
      </c>
    </row>
    <row r="228" spans="2:65" s="13" customFormat="1">
      <c r="B228" s="158"/>
      <c r="D228" s="152" t="s">
        <v>179</v>
      </c>
      <c r="E228" s="159" t="s">
        <v>1</v>
      </c>
      <c r="F228" s="160" t="s">
        <v>678</v>
      </c>
      <c r="H228" s="161">
        <v>301.00700000000001</v>
      </c>
      <c r="I228" s="162"/>
      <c r="L228" s="158"/>
      <c r="M228" s="163"/>
      <c r="T228" s="164"/>
      <c r="AT228" s="159" t="s">
        <v>179</v>
      </c>
      <c r="AU228" s="159" t="s">
        <v>89</v>
      </c>
      <c r="AV228" s="13" t="s">
        <v>89</v>
      </c>
      <c r="AW228" s="13" t="s">
        <v>36</v>
      </c>
      <c r="AX228" s="13" t="s">
        <v>87</v>
      </c>
      <c r="AY228" s="159" t="s">
        <v>171</v>
      </c>
    </row>
    <row r="229" spans="2:65" s="1" customFormat="1" ht="33" customHeight="1">
      <c r="B229" s="32"/>
      <c r="C229" s="137" t="s">
        <v>532</v>
      </c>
      <c r="D229" s="137" t="s">
        <v>173</v>
      </c>
      <c r="E229" s="138" t="s">
        <v>687</v>
      </c>
      <c r="F229" s="139" t="s">
        <v>688</v>
      </c>
      <c r="G229" s="140" t="s">
        <v>689</v>
      </c>
      <c r="H229" s="141">
        <v>236.72200000000001</v>
      </c>
      <c r="I229" s="142"/>
      <c r="J229" s="143">
        <f>ROUND(I229*H229,2)</f>
        <v>0</v>
      </c>
      <c r="K229" s="144"/>
      <c r="L229" s="32"/>
      <c r="M229" s="145" t="s">
        <v>1</v>
      </c>
      <c r="N229" s="146" t="s">
        <v>45</v>
      </c>
      <c r="P229" s="147">
        <f>O229*H229</f>
        <v>0</v>
      </c>
      <c r="Q229" s="147">
        <v>0</v>
      </c>
      <c r="R229" s="147">
        <f>Q229*H229</f>
        <v>0</v>
      </c>
      <c r="S229" s="147">
        <v>0</v>
      </c>
      <c r="T229" s="148">
        <f>S229*H229</f>
        <v>0</v>
      </c>
      <c r="AR229" s="149" t="s">
        <v>177</v>
      </c>
      <c r="AT229" s="149" t="s">
        <v>173</v>
      </c>
      <c r="AU229" s="149" t="s">
        <v>89</v>
      </c>
      <c r="AY229" s="17" t="s">
        <v>171</v>
      </c>
      <c r="BE229" s="150">
        <f>IF(N229="základní",J229,0)</f>
        <v>0</v>
      </c>
      <c r="BF229" s="150">
        <f>IF(N229="snížená",J229,0)</f>
        <v>0</v>
      </c>
      <c r="BG229" s="150">
        <f>IF(N229="zákl. přenesená",J229,0)</f>
        <v>0</v>
      </c>
      <c r="BH229" s="150">
        <f>IF(N229="sníž. přenesená",J229,0)</f>
        <v>0</v>
      </c>
      <c r="BI229" s="150">
        <f>IF(N229="nulová",J229,0)</f>
        <v>0</v>
      </c>
      <c r="BJ229" s="17" t="s">
        <v>87</v>
      </c>
      <c r="BK229" s="150">
        <f>ROUND(I229*H229,2)</f>
        <v>0</v>
      </c>
      <c r="BL229" s="17" t="s">
        <v>177</v>
      </c>
      <c r="BM229" s="149" t="s">
        <v>3266</v>
      </c>
    </row>
    <row r="230" spans="2:65" s="13" customFormat="1">
      <c r="B230" s="158"/>
      <c r="D230" s="152" t="s">
        <v>179</v>
      </c>
      <c r="E230" s="159" t="s">
        <v>1</v>
      </c>
      <c r="F230" s="160" t="s">
        <v>691</v>
      </c>
      <c r="H230" s="161">
        <v>131.512</v>
      </c>
      <c r="I230" s="162"/>
      <c r="L230" s="158"/>
      <c r="M230" s="163"/>
      <c r="T230" s="164"/>
      <c r="AT230" s="159" t="s">
        <v>179</v>
      </c>
      <c r="AU230" s="159" t="s">
        <v>89</v>
      </c>
      <c r="AV230" s="13" t="s">
        <v>89</v>
      </c>
      <c r="AW230" s="13" t="s">
        <v>36</v>
      </c>
      <c r="AX230" s="13" t="s">
        <v>87</v>
      </c>
      <c r="AY230" s="159" t="s">
        <v>171</v>
      </c>
    </row>
    <row r="231" spans="2:65" s="13" customFormat="1">
      <c r="B231" s="158"/>
      <c r="D231" s="152" t="s">
        <v>179</v>
      </c>
      <c r="F231" s="160" t="s">
        <v>3267</v>
      </c>
      <c r="H231" s="161">
        <v>236.72200000000001</v>
      </c>
      <c r="I231" s="162"/>
      <c r="L231" s="158"/>
      <c r="M231" s="163"/>
      <c r="T231" s="164"/>
      <c r="AT231" s="159" t="s">
        <v>179</v>
      </c>
      <c r="AU231" s="159" t="s">
        <v>89</v>
      </c>
      <c r="AV231" s="13" t="s">
        <v>89</v>
      </c>
      <c r="AW231" s="13" t="s">
        <v>4</v>
      </c>
      <c r="AX231" s="13" t="s">
        <v>87</v>
      </c>
      <c r="AY231" s="159" t="s">
        <v>171</v>
      </c>
    </row>
    <row r="232" spans="2:65" s="1" customFormat="1" ht="16.5" customHeight="1">
      <c r="B232" s="32"/>
      <c r="C232" s="137" t="s">
        <v>536</v>
      </c>
      <c r="D232" s="137" t="s">
        <v>173</v>
      </c>
      <c r="E232" s="138" t="s">
        <v>697</v>
      </c>
      <c r="F232" s="139" t="s">
        <v>698</v>
      </c>
      <c r="G232" s="140" t="s">
        <v>280</v>
      </c>
      <c r="H232" s="141">
        <v>432.51900000000001</v>
      </c>
      <c r="I232" s="142"/>
      <c r="J232" s="143">
        <f>ROUND(I232*H232,2)</f>
        <v>0</v>
      </c>
      <c r="K232" s="144"/>
      <c r="L232" s="32"/>
      <c r="M232" s="145" t="s">
        <v>1</v>
      </c>
      <c r="N232" s="146" t="s">
        <v>45</v>
      </c>
      <c r="P232" s="147">
        <f>O232*H232</f>
        <v>0</v>
      </c>
      <c r="Q232" s="147">
        <v>0</v>
      </c>
      <c r="R232" s="147">
        <f>Q232*H232</f>
        <v>0</v>
      </c>
      <c r="S232" s="147">
        <v>0</v>
      </c>
      <c r="T232" s="148">
        <f>S232*H232</f>
        <v>0</v>
      </c>
      <c r="AR232" s="149" t="s">
        <v>177</v>
      </c>
      <c r="AT232" s="149" t="s">
        <v>173</v>
      </c>
      <c r="AU232" s="149" t="s">
        <v>89</v>
      </c>
      <c r="AY232" s="17" t="s">
        <v>171</v>
      </c>
      <c r="BE232" s="150">
        <f>IF(N232="základní",J232,0)</f>
        <v>0</v>
      </c>
      <c r="BF232" s="150">
        <f>IF(N232="snížená",J232,0)</f>
        <v>0</v>
      </c>
      <c r="BG232" s="150">
        <f>IF(N232="zákl. přenesená",J232,0)</f>
        <v>0</v>
      </c>
      <c r="BH232" s="150">
        <f>IF(N232="sníž. přenesená",J232,0)</f>
        <v>0</v>
      </c>
      <c r="BI232" s="150">
        <f>IF(N232="nulová",J232,0)</f>
        <v>0</v>
      </c>
      <c r="BJ232" s="17" t="s">
        <v>87</v>
      </c>
      <c r="BK232" s="150">
        <f>ROUND(I232*H232,2)</f>
        <v>0</v>
      </c>
      <c r="BL232" s="17" t="s">
        <v>177</v>
      </c>
      <c r="BM232" s="149" t="s">
        <v>3268</v>
      </c>
    </row>
    <row r="233" spans="2:65" s="13" customFormat="1" ht="20.399999999999999">
      <c r="B233" s="158"/>
      <c r="D233" s="152" t="s">
        <v>179</v>
      </c>
      <c r="E233" s="159" t="s">
        <v>678</v>
      </c>
      <c r="F233" s="160" t="s">
        <v>3269</v>
      </c>
      <c r="H233" s="161">
        <v>301.00700000000001</v>
      </c>
      <c r="I233" s="162"/>
      <c r="L233" s="158"/>
      <c r="M233" s="163"/>
      <c r="T233" s="164"/>
      <c r="AT233" s="159" t="s">
        <v>179</v>
      </c>
      <c r="AU233" s="159" t="s">
        <v>89</v>
      </c>
      <c r="AV233" s="13" t="s">
        <v>89</v>
      </c>
      <c r="AW233" s="13" t="s">
        <v>36</v>
      </c>
      <c r="AX233" s="13" t="s">
        <v>80</v>
      </c>
      <c r="AY233" s="159" t="s">
        <v>171</v>
      </c>
    </row>
    <row r="234" spans="2:65" s="13" customFormat="1" ht="20.399999999999999">
      <c r="B234" s="158"/>
      <c r="D234" s="152" t="s">
        <v>179</v>
      </c>
      <c r="E234" s="159" t="s">
        <v>691</v>
      </c>
      <c r="F234" s="160" t="s">
        <v>3270</v>
      </c>
      <c r="H234" s="161">
        <v>131.512</v>
      </c>
      <c r="I234" s="162"/>
      <c r="L234" s="158"/>
      <c r="M234" s="163"/>
      <c r="T234" s="164"/>
      <c r="AT234" s="159" t="s">
        <v>179</v>
      </c>
      <c r="AU234" s="159" t="s">
        <v>89</v>
      </c>
      <c r="AV234" s="13" t="s">
        <v>89</v>
      </c>
      <c r="AW234" s="13" t="s">
        <v>36</v>
      </c>
      <c r="AX234" s="13" t="s">
        <v>80</v>
      </c>
      <c r="AY234" s="159" t="s">
        <v>171</v>
      </c>
    </row>
    <row r="235" spans="2:65" s="14" customFormat="1">
      <c r="B235" s="165"/>
      <c r="D235" s="152" t="s">
        <v>179</v>
      </c>
      <c r="E235" s="166" t="s">
        <v>1</v>
      </c>
      <c r="F235" s="167" t="s">
        <v>183</v>
      </c>
      <c r="H235" s="168">
        <v>432.51900000000001</v>
      </c>
      <c r="I235" s="169"/>
      <c r="L235" s="165"/>
      <c r="M235" s="170"/>
      <c r="T235" s="171"/>
      <c r="AT235" s="166" t="s">
        <v>179</v>
      </c>
      <c r="AU235" s="166" t="s">
        <v>89</v>
      </c>
      <c r="AV235" s="14" t="s">
        <v>177</v>
      </c>
      <c r="AW235" s="14" t="s">
        <v>36</v>
      </c>
      <c r="AX235" s="14" t="s">
        <v>87</v>
      </c>
      <c r="AY235" s="166" t="s">
        <v>171</v>
      </c>
    </row>
    <row r="236" spans="2:65" s="1" customFormat="1" ht="24.15" customHeight="1">
      <c r="B236" s="32"/>
      <c r="C236" s="137" t="s">
        <v>540</v>
      </c>
      <c r="D236" s="137" t="s">
        <v>173</v>
      </c>
      <c r="E236" s="138" t="s">
        <v>1701</v>
      </c>
      <c r="F236" s="139" t="s">
        <v>705</v>
      </c>
      <c r="G236" s="140" t="s">
        <v>280</v>
      </c>
      <c r="H236" s="141">
        <v>208.58099999999999</v>
      </c>
      <c r="I236" s="142"/>
      <c r="J236" s="143">
        <f>ROUND(I236*H236,2)</f>
        <v>0</v>
      </c>
      <c r="K236" s="144"/>
      <c r="L236" s="32"/>
      <c r="M236" s="145" t="s">
        <v>1</v>
      </c>
      <c r="N236" s="146" t="s">
        <v>45</v>
      </c>
      <c r="P236" s="147">
        <f>O236*H236</f>
        <v>0</v>
      </c>
      <c r="Q236" s="147">
        <v>0</v>
      </c>
      <c r="R236" s="147">
        <f>Q236*H236</f>
        <v>0</v>
      </c>
      <c r="S236" s="147">
        <v>0</v>
      </c>
      <c r="T236" s="148">
        <f>S236*H236</f>
        <v>0</v>
      </c>
      <c r="AR236" s="149" t="s">
        <v>177</v>
      </c>
      <c r="AT236" s="149" t="s">
        <v>173</v>
      </c>
      <c r="AU236" s="149" t="s">
        <v>89</v>
      </c>
      <c r="AY236" s="17" t="s">
        <v>171</v>
      </c>
      <c r="BE236" s="150">
        <f>IF(N236="základní",J236,0)</f>
        <v>0</v>
      </c>
      <c r="BF236" s="150">
        <f>IF(N236="snížená",J236,0)</f>
        <v>0</v>
      </c>
      <c r="BG236" s="150">
        <f>IF(N236="zákl. přenesená",J236,0)</f>
        <v>0</v>
      </c>
      <c r="BH236" s="150">
        <f>IF(N236="sníž. přenesená",J236,0)</f>
        <v>0</v>
      </c>
      <c r="BI236" s="150">
        <f>IF(N236="nulová",J236,0)</f>
        <v>0</v>
      </c>
      <c r="BJ236" s="17" t="s">
        <v>87</v>
      </c>
      <c r="BK236" s="150">
        <f>ROUND(I236*H236,2)</f>
        <v>0</v>
      </c>
      <c r="BL236" s="17" t="s">
        <v>177</v>
      </c>
      <c r="BM236" s="149" t="s">
        <v>3271</v>
      </c>
    </row>
    <row r="237" spans="2:65" s="13" customFormat="1" ht="20.399999999999999">
      <c r="B237" s="158"/>
      <c r="D237" s="152" t="s">
        <v>179</v>
      </c>
      <c r="E237" s="159" t="s">
        <v>3171</v>
      </c>
      <c r="F237" s="160" t="s">
        <v>3272</v>
      </c>
      <c r="H237" s="161">
        <v>289.18200000000002</v>
      </c>
      <c r="I237" s="162"/>
      <c r="L237" s="158"/>
      <c r="M237" s="163"/>
      <c r="T237" s="164"/>
      <c r="AT237" s="159" t="s">
        <v>179</v>
      </c>
      <c r="AU237" s="159" t="s">
        <v>89</v>
      </c>
      <c r="AV237" s="13" t="s">
        <v>89</v>
      </c>
      <c r="AW237" s="13" t="s">
        <v>36</v>
      </c>
      <c r="AX237" s="13" t="s">
        <v>80</v>
      </c>
      <c r="AY237" s="159" t="s">
        <v>171</v>
      </c>
    </row>
    <row r="238" spans="2:65" s="13" customFormat="1">
      <c r="B238" s="158"/>
      <c r="D238" s="152" t="s">
        <v>179</v>
      </c>
      <c r="E238" s="159" t="s">
        <v>1</v>
      </c>
      <c r="F238" s="160" t="s">
        <v>3273</v>
      </c>
      <c r="H238" s="161">
        <v>-15.731</v>
      </c>
      <c r="I238" s="162"/>
      <c r="L238" s="158"/>
      <c r="M238" s="163"/>
      <c r="T238" s="164"/>
      <c r="AT238" s="159" t="s">
        <v>179</v>
      </c>
      <c r="AU238" s="159" t="s">
        <v>89</v>
      </c>
      <c r="AV238" s="13" t="s">
        <v>89</v>
      </c>
      <c r="AW238" s="13" t="s">
        <v>36</v>
      </c>
      <c r="AX238" s="13" t="s">
        <v>80</v>
      </c>
      <c r="AY238" s="159" t="s">
        <v>171</v>
      </c>
    </row>
    <row r="239" spans="2:65" s="13" customFormat="1">
      <c r="B239" s="158"/>
      <c r="D239" s="152" t="s">
        <v>179</v>
      </c>
      <c r="E239" s="159" t="s">
        <v>1</v>
      </c>
      <c r="F239" s="160" t="s">
        <v>3274</v>
      </c>
      <c r="H239" s="161">
        <v>-63.015000000000001</v>
      </c>
      <c r="I239" s="162"/>
      <c r="L239" s="158"/>
      <c r="M239" s="163"/>
      <c r="T239" s="164"/>
      <c r="AT239" s="159" t="s">
        <v>179</v>
      </c>
      <c r="AU239" s="159" t="s">
        <v>89</v>
      </c>
      <c r="AV239" s="13" t="s">
        <v>89</v>
      </c>
      <c r="AW239" s="13" t="s">
        <v>36</v>
      </c>
      <c r="AX239" s="13" t="s">
        <v>80</v>
      </c>
      <c r="AY239" s="159" t="s">
        <v>171</v>
      </c>
    </row>
    <row r="240" spans="2:65" s="13" customFormat="1">
      <c r="B240" s="158"/>
      <c r="D240" s="152" t="s">
        <v>179</v>
      </c>
      <c r="E240" s="159" t="s">
        <v>1</v>
      </c>
      <c r="F240" s="160" t="s">
        <v>3173</v>
      </c>
      <c r="H240" s="161">
        <v>-1.482</v>
      </c>
      <c r="I240" s="162"/>
      <c r="L240" s="158"/>
      <c r="M240" s="163"/>
      <c r="T240" s="164"/>
      <c r="AT240" s="159" t="s">
        <v>179</v>
      </c>
      <c r="AU240" s="159" t="s">
        <v>89</v>
      </c>
      <c r="AV240" s="13" t="s">
        <v>89</v>
      </c>
      <c r="AW240" s="13" t="s">
        <v>36</v>
      </c>
      <c r="AX240" s="13" t="s">
        <v>80</v>
      </c>
      <c r="AY240" s="159" t="s">
        <v>171</v>
      </c>
    </row>
    <row r="241" spans="2:65" s="13" customFormat="1">
      <c r="B241" s="158"/>
      <c r="D241" s="152" t="s">
        <v>179</v>
      </c>
      <c r="E241" s="159" t="s">
        <v>1</v>
      </c>
      <c r="F241" s="160" t="s">
        <v>3275</v>
      </c>
      <c r="H241" s="161">
        <v>-0.373</v>
      </c>
      <c r="I241" s="162"/>
      <c r="L241" s="158"/>
      <c r="M241" s="163"/>
      <c r="T241" s="164"/>
      <c r="AT241" s="159" t="s">
        <v>179</v>
      </c>
      <c r="AU241" s="159" t="s">
        <v>89</v>
      </c>
      <c r="AV241" s="13" t="s">
        <v>89</v>
      </c>
      <c r="AW241" s="13" t="s">
        <v>36</v>
      </c>
      <c r="AX241" s="13" t="s">
        <v>80</v>
      </c>
      <c r="AY241" s="159" t="s">
        <v>171</v>
      </c>
    </row>
    <row r="242" spans="2:65" s="14" customFormat="1">
      <c r="B242" s="165"/>
      <c r="D242" s="152" t="s">
        <v>179</v>
      </c>
      <c r="E242" s="166" t="s">
        <v>3161</v>
      </c>
      <c r="F242" s="167" t="s">
        <v>183</v>
      </c>
      <c r="H242" s="168">
        <v>208.58099999999999</v>
      </c>
      <c r="I242" s="169"/>
      <c r="L242" s="165"/>
      <c r="M242" s="170"/>
      <c r="T242" s="171"/>
      <c r="AT242" s="166" t="s">
        <v>179</v>
      </c>
      <c r="AU242" s="166" t="s">
        <v>89</v>
      </c>
      <c r="AV242" s="14" t="s">
        <v>177</v>
      </c>
      <c r="AW242" s="14" t="s">
        <v>36</v>
      </c>
      <c r="AX242" s="14" t="s">
        <v>87</v>
      </c>
      <c r="AY242" s="166" t="s">
        <v>171</v>
      </c>
    </row>
    <row r="243" spans="2:65" s="1" customFormat="1" ht="24.15" customHeight="1">
      <c r="B243" s="32"/>
      <c r="C243" s="182" t="s">
        <v>544</v>
      </c>
      <c r="D243" s="182" t="s">
        <v>757</v>
      </c>
      <c r="E243" s="183" t="s">
        <v>758</v>
      </c>
      <c r="F243" s="184" t="s">
        <v>759</v>
      </c>
      <c r="G243" s="185" t="s">
        <v>280</v>
      </c>
      <c r="H243" s="186">
        <v>50.911000000000001</v>
      </c>
      <c r="I243" s="187"/>
      <c r="J243" s="188">
        <f>ROUND(I243*H243,2)</f>
        <v>0</v>
      </c>
      <c r="K243" s="189"/>
      <c r="L243" s="190"/>
      <c r="M243" s="191" t="s">
        <v>1</v>
      </c>
      <c r="N243" s="192" t="s">
        <v>45</v>
      </c>
      <c r="P243" s="147">
        <f>O243*H243</f>
        <v>0</v>
      </c>
      <c r="Q243" s="147">
        <v>0</v>
      </c>
      <c r="R243" s="147">
        <f>Q243*H243</f>
        <v>0</v>
      </c>
      <c r="S243" s="147">
        <v>0</v>
      </c>
      <c r="T243" s="148">
        <f>S243*H243</f>
        <v>0</v>
      </c>
      <c r="AR243" s="149" t="s">
        <v>225</v>
      </c>
      <c r="AT243" s="149" t="s">
        <v>757</v>
      </c>
      <c r="AU243" s="149" t="s">
        <v>89</v>
      </c>
      <c r="AY243" s="17" t="s">
        <v>171</v>
      </c>
      <c r="BE243" s="150">
        <f>IF(N243="základní",J243,0)</f>
        <v>0</v>
      </c>
      <c r="BF243" s="150">
        <f>IF(N243="snížená",J243,0)</f>
        <v>0</v>
      </c>
      <c r="BG243" s="150">
        <f>IF(N243="zákl. přenesená",J243,0)</f>
        <v>0</v>
      </c>
      <c r="BH243" s="150">
        <f>IF(N243="sníž. přenesená",J243,0)</f>
        <v>0</v>
      </c>
      <c r="BI243" s="150">
        <f>IF(N243="nulová",J243,0)</f>
        <v>0</v>
      </c>
      <c r="BJ243" s="17" t="s">
        <v>87</v>
      </c>
      <c r="BK243" s="150">
        <f>ROUND(I243*H243,2)</f>
        <v>0</v>
      </c>
      <c r="BL243" s="17" t="s">
        <v>177</v>
      </c>
      <c r="BM243" s="149" t="s">
        <v>3276</v>
      </c>
    </row>
    <row r="244" spans="2:65" s="12" customFormat="1">
      <c r="B244" s="151"/>
      <c r="D244" s="152" t="s">
        <v>179</v>
      </c>
      <c r="E244" s="153" t="s">
        <v>1</v>
      </c>
      <c r="F244" s="154" t="s">
        <v>3211</v>
      </c>
      <c r="H244" s="153" t="s">
        <v>1</v>
      </c>
      <c r="I244" s="155"/>
      <c r="L244" s="151"/>
      <c r="M244" s="156"/>
      <c r="T244" s="157"/>
      <c r="AT244" s="153" t="s">
        <v>179</v>
      </c>
      <c r="AU244" s="153" t="s">
        <v>89</v>
      </c>
      <c r="AV244" s="12" t="s">
        <v>87</v>
      </c>
      <c r="AW244" s="12" t="s">
        <v>36</v>
      </c>
      <c r="AX244" s="12" t="s">
        <v>80</v>
      </c>
      <c r="AY244" s="153" t="s">
        <v>171</v>
      </c>
    </row>
    <row r="245" spans="2:65" s="13" customFormat="1">
      <c r="B245" s="158"/>
      <c r="D245" s="152" t="s">
        <v>179</v>
      </c>
      <c r="E245" s="159" t="s">
        <v>1</v>
      </c>
      <c r="F245" s="160" t="s">
        <v>3277</v>
      </c>
      <c r="H245" s="161">
        <v>29.004000000000001</v>
      </c>
      <c r="I245" s="162"/>
      <c r="L245" s="158"/>
      <c r="M245" s="163"/>
      <c r="T245" s="164"/>
      <c r="AT245" s="159" t="s">
        <v>179</v>
      </c>
      <c r="AU245" s="159" t="s">
        <v>89</v>
      </c>
      <c r="AV245" s="13" t="s">
        <v>89</v>
      </c>
      <c r="AW245" s="13" t="s">
        <v>36</v>
      </c>
      <c r="AX245" s="13" t="s">
        <v>80</v>
      </c>
      <c r="AY245" s="159" t="s">
        <v>171</v>
      </c>
    </row>
    <row r="246" spans="2:65" s="13" customFormat="1">
      <c r="B246" s="158"/>
      <c r="D246" s="152" t="s">
        <v>179</v>
      </c>
      <c r="E246" s="159" t="s">
        <v>1</v>
      </c>
      <c r="F246" s="160" t="s">
        <v>3278</v>
      </c>
      <c r="H246" s="161">
        <v>17.806999999999999</v>
      </c>
      <c r="I246" s="162"/>
      <c r="L246" s="158"/>
      <c r="M246" s="163"/>
      <c r="T246" s="164"/>
      <c r="AT246" s="159" t="s">
        <v>179</v>
      </c>
      <c r="AU246" s="159" t="s">
        <v>89</v>
      </c>
      <c r="AV246" s="13" t="s">
        <v>89</v>
      </c>
      <c r="AW246" s="13" t="s">
        <v>36</v>
      </c>
      <c r="AX246" s="13" t="s">
        <v>80</v>
      </c>
      <c r="AY246" s="159" t="s">
        <v>171</v>
      </c>
    </row>
    <row r="247" spans="2:65" s="12" customFormat="1">
      <c r="B247" s="151"/>
      <c r="D247" s="152" t="s">
        <v>179</v>
      </c>
      <c r="E247" s="153" t="s">
        <v>1</v>
      </c>
      <c r="F247" s="154" t="s">
        <v>3214</v>
      </c>
      <c r="H247" s="153" t="s">
        <v>1</v>
      </c>
      <c r="I247" s="155"/>
      <c r="L247" s="151"/>
      <c r="M247" s="156"/>
      <c r="T247" s="157"/>
      <c r="AT247" s="153" t="s">
        <v>179</v>
      </c>
      <c r="AU247" s="153" t="s">
        <v>89</v>
      </c>
      <c r="AV247" s="12" t="s">
        <v>87</v>
      </c>
      <c r="AW247" s="12" t="s">
        <v>36</v>
      </c>
      <c r="AX247" s="12" t="s">
        <v>80</v>
      </c>
      <c r="AY247" s="153" t="s">
        <v>171</v>
      </c>
    </row>
    <row r="248" spans="2:65" s="13" customFormat="1">
      <c r="B248" s="158"/>
      <c r="D248" s="152" t="s">
        <v>179</v>
      </c>
      <c r="E248" s="159" t="s">
        <v>1</v>
      </c>
      <c r="F248" s="160" t="s">
        <v>3279</v>
      </c>
      <c r="H248" s="161">
        <v>4.0999999999999996</v>
      </c>
      <c r="I248" s="162"/>
      <c r="L248" s="158"/>
      <c r="M248" s="163"/>
      <c r="T248" s="164"/>
      <c r="AT248" s="159" t="s">
        <v>179</v>
      </c>
      <c r="AU248" s="159" t="s">
        <v>89</v>
      </c>
      <c r="AV248" s="13" t="s">
        <v>89</v>
      </c>
      <c r="AW248" s="13" t="s">
        <v>36</v>
      </c>
      <c r="AX248" s="13" t="s">
        <v>80</v>
      </c>
      <c r="AY248" s="159" t="s">
        <v>171</v>
      </c>
    </row>
    <row r="249" spans="2:65" s="14" customFormat="1">
      <c r="B249" s="165"/>
      <c r="D249" s="152" t="s">
        <v>179</v>
      </c>
      <c r="E249" s="166" t="s">
        <v>3164</v>
      </c>
      <c r="F249" s="167" t="s">
        <v>183</v>
      </c>
      <c r="H249" s="168">
        <v>50.911000000000001</v>
      </c>
      <c r="I249" s="169"/>
      <c r="L249" s="165"/>
      <c r="M249" s="170"/>
      <c r="T249" s="171"/>
      <c r="AT249" s="166" t="s">
        <v>179</v>
      </c>
      <c r="AU249" s="166" t="s">
        <v>89</v>
      </c>
      <c r="AV249" s="14" t="s">
        <v>177</v>
      </c>
      <c r="AW249" s="14" t="s">
        <v>36</v>
      </c>
      <c r="AX249" s="14" t="s">
        <v>87</v>
      </c>
      <c r="AY249" s="166" t="s">
        <v>171</v>
      </c>
    </row>
    <row r="250" spans="2:65" s="1" customFormat="1" ht="24.15" customHeight="1">
      <c r="B250" s="32"/>
      <c r="C250" s="137" t="s">
        <v>548</v>
      </c>
      <c r="D250" s="137" t="s">
        <v>173</v>
      </c>
      <c r="E250" s="138" t="s">
        <v>763</v>
      </c>
      <c r="F250" s="139" t="s">
        <v>764</v>
      </c>
      <c r="G250" s="140" t="s">
        <v>280</v>
      </c>
      <c r="H250" s="141">
        <v>63.015000000000001</v>
      </c>
      <c r="I250" s="142"/>
      <c r="J250" s="143">
        <f>ROUND(I250*H250,2)</f>
        <v>0</v>
      </c>
      <c r="K250" s="144"/>
      <c r="L250" s="32"/>
      <c r="M250" s="145" t="s">
        <v>1</v>
      </c>
      <c r="N250" s="146" t="s">
        <v>45</v>
      </c>
      <c r="P250" s="147">
        <f>O250*H250</f>
        <v>0</v>
      </c>
      <c r="Q250" s="147">
        <v>0</v>
      </c>
      <c r="R250" s="147">
        <f>Q250*H250</f>
        <v>0</v>
      </c>
      <c r="S250" s="147">
        <v>0</v>
      </c>
      <c r="T250" s="148">
        <f>S250*H250</f>
        <v>0</v>
      </c>
      <c r="AR250" s="149" t="s">
        <v>177</v>
      </c>
      <c r="AT250" s="149" t="s">
        <v>173</v>
      </c>
      <c r="AU250" s="149" t="s">
        <v>89</v>
      </c>
      <c r="AY250" s="17" t="s">
        <v>171</v>
      </c>
      <c r="BE250" s="150">
        <f>IF(N250="základní",J250,0)</f>
        <v>0</v>
      </c>
      <c r="BF250" s="150">
        <f>IF(N250="snížená",J250,0)</f>
        <v>0</v>
      </c>
      <c r="BG250" s="150">
        <f>IF(N250="zákl. přenesená",J250,0)</f>
        <v>0</v>
      </c>
      <c r="BH250" s="150">
        <f>IF(N250="sníž. přenesená",J250,0)</f>
        <v>0</v>
      </c>
      <c r="BI250" s="150">
        <f>IF(N250="nulová",J250,0)</f>
        <v>0</v>
      </c>
      <c r="BJ250" s="17" t="s">
        <v>87</v>
      </c>
      <c r="BK250" s="150">
        <f>ROUND(I250*H250,2)</f>
        <v>0</v>
      </c>
      <c r="BL250" s="17" t="s">
        <v>177</v>
      </c>
      <c r="BM250" s="149" t="s">
        <v>3280</v>
      </c>
    </row>
    <row r="251" spans="2:65" s="12" customFormat="1">
      <c r="B251" s="151"/>
      <c r="D251" s="152" t="s">
        <v>179</v>
      </c>
      <c r="E251" s="153" t="s">
        <v>1</v>
      </c>
      <c r="F251" s="154" t="s">
        <v>3237</v>
      </c>
      <c r="H251" s="153" t="s">
        <v>1</v>
      </c>
      <c r="I251" s="155"/>
      <c r="L251" s="151"/>
      <c r="M251" s="156"/>
      <c r="T251" s="157"/>
      <c r="AT251" s="153" t="s">
        <v>179</v>
      </c>
      <c r="AU251" s="153" t="s">
        <v>89</v>
      </c>
      <c r="AV251" s="12" t="s">
        <v>87</v>
      </c>
      <c r="AW251" s="12" t="s">
        <v>36</v>
      </c>
      <c r="AX251" s="12" t="s">
        <v>80</v>
      </c>
      <c r="AY251" s="153" t="s">
        <v>171</v>
      </c>
    </row>
    <row r="252" spans="2:65" s="13" customFormat="1">
      <c r="B252" s="158"/>
      <c r="D252" s="152" t="s">
        <v>179</v>
      </c>
      <c r="E252" s="159" t="s">
        <v>1</v>
      </c>
      <c r="F252" s="160" t="s">
        <v>3281</v>
      </c>
      <c r="H252" s="161">
        <v>44.395000000000003</v>
      </c>
      <c r="I252" s="162"/>
      <c r="L252" s="158"/>
      <c r="M252" s="163"/>
      <c r="T252" s="164"/>
      <c r="AT252" s="159" t="s">
        <v>179</v>
      </c>
      <c r="AU252" s="159" t="s">
        <v>89</v>
      </c>
      <c r="AV252" s="13" t="s">
        <v>89</v>
      </c>
      <c r="AW252" s="13" t="s">
        <v>36</v>
      </c>
      <c r="AX252" s="13" t="s">
        <v>80</v>
      </c>
      <c r="AY252" s="159" t="s">
        <v>171</v>
      </c>
    </row>
    <row r="253" spans="2:65" s="13" customFormat="1">
      <c r="B253" s="158"/>
      <c r="D253" s="152" t="s">
        <v>179</v>
      </c>
      <c r="E253" s="159" t="s">
        <v>1</v>
      </c>
      <c r="F253" s="160" t="s">
        <v>3282</v>
      </c>
      <c r="H253" s="161">
        <v>6.359</v>
      </c>
      <c r="I253" s="162"/>
      <c r="L253" s="158"/>
      <c r="M253" s="163"/>
      <c r="T253" s="164"/>
      <c r="AT253" s="159" t="s">
        <v>179</v>
      </c>
      <c r="AU253" s="159" t="s">
        <v>89</v>
      </c>
      <c r="AV253" s="13" t="s">
        <v>89</v>
      </c>
      <c r="AW253" s="13" t="s">
        <v>36</v>
      </c>
      <c r="AX253" s="13" t="s">
        <v>80</v>
      </c>
      <c r="AY253" s="159" t="s">
        <v>171</v>
      </c>
    </row>
    <row r="254" spans="2:65" s="15" customFormat="1">
      <c r="B254" s="172"/>
      <c r="D254" s="152" t="s">
        <v>179</v>
      </c>
      <c r="E254" s="173" t="s">
        <v>1</v>
      </c>
      <c r="F254" s="174" t="s">
        <v>224</v>
      </c>
      <c r="H254" s="175">
        <v>50.753999999999998</v>
      </c>
      <c r="I254" s="176"/>
      <c r="L254" s="172"/>
      <c r="M254" s="177"/>
      <c r="T254" s="178"/>
      <c r="AT254" s="173" t="s">
        <v>179</v>
      </c>
      <c r="AU254" s="173" t="s">
        <v>89</v>
      </c>
      <c r="AV254" s="15" t="s">
        <v>96</v>
      </c>
      <c r="AW254" s="15" t="s">
        <v>36</v>
      </c>
      <c r="AX254" s="15" t="s">
        <v>80</v>
      </c>
      <c r="AY254" s="173" t="s">
        <v>171</v>
      </c>
    </row>
    <row r="255" spans="2:65" s="12" customFormat="1">
      <c r="B255" s="151"/>
      <c r="D255" s="152" t="s">
        <v>179</v>
      </c>
      <c r="E255" s="153" t="s">
        <v>1</v>
      </c>
      <c r="F255" s="154" t="s">
        <v>3245</v>
      </c>
      <c r="H255" s="153" t="s">
        <v>1</v>
      </c>
      <c r="I255" s="155"/>
      <c r="L255" s="151"/>
      <c r="M255" s="156"/>
      <c r="T255" s="157"/>
      <c r="AT255" s="153" t="s">
        <v>179</v>
      </c>
      <c r="AU255" s="153" t="s">
        <v>89</v>
      </c>
      <c r="AV255" s="12" t="s">
        <v>87</v>
      </c>
      <c r="AW255" s="12" t="s">
        <v>36</v>
      </c>
      <c r="AX255" s="12" t="s">
        <v>80</v>
      </c>
      <c r="AY255" s="153" t="s">
        <v>171</v>
      </c>
    </row>
    <row r="256" spans="2:65" s="13" customFormat="1">
      <c r="B256" s="158"/>
      <c r="D256" s="152" t="s">
        <v>179</v>
      </c>
      <c r="E256" s="159" t="s">
        <v>1</v>
      </c>
      <c r="F256" s="160" t="s">
        <v>3283</v>
      </c>
      <c r="H256" s="161">
        <v>13.743</v>
      </c>
      <c r="I256" s="162"/>
      <c r="L256" s="158"/>
      <c r="M256" s="163"/>
      <c r="T256" s="164"/>
      <c r="AT256" s="159" t="s">
        <v>179</v>
      </c>
      <c r="AU256" s="159" t="s">
        <v>89</v>
      </c>
      <c r="AV256" s="13" t="s">
        <v>89</v>
      </c>
      <c r="AW256" s="13" t="s">
        <v>36</v>
      </c>
      <c r="AX256" s="13" t="s">
        <v>80</v>
      </c>
      <c r="AY256" s="159" t="s">
        <v>171</v>
      </c>
    </row>
    <row r="257" spans="2:65" s="15" customFormat="1">
      <c r="B257" s="172"/>
      <c r="D257" s="152" t="s">
        <v>179</v>
      </c>
      <c r="E257" s="173" t="s">
        <v>1</v>
      </c>
      <c r="F257" s="174" t="s">
        <v>224</v>
      </c>
      <c r="H257" s="175">
        <v>13.743</v>
      </c>
      <c r="I257" s="176"/>
      <c r="L257" s="172"/>
      <c r="M257" s="177"/>
      <c r="T257" s="178"/>
      <c r="AT257" s="173" t="s">
        <v>179</v>
      </c>
      <c r="AU257" s="173" t="s">
        <v>89</v>
      </c>
      <c r="AV257" s="15" t="s">
        <v>96</v>
      </c>
      <c r="AW257" s="15" t="s">
        <v>36</v>
      </c>
      <c r="AX257" s="15" t="s">
        <v>80</v>
      </c>
      <c r="AY257" s="173" t="s">
        <v>171</v>
      </c>
    </row>
    <row r="258" spans="2:65" s="13" customFormat="1">
      <c r="B258" s="158"/>
      <c r="D258" s="152" t="s">
        <v>179</v>
      </c>
      <c r="E258" s="159" t="s">
        <v>3173</v>
      </c>
      <c r="F258" s="160" t="s">
        <v>3284</v>
      </c>
      <c r="H258" s="161">
        <v>-1.482</v>
      </c>
      <c r="I258" s="162"/>
      <c r="L258" s="158"/>
      <c r="M258" s="163"/>
      <c r="T258" s="164"/>
      <c r="AT258" s="159" t="s">
        <v>179</v>
      </c>
      <c r="AU258" s="159" t="s">
        <v>89</v>
      </c>
      <c r="AV258" s="13" t="s">
        <v>89</v>
      </c>
      <c r="AW258" s="13" t="s">
        <v>36</v>
      </c>
      <c r="AX258" s="13" t="s">
        <v>80</v>
      </c>
      <c r="AY258" s="159" t="s">
        <v>171</v>
      </c>
    </row>
    <row r="259" spans="2:65" s="14" customFormat="1">
      <c r="B259" s="165"/>
      <c r="D259" s="152" t="s">
        <v>179</v>
      </c>
      <c r="E259" s="166" t="s">
        <v>3169</v>
      </c>
      <c r="F259" s="167" t="s">
        <v>183</v>
      </c>
      <c r="H259" s="168">
        <v>63.015000000000001</v>
      </c>
      <c r="I259" s="169"/>
      <c r="L259" s="165"/>
      <c r="M259" s="170"/>
      <c r="T259" s="171"/>
      <c r="AT259" s="166" t="s">
        <v>179</v>
      </c>
      <c r="AU259" s="166" t="s">
        <v>89</v>
      </c>
      <c r="AV259" s="14" t="s">
        <v>177</v>
      </c>
      <c r="AW259" s="14" t="s">
        <v>36</v>
      </c>
      <c r="AX259" s="14" t="s">
        <v>87</v>
      </c>
      <c r="AY259" s="166" t="s">
        <v>171</v>
      </c>
    </row>
    <row r="260" spans="2:65" s="1" customFormat="1" ht="16.5" customHeight="1">
      <c r="B260" s="32"/>
      <c r="C260" s="182" t="s">
        <v>552</v>
      </c>
      <c r="D260" s="182" t="s">
        <v>757</v>
      </c>
      <c r="E260" s="183" t="s">
        <v>3285</v>
      </c>
      <c r="F260" s="184" t="s">
        <v>3286</v>
      </c>
      <c r="G260" s="185" t="s">
        <v>689</v>
      </c>
      <c r="H260" s="186">
        <v>126.03</v>
      </c>
      <c r="I260" s="187"/>
      <c r="J260" s="188">
        <f>ROUND(I260*H260,2)</f>
        <v>0</v>
      </c>
      <c r="K260" s="189"/>
      <c r="L260" s="190"/>
      <c r="M260" s="191" t="s">
        <v>1</v>
      </c>
      <c r="N260" s="192" t="s">
        <v>45</v>
      </c>
      <c r="P260" s="147">
        <f>O260*H260</f>
        <v>0</v>
      </c>
      <c r="Q260" s="147">
        <v>0</v>
      </c>
      <c r="R260" s="147">
        <f>Q260*H260</f>
        <v>0</v>
      </c>
      <c r="S260" s="147">
        <v>0</v>
      </c>
      <c r="T260" s="148">
        <f>S260*H260</f>
        <v>0</v>
      </c>
      <c r="AR260" s="149" t="s">
        <v>225</v>
      </c>
      <c r="AT260" s="149" t="s">
        <v>757</v>
      </c>
      <c r="AU260" s="149" t="s">
        <v>89</v>
      </c>
      <c r="AY260" s="17" t="s">
        <v>171</v>
      </c>
      <c r="BE260" s="150">
        <f>IF(N260="základní",J260,0)</f>
        <v>0</v>
      </c>
      <c r="BF260" s="150">
        <f>IF(N260="snížená",J260,0)</f>
        <v>0</v>
      </c>
      <c r="BG260" s="150">
        <f>IF(N260="zákl. přenesená",J260,0)</f>
        <v>0</v>
      </c>
      <c r="BH260" s="150">
        <f>IF(N260="sníž. přenesená",J260,0)</f>
        <v>0</v>
      </c>
      <c r="BI260" s="150">
        <f>IF(N260="nulová",J260,0)</f>
        <v>0</v>
      </c>
      <c r="BJ260" s="17" t="s">
        <v>87</v>
      </c>
      <c r="BK260" s="150">
        <f>ROUND(I260*H260,2)</f>
        <v>0</v>
      </c>
      <c r="BL260" s="17" t="s">
        <v>177</v>
      </c>
      <c r="BM260" s="149" t="s">
        <v>3287</v>
      </c>
    </row>
    <row r="261" spans="2:65" s="13" customFormat="1">
      <c r="B261" s="158"/>
      <c r="D261" s="152" t="s">
        <v>179</v>
      </c>
      <c r="F261" s="160" t="s">
        <v>3288</v>
      </c>
      <c r="H261" s="161">
        <v>126.03</v>
      </c>
      <c r="I261" s="162"/>
      <c r="L261" s="158"/>
      <c r="M261" s="163"/>
      <c r="T261" s="164"/>
      <c r="AT261" s="159" t="s">
        <v>179</v>
      </c>
      <c r="AU261" s="159" t="s">
        <v>89</v>
      </c>
      <c r="AV261" s="13" t="s">
        <v>89</v>
      </c>
      <c r="AW261" s="13" t="s">
        <v>4</v>
      </c>
      <c r="AX261" s="13" t="s">
        <v>87</v>
      </c>
      <c r="AY261" s="159" t="s">
        <v>171</v>
      </c>
    </row>
    <row r="262" spans="2:65" s="1" customFormat="1" ht="24.15" customHeight="1">
      <c r="B262" s="32"/>
      <c r="C262" s="137" t="s">
        <v>556</v>
      </c>
      <c r="D262" s="137" t="s">
        <v>173</v>
      </c>
      <c r="E262" s="138" t="s">
        <v>1561</v>
      </c>
      <c r="F262" s="139" t="s">
        <v>1562</v>
      </c>
      <c r="G262" s="140" t="s">
        <v>176</v>
      </c>
      <c r="H262" s="141">
        <v>136.80000000000001</v>
      </c>
      <c r="I262" s="142"/>
      <c r="J262" s="143">
        <f>ROUND(I262*H262,2)</f>
        <v>0</v>
      </c>
      <c r="K262" s="144"/>
      <c r="L262" s="32"/>
      <c r="M262" s="145" t="s">
        <v>1</v>
      </c>
      <c r="N262" s="146" t="s">
        <v>45</v>
      </c>
      <c r="P262" s="147">
        <f>O262*H262</f>
        <v>0</v>
      </c>
      <c r="Q262" s="147">
        <v>0</v>
      </c>
      <c r="R262" s="147">
        <f>Q262*H262</f>
        <v>0</v>
      </c>
      <c r="S262" s="147">
        <v>0</v>
      </c>
      <c r="T262" s="148">
        <f>S262*H262</f>
        <v>0</v>
      </c>
      <c r="AR262" s="149" t="s">
        <v>177</v>
      </c>
      <c r="AT262" s="149" t="s">
        <v>173</v>
      </c>
      <c r="AU262" s="149" t="s">
        <v>89</v>
      </c>
      <c r="AY262" s="17" t="s">
        <v>171</v>
      </c>
      <c r="BE262" s="150">
        <f>IF(N262="základní",J262,0)</f>
        <v>0</v>
      </c>
      <c r="BF262" s="150">
        <f>IF(N262="snížená",J262,0)</f>
        <v>0</v>
      </c>
      <c r="BG262" s="150">
        <f>IF(N262="zákl. přenesená",J262,0)</f>
        <v>0</v>
      </c>
      <c r="BH262" s="150">
        <f>IF(N262="sníž. přenesená",J262,0)</f>
        <v>0</v>
      </c>
      <c r="BI262" s="150">
        <f>IF(N262="nulová",J262,0)</f>
        <v>0</v>
      </c>
      <c r="BJ262" s="17" t="s">
        <v>87</v>
      </c>
      <c r="BK262" s="150">
        <f>ROUND(I262*H262,2)</f>
        <v>0</v>
      </c>
      <c r="BL262" s="17" t="s">
        <v>177</v>
      </c>
      <c r="BM262" s="149" t="s">
        <v>3289</v>
      </c>
    </row>
    <row r="263" spans="2:65" s="13" customFormat="1">
      <c r="B263" s="158"/>
      <c r="D263" s="152" t="s">
        <v>179</v>
      </c>
      <c r="E263" s="159" t="s">
        <v>1</v>
      </c>
      <c r="F263" s="160" t="s">
        <v>3150</v>
      </c>
      <c r="H263" s="161">
        <v>136.80000000000001</v>
      </c>
      <c r="I263" s="162"/>
      <c r="L263" s="158"/>
      <c r="M263" s="163"/>
      <c r="T263" s="164"/>
      <c r="AT263" s="159" t="s">
        <v>179</v>
      </c>
      <c r="AU263" s="159" t="s">
        <v>89</v>
      </c>
      <c r="AV263" s="13" t="s">
        <v>89</v>
      </c>
      <c r="AW263" s="13" t="s">
        <v>36</v>
      </c>
      <c r="AX263" s="13" t="s">
        <v>87</v>
      </c>
      <c r="AY263" s="159" t="s">
        <v>171</v>
      </c>
    </row>
    <row r="264" spans="2:65" s="1" customFormat="1" ht="24.15" customHeight="1">
      <c r="B264" s="32"/>
      <c r="C264" s="137" t="s">
        <v>560</v>
      </c>
      <c r="D264" s="137" t="s">
        <v>173</v>
      </c>
      <c r="E264" s="138" t="s">
        <v>3290</v>
      </c>
      <c r="F264" s="139" t="s">
        <v>3291</v>
      </c>
      <c r="G264" s="140" t="s">
        <v>176</v>
      </c>
      <c r="H264" s="141">
        <v>136.80000000000001</v>
      </c>
      <c r="I264" s="142"/>
      <c r="J264" s="143">
        <f>ROUND(I264*H264,2)</f>
        <v>0</v>
      </c>
      <c r="K264" s="144"/>
      <c r="L264" s="32"/>
      <c r="M264" s="145" t="s">
        <v>1</v>
      </c>
      <c r="N264" s="146" t="s">
        <v>45</v>
      </c>
      <c r="P264" s="147">
        <f>O264*H264</f>
        <v>0</v>
      </c>
      <c r="Q264" s="147">
        <v>0</v>
      </c>
      <c r="R264" s="147">
        <f>Q264*H264</f>
        <v>0</v>
      </c>
      <c r="S264" s="147">
        <v>0</v>
      </c>
      <c r="T264" s="148">
        <f>S264*H264</f>
        <v>0</v>
      </c>
      <c r="AR264" s="149" t="s">
        <v>177</v>
      </c>
      <c r="AT264" s="149" t="s">
        <v>173</v>
      </c>
      <c r="AU264" s="149" t="s">
        <v>89</v>
      </c>
      <c r="AY264" s="17" t="s">
        <v>171</v>
      </c>
      <c r="BE264" s="150">
        <f>IF(N264="základní",J264,0)</f>
        <v>0</v>
      </c>
      <c r="BF264" s="150">
        <f>IF(N264="snížená",J264,0)</f>
        <v>0</v>
      </c>
      <c r="BG264" s="150">
        <f>IF(N264="zákl. přenesená",J264,0)</f>
        <v>0</v>
      </c>
      <c r="BH264" s="150">
        <f>IF(N264="sníž. přenesená",J264,0)</f>
        <v>0</v>
      </c>
      <c r="BI264" s="150">
        <f>IF(N264="nulová",J264,0)</f>
        <v>0</v>
      </c>
      <c r="BJ264" s="17" t="s">
        <v>87</v>
      </c>
      <c r="BK264" s="150">
        <f>ROUND(I264*H264,2)</f>
        <v>0</v>
      </c>
      <c r="BL264" s="17" t="s">
        <v>177</v>
      </c>
      <c r="BM264" s="149" t="s">
        <v>3292</v>
      </c>
    </row>
    <row r="265" spans="2:65" s="13" customFormat="1">
      <c r="B265" s="158"/>
      <c r="D265" s="152" t="s">
        <v>179</v>
      </c>
      <c r="E265" s="159" t="s">
        <v>1</v>
      </c>
      <c r="F265" s="160" t="s">
        <v>3150</v>
      </c>
      <c r="H265" s="161">
        <v>136.80000000000001</v>
      </c>
      <c r="I265" s="162"/>
      <c r="L265" s="158"/>
      <c r="M265" s="163"/>
      <c r="T265" s="164"/>
      <c r="AT265" s="159" t="s">
        <v>179</v>
      </c>
      <c r="AU265" s="159" t="s">
        <v>89</v>
      </c>
      <c r="AV265" s="13" t="s">
        <v>89</v>
      </c>
      <c r="AW265" s="13" t="s">
        <v>36</v>
      </c>
      <c r="AX265" s="13" t="s">
        <v>87</v>
      </c>
      <c r="AY265" s="159" t="s">
        <v>171</v>
      </c>
    </row>
    <row r="266" spans="2:65" s="1" customFormat="1" ht="16.5" customHeight="1">
      <c r="B266" s="32"/>
      <c r="C266" s="182" t="s">
        <v>564</v>
      </c>
      <c r="D266" s="182" t="s">
        <v>757</v>
      </c>
      <c r="E266" s="183" t="s">
        <v>3293</v>
      </c>
      <c r="F266" s="184" t="s">
        <v>3294</v>
      </c>
      <c r="G266" s="185" t="s">
        <v>813</v>
      </c>
      <c r="H266" s="186">
        <v>3.42</v>
      </c>
      <c r="I266" s="187"/>
      <c r="J266" s="188">
        <f>ROUND(I266*H266,2)</f>
        <v>0</v>
      </c>
      <c r="K266" s="189"/>
      <c r="L266" s="190"/>
      <c r="M266" s="191" t="s">
        <v>1</v>
      </c>
      <c r="N266" s="192" t="s">
        <v>45</v>
      </c>
      <c r="P266" s="147">
        <f>O266*H266</f>
        <v>0</v>
      </c>
      <c r="Q266" s="147">
        <v>1E-3</v>
      </c>
      <c r="R266" s="147">
        <f>Q266*H266</f>
        <v>3.4199999999999999E-3</v>
      </c>
      <c r="S266" s="147">
        <v>0</v>
      </c>
      <c r="T266" s="148">
        <f>S266*H266</f>
        <v>0</v>
      </c>
      <c r="AR266" s="149" t="s">
        <v>225</v>
      </c>
      <c r="AT266" s="149" t="s">
        <v>757</v>
      </c>
      <c r="AU266" s="149" t="s">
        <v>89</v>
      </c>
      <c r="AY266" s="17" t="s">
        <v>171</v>
      </c>
      <c r="BE266" s="150">
        <f>IF(N266="základní",J266,0)</f>
        <v>0</v>
      </c>
      <c r="BF266" s="150">
        <f>IF(N266="snížená",J266,0)</f>
        <v>0</v>
      </c>
      <c r="BG266" s="150">
        <f>IF(N266="zákl. přenesená",J266,0)</f>
        <v>0</v>
      </c>
      <c r="BH266" s="150">
        <f>IF(N266="sníž. přenesená",J266,0)</f>
        <v>0</v>
      </c>
      <c r="BI266" s="150">
        <f>IF(N266="nulová",J266,0)</f>
        <v>0</v>
      </c>
      <c r="BJ266" s="17" t="s">
        <v>87</v>
      </c>
      <c r="BK266" s="150">
        <f>ROUND(I266*H266,2)</f>
        <v>0</v>
      </c>
      <c r="BL266" s="17" t="s">
        <v>177</v>
      </c>
      <c r="BM266" s="149" t="s">
        <v>3295</v>
      </c>
    </row>
    <row r="267" spans="2:65" s="13" customFormat="1">
      <c r="B267" s="158"/>
      <c r="D267" s="152" t="s">
        <v>179</v>
      </c>
      <c r="F267" s="160" t="s">
        <v>3296</v>
      </c>
      <c r="H267" s="161">
        <v>3.42</v>
      </c>
      <c r="I267" s="162"/>
      <c r="L267" s="158"/>
      <c r="M267" s="163"/>
      <c r="T267" s="164"/>
      <c r="AT267" s="159" t="s">
        <v>179</v>
      </c>
      <c r="AU267" s="159" t="s">
        <v>89</v>
      </c>
      <c r="AV267" s="13" t="s">
        <v>89</v>
      </c>
      <c r="AW267" s="13" t="s">
        <v>4</v>
      </c>
      <c r="AX267" s="13" t="s">
        <v>87</v>
      </c>
      <c r="AY267" s="159" t="s">
        <v>171</v>
      </c>
    </row>
    <row r="268" spans="2:65" s="1" customFormat="1" ht="16.5" customHeight="1">
      <c r="B268" s="32"/>
      <c r="C268" s="137" t="s">
        <v>568</v>
      </c>
      <c r="D268" s="137" t="s">
        <v>173</v>
      </c>
      <c r="E268" s="138" t="s">
        <v>3297</v>
      </c>
      <c r="F268" s="139" t="s">
        <v>3298</v>
      </c>
      <c r="G268" s="140" t="s">
        <v>176</v>
      </c>
      <c r="H268" s="141">
        <v>165.67</v>
      </c>
      <c r="I268" s="142"/>
      <c r="J268" s="143">
        <f>ROUND(I268*H268,2)</f>
        <v>0</v>
      </c>
      <c r="K268" s="144"/>
      <c r="L268" s="32"/>
      <c r="M268" s="145" t="s">
        <v>1</v>
      </c>
      <c r="N268" s="146" t="s">
        <v>45</v>
      </c>
      <c r="P268" s="147">
        <f>O268*H268</f>
        <v>0</v>
      </c>
      <c r="Q268" s="147">
        <v>0</v>
      </c>
      <c r="R268" s="147">
        <f>Q268*H268</f>
        <v>0</v>
      </c>
      <c r="S268" s="147">
        <v>0</v>
      </c>
      <c r="T268" s="148">
        <f>S268*H268</f>
        <v>0</v>
      </c>
      <c r="AR268" s="149" t="s">
        <v>177</v>
      </c>
      <c r="AT268" s="149" t="s">
        <v>173</v>
      </c>
      <c r="AU268" s="149" t="s">
        <v>89</v>
      </c>
      <c r="AY268" s="17" t="s">
        <v>171</v>
      </c>
      <c r="BE268" s="150">
        <f>IF(N268="základní",J268,0)</f>
        <v>0</v>
      </c>
      <c r="BF268" s="150">
        <f>IF(N268="snížená",J268,0)</f>
        <v>0</v>
      </c>
      <c r="BG268" s="150">
        <f>IF(N268="zákl. přenesená",J268,0)</f>
        <v>0</v>
      </c>
      <c r="BH268" s="150">
        <f>IF(N268="sníž. přenesená",J268,0)</f>
        <v>0</v>
      </c>
      <c r="BI268" s="150">
        <f>IF(N268="nulová",J268,0)</f>
        <v>0</v>
      </c>
      <c r="BJ268" s="17" t="s">
        <v>87</v>
      </c>
      <c r="BK268" s="150">
        <f>ROUND(I268*H268,2)</f>
        <v>0</v>
      </c>
      <c r="BL268" s="17" t="s">
        <v>177</v>
      </c>
      <c r="BM268" s="149" t="s">
        <v>3299</v>
      </c>
    </row>
    <row r="269" spans="2:65" s="12" customFormat="1">
      <c r="B269" s="151"/>
      <c r="D269" s="152" t="s">
        <v>179</v>
      </c>
      <c r="E269" s="153" t="s">
        <v>1</v>
      </c>
      <c r="F269" s="154" t="s">
        <v>3237</v>
      </c>
      <c r="H269" s="153" t="s">
        <v>1</v>
      </c>
      <c r="I269" s="155"/>
      <c r="L269" s="151"/>
      <c r="M269" s="156"/>
      <c r="T269" s="157"/>
      <c r="AT269" s="153" t="s">
        <v>179</v>
      </c>
      <c r="AU269" s="153" t="s">
        <v>89</v>
      </c>
      <c r="AV269" s="12" t="s">
        <v>87</v>
      </c>
      <c r="AW269" s="12" t="s">
        <v>36</v>
      </c>
      <c r="AX269" s="12" t="s">
        <v>80</v>
      </c>
      <c r="AY269" s="153" t="s">
        <v>171</v>
      </c>
    </row>
    <row r="270" spans="2:65" s="13" customFormat="1">
      <c r="B270" s="158"/>
      <c r="D270" s="152" t="s">
        <v>179</v>
      </c>
      <c r="E270" s="159" t="s">
        <v>1</v>
      </c>
      <c r="F270" s="160" t="s">
        <v>3204</v>
      </c>
      <c r="H270" s="161">
        <v>108.28</v>
      </c>
      <c r="I270" s="162"/>
      <c r="L270" s="158"/>
      <c r="M270" s="163"/>
      <c r="T270" s="164"/>
      <c r="AT270" s="159" t="s">
        <v>179</v>
      </c>
      <c r="AU270" s="159" t="s">
        <v>89</v>
      </c>
      <c r="AV270" s="13" t="s">
        <v>89</v>
      </c>
      <c r="AW270" s="13" t="s">
        <v>36</v>
      </c>
      <c r="AX270" s="13" t="s">
        <v>80</v>
      </c>
      <c r="AY270" s="159" t="s">
        <v>171</v>
      </c>
    </row>
    <row r="271" spans="2:65" s="13" customFormat="1">
      <c r="B271" s="158"/>
      <c r="D271" s="152" t="s">
        <v>179</v>
      </c>
      <c r="E271" s="159" t="s">
        <v>1</v>
      </c>
      <c r="F271" s="160" t="s">
        <v>3300</v>
      </c>
      <c r="H271" s="161">
        <v>23.87</v>
      </c>
      <c r="I271" s="162"/>
      <c r="L271" s="158"/>
      <c r="M271" s="163"/>
      <c r="T271" s="164"/>
      <c r="AT271" s="159" t="s">
        <v>179</v>
      </c>
      <c r="AU271" s="159" t="s">
        <v>89</v>
      </c>
      <c r="AV271" s="13" t="s">
        <v>89</v>
      </c>
      <c r="AW271" s="13" t="s">
        <v>36</v>
      </c>
      <c r="AX271" s="13" t="s">
        <v>80</v>
      </c>
      <c r="AY271" s="159" t="s">
        <v>171</v>
      </c>
    </row>
    <row r="272" spans="2:65" s="15" customFormat="1">
      <c r="B272" s="172"/>
      <c r="D272" s="152" t="s">
        <v>179</v>
      </c>
      <c r="E272" s="173" t="s">
        <v>1</v>
      </c>
      <c r="F272" s="174" t="s">
        <v>224</v>
      </c>
      <c r="H272" s="175">
        <v>132.15</v>
      </c>
      <c r="I272" s="176"/>
      <c r="L272" s="172"/>
      <c r="M272" s="177"/>
      <c r="T272" s="178"/>
      <c r="AT272" s="173" t="s">
        <v>179</v>
      </c>
      <c r="AU272" s="173" t="s">
        <v>89</v>
      </c>
      <c r="AV272" s="15" t="s">
        <v>96</v>
      </c>
      <c r="AW272" s="15" t="s">
        <v>36</v>
      </c>
      <c r="AX272" s="15" t="s">
        <v>80</v>
      </c>
      <c r="AY272" s="173" t="s">
        <v>171</v>
      </c>
    </row>
    <row r="273" spans="2:65" s="12" customFormat="1">
      <c r="B273" s="151"/>
      <c r="D273" s="152" t="s">
        <v>179</v>
      </c>
      <c r="E273" s="153" t="s">
        <v>1</v>
      </c>
      <c r="F273" s="154" t="s">
        <v>3245</v>
      </c>
      <c r="H273" s="153" t="s">
        <v>1</v>
      </c>
      <c r="I273" s="155"/>
      <c r="L273" s="151"/>
      <c r="M273" s="156"/>
      <c r="T273" s="157"/>
      <c r="AT273" s="153" t="s">
        <v>179</v>
      </c>
      <c r="AU273" s="153" t="s">
        <v>89</v>
      </c>
      <c r="AV273" s="12" t="s">
        <v>87</v>
      </c>
      <c r="AW273" s="12" t="s">
        <v>36</v>
      </c>
      <c r="AX273" s="12" t="s">
        <v>80</v>
      </c>
      <c r="AY273" s="153" t="s">
        <v>171</v>
      </c>
    </row>
    <row r="274" spans="2:65" s="13" customFormat="1">
      <c r="B274" s="158"/>
      <c r="D274" s="152" t="s">
        <v>179</v>
      </c>
      <c r="E274" s="159" t="s">
        <v>1</v>
      </c>
      <c r="F274" s="160" t="s">
        <v>3301</v>
      </c>
      <c r="H274" s="161">
        <v>33.520000000000003</v>
      </c>
      <c r="I274" s="162"/>
      <c r="L274" s="158"/>
      <c r="M274" s="163"/>
      <c r="T274" s="164"/>
      <c r="AT274" s="159" t="s">
        <v>179</v>
      </c>
      <c r="AU274" s="159" t="s">
        <v>89</v>
      </c>
      <c r="AV274" s="13" t="s">
        <v>89</v>
      </c>
      <c r="AW274" s="13" t="s">
        <v>36</v>
      </c>
      <c r="AX274" s="13" t="s">
        <v>80</v>
      </c>
      <c r="AY274" s="159" t="s">
        <v>171</v>
      </c>
    </row>
    <row r="275" spans="2:65" s="15" customFormat="1">
      <c r="B275" s="172"/>
      <c r="D275" s="152" t="s">
        <v>179</v>
      </c>
      <c r="E275" s="173" t="s">
        <v>1</v>
      </c>
      <c r="F275" s="174" t="s">
        <v>224</v>
      </c>
      <c r="H275" s="175">
        <v>33.520000000000003</v>
      </c>
      <c r="I275" s="176"/>
      <c r="L275" s="172"/>
      <c r="M275" s="177"/>
      <c r="T275" s="178"/>
      <c r="AT275" s="173" t="s">
        <v>179</v>
      </c>
      <c r="AU275" s="173" t="s">
        <v>89</v>
      </c>
      <c r="AV275" s="15" t="s">
        <v>96</v>
      </c>
      <c r="AW275" s="15" t="s">
        <v>36</v>
      </c>
      <c r="AX275" s="15" t="s">
        <v>80</v>
      </c>
      <c r="AY275" s="173" t="s">
        <v>171</v>
      </c>
    </row>
    <row r="276" spans="2:65" s="14" customFormat="1">
      <c r="B276" s="165"/>
      <c r="D276" s="152" t="s">
        <v>179</v>
      </c>
      <c r="E276" s="166" t="s">
        <v>1</v>
      </c>
      <c r="F276" s="167" t="s">
        <v>183</v>
      </c>
      <c r="H276" s="168">
        <v>165.67</v>
      </c>
      <c r="I276" s="169"/>
      <c r="L276" s="165"/>
      <c r="M276" s="170"/>
      <c r="T276" s="171"/>
      <c r="AT276" s="166" t="s">
        <v>179</v>
      </c>
      <c r="AU276" s="166" t="s">
        <v>89</v>
      </c>
      <c r="AV276" s="14" t="s">
        <v>177</v>
      </c>
      <c r="AW276" s="14" t="s">
        <v>36</v>
      </c>
      <c r="AX276" s="14" t="s">
        <v>87</v>
      </c>
      <c r="AY276" s="166" t="s">
        <v>171</v>
      </c>
    </row>
    <row r="277" spans="2:65" s="11" customFormat="1" ht="22.95" customHeight="1">
      <c r="B277" s="125"/>
      <c r="D277" s="126" t="s">
        <v>79</v>
      </c>
      <c r="E277" s="135" t="s">
        <v>177</v>
      </c>
      <c r="F277" s="135" t="s">
        <v>874</v>
      </c>
      <c r="I277" s="128"/>
      <c r="J277" s="136">
        <f>BK277</f>
        <v>0</v>
      </c>
      <c r="L277" s="125"/>
      <c r="M277" s="130"/>
      <c r="P277" s="131">
        <f>SUM(P278:P297)</f>
        <v>0</v>
      </c>
      <c r="R277" s="131">
        <f>SUM(R278:R297)</f>
        <v>3.4262399999999998E-2</v>
      </c>
      <c r="T277" s="132">
        <f>SUM(T278:T297)</f>
        <v>0</v>
      </c>
      <c r="AR277" s="126" t="s">
        <v>87</v>
      </c>
      <c r="AT277" s="133" t="s">
        <v>79</v>
      </c>
      <c r="AU277" s="133" t="s">
        <v>87</v>
      </c>
      <c r="AY277" s="126" t="s">
        <v>171</v>
      </c>
      <c r="BK277" s="134">
        <f>SUM(BK278:BK297)</f>
        <v>0</v>
      </c>
    </row>
    <row r="278" spans="2:65" s="1" customFormat="1" ht="16.5" customHeight="1">
      <c r="B278" s="32"/>
      <c r="C278" s="137" t="s">
        <v>576</v>
      </c>
      <c r="D278" s="137" t="s">
        <v>173</v>
      </c>
      <c r="E278" s="138" t="s">
        <v>881</v>
      </c>
      <c r="F278" s="139" t="s">
        <v>882</v>
      </c>
      <c r="G278" s="140" t="s">
        <v>280</v>
      </c>
      <c r="H278" s="141">
        <v>15.731</v>
      </c>
      <c r="I278" s="142"/>
      <c r="J278" s="143">
        <f>ROUND(I278*H278,2)</f>
        <v>0</v>
      </c>
      <c r="K278" s="144"/>
      <c r="L278" s="32"/>
      <c r="M278" s="145" t="s">
        <v>1</v>
      </c>
      <c r="N278" s="146" t="s">
        <v>45</v>
      </c>
      <c r="P278" s="147">
        <f>O278*H278</f>
        <v>0</v>
      </c>
      <c r="Q278" s="147">
        <v>0</v>
      </c>
      <c r="R278" s="147">
        <f>Q278*H278</f>
        <v>0</v>
      </c>
      <c r="S278" s="147">
        <v>0</v>
      </c>
      <c r="T278" s="148">
        <f>S278*H278</f>
        <v>0</v>
      </c>
      <c r="AR278" s="149" t="s">
        <v>177</v>
      </c>
      <c r="AT278" s="149" t="s">
        <v>173</v>
      </c>
      <c r="AU278" s="149" t="s">
        <v>89</v>
      </c>
      <c r="AY278" s="17" t="s">
        <v>171</v>
      </c>
      <c r="BE278" s="150">
        <f>IF(N278="základní",J278,0)</f>
        <v>0</v>
      </c>
      <c r="BF278" s="150">
        <f>IF(N278="snížená",J278,0)</f>
        <v>0</v>
      </c>
      <c r="BG278" s="150">
        <f>IF(N278="zákl. přenesená",J278,0)</f>
        <v>0</v>
      </c>
      <c r="BH278" s="150">
        <f>IF(N278="sníž. přenesená",J278,0)</f>
        <v>0</v>
      </c>
      <c r="BI278" s="150">
        <f>IF(N278="nulová",J278,0)</f>
        <v>0</v>
      </c>
      <c r="BJ278" s="17" t="s">
        <v>87</v>
      </c>
      <c r="BK278" s="150">
        <f>ROUND(I278*H278,2)</f>
        <v>0</v>
      </c>
      <c r="BL278" s="17" t="s">
        <v>177</v>
      </c>
      <c r="BM278" s="149" t="s">
        <v>3302</v>
      </c>
    </row>
    <row r="279" spans="2:65" s="12" customFormat="1">
      <c r="B279" s="151"/>
      <c r="D279" s="152" t="s">
        <v>179</v>
      </c>
      <c r="E279" s="153" t="s">
        <v>1</v>
      </c>
      <c r="F279" s="154" t="s">
        <v>3237</v>
      </c>
      <c r="H279" s="153" t="s">
        <v>1</v>
      </c>
      <c r="I279" s="155"/>
      <c r="L279" s="151"/>
      <c r="M279" s="156"/>
      <c r="T279" s="157"/>
      <c r="AT279" s="153" t="s">
        <v>179</v>
      </c>
      <c r="AU279" s="153" t="s">
        <v>89</v>
      </c>
      <c r="AV279" s="12" t="s">
        <v>87</v>
      </c>
      <c r="AW279" s="12" t="s">
        <v>36</v>
      </c>
      <c r="AX279" s="12" t="s">
        <v>80</v>
      </c>
      <c r="AY279" s="153" t="s">
        <v>171</v>
      </c>
    </row>
    <row r="280" spans="2:65" s="13" customFormat="1">
      <c r="B280" s="158"/>
      <c r="D280" s="152" t="s">
        <v>179</v>
      </c>
      <c r="E280" s="159" t="s">
        <v>1</v>
      </c>
      <c r="F280" s="160" t="s">
        <v>3303</v>
      </c>
      <c r="H280" s="161">
        <v>10.827999999999999</v>
      </c>
      <c r="I280" s="162"/>
      <c r="L280" s="158"/>
      <c r="M280" s="163"/>
      <c r="T280" s="164"/>
      <c r="AT280" s="159" t="s">
        <v>179</v>
      </c>
      <c r="AU280" s="159" t="s">
        <v>89</v>
      </c>
      <c r="AV280" s="13" t="s">
        <v>89</v>
      </c>
      <c r="AW280" s="13" t="s">
        <v>36</v>
      </c>
      <c r="AX280" s="13" t="s">
        <v>80</v>
      </c>
      <c r="AY280" s="159" t="s">
        <v>171</v>
      </c>
    </row>
    <row r="281" spans="2:65" s="13" customFormat="1">
      <c r="B281" s="158"/>
      <c r="D281" s="152" t="s">
        <v>179</v>
      </c>
      <c r="E281" s="159" t="s">
        <v>1</v>
      </c>
      <c r="F281" s="160" t="s">
        <v>3304</v>
      </c>
      <c r="H281" s="161">
        <v>1.5509999999999999</v>
      </c>
      <c r="I281" s="162"/>
      <c r="L281" s="158"/>
      <c r="M281" s="163"/>
      <c r="T281" s="164"/>
      <c r="AT281" s="159" t="s">
        <v>179</v>
      </c>
      <c r="AU281" s="159" t="s">
        <v>89</v>
      </c>
      <c r="AV281" s="13" t="s">
        <v>89</v>
      </c>
      <c r="AW281" s="13" t="s">
        <v>36</v>
      </c>
      <c r="AX281" s="13" t="s">
        <v>80</v>
      </c>
      <c r="AY281" s="159" t="s">
        <v>171</v>
      </c>
    </row>
    <row r="282" spans="2:65" s="15" customFormat="1">
      <c r="B282" s="172"/>
      <c r="D282" s="152" t="s">
        <v>179</v>
      </c>
      <c r="E282" s="173" t="s">
        <v>1</v>
      </c>
      <c r="F282" s="174" t="s">
        <v>224</v>
      </c>
      <c r="H282" s="175">
        <v>12.379</v>
      </c>
      <c r="I282" s="176"/>
      <c r="L282" s="172"/>
      <c r="M282" s="177"/>
      <c r="T282" s="178"/>
      <c r="AT282" s="173" t="s">
        <v>179</v>
      </c>
      <c r="AU282" s="173" t="s">
        <v>89</v>
      </c>
      <c r="AV282" s="15" t="s">
        <v>96</v>
      </c>
      <c r="AW282" s="15" t="s">
        <v>36</v>
      </c>
      <c r="AX282" s="15" t="s">
        <v>80</v>
      </c>
      <c r="AY282" s="173" t="s">
        <v>171</v>
      </c>
    </row>
    <row r="283" spans="2:65" s="12" customFormat="1">
      <c r="B283" s="151"/>
      <c r="D283" s="152" t="s">
        <v>179</v>
      </c>
      <c r="E283" s="153" t="s">
        <v>1</v>
      </c>
      <c r="F283" s="154" t="s">
        <v>3245</v>
      </c>
      <c r="H283" s="153" t="s">
        <v>1</v>
      </c>
      <c r="I283" s="155"/>
      <c r="L283" s="151"/>
      <c r="M283" s="156"/>
      <c r="T283" s="157"/>
      <c r="AT283" s="153" t="s">
        <v>179</v>
      </c>
      <c r="AU283" s="153" t="s">
        <v>89</v>
      </c>
      <c r="AV283" s="12" t="s">
        <v>87</v>
      </c>
      <c r="AW283" s="12" t="s">
        <v>36</v>
      </c>
      <c r="AX283" s="12" t="s">
        <v>80</v>
      </c>
      <c r="AY283" s="153" t="s">
        <v>171</v>
      </c>
    </row>
    <row r="284" spans="2:65" s="13" customFormat="1">
      <c r="B284" s="158"/>
      <c r="D284" s="152" t="s">
        <v>179</v>
      </c>
      <c r="E284" s="159" t="s">
        <v>1</v>
      </c>
      <c r="F284" s="160" t="s">
        <v>3305</v>
      </c>
      <c r="H284" s="161">
        <v>3.3519999999999999</v>
      </c>
      <c r="I284" s="162"/>
      <c r="L284" s="158"/>
      <c r="M284" s="163"/>
      <c r="T284" s="164"/>
      <c r="AT284" s="159" t="s">
        <v>179</v>
      </c>
      <c r="AU284" s="159" t="s">
        <v>89</v>
      </c>
      <c r="AV284" s="13" t="s">
        <v>89</v>
      </c>
      <c r="AW284" s="13" t="s">
        <v>36</v>
      </c>
      <c r="AX284" s="13" t="s">
        <v>80</v>
      </c>
      <c r="AY284" s="159" t="s">
        <v>171</v>
      </c>
    </row>
    <row r="285" spans="2:65" s="15" customFormat="1">
      <c r="B285" s="172"/>
      <c r="D285" s="152" t="s">
        <v>179</v>
      </c>
      <c r="E285" s="173" t="s">
        <v>1</v>
      </c>
      <c r="F285" s="174" t="s">
        <v>224</v>
      </c>
      <c r="H285" s="175">
        <v>3.3519999999999999</v>
      </c>
      <c r="I285" s="176"/>
      <c r="L285" s="172"/>
      <c r="M285" s="177"/>
      <c r="T285" s="178"/>
      <c r="AT285" s="173" t="s">
        <v>179</v>
      </c>
      <c r="AU285" s="173" t="s">
        <v>89</v>
      </c>
      <c r="AV285" s="15" t="s">
        <v>96</v>
      </c>
      <c r="AW285" s="15" t="s">
        <v>36</v>
      </c>
      <c r="AX285" s="15" t="s">
        <v>80</v>
      </c>
      <c r="AY285" s="173" t="s">
        <v>171</v>
      </c>
    </row>
    <row r="286" spans="2:65" s="14" customFormat="1">
      <c r="B286" s="165"/>
      <c r="D286" s="152" t="s">
        <v>179</v>
      </c>
      <c r="E286" s="166" t="s">
        <v>3167</v>
      </c>
      <c r="F286" s="167" t="s">
        <v>183</v>
      </c>
      <c r="H286" s="168">
        <v>15.731</v>
      </c>
      <c r="I286" s="169"/>
      <c r="L286" s="165"/>
      <c r="M286" s="170"/>
      <c r="T286" s="171"/>
      <c r="AT286" s="166" t="s">
        <v>179</v>
      </c>
      <c r="AU286" s="166" t="s">
        <v>89</v>
      </c>
      <c r="AV286" s="14" t="s">
        <v>177</v>
      </c>
      <c r="AW286" s="14" t="s">
        <v>36</v>
      </c>
      <c r="AX286" s="14" t="s">
        <v>87</v>
      </c>
      <c r="AY286" s="166" t="s">
        <v>171</v>
      </c>
    </row>
    <row r="287" spans="2:65" s="1" customFormat="1" ht="33" customHeight="1">
      <c r="B287" s="32"/>
      <c r="C287" s="137" t="s">
        <v>583</v>
      </c>
      <c r="D287" s="137" t="s">
        <v>173</v>
      </c>
      <c r="E287" s="138" t="s">
        <v>1568</v>
      </c>
      <c r="F287" s="139" t="s">
        <v>1569</v>
      </c>
      <c r="G287" s="140" t="s">
        <v>280</v>
      </c>
      <c r="H287" s="141">
        <v>1.4690000000000001</v>
      </c>
      <c r="I287" s="142"/>
      <c r="J287" s="143">
        <f>ROUND(I287*H287,2)</f>
        <v>0</v>
      </c>
      <c r="K287" s="144"/>
      <c r="L287" s="32"/>
      <c r="M287" s="145" t="s">
        <v>1</v>
      </c>
      <c r="N287" s="146" t="s">
        <v>45</v>
      </c>
      <c r="P287" s="147">
        <f>O287*H287</f>
        <v>0</v>
      </c>
      <c r="Q287" s="147">
        <v>0</v>
      </c>
      <c r="R287" s="147">
        <f>Q287*H287</f>
        <v>0</v>
      </c>
      <c r="S287" s="147">
        <v>0</v>
      </c>
      <c r="T287" s="148">
        <f>S287*H287</f>
        <v>0</v>
      </c>
      <c r="AR287" s="149" t="s">
        <v>177</v>
      </c>
      <c r="AT287" s="149" t="s">
        <v>173</v>
      </c>
      <c r="AU287" s="149" t="s">
        <v>89</v>
      </c>
      <c r="AY287" s="17" t="s">
        <v>171</v>
      </c>
      <c r="BE287" s="150">
        <f>IF(N287="základní",J287,0)</f>
        <v>0</v>
      </c>
      <c r="BF287" s="150">
        <f>IF(N287="snížená",J287,0)</f>
        <v>0</v>
      </c>
      <c r="BG287" s="150">
        <f>IF(N287="zákl. přenesená",J287,0)</f>
        <v>0</v>
      </c>
      <c r="BH287" s="150">
        <f>IF(N287="sníž. přenesená",J287,0)</f>
        <v>0</v>
      </c>
      <c r="BI287" s="150">
        <f>IF(N287="nulová",J287,0)</f>
        <v>0</v>
      </c>
      <c r="BJ287" s="17" t="s">
        <v>87</v>
      </c>
      <c r="BK287" s="150">
        <f>ROUND(I287*H287,2)</f>
        <v>0</v>
      </c>
      <c r="BL287" s="17" t="s">
        <v>177</v>
      </c>
      <c r="BM287" s="149" t="s">
        <v>3306</v>
      </c>
    </row>
    <row r="288" spans="2:65" s="13" customFormat="1">
      <c r="B288" s="158"/>
      <c r="D288" s="152" t="s">
        <v>179</v>
      </c>
      <c r="E288" s="159" t="s">
        <v>1</v>
      </c>
      <c r="F288" s="160" t="s">
        <v>3307</v>
      </c>
      <c r="H288" s="161">
        <v>5.3999999999999999E-2</v>
      </c>
      <c r="I288" s="162"/>
      <c r="L288" s="158"/>
      <c r="M288" s="163"/>
      <c r="T288" s="164"/>
      <c r="AT288" s="159" t="s">
        <v>179</v>
      </c>
      <c r="AU288" s="159" t="s">
        <v>89</v>
      </c>
      <c r="AV288" s="13" t="s">
        <v>89</v>
      </c>
      <c r="AW288" s="13" t="s">
        <v>36</v>
      </c>
      <c r="AX288" s="13" t="s">
        <v>80</v>
      </c>
      <c r="AY288" s="159" t="s">
        <v>171</v>
      </c>
    </row>
    <row r="289" spans="2:65" s="13" customFormat="1">
      <c r="B289" s="158"/>
      <c r="D289" s="152" t="s">
        <v>179</v>
      </c>
      <c r="E289" s="159" t="s">
        <v>1</v>
      </c>
      <c r="F289" s="160" t="s">
        <v>3308</v>
      </c>
      <c r="H289" s="161">
        <v>0.8</v>
      </c>
      <c r="I289" s="162"/>
      <c r="L289" s="158"/>
      <c r="M289" s="163"/>
      <c r="T289" s="164"/>
      <c r="AT289" s="159" t="s">
        <v>179</v>
      </c>
      <c r="AU289" s="159" t="s">
        <v>89</v>
      </c>
      <c r="AV289" s="13" t="s">
        <v>89</v>
      </c>
      <c r="AW289" s="13" t="s">
        <v>36</v>
      </c>
      <c r="AX289" s="13" t="s">
        <v>80</v>
      </c>
      <c r="AY289" s="159" t="s">
        <v>171</v>
      </c>
    </row>
    <row r="290" spans="2:65" s="13" customFormat="1">
      <c r="B290" s="158"/>
      <c r="D290" s="152" t="s">
        <v>179</v>
      </c>
      <c r="E290" s="159" t="s">
        <v>1</v>
      </c>
      <c r="F290" s="160" t="s">
        <v>3309</v>
      </c>
      <c r="H290" s="161">
        <v>0.3</v>
      </c>
      <c r="I290" s="162"/>
      <c r="L290" s="158"/>
      <c r="M290" s="163"/>
      <c r="T290" s="164"/>
      <c r="AT290" s="159" t="s">
        <v>179</v>
      </c>
      <c r="AU290" s="159" t="s">
        <v>89</v>
      </c>
      <c r="AV290" s="13" t="s">
        <v>89</v>
      </c>
      <c r="AW290" s="13" t="s">
        <v>36</v>
      </c>
      <c r="AX290" s="13" t="s">
        <v>80</v>
      </c>
      <c r="AY290" s="159" t="s">
        <v>171</v>
      </c>
    </row>
    <row r="291" spans="2:65" s="13" customFormat="1">
      <c r="B291" s="158"/>
      <c r="D291" s="152" t="s">
        <v>179</v>
      </c>
      <c r="E291" s="159" t="s">
        <v>1</v>
      </c>
      <c r="F291" s="160" t="s">
        <v>3310</v>
      </c>
      <c r="H291" s="161">
        <v>0.315</v>
      </c>
      <c r="I291" s="162"/>
      <c r="L291" s="158"/>
      <c r="M291" s="163"/>
      <c r="T291" s="164"/>
      <c r="AT291" s="159" t="s">
        <v>179</v>
      </c>
      <c r="AU291" s="159" t="s">
        <v>89</v>
      </c>
      <c r="AV291" s="13" t="s">
        <v>89</v>
      </c>
      <c r="AW291" s="13" t="s">
        <v>36</v>
      </c>
      <c r="AX291" s="13" t="s">
        <v>80</v>
      </c>
      <c r="AY291" s="159" t="s">
        <v>171</v>
      </c>
    </row>
    <row r="292" spans="2:65" s="14" customFormat="1">
      <c r="B292" s="165"/>
      <c r="D292" s="152" t="s">
        <v>179</v>
      </c>
      <c r="E292" s="166" t="s">
        <v>1</v>
      </c>
      <c r="F292" s="167" t="s">
        <v>183</v>
      </c>
      <c r="H292" s="168">
        <v>1.4690000000000001</v>
      </c>
      <c r="I292" s="169"/>
      <c r="L292" s="165"/>
      <c r="M292" s="170"/>
      <c r="T292" s="171"/>
      <c r="AT292" s="166" t="s">
        <v>179</v>
      </c>
      <c r="AU292" s="166" t="s">
        <v>89</v>
      </c>
      <c r="AV292" s="14" t="s">
        <v>177</v>
      </c>
      <c r="AW292" s="14" t="s">
        <v>36</v>
      </c>
      <c r="AX292" s="14" t="s">
        <v>87</v>
      </c>
      <c r="AY292" s="166" t="s">
        <v>171</v>
      </c>
    </row>
    <row r="293" spans="2:65" s="1" customFormat="1" ht="24.15" customHeight="1">
      <c r="B293" s="32"/>
      <c r="C293" s="137" t="s">
        <v>589</v>
      </c>
      <c r="D293" s="137" t="s">
        <v>173</v>
      </c>
      <c r="E293" s="138" t="s">
        <v>1572</v>
      </c>
      <c r="F293" s="139" t="s">
        <v>1573</v>
      </c>
      <c r="G293" s="140" t="s">
        <v>176</v>
      </c>
      <c r="H293" s="141">
        <v>2.58</v>
      </c>
      <c r="I293" s="142"/>
      <c r="J293" s="143">
        <f>ROUND(I293*H293,2)</f>
        <v>0</v>
      </c>
      <c r="K293" s="144"/>
      <c r="L293" s="32"/>
      <c r="M293" s="145" t="s">
        <v>1</v>
      </c>
      <c r="N293" s="146" t="s">
        <v>45</v>
      </c>
      <c r="P293" s="147">
        <f>O293*H293</f>
        <v>0</v>
      </c>
      <c r="Q293" s="147">
        <v>1.328E-2</v>
      </c>
      <c r="R293" s="147">
        <f>Q293*H293</f>
        <v>3.4262399999999998E-2</v>
      </c>
      <c r="S293" s="147">
        <v>0</v>
      </c>
      <c r="T293" s="148">
        <f>S293*H293</f>
        <v>0</v>
      </c>
      <c r="AR293" s="149" t="s">
        <v>177</v>
      </c>
      <c r="AT293" s="149" t="s">
        <v>173</v>
      </c>
      <c r="AU293" s="149" t="s">
        <v>89</v>
      </c>
      <c r="AY293" s="17" t="s">
        <v>171</v>
      </c>
      <c r="BE293" s="150">
        <f>IF(N293="základní",J293,0)</f>
        <v>0</v>
      </c>
      <c r="BF293" s="150">
        <f>IF(N293="snížená",J293,0)</f>
        <v>0</v>
      </c>
      <c r="BG293" s="150">
        <f>IF(N293="zákl. přenesená",J293,0)</f>
        <v>0</v>
      </c>
      <c r="BH293" s="150">
        <f>IF(N293="sníž. přenesená",J293,0)</f>
        <v>0</v>
      </c>
      <c r="BI293" s="150">
        <f>IF(N293="nulová",J293,0)</f>
        <v>0</v>
      </c>
      <c r="BJ293" s="17" t="s">
        <v>87</v>
      </c>
      <c r="BK293" s="150">
        <f>ROUND(I293*H293,2)</f>
        <v>0</v>
      </c>
      <c r="BL293" s="17" t="s">
        <v>177</v>
      </c>
      <c r="BM293" s="149" t="s">
        <v>3311</v>
      </c>
    </row>
    <row r="294" spans="2:65" s="13" customFormat="1">
      <c r="B294" s="158"/>
      <c r="D294" s="152" t="s">
        <v>179</v>
      </c>
      <c r="E294" s="159" t="s">
        <v>1</v>
      </c>
      <c r="F294" s="160" t="s">
        <v>3312</v>
      </c>
      <c r="H294" s="161">
        <v>0.96</v>
      </c>
      <c r="I294" s="162"/>
      <c r="L294" s="158"/>
      <c r="M294" s="163"/>
      <c r="T294" s="164"/>
      <c r="AT294" s="159" t="s">
        <v>179</v>
      </c>
      <c r="AU294" s="159" t="s">
        <v>89</v>
      </c>
      <c r="AV294" s="13" t="s">
        <v>89</v>
      </c>
      <c r="AW294" s="13" t="s">
        <v>36</v>
      </c>
      <c r="AX294" s="13" t="s">
        <v>80</v>
      </c>
      <c r="AY294" s="159" t="s">
        <v>171</v>
      </c>
    </row>
    <row r="295" spans="2:65" s="13" customFormat="1">
      <c r="B295" s="158"/>
      <c r="D295" s="152" t="s">
        <v>179</v>
      </c>
      <c r="E295" s="159" t="s">
        <v>1</v>
      </c>
      <c r="F295" s="160" t="s">
        <v>3313</v>
      </c>
      <c r="H295" s="161">
        <v>1.62</v>
      </c>
      <c r="I295" s="162"/>
      <c r="L295" s="158"/>
      <c r="M295" s="163"/>
      <c r="T295" s="164"/>
      <c r="AT295" s="159" t="s">
        <v>179</v>
      </c>
      <c r="AU295" s="159" t="s">
        <v>89</v>
      </c>
      <c r="AV295" s="13" t="s">
        <v>89</v>
      </c>
      <c r="AW295" s="13" t="s">
        <v>36</v>
      </c>
      <c r="AX295" s="13" t="s">
        <v>80</v>
      </c>
      <c r="AY295" s="159" t="s">
        <v>171</v>
      </c>
    </row>
    <row r="296" spans="2:65" s="14" customFormat="1">
      <c r="B296" s="165"/>
      <c r="D296" s="152" t="s">
        <v>179</v>
      </c>
      <c r="E296" s="166" t="s">
        <v>1</v>
      </c>
      <c r="F296" s="167" t="s">
        <v>183</v>
      </c>
      <c r="H296" s="168">
        <v>2.58</v>
      </c>
      <c r="I296" s="169"/>
      <c r="L296" s="165"/>
      <c r="M296" s="170"/>
      <c r="T296" s="171"/>
      <c r="AT296" s="166" t="s">
        <v>179</v>
      </c>
      <c r="AU296" s="166" t="s">
        <v>89</v>
      </c>
      <c r="AV296" s="14" t="s">
        <v>177</v>
      </c>
      <c r="AW296" s="14" t="s">
        <v>36</v>
      </c>
      <c r="AX296" s="14" t="s">
        <v>87</v>
      </c>
      <c r="AY296" s="166" t="s">
        <v>171</v>
      </c>
    </row>
    <row r="297" spans="2:65" s="1" customFormat="1" ht="24.15" customHeight="1">
      <c r="B297" s="32"/>
      <c r="C297" s="137" t="s">
        <v>598</v>
      </c>
      <c r="D297" s="137" t="s">
        <v>173</v>
      </c>
      <c r="E297" s="138" t="s">
        <v>1576</v>
      </c>
      <c r="F297" s="139" t="s">
        <v>1577</v>
      </c>
      <c r="G297" s="140" t="s">
        <v>176</v>
      </c>
      <c r="H297" s="141">
        <v>2.58</v>
      </c>
      <c r="I297" s="142"/>
      <c r="J297" s="143">
        <f>ROUND(I297*H297,2)</f>
        <v>0</v>
      </c>
      <c r="K297" s="144"/>
      <c r="L297" s="32"/>
      <c r="M297" s="145" t="s">
        <v>1</v>
      </c>
      <c r="N297" s="146" t="s">
        <v>45</v>
      </c>
      <c r="P297" s="147">
        <f>O297*H297</f>
        <v>0</v>
      </c>
      <c r="Q297" s="147">
        <v>0</v>
      </c>
      <c r="R297" s="147">
        <f>Q297*H297</f>
        <v>0</v>
      </c>
      <c r="S297" s="147">
        <v>0</v>
      </c>
      <c r="T297" s="148">
        <f>S297*H297</f>
        <v>0</v>
      </c>
      <c r="AR297" s="149" t="s">
        <v>177</v>
      </c>
      <c r="AT297" s="149" t="s">
        <v>173</v>
      </c>
      <c r="AU297" s="149" t="s">
        <v>89</v>
      </c>
      <c r="AY297" s="17" t="s">
        <v>171</v>
      </c>
      <c r="BE297" s="150">
        <f>IF(N297="základní",J297,0)</f>
        <v>0</v>
      </c>
      <c r="BF297" s="150">
        <f>IF(N297="snížená",J297,0)</f>
        <v>0</v>
      </c>
      <c r="BG297" s="150">
        <f>IF(N297="zákl. přenesená",J297,0)</f>
        <v>0</v>
      </c>
      <c r="BH297" s="150">
        <f>IF(N297="sníž. přenesená",J297,0)</f>
        <v>0</v>
      </c>
      <c r="BI297" s="150">
        <f>IF(N297="nulová",J297,0)</f>
        <v>0</v>
      </c>
      <c r="BJ297" s="17" t="s">
        <v>87</v>
      </c>
      <c r="BK297" s="150">
        <f>ROUND(I297*H297,2)</f>
        <v>0</v>
      </c>
      <c r="BL297" s="17" t="s">
        <v>177</v>
      </c>
      <c r="BM297" s="149" t="s">
        <v>3314</v>
      </c>
    </row>
    <row r="298" spans="2:65" s="11" customFormat="1" ht="22.95" customHeight="1">
      <c r="B298" s="125"/>
      <c r="D298" s="126" t="s">
        <v>79</v>
      </c>
      <c r="E298" s="135" t="s">
        <v>204</v>
      </c>
      <c r="F298" s="135" t="s">
        <v>3315</v>
      </c>
      <c r="I298" s="128"/>
      <c r="J298" s="136">
        <f>BK298</f>
        <v>0</v>
      </c>
      <c r="L298" s="125"/>
      <c r="M298" s="130"/>
      <c r="P298" s="131">
        <f>SUM(P299:P302)</f>
        <v>0</v>
      </c>
      <c r="R298" s="131">
        <f>SUM(R299:R302)</f>
        <v>0.246612</v>
      </c>
      <c r="T298" s="132">
        <f>SUM(T299:T302)</f>
        <v>0</v>
      </c>
      <c r="AR298" s="126" t="s">
        <v>87</v>
      </c>
      <c r="AT298" s="133" t="s">
        <v>79</v>
      </c>
      <c r="AU298" s="133" t="s">
        <v>87</v>
      </c>
      <c r="AY298" s="126" t="s">
        <v>171</v>
      </c>
      <c r="BK298" s="134">
        <f>SUM(BK299:BK302)</f>
        <v>0</v>
      </c>
    </row>
    <row r="299" spans="2:65" s="1" customFormat="1" ht="24.15" customHeight="1">
      <c r="B299" s="32"/>
      <c r="C299" s="137" t="s">
        <v>602</v>
      </c>
      <c r="D299" s="137" t="s">
        <v>173</v>
      </c>
      <c r="E299" s="138" t="s">
        <v>3316</v>
      </c>
      <c r="F299" s="139" t="s">
        <v>3317</v>
      </c>
      <c r="G299" s="140" t="s">
        <v>176</v>
      </c>
      <c r="H299" s="141">
        <v>0.4</v>
      </c>
      <c r="I299" s="142"/>
      <c r="J299" s="143">
        <f>ROUND(I299*H299,2)</f>
        <v>0</v>
      </c>
      <c r="K299" s="144"/>
      <c r="L299" s="32"/>
      <c r="M299" s="145" t="s">
        <v>1</v>
      </c>
      <c r="N299" s="146" t="s">
        <v>45</v>
      </c>
      <c r="P299" s="147">
        <f>O299*H299</f>
        <v>0</v>
      </c>
      <c r="Q299" s="147">
        <v>0.19536000000000001</v>
      </c>
      <c r="R299" s="147">
        <f>Q299*H299</f>
        <v>7.8144000000000005E-2</v>
      </c>
      <c r="S299" s="147">
        <v>0</v>
      </c>
      <c r="T299" s="148">
        <f>S299*H299</f>
        <v>0</v>
      </c>
      <c r="AR299" s="149" t="s">
        <v>177</v>
      </c>
      <c r="AT299" s="149" t="s">
        <v>173</v>
      </c>
      <c r="AU299" s="149" t="s">
        <v>89</v>
      </c>
      <c r="AY299" s="17" t="s">
        <v>171</v>
      </c>
      <c r="BE299" s="150">
        <f>IF(N299="základní",J299,0)</f>
        <v>0</v>
      </c>
      <c r="BF299" s="150">
        <f>IF(N299="snížená",J299,0)</f>
        <v>0</v>
      </c>
      <c r="BG299" s="150">
        <f>IF(N299="zákl. přenesená",J299,0)</f>
        <v>0</v>
      </c>
      <c r="BH299" s="150">
        <f>IF(N299="sníž. přenesená",J299,0)</f>
        <v>0</v>
      </c>
      <c r="BI299" s="150">
        <f>IF(N299="nulová",J299,0)</f>
        <v>0</v>
      </c>
      <c r="BJ299" s="17" t="s">
        <v>87</v>
      </c>
      <c r="BK299" s="150">
        <f>ROUND(I299*H299,2)</f>
        <v>0</v>
      </c>
      <c r="BL299" s="17" t="s">
        <v>177</v>
      </c>
      <c r="BM299" s="149" t="s">
        <v>3318</v>
      </c>
    </row>
    <row r="300" spans="2:65" s="13" customFormat="1">
      <c r="B300" s="158"/>
      <c r="D300" s="152" t="s">
        <v>179</v>
      </c>
      <c r="E300" s="159" t="s">
        <v>1</v>
      </c>
      <c r="F300" s="160" t="s">
        <v>3319</v>
      </c>
      <c r="H300" s="161">
        <v>0.4</v>
      </c>
      <c r="I300" s="162"/>
      <c r="L300" s="158"/>
      <c r="M300" s="163"/>
      <c r="T300" s="164"/>
      <c r="AT300" s="159" t="s">
        <v>179</v>
      </c>
      <c r="AU300" s="159" t="s">
        <v>89</v>
      </c>
      <c r="AV300" s="13" t="s">
        <v>89</v>
      </c>
      <c r="AW300" s="13" t="s">
        <v>36</v>
      </c>
      <c r="AX300" s="13" t="s">
        <v>87</v>
      </c>
      <c r="AY300" s="159" t="s">
        <v>171</v>
      </c>
    </row>
    <row r="301" spans="2:65" s="1" customFormat="1" ht="16.5" customHeight="1">
      <c r="B301" s="32"/>
      <c r="C301" s="182" t="s">
        <v>606</v>
      </c>
      <c r="D301" s="182" t="s">
        <v>757</v>
      </c>
      <c r="E301" s="183" t="s">
        <v>3320</v>
      </c>
      <c r="F301" s="184" t="s">
        <v>3321</v>
      </c>
      <c r="G301" s="185" t="s">
        <v>176</v>
      </c>
      <c r="H301" s="186">
        <v>0.40400000000000003</v>
      </c>
      <c r="I301" s="187"/>
      <c r="J301" s="188">
        <f>ROUND(I301*H301,2)</f>
        <v>0</v>
      </c>
      <c r="K301" s="189"/>
      <c r="L301" s="190"/>
      <c r="M301" s="191" t="s">
        <v>1</v>
      </c>
      <c r="N301" s="192" t="s">
        <v>45</v>
      </c>
      <c r="P301" s="147">
        <f>O301*H301</f>
        <v>0</v>
      </c>
      <c r="Q301" s="147">
        <v>0.41699999999999998</v>
      </c>
      <c r="R301" s="147">
        <f>Q301*H301</f>
        <v>0.16846800000000001</v>
      </c>
      <c r="S301" s="147">
        <v>0</v>
      </c>
      <c r="T301" s="148">
        <f>S301*H301</f>
        <v>0</v>
      </c>
      <c r="AR301" s="149" t="s">
        <v>225</v>
      </c>
      <c r="AT301" s="149" t="s">
        <v>757</v>
      </c>
      <c r="AU301" s="149" t="s">
        <v>89</v>
      </c>
      <c r="AY301" s="17" t="s">
        <v>171</v>
      </c>
      <c r="BE301" s="150">
        <f>IF(N301="základní",J301,0)</f>
        <v>0</v>
      </c>
      <c r="BF301" s="150">
        <f>IF(N301="snížená",J301,0)</f>
        <v>0</v>
      </c>
      <c r="BG301" s="150">
        <f>IF(N301="zákl. přenesená",J301,0)</f>
        <v>0</v>
      </c>
      <c r="BH301" s="150">
        <f>IF(N301="sníž. přenesená",J301,0)</f>
        <v>0</v>
      </c>
      <c r="BI301" s="150">
        <f>IF(N301="nulová",J301,0)</f>
        <v>0</v>
      </c>
      <c r="BJ301" s="17" t="s">
        <v>87</v>
      </c>
      <c r="BK301" s="150">
        <f>ROUND(I301*H301,2)</f>
        <v>0</v>
      </c>
      <c r="BL301" s="17" t="s">
        <v>177</v>
      </c>
      <c r="BM301" s="149" t="s">
        <v>3322</v>
      </c>
    </row>
    <row r="302" spans="2:65" s="13" customFormat="1">
      <c r="B302" s="158"/>
      <c r="D302" s="152" t="s">
        <v>179</v>
      </c>
      <c r="F302" s="160" t="s">
        <v>3323</v>
      </c>
      <c r="H302" s="161">
        <v>0.40400000000000003</v>
      </c>
      <c r="I302" s="162"/>
      <c r="L302" s="158"/>
      <c r="M302" s="163"/>
      <c r="T302" s="164"/>
      <c r="AT302" s="159" t="s">
        <v>179</v>
      </c>
      <c r="AU302" s="159" t="s">
        <v>89</v>
      </c>
      <c r="AV302" s="13" t="s">
        <v>89</v>
      </c>
      <c r="AW302" s="13" t="s">
        <v>4</v>
      </c>
      <c r="AX302" s="13" t="s">
        <v>87</v>
      </c>
      <c r="AY302" s="159" t="s">
        <v>171</v>
      </c>
    </row>
    <row r="303" spans="2:65" s="11" customFormat="1" ht="22.95" customHeight="1">
      <c r="B303" s="125"/>
      <c r="D303" s="126" t="s">
        <v>79</v>
      </c>
      <c r="E303" s="135" t="s">
        <v>225</v>
      </c>
      <c r="F303" s="135" t="s">
        <v>970</v>
      </c>
      <c r="I303" s="128"/>
      <c r="J303" s="136">
        <f>BK303</f>
        <v>0</v>
      </c>
      <c r="L303" s="125"/>
      <c r="M303" s="130"/>
      <c r="P303" s="131">
        <f>SUM(P304:P377)</f>
        <v>0</v>
      </c>
      <c r="R303" s="131">
        <f>SUM(R304:R377)</f>
        <v>3.8188921400000004</v>
      </c>
      <c r="T303" s="132">
        <f>SUM(T304:T377)</f>
        <v>2.6143000000000001</v>
      </c>
      <c r="AR303" s="126" t="s">
        <v>87</v>
      </c>
      <c r="AT303" s="133" t="s">
        <v>79</v>
      </c>
      <c r="AU303" s="133" t="s">
        <v>87</v>
      </c>
      <c r="AY303" s="126" t="s">
        <v>171</v>
      </c>
      <c r="BK303" s="134">
        <f>SUM(BK304:BK377)</f>
        <v>0</v>
      </c>
    </row>
    <row r="304" spans="2:65" s="1" customFormat="1" ht="24.15" customHeight="1">
      <c r="B304" s="32"/>
      <c r="C304" s="137" t="s">
        <v>610</v>
      </c>
      <c r="D304" s="137" t="s">
        <v>173</v>
      </c>
      <c r="E304" s="138" t="s">
        <v>3324</v>
      </c>
      <c r="F304" s="139" t="s">
        <v>3325</v>
      </c>
      <c r="G304" s="140" t="s">
        <v>252</v>
      </c>
      <c r="H304" s="141">
        <v>7.6</v>
      </c>
      <c r="I304" s="142"/>
      <c r="J304" s="143">
        <f>ROUND(I304*H304,2)</f>
        <v>0</v>
      </c>
      <c r="K304" s="144"/>
      <c r="L304" s="32"/>
      <c r="M304" s="145" t="s">
        <v>1</v>
      </c>
      <c r="N304" s="146" t="s">
        <v>45</v>
      </c>
      <c r="P304" s="147">
        <f>O304*H304</f>
        <v>0</v>
      </c>
      <c r="Q304" s="147">
        <v>0</v>
      </c>
      <c r="R304" s="147">
        <f>Q304*H304</f>
        <v>0</v>
      </c>
      <c r="S304" s="147">
        <v>0</v>
      </c>
      <c r="T304" s="148">
        <f>S304*H304</f>
        <v>0</v>
      </c>
      <c r="AR304" s="149" t="s">
        <v>802</v>
      </c>
      <c r="AT304" s="149" t="s">
        <v>173</v>
      </c>
      <c r="AU304" s="149" t="s">
        <v>89</v>
      </c>
      <c r="AY304" s="17" t="s">
        <v>171</v>
      </c>
      <c r="BE304" s="150">
        <f>IF(N304="základní",J304,0)</f>
        <v>0</v>
      </c>
      <c r="BF304" s="150">
        <f>IF(N304="snížená",J304,0)</f>
        <v>0</v>
      </c>
      <c r="BG304" s="150">
        <f>IF(N304="zákl. přenesená",J304,0)</f>
        <v>0</v>
      </c>
      <c r="BH304" s="150">
        <f>IF(N304="sníž. přenesená",J304,0)</f>
        <v>0</v>
      </c>
      <c r="BI304" s="150">
        <f>IF(N304="nulová",J304,0)</f>
        <v>0</v>
      </c>
      <c r="BJ304" s="17" t="s">
        <v>87</v>
      </c>
      <c r="BK304" s="150">
        <f>ROUND(I304*H304,2)</f>
        <v>0</v>
      </c>
      <c r="BL304" s="17" t="s">
        <v>802</v>
      </c>
      <c r="BM304" s="149" t="s">
        <v>3326</v>
      </c>
    </row>
    <row r="305" spans="2:65" s="13" customFormat="1">
      <c r="B305" s="158"/>
      <c r="D305" s="152" t="s">
        <v>179</v>
      </c>
      <c r="E305" s="159" t="s">
        <v>1</v>
      </c>
      <c r="F305" s="160" t="s">
        <v>3327</v>
      </c>
      <c r="H305" s="161">
        <v>7.6</v>
      </c>
      <c r="I305" s="162"/>
      <c r="L305" s="158"/>
      <c r="M305" s="163"/>
      <c r="T305" s="164"/>
      <c r="AT305" s="159" t="s">
        <v>179</v>
      </c>
      <c r="AU305" s="159" t="s">
        <v>89</v>
      </c>
      <c r="AV305" s="13" t="s">
        <v>89</v>
      </c>
      <c r="AW305" s="13" t="s">
        <v>36</v>
      </c>
      <c r="AX305" s="13" t="s">
        <v>87</v>
      </c>
      <c r="AY305" s="159" t="s">
        <v>171</v>
      </c>
    </row>
    <row r="306" spans="2:65" s="1" customFormat="1" ht="16.5" customHeight="1">
      <c r="B306" s="32"/>
      <c r="C306" s="137" t="s">
        <v>614</v>
      </c>
      <c r="D306" s="137" t="s">
        <v>173</v>
      </c>
      <c r="E306" s="138" t="s">
        <v>3328</v>
      </c>
      <c r="F306" s="139" t="s">
        <v>3329</v>
      </c>
      <c r="G306" s="140" t="s">
        <v>190</v>
      </c>
      <c r="H306" s="141">
        <v>5</v>
      </c>
      <c r="I306" s="142"/>
      <c r="J306" s="143">
        <f t="shared" ref="J306:J320" si="0">ROUND(I306*H306,2)</f>
        <v>0</v>
      </c>
      <c r="K306" s="144"/>
      <c r="L306" s="32"/>
      <c r="M306" s="145" t="s">
        <v>1</v>
      </c>
      <c r="N306" s="146" t="s">
        <v>45</v>
      </c>
      <c r="P306" s="147">
        <f t="shared" ref="P306:P320" si="1">O306*H306</f>
        <v>0</v>
      </c>
      <c r="Q306" s="147">
        <v>0</v>
      </c>
      <c r="R306" s="147">
        <f t="shared" ref="R306:R320" si="2">Q306*H306</f>
        <v>0</v>
      </c>
      <c r="S306" s="147">
        <v>0</v>
      </c>
      <c r="T306" s="148">
        <f t="shared" ref="T306:T320" si="3">S306*H306</f>
        <v>0</v>
      </c>
      <c r="AR306" s="149" t="s">
        <v>802</v>
      </c>
      <c r="AT306" s="149" t="s">
        <v>173</v>
      </c>
      <c r="AU306" s="149" t="s">
        <v>89</v>
      </c>
      <c r="AY306" s="17" t="s">
        <v>171</v>
      </c>
      <c r="BE306" s="150">
        <f t="shared" ref="BE306:BE320" si="4">IF(N306="základní",J306,0)</f>
        <v>0</v>
      </c>
      <c r="BF306" s="150">
        <f t="shared" ref="BF306:BF320" si="5">IF(N306="snížená",J306,0)</f>
        <v>0</v>
      </c>
      <c r="BG306" s="150">
        <f t="shared" ref="BG306:BG320" si="6">IF(N306="zákl. přenesená",J306,0)</f>
        <v>0</v>
      </c>
      <c r="BH306" s="150">
        <f t="shared" ref="BH306:BH320" si="7">IF(N306="sníž. přenesená",J306,0)</f>
        <v>0</v>
      </c>
      <c r="BI306" s="150">
        <f t="shared" ref="BI306:BI320" si="8">IF(N306="nulová",J306,0)</f>
        <v>0</v>
      </c>
      <c r="BJ306" s="17" t="s">
        <v>87</v>
      </c>
      <c r="BK306" s="150">
        <f t="shared" ref="BK306:BK320" si="9">ROUND(I306*H306,2)</f>
        <v>0</v>
      </c>
      <c r="BL306" s="17" t="s">
        <v>802</v>
      </c>
      <c r="BM306" s="149" t="s">
        <v>3330</v>
      </c>
    </row>
    <row r="307" spans="2:65" s="1" customFormat="1" ht="16.5" customHeight="1">
      <c r="B307" s="32"/>
      <c r="C307" s="182" t="s">
        <v>618</v>
      </c>
      <c r="D307" s="182" t="s">
        <v>757</v>
      </c>
      <c r="E307" s="183" t="s">
        <v>3331</v>
      </c>
      <c r="F307" s="184" t="s">
        <v>3332</v>
      </c>
      <c r="G307" s="185" t="s">
        <v>190</v>
      </c>
      <c r="H307" s="186">
        <v>5</v>
      </c>
      <c r="I307" s="187"/>
      <c r="J307" s="188">
        <f t="shared" si="0"/>
        <v>0</v>
      </c>
      <c r="K307" s="189"/>
      <c r="L307" s="190"/>
      <c r="M307" s="191" t="s">
        <v>1</v>
      </c>
      <c r="N307" s="192" t="s">
        <v>45</v>
      </c>
      <c r="P307" s="147">
        <f t="shared" si="1"/>
        <v>0</v>
      </c>
      <c r="Q307" s="147">
        <v>2.65E-3</v>
      </c>
      <c r="R307" s="147">
        <f t="shared" si="2"/>
        <v>1.325E-2</v>
      </c>
      <c r="S307" s="147">
        <v>0</v>
      </c>
      <c r="T307" s="148">
        <f t="shared" si="3"/>
        <v>0</v>
      </c>
      <c r="AR307" s="149" t="s">
        <v>1183</v>
      </c>
      <c r="AT307" s="149" t="s">
        <v>757</v>
      </c>
      <c r="AU307" s="149" t="s">
        <v>89</v>
      </c>
      <c r="AY307" s="17" t="s">
        <v>171</v>
      </c>
      <c r="BE307" s="150">
        <f t="shared" si="4"/>
        <v>0</v>
      </c>
      <c r="BF307" s="150">
        <f t="shared" si="5"/>
        <v>0</v>
      </c>
      <c r="BG307" s="150">
        <f t="shared" si="6"/>
        <v>0</v>
      </c>
      <c r="BH307" s="150">
        <f t="shared" si="7"/>
        <v>0</v>
      </c>
      <c r="BI307" s="150">
        <f t="shared" si="8"/>
        <v>0</v>
      </c>
      <c r="BJ307" s="17" t="s">
        <v>87</v>
      </c>
      <c r="BK307" s="150">
        <f t="shared" si="9"/>
        <v>0</v>
      </c>
      <c r="BL307" s="17" t="s">
        <v>1183</v>
      </c>
      <c r="BM307" s="149" t="s">
        <v>3333</v>
      </c>
    </row>
    <row r="308" spans="2:65" s="1" customFormat="1" ht="21.75" customHeight="1">
      <c r="B308" s="32"/>
      <c r="C308" s="137" t="s">
        <v>622</v>
      </c>
      <c r="D308" s="137" t="s">
        <v>173</v>
      </c>
      <c r="E308" s="138" t="s">
        <v>3334</v>
      </c>
      <c r="F308" s="139" t="s">
        <v>3335</v>
      </c>
      <c r="G308" s="140" t="s">
        <v>252</v>
      </c>
      <c r="H308" s="141">
        <v>56</v>
      </c>
      <c r="I308" s="142"/>
      <c r="J308" s="143">
        <f t="shared" si="0"/>
        <v>0</v>
      </c>
      <c r="K308" s="144"/>
      <c r="L308" s="32"/>
      <c r="M308" s="145" t="s">
        <v>1</v>
      </c>
      <c r="N308" s="146" t="s">
        <v>45</v>
      </c>
      <c r="P308" s="147">
        <f t="shared" si="1"/>
        <v>0</v>
      </c>
      <c r="Q308" s="147">
        <v>0</v>
      </c>
      <c r="R308" s="147">
        <f t="shared" si="2"/>
        <v>0</v>
      </c>
      <c r="S308" s="147">
        <v>4.3999999999999997E-2</v>
      </c>
      <c r="T308" s="148">
        <f t="shared" si="3"/>
        <v>2.464</v>
      </c>
      <c r="AR308" s="149" t="s">
        <v>177</v>
      </c>
      <c r="AT308" s="149" t="s">
        <v>173</v>
      </c>
      <c r="AU308" s="149" t="s">
        <v>89</v>
      </c>
      <c r="AY308" s="17" t="s">
        <v>171</v>
      </c>
      <c r="BE308" s="150">
        <f t="shared" si="4"/>
        <v>0</v>
      </c>
      <c r="BF308" s="150">
        <f t="shared" si="5"/>
        <v>0</v>
      </c>
      <c r="BG308" s="150">
        <f t="shared" si="6"/>
        <v>0</v>
      </c>
      <c r="BH308" s="150">
        <f t="shared" si="7"/>
        <v>0</v>
      </c>
      <c r="BI308" s="150">
        <f t="shared" si="8"/>
        <v>0</v>
      </c>
      <c r="BJ308" s="17" t="s">
        <v>87</v>
      </c>
      <c r="BK308" s="150">
        <f t="shared" si="9"/>
        <v>0</v>
      </c>
      <c r="BL308" s="17" t="s">
        <v>177</v>
      </c>
      <c r="BM308" s="149" t="s">
        <v>3336</v>
      </c>
    </row>
    <row r="309" spans="2:65" s="1" customFormat="1" ht="33" customHeight="1">
      <c r="B309" s="32"/>
      <c r="C309" s="137" t="s">
        <v>627</v>
      </c>
      <c r="D309" s="137" t="s">
        <v>173</v>
      </c>
      <c r="E309" s="138" t="s">
        <v>3337</v>
      </c>
      <c r="F309" s="139" t="s">
        <v>3338</v>
      </c>
      <c r="G309" s="140" t="s">
        <v>190</v>
      </c>
      <c r="H309" s="141">
        <v>4</v>
      </c>
      <c r="I309" s="142"/>
      <c r="J309" s="143">
        <f t="shared" si="0"/>
        <v>0</v>
      </c>
      <c r="K309" s="144"/>
      <c r="L309" s="32"/>
      <c r="M309" s="145" t="s">
        <v>1</v>
      </c>
      <c r="N309" s="146" t="s">
        <v>45</v>
      </c>
      <c r="P309" s="147">
        <f t="shared" si="1"/>
        <v>0</v>
      </c>
      <c r="Q309" s="147">
        <v>1.67E-3</v>
      </c>
      <c r="R309" s="147">
        <f t="shared" si="2"/>
        <v>6.6800000000000002E-3</v>
      </c>
      <c r="S309" s="147">
        <v>0</v>
      </c>
      <c r="T309" s="148">
        <f t="shared" si="3"/>
        <v>0</v>
      </c>
      <c r="AR309" s="149" t="s">
        <v>177</v>
      </c>
      <c r="AT309" s="149" t="s">
        <v>173</v>
      </c>
      <c r="AU309" s="149" t="s">
        <v>89</v>
      </c>
      <c r="AY309" s="17" t="s">
        <v>171</v>
      </c>
      <c r="BE309" s="150">
        <f t="shared" si="4"/>
        <v>0</v>
      </c>
      <c r="BF309" s="150">
        <f t="shared" si="5"/>
        <v>0</v>
      </c>
      <c r="BG309" s="150">
        <f t="shared" si="6"/>
        <v>0</v>
      </c>
      <c r="BH309" s="150">
        <f t="shared" si="7"/>
        <v>0</v>
      </c>
      <c r="BI309" s="150">
        <f t="shared" si="8"/>
        <v>0</v>
      </c>
      <c r="BJ309" s="17" t="s">
        <v>87</v>
      </c>
      <c r="BK309" s="150">
        <f t="shared" si="9"/>
        <v>0</v>
      </c>
      <c r="BL309" s="17" t="s">
        <v>177</v>
      </c>
      <c r="BM309" s="149" t="s">
        <v>3339</v>
      </c>
    </row>
    <row r="310" spans="2:65" s="1" customFormat="1" ht="24.15" customHeight="1">
      <c r="B310" s="32"/>
      <c r="C310" s="182" t="s">
        <v>634</v>
      </c>
      <c r="D310" s="182" t="s">
        <v>757</v>
      </c>
      <c r="E310" s="183" t="s">
        <v>3340</v>
      </c>
      <c r="F310" s="184" t="s">
        <v>3341</v>
      </c>
      <c r="G310" s="185" t="s">
        <v>190</v>
      </c>
      <c r="H310" s="186">
        <v>2</v>
      </c>
      <c r="I310" s="187"/>
      <c r="J310" s="188">
        <f t="shared" si="0"/>
        <v>0</v>
      </c>
      <c r="K310" s="189"/>
      <c r="L310" s="190"/>
      <c r="M310" s="191" t="s">
        <v>1</v>
      </c>
      <c r="N310" s="192" t="s">
        <v>45</v>
      </c>
      <c r="P310" s="147">
        <f t="shared" si="1"/>
        <v>0</v>
      </c>
      <c r="Q310" s="147">
        <v>8.6999999999999994E-3</v>
      </c>
      <c r="R310" s="147">
        <f t="shared" si="2"/>
        <v>1.7399999999999999E-2</v>
      </c>
      <c r="S310" s="147">
        <v>0</v>
      </c>
      <c r="T310" s="148">
        <f t="shared" si="3"/>
        <v>0</v>
      </c>
      <c r="AR310" s="149" t="s">
        <v>225</v>
      </c>
      <c r="AT310" s="149" t="s">
        <v>757</v>
      </c>
      <c r="AU310" s="149" t="s">
        <v>89</v>
      </c>
      <c r="AY310" s="17" t="s">
        <v>171</v>
      </c>
      <c r="BE310" s="150">
        <f t="shared" si="4"/>
        <v>0</v>
      </c>
      <c r="BF310" s="150">
        <f t="shared" si="5"/>
        <v>0</v>
      </c>
      <c r="BG310" s="150">
        <f t="shared" si="6"/>
        <v>0</v>
      </c>
      <c r="BH310" s="150">
        <f t="shared" si="7"/>
        <v>0</v>
      </c>
      <c r="BI310" s="150">
        <f t="shared" si="8"/>
        <v>0</v>
      </c>
      <c r="BJ310" s="17" t="s">
        <v>87</v>
      </c>
      <c r="BK310" s="150">
        <f t="shared" si="9"/>
        <v>0</v>
      </c>
      <c r="BL310" s="17" t="s">
        <v>177</v>
      </c>
      <c r="BM310" s="149" t="s">
        <v>3342</v>
      </c>
    </row>
    <row r="311" spans="2:65" s="1" customFormat="1" ht="24.15" customHeight="1">
      <c r="B311" s="32"/>
      <c r="C311" s="182" t="s">
        <v>639</v>
      </c>
      <c r="D311" s="182" t="s">
        <v>757</v>
      </c>
      <c r="E311" s="183" t="s">
        <v>3343</v>
      </c>
      <c r="F311" s="184" t="s">
        <v>3344</v>
      </c>
      <c r="G311" s="185" t="s">
        <v>190</v>
      </c>
      <c r="H311" s="186">
        <v>1</v>
      </c>
      <c r="I311" s="187"/>
      <c r="J311" s="188">
        <f t="shared" si="0"/>
        <v>0</v>
      </c>
      <c r="K311" s="189"/>
      <c r="L311" s="190"/>
      <c r="M311" s="191" t="s">
        <v>1</v>
      </c>
      <c r="N311" s="192" t="s">
        <v>45</v>
      </c>
      <c r="P311" s="147">
        <f t="shared" si="1"/>
        <v>0</v>
      </c>
      <c r="Q311" s="147">
        <v>1.09E-2</v>
      </c>
      <c r="R311" s="147">
        <f t="shared" si="2"/>
        <v>1.09E-2</v>
      </c>
      <c r="S311" s="147">
        <v>0</v>
      </c>
      <c r="T311" s="148">
        <f t="shared" si="3"/>
        <v>0</v>
      </c>
      <c r="AR311" s="149" t="s">
        <v>225</v>
      </c>
      <c r="AT311" s="149" t="s">
        <v>757</v>
      </c>
      <c r="AU311" s="149" t="s">
        <v>89</v>
      </c>
      <c r="AY311" s="17" t="s">
        <v>171</v>
      </c>
      <c r="BE311" s="150">
        <f t="shared" si="4"/>
        <v>0</v>
      </c>
      <c r="BF311" s="150">
        <f t="shared" si="5"/>
        <v>0</v>
      </c>
      <c r="BG311" s="150">
        <f t="shared" si="6"/>
        <v>0</v>
      </c>
      <c r="BH311" s="150">
        <f t="shared" si="7"/>
        <v>0</v>
      </c>
      <c r="BI311" s="150">
        <f t="shared" si="8"/>
        <v>0</v>
      </c>
      <c r="BJ311" s="17" t="s">
        <v>87</v>
      </c>
      <c r="BK311" s="150">
        <f t="shared" si="9"/>
        <v>0</v>
      </c>
      <c r="BL311" s="17" t="s">
        <v>177</v>
      </c>
      <c r="BM311" s="149" t="s">
        <v>3345</v>
      </c>
    </row>
    <row r="312" spans="2:65" s="1" customFormat="1" ht="24.15" customHeight="1">
      <c r="B312" s="32"/>
      <c r="C312" s="182" t="s">
        <v>645</v>
      </c>
      <c r="D312" s="182" t="s">
        <v>757</v>
      </c>
      <c r="E312" s="183" t="s">
        <v>3346</v>
      </c>
      <c r="F312" s="184" t="s">
        <v>3347</v>
      </c>
      <c r="G312" s="185" t="s">
        <v>190</v>
      </c>
      <c r="H312" s="186">
        <v>1</v>
      </c>
      <c r="I312" s="187"/>
      <c r="J312" s="188">
        <f t="shared" si="0"/>
        <v>0</v>
      </c>
      <c r="K312" s="189"/>
      <c r="L312" s="190"/>
      <c r="M312" s="191" t="s">
        <v>1</v>
      </c>
      <c r="N312" s="192" t="s">
        <v>45</v>
      </c>
      <c r="P312" s="147">
        <f t="shared" si="1"/>
        <v>0</v>
      </c>
      <c r="Q312" s="147">
        <v>1.78E-2</v>
      </c>
      <c r="R312" s="147">
        <f t="shared" si="2"/>
        <v>1.78E-2</v>
      </c>
      <c r="S312" s="147">
        <v>0</v>
      </c>
      <c r="T312" s="148">
        <f t="shared" si="3"/>
        <v>0</v>
      </c>
      <c r="AR312" s="149" t="s">
        <v>225</v>
      </c>
      <c r="AT312" s="149" t="s">
        <v>757</v>
      </c>
      <c r="AU312" s="149" t="s">
        <v>89</v>
      </c>
      <c r="AY312" s="17" t="s">
        <v>171</v>
      </c>
      <c r="BE312" s="150">
        <f t="shared" si="4"/>
        <v>0</v>
      </c>
      <c r="BF312" s="150">
        <f t="shared" si="5"/>
        <v>0</v>
      </c>
      <c r="BG312" s="150">
        <f t="shared" si="6"/>
        <v>0</v>
      </c>
      <c r="BH312" s="150">
        <f t="shared" si="7"/>
        <v>0</v>
      </c>
      <c r="BI312" s="150">
        <f t="shared" si="8"/>
        <v>0</v>
      </c>
      <c r="BJ312" s="17" t="s">
        <v>87</v>
      </c>
      <c r="BK312" s="150">
        <f t="shared" si="9"/>
        <v>0</v>
      </c>
      <c r="BL312" s="17" t="s">
        <v>177</v>
      </c>
      <c r="BM312" s="149" t="s">
        <v>3348</v>
      </c>
    </row>
    <row r="313" spans="2:65" s="1" customFormat="1" ht="24.15" customHeight="1">
      <c r="B313" s="32"/>
      <c r="C313" s="137" t="s">
        <v>650</v>
      </c>
      <c r="D313" s="137" t="s">
        <v>173</v>
      </c>
      <c r="E313" s="138" t="s">
        <v>3349</v>
      </c>
      <c r="F313" s="139" t="s">
        <v>3350</v>
      </c>
      <c r="G313" s="140" t="s">
        <v>190</v>
      </c>
      <c r="H313" s="141">
        <v>3</v>
      </c>
      <c r="I313" s="142"/>
      <c r="J313" s="143">
        <f t="shared" si="0"/>
        <v>0</v>
      </c>
      <c r="K313" s="144"/>
      <c r="L313" s="32"/>
      <c r="M313" s="145" t="s">
        <v>1</v>
      </c>
      <c r="N313" s="146" t="s">
        <v>45</v>
      </c>
      <c r="P313" s="147">
        <f t="shared" si="1"/>
        <v>0</v>
      </c>
      <c r="Q313" s="147">
        <v>1.67E-3</v>
      </c>
      <c r="R313" s="147">
        <f t="shared" si="2"/>
        <v>5.0100000000000006E-3</v>
      </c>
      <c r="S313" s="147">
        <v>0</v>
      </c>
      <c r="T313" s="148">
        <f t="shared" si="3"/>
        <v>0</v>
      </c>
      <c r="AR313" s="149" t="s">
        <v>177</v>
      </c>
      <c r="AT313" s="149" t="s">
        <v>173</v>
      </c>
      <c r="AU313" s="149" t="s">
        <v>89</v>
      </c>
      <c r="AY313" s="17" t="s">
        <v>171</v>
      </c>
      <c r="BE313" s="150">
        <f t="shared" si="4"/>
        <v>0</v>
      </c>
      <c r="BF313" s="150">
        <f t="shared" si="5"/>
        <v>0</v>
      </c>
      <c r="BG313" s="150">
        <f t="shared" si="6"/>
        <v>0</v>
      </c>
      <c r="BH313" s="150">
        <f t="shared" si="7"/>
        <v>0</v>
      </c>
      <c r="BI313" s="150">
        <f t="shared" si="8"/>
        <v>0</v>
      </c>
      <c r="BJ313" s="17" t="s">
        <v>87</v>
      </c>
      <c r="BK313" s="150">
        <f t="shared" si="9"/>
        <v>0</v>
      </c>
      <c r="BL313" s="17" t="s">
        <v>177</v>
      </c>
      <c r="BM313" s="149" t="s">
        <v>3351</v>
      </c>
    </row>
    <row r="314" spans="2:65" s="1" customFormat="1" ht="24.15" customHeight="1">
      <c r="B314" s="32"/>
      <c r="C314" s="182" t="s">
        <v>657</v>
      </c>
      <c r="D314" s="182" t="s">
        <v>757</v>
      </c>
      <c r="E314" s="183" t="s">
        <v>3352</v>
      </c>
      <c r="F314" s="184" t="s">
        <v>3353</v>
      </c>
      <c r="G314" s="185" t="s">
        <v>190</v>
      </c>
      <c r="H314" s="186">
        <v>3</v>
      </c>
      <c r="I314" s="187"/>
      <c r="J314" s="188">
        <f t="shared" si="0"/>
        <v>0</v>
      </c>
      <c r="K314" s="189"/>
      <c r="L314" s="190"/>
      <c r="M314" s="191" t="s">
        <v>1</v>
      </c>
      <c r="N314" s="192" t="s">
        <v>45</v>
      </c>
      <c r="P314" s="147">
        <f t="shared" si="1"/>
        <v>0</v>
      </c>
      <c r="Q314" s="147">
        <v>1.6E-2</v>
      </c>
      <c r="R314" s="147">
        <f t="shared" si="2"/>
        <v>4.8000000000000001E-2</v>
      </c>
      <c r="S314" s="147">
        <v>0</v>
      </c>
      <c r="T314" s="148">
        <f t="shared" si="3"/>
        <v>0</v>
      </c>
      <c r="AR314" s="149" t="s">
        <v>225</v>
      </c>
      <c r="AT314" s="149" t="s">
        <v>757</v>
      </c>
      <c r="AU314" s="149" t="s">
        <v>89</v>
      </c>
      <c r="AY314" s="17" t="s">
        <v>171</v>
      </c>
      <c r="BE314" s="150">
        <f t="shared" si="4"/>
        <v>0</v>
      </c>
      <c r="BF314" s="150">
        <f t="shared" si="5"/>
        <v>0</v>
      </c>
      <c r="BG314" s="150">
        <f t="shared" si="6"/>
        <v>0</v>
      </c>
      <c r="BH314" s="150">
        <f t="shared" si="7"/>
        <v>0</v>
      </c>
      <c r="BI314" s="150">
        <f t="shared" si="8"/>
        <v>0</v>
      </c>
      <c r="BJ314" s="17" t="s">
        <v>87</v>
      </c>
      <c r="BK314" s="150">
        <f t="shared" si="9"/>
        <v>0</v>
      </c>
      <c r="BL314" s="17" t="s">
        <v>177</v>
      </c>
      <c r="BM314" s="149" t="s">
        <v>3354</v>
      </c>
    </row>
    <row r="315" spans="2:65" s="1" customFormat="1" ht="24.15" customHeight="1">
      <c r="B315" s="32"/>
      <c r="C315" s="137" t="s">
        <v>664</v>
      </c>
      <c r="D315" s="137" t="s">
        <v>173</v>
      </c>
      <c r="E315" s="138" t="s">
        <v>3355</v>
      </c>
      <c r="F315" s="139" t="s">
        <v>3356</v>
      </c>
      <c r="G315" s="140" t="s">
        <v>190</v>
      </c>
      <c r="H315" s="141">
        <v>1</v>
      </c>
      <c r="I315" s="142"/>
      <c r="J315" s="143">
        <f t="shared" si="0"/>
        <v>0</v>
      </c>
      <c r="K315" s="144"/>
      <c r="L315" s="32"/>
      <c r="M315" s="145" t="s">
        <v>1</v>
      </c>
      <c r="N315" s="146" t="s">
        <v>45</v>
      </c>
      <c r="P315" s="147">
        <f t="shared" si="1"/>
        <v>0</v>
      </c>
      <c r="Q315" s="147">
        <v>1.67E-3</v>
      </c>
      <c r="R315" s="147">
        <f t="shared" si="2"/>
        <v>1.67E-3</v>
      </c>
      <c r="S315" s="147">
        <v>0</v>
      </c>
      <c r="T315" s="148">
        <f t="shared" si="3"/>
        <v>0</v>
      </c>
      <c r="AR315" s="149" t="s">
        <v>177</v>
      </c>
      <c r="AT315" s="149" t="s">
        <v>173</v>
      </c>
      <c r="AU315" s="149" t="s">
        <v>89</v>
      </c>
      <c r="AY315" s="17" t="s">
        <v>171</v>
      </c>
      <c r="BE315" s="150">
        <f t="shared" si="4"/>
        <v>0</v>
      </c>
      <c r="BF315" s="150">
        <f t="shared" si="5"/>
        <v>0</v>
      </c>
      <c r="BG315" s="150">
        <f t="shared" si="6"/>
        <v>0</v>
      </c>
      <c r="BH315" s="150">
        <f t="shared" si="7"/>
        <v>0</v>
      </c>
      <c r="BI315" s="150">
        <f t="shared" si="8"/>
        <v>0</v>
      </c>
      <c r="BJ315" s="17" t="s">
        <v>87</v>
      </c>
      <c r="BK315" s="150">
        <f t="shared" si="9"/>
        <v>0</v>
      </c>
      <c r="BL315" s="17" t="s">
        <v>177</v>
      </c>
      <c r="BM315" s="149" t="s">
        <v>3357</v>
      </c>
    </row>
    <row r="316" spans="2:65" s="1" customFormat="1" ht="24.15" customHeight="1">
      <c r="B316" s="32"/>
      <c r="C316" s="182" t="s">
        <v>669</v>
      </c>
      <c r="D316" s="182" t="s">
        <v>757</v>
      </c>
      <c r="E316" s="183" t="s">
        <v>3358</v>
      </c>
      <c r="F316" s="184" t="s">
        <v>3359</v>
      </c>
      <c r="G316" s="185" t="s">
        <v>190</v>
      </c>
      <c r="H316" s="186">
        <v>1</v>
      </c>
      <c r="I316" s="187"/>
      <c r="J316" s="188">
        <f t="shared" si="0"/>
        <v>0</v>
      </c>
      <c r="K316" s="189"/>
      <c r="L316" s="190"/>
      <c r="M316" s="191" t="s">
        <v>1</v>
      </c>
      <c r="N316" s="192" t="s">
        <v>45</v>
      </c>
      <c r="P316" s="147">
        <f t="shared" si="1"/>
        <v>0</v>
      </c>
      <c r="Q316" s="147">
        <v>9.4999999999999998E-3</v>
      </c>
      <c r="R316" s="147">
        <f t="shared" si="2"/>
        <v>9.4999999999999998E-3</v>
      </c>
      <c r="S316" s="147">
        <v>0</v>
      </c>
      <c r="T316" s="148">
        <f t="shared" si="3"/>
        <v>0</v>
      </c>
      <c r="AR316" s="149" t="s">
        <v>225</v>
      </c>
      <c r="AT316" s="149" t="s">
        <v>757</v>
      </c>
      <c r="AU316" s="149" t="s">
        <v>89</v>
      </c>
      <c r="AY316" s="17" t="s">
        <v>171</v>
      </c>
      <c r="BE316" s="150">
        <f t="shared" si="4"/>
        <v>0</v>
      </c>
      <c r="BF316" s="150">
        <f t="shared" si="5"/>
        <v>0</v>
      </c>
      <c r="BG316" s="150">
        <f t="shared" si="6"/>
        <v>0</v>
      </c>
      <c r="BH316" s="150">
        <f t="shared" si="7"/>
        <v>0</v>
      </c>
      <c r="BI316" s="150">
        <f t="shared" si="8"/>
        <v>0</v>
      </c>
      <c r="BJ316" s="17" t="s">
        <v>87</v>
      </c>
      <c r="BK316" s="150">
        <f t="shared" si="9"/>
        <v>0</v>
      </c>
      <c r="BL316" s="17" t="s">
        <v>177</v>
      </c>
      <c r="BM316" s="149" t="s">
        <v>3360</v>
      </c>
    </row>
    <row r="317" spans="2:65" s="1" customFormat="1" ht="24.15" customHeight="1">
      <c r="B317" s="32"/>
      <c r="C317" s="137" t="s">
        <v>674</v>
      </c>
      <c r="D317" s="137" t="s">
        <v>173</v>
      </c>
      <c r="E317" s="138" t="s">
        <v>3361</v>
      </c>
      <c r="F317" s="139" t="s">
        <v>3362</v>
      </c>
      <c r="G317" s="140" t="s">
        <v>190</v>
      </c>
      <c r="H317" s="141">
        <v>4</v>
      </c>
      <c r="I317" s="142"/>
      <c r="J317" s="143">
        <f t="shared" si="0"/>
        <v>0</v>
      </c>
      <c r="K317" s="144"/>
      <c r="L317" s="32"/>
      <c r="M317" s="145" t="s">
        <v>1</v>
      </c>
      <c r="N317" s="146" t="s">
        <v>45</v>
      </c>
      <c r="P317" s="147">
        <f t="shared" si="1"/>
        <v>0</v>
      </c>
      <c r="Q317" s="147">
        <v>1.7099999999999999E-3</v>
      </c>
      <c r="R317" s="147">
        <f t="shared" si="2"/>
        <v>6.8399999999999997E-3</v>
      </c>
      <c r="S317" s="147">
        <v>0</v>
      </c>
      <c r="T317" s="148">
        <f t="shared" si="3"/>
        <v>0</v>
      </c>
      <c r="AR317" s="149" t="s">
        <v>177</v>
      </c>
      <c r="AT317" s="149" t="s">
        <v>173</v>
      </c>
      <c r="AU317" s="149" t="s">
        <v>89</v>
      </c>
      <c r="AY317" s="17" t="s">
        <v>171</v>
      </c>
      <c r="BE317" s="150">
        <f t="shared" si="4"/>
        <v>0</v>
      </c>
      <c r="BF317" s="150">
        <f t="shared" si="5"/>
        <v>0</v>
      </c>
      <c r="BG317" s="150">
        <f t="shared" si="6"/>
        <v>0</v>
      </c>
      <c r="BH317" s="150">
        <f t="shared" si="7"/>
        <v>0</v>
      </c>
      <c r="BI317" s="150">
        <f t="shared" si="8"/>
        <v>0</v>
      </c>
      <c r="BJ317" s="17" t="s">
        <v>87</v>
      </c>
      <c r="BK317" s="150">
        <f t="shared" si="9"/>
        <v>0</v>
      </c>
      <c r="BL317" s="17" t="s">
        <v>177</v>
      </c>
      <c r="BM317" s="149" t="s">
        <v>3363</v>
      </c>
    </row>
    <row r="318" spans="2:65" s="1" customFormat="1" ht="33" customHeight="1">
      <c r="B318" s="32"/>
      <c r="C318" s="182" t="s">
        <v>681</v>
      </c>
      <c r="D318" s="182" t="s">
        <v>757</v>
      </c>
      <c r="E318" s="183" t="s">
        <v>3364</v>
      </c>
      <c r="F318" s="184" t="s">
        <v>3365</v>
      </c>
      <c r="G318" s="185" t="s">
        <v>190</v>
      </c>
      <c r="H318" s="186">
        <v>3</v>
      </c>
      <c r="I318" s="187"/>
      <c r="J318" s="188">
        <f t="shared" si="0"/>
        <v>0</v>
      </c>
      <c r="K318" s="189"/>
      <c r="L318" s="190"/>
      <c r="M318" s="191" t="s">
        <v>1</v>
      </c>
      <c r="N318" s="192" t="s">
        <v>45</v>
      </c>
      <c r="P318" s="147">
        <f t="shared" si="1"/>
        <v>0</v>
      </c>
      <c r="Q318" s="147">
        <v>1.78E-2</v>
      </c>
      <c r="R318" s="147">
        <f t="shared" si="2"/>
        <v>5.3400000000000003E-2</v>
      </c>
      <c r="S318" s="147">
        <v>0</v>
      </c>
      <c r="T318" s="148">
        <f t="shared" si="3"/>
        <v>0</v>
      </c>
      <c r="AR318" s="149" t="s">
        <v>225</v>
      </c>
      <c r="AT318" s="149" t="s">
        <v>757</v>
      </c>
      <c r="AU318" s="149" t="s">
        <v>89</v>
      </c>
      <c r="AY318" s="17" t="s">
        <v>171</v>
      </c>
      <c r="BE318" s="150">
        <f t="shared" si="4"/>
        <v>0</v>
      </c>
      <c r="BF318" s="150">
        <f t="shared" si="5"/>
        <v>0</v>
      </c>
      <c r="BG318" s="150">
        <f t="shared" si="6"/>
        <v>0</v>
      </c>
      <c r="BH318" s="150">
        <f t="shared" si="7"/>
        <v>0</v>
      </c>
      <c r="BI318" s="150">
        <f t="shared" si="8"/>
        <v>0</v>
      </c>
      <c r="BJ318" s="17" t="s">
        <v>87</v>
      </c>
      <c r="BK318" s="150">
        <f t="shared" si="9"/>
        <v>0</v>
      </c>
      <c r="BL318" s="17" t="s">
        <v>177</v>
      </c>
      <c r="BM318" s="149" t="s">
        <v>3366</v>
      </c>
    </row>
    <row r="319" spans="2:65" s="1" customFormat="1" ht="24.15" customHeight="1">
      <c r="B319" s="32"/>
      <c r="C319" s="182" t="s">
        <v>686</v>
      </c>
      <c r="D319" s="182" t="s">
        <v>757</v>
      </c>
      <c r="E319" s="183" t="s">
        <v>3367</v>
      </c>
      <c r="F319" s="184" t="s">
        <v>3368</v>
      </c>
      <c r="G319" s="185" t="s">
        <v>190</v>
      </c>
      <c r="H319" s="186">
        <v>1</v>
      </c>
      <c r="I319" s="187"/>
      <c r="J319" s="188">
        <f t="shared" si="0"/>
        <v>0</v>
      </c>
      <c r="K319" s="189"/>
      <c r="L319" s="190"/>
      <c r="M319" s="191" t="s">
        <v>1</v>
      </c>
      <c r="N319" s="192" t="s">
        <v>45</v>
      </c>
      <c r="P319" s="147">
        <f t="shared" si="1"/>
        <v>0</v>
      </c>
      <c r="Q319" s="147">
        <v>1.9699999999999999E-2</v>
      </c>
      <c r="R319" s="147">
        <f t="shared" si="2"/>
        <v>1.9699999999999999E-2</v>
      </c>
      <c r="S319" s="147">
        <v>0</v>
      </c>
      <c r="T319" s="148">
        <f t="shared" si="3"/>
        <v>0</v>
      </c>
      <c r="AR319" s="149" t="s">
        <v>225</v>
      </c>
      <c r="AT319" s="149" t="s">
        <v>757</v>
      </c>
      <c r="AU319" s="149" t="s">
        <v>89</v>
      </c>
      <c r="AY319" s="17" t="s">
        <v>171</v>
      </c>
      <c r="BE319" s="150">
        <f t="shared" si="4"/>
        <v>0</v>
      </c>
      <c r="BF319" s="150">
        <f t="shared" si="5"/>
        <v>0</v>
      </c>
      <c r="BG319" s="150">
        <f t="shared" si="6"/>
        <v>0</v>
      </c>
      <c r="BH319" s="150">
        <f t="shared" si="7"/>
        <v>0</v>
      </c>
      <c r="BI319" s="150">
        <f t="shared" si="8"/>
        <v>0</v>
      </c>
      <c r="BJ319" s="17" t="s">
        <v>87</v>
      </c>
      <c r="BK319" s="150">
        <f t="shared" si="9"/>
        <v>0</v>
      </c>
      <c r="BL319" s="17" t="s">
        <v>177</v>
      </c>
      <c r="BM319" s="149" t="s">
        <v>3369</v>
      </c>
    </row>
    <row r="320" spans="2:65" s="1" customFormat="1" ht="33" customHeight="1">
      <c r="B320" s="32"/>
      <c r="C320" s="137" t="s">
        <v>696</v>
      </c>
      <c r="D320" s="137" t="s">
        <v>173</v>
      </c>
      <c r="E320" s="138" t="s">
        <v>3370</v>
      </c>
      <c r="F320" s="139" t="s">
        <v>3371</v>
      </c>
      <c r="G320" s="140" t="s">
        <v>252</v>
      </c>
      <c r="H320" s="141">
        <v>163.5</v>
      </c>
      <c r="I320" s="142"/>
      <c r="J320" s="143">
        <f t="shared" si="0"/>
        <v>0</v>
      </c>
      <c r="K320" s="144"/>
      <c r="L320" s="32"/>
      <c r="M320" s="145" t="s">
        <v>1</v>
      </c>
      <c r="N320" s="146" t="s">
        <v>45</v>
      </c>
      <c r="P320" s="147">
        <f t="shared" si="1"/>
        <v>0</v>
      </c>
      <c r="Q320" s="147">
        <v>0</v>
      </c>
      <c r="R320" s="147">
        <f t="shared" si="2"/>
        <v>0</v>
      </c>
      <c r="S320" s="147">
        <v>0</v>
      </c>
      <c r="T320" s="148">
        <f t="shared" si="3"/>
        <v>0</v>
      </c>
      <c r="AR320" s="149" t="s">
        <v>177</v>
      </c>
      <c r="AT320" s="149" t="s">
        <v>173</v>
      </c>
      <c r="AU320" s="149" t="s">
        <v>89</v>
      </c>
      <c r="AY320" s="17" t="s">
        <v>171</v>
      </c>
      <c r="BE320" s="150">
        <f t="shared" si="4"/>
        <v>0</v>
      </c>
      <c r="BF320" s="150">
        <f t="shared" si="5"/>
        <v>0</v>
      </c>
      <c r="BG320" s="150">
        <f t="shared" si="6"/>
        <v>0</v>
      </c>
      <c r="BH320" s="150">
        <f t="shared" si="7"/>
        <v>0</v>
      </c>
      <c r="BI320" s="150">
        <f t="shared" si="8"/>
        <v>0</v>
      </c>
      <c r="BJ320" s="17" t="s">
        <v>87</v>
      </c>
      <c r="BK320" s="150">
        <f t="shared" si="9"/>
        <v>0</v>
      </c>
      <c r="BL320" s="17" t="s">
        <v>177</v>
      </c>
      <c r="BM320" s="149" t="s">
        <v>3372</v>
      </c>
    </row>
    <row r="321" spans="2:65" s="13" customFormat="1">
      <c r="B321" s="158"/>
      <c r="D321" s="152" t="s">
        <v>179</v>
      </c>
      <c r="E321" s="159" t="s">
        <v>1</v>
      </c>
      <c r="F321" s="160" t="s">
        <v>3373</v>
      </c>
      <c r="H321" s="161">
        <v>163.5</v>
      </c>
      <c r="I321" s="162"/>
      <c r="L321" s="158"/>
      <c r="M321" s="163"/>
      <c r="T321" s="164"/>
      <c r="AT321" s="159" t="s">
        <v>179</v>
      </c>
      <c r="AU321" s="159" t="s">
        <v>89</v>
      </c>
      <c r="AV321" s="13" t="s">
        <v>89</v>
      </c>
      <c r="AW321" s="13" t="s">
        <v>36</v>
      </c>
      <c r="AX321" s="13" t="s">
        <v>87</v>
      </c>
      <c r="AY321" s="159" t="s">
        <v>171</v>
      </c>
    </row>
    <row r="322" spans="2:65" s="1" customFormat="1" ht="24.15" customHeight="1">
      <c r="B322" s="32"/>
      <c r="C322" s="182" t="s">
        <v>703</v>
      </c>
      <c r="D322" s="182" t="s">
        <v>757</v>
      </c>
      <c r="E322" s="183" t="s">
        <v>3374</v>
      </c>
      <c r="F322" s="184" t="s">
        <v>3375</v>
      </c>
      <c r="G322" s="185" t="s">
        <v>252</v>
      </c>
      <c r="H322" s="186">
        <v>165.953</v>
      </c>
      <c r="I322" s="187"/>
      <c r="J322" s="188">
        <f>ROUND(I322*H322,2)</f>
        <v>0</v>
      </c>
      <c r="K322" s="189"/>
      <c r="L322" s="190"/>
      <c r="M322" s="191" t="s">
        <v>1</v>
      </c>
      <c r="N322" s="192" t="s">
        <v>45</v>
      </c>
      <c r="P322" s="147">
        <f>O322*H322</f>
        <v>0</v>
      </c>
      <c r="Q322" s="147">
        <v>3.1800000000000001E-3</v>
      </c>
      <c r="R322" s="147">
        <f>Q322*H322</f>
        <v>0.52773054000000008</v>
      </c>
      <c r="S322" s="147">
        <v>0</v>
      </c>
      <c r="T322" s="148">
        <f>S322*H322</f>
        <v>0</v>
      </c>
      <c r="AR322" s="149" t="s">
        <v>225</v>
      </c>
      <c r="AT322" s="149" t="s">
        <v>757</v>
      </c>
      <c r="AU322" s="149" t="s">
        <v>89</v>
      </c>
      <c r="AY322" s="17" t="s">
        <v>171</v>
      </c>
      <c r="BE322" s="150">
        <f>IF(N322="základní",J322,0)</f>
        <v>0</v>
      </c>
      <c r="BF322" s="150">
        <f>IF(N322="snížená",J322,0)</f>
        <v>0</v>
      </c>
      <c r="BG322" s="150">
        <f>IF(N322="zákl. přenesená",J322,0)</f>
        <v>0</v>
      </c>
      <c r="BH322" s="150">
        <f>IF(N322="sníž. přenesená",J322,0)</f>
        <v>0</v>
      </c>
      <c r="BI322" s="150">
        <f>IF(N322="nulová",J322,0)</f>
        <v>0</v>
      </c>
      <c r="BJ322" s="17" t="s">
        <v>87</v>
      </c>
      <c r="BK322" s="150">
        <f>ROUND(I322*H322,2)</f>
        <v>0</v>
      </c>
      <c r="BL322" s="17" t="s">
        <v>177</v>
      </c>
      <c r="BM322" s="149" t="s">
        <v>3376</v>
      </c>
    </row>
    <row r="323" spans="2:65" s="13" customFormat="1">
      <c r="B323" s="158"/>
      <c r="D323" s="152" t="s">
        <v>179</v>
      </c>
      <c r="F323" s="160" t="s">
        <v>3377</v>
      </c>
      <c r="H323" s="161">
        <v>165.953</v>
      </c>
      <c r="I323" s="162"/>
      <c r="L323" s="158"/>
      <c r="M323" s="163"/>
      <c r="T323" s="164"/>
      <c r="AT323" s="159" t="s">
        <v>179</v>
      </c>
      <c r="AU323" s="159" t="s">
        <v>89</v>
      </c>
      <c r="AV323" s="13" t="s">
        <v>89</v>
      </c>
      <c r="AW323" s="13" t="s">
        <v>4</v>
      </c>
      <c r="AX323" s="13" t="s">
        <v>87</v>
      </c>
      <c r="AY323" s="159" t="s">
        <v>171</v>
      </c>
    </row>
    <row r="324" spans="2:65" s="1" customFormat="1" ht="24.15" customHeight="1">
      <c r="B324" s="32"/>
      <c r="C324" s="137" t="s">
        <v>756</v>
      </c>
      <c r="D324" s="137" t="s">
        <v>173</v>
      </c>
      <c r="E324" s="138" t="s">
        <v>3378</v>
      </c>
      <c r="F324" s="139" t="s">
        <v>3379</v>
      </c>
      <c r="G324" s="140" t="s">
        <v>190</v>
      </c>
      <c r="H324" s="141">
        <v>1</v>
      </c>
      <c r="I324" s="142"/>
      <c r="J324" s="143">
        <f t="shared" ref="J324:J362" si="10">ROUND(I324*H324,2)</f>
        <v>0</v>
      </c>
      <c r="K324" s="144"/>
      <c r="L324" s="32"/>
      <c r="M324" s="145" t="s">
        <v>1</v>
      </c>
      <c r="N324" s="146" t="s">
        <v>45</v>
      </c>
      <c r="P324" s="147">
        <f t="shared" ref="P324:P362" si="11">O324*H324</f>
        <v>0</v>
      </c>
      <c r="Q324" s="147">
        <v>0</v>
      </c>
      <c r="R324" s="147">
        <f t="shared" ref="R324:R362" si="12">Q324*H324</f>
        <v>0</v>
      </c>
      <c r="S324" s="147">
        <v>0</v>
      </c>
      <c r="T324" s="148">
        <f t="shared" ref="T324:T362" si="13">S324*H324</f>
        <v>0</v>
      </c>
      <c r="AR324" s="149" t="s">
        <v>177</v>
      </c>
      <c r="AT324" s="149" t="s">
        <v>173</v>
      </c>
      <c r="AU324" s="149" t="s">
        <v>89</v>
      </c>
      <c r="AY324" s="17" t="s">
        <v>171</v>
      </c>
      <c r="BE324" s="150">
        <f t="shared" ref="BE324:BE362" si="14">IF(N324="základní",J324,0)</f>
        <v>0</v>
      </c>
      <c r="BF324" s="150">
        <f t="shared" ref="BF324:BF362" si="15">IF(N324="snížená",J324,0)</f>
        <v>0</v>
      </c>
      <c r="BG324" s="150">
        <f t="shared" ref="BG324:BG362" si="16">IF(N324="zákl. přenesená",J324,0)</f>
        <v>0</v>
      </c>
      <c r="BH324" s="150">
        <f t="shared" ref="BH324:BH362" si="17">IF(N324="sníž. přenesená",J324,0)</f>
        <v>0</v>
      </c>
      <c r="BI324" s="150">
        <f t="shared" ref="BI324:BI362" si="18">IF(N324="nulová",J324,0)</f>
        <v>0</v>
      </c>
      <c r="BJ324" s="17" t="s">
        <v>87</v>
      </c>
      <c r="BK324" s="150">
        <f t="shared" ref="BK324:BK362" si="19">ROUND(I324*H324,2)</f>
        <v>0</v>
      </c>
      <c r="BL324" s="17" t="s">
        <v>177</v>
      </c>
      <c r="BM324" s="149" t="s">
        <v>3380</v>
      </c>
    </row>
    <row r="325" spans="2:65" s="1" customFormat="1" ht="16.5" customHeight="1">
      <c r="B325" s="32"/>
      <c r="C325" s="182" t="s">
        <v>762</v>
      </c>
      <c r="D325" s="182" t="s">
        <v>757</v>
      </c>
      <c r="E325" s="183" t="s">
        <v>3381</v>
      </c>
      <c r="F325" s="184" t="s">
        <v>3382</v>
      </c>
      <c r="G325" s="185" t="s">
        <v>190</v>
      </c>
      <c r="H325" s="186">
        <v>1</v>
      </c>
      <c r="I325" s="187"/>
      <c r="J325" s="188">
        <f t="shared" si="10"/>
        <v>0</v>
      </c>
      <c r="K325" s="189"/>
      <c r="L325" s="190"/>
      <c r="M325" s="191" t="s">
        <v>1</v>
      </c>
      <c r="N325" s="192" t="s">
        <v>45</v>
      </c>
      <c r="P325" s="147">
        <f t="shared" si="11"/>
        <v>0</v>
      </c>
      <c r="Q325" s="147">
        <v>3.8999999999999999E-4</v>
      </c>
      <c r="R325" s="147">
        <f t="shared" si="12"/>
        <v>3.8999999999999999E-4</v>
      </c>
      <c r="S325" s="147">
        <v>0</v>
      </c>
      <c r="T325" s="148">
        <f t="shared" si="13"/>
        <v>0</v>
      </c>
      <c r="AR325" s="149" t="s">
        <v>225</v>
      </c>
      <c r="AT325" s="149" t="s">
        <v>757</v>
      </c>
      <c r="AU325" s="149" t="s">
        <v>89</v>
      </c>
      <c r="AY325" s="17" t="s">
        <v>171</v>
      </c>
      <c r="BE325" s="150">
        <f t="shared" si="14"/>
        <v>0</v>
      </c>
      <c r="BF325" s="150">
        <f t="shared" si="15"/>
        <v>0</v>
      </c>
      <c r="BG325" s="150">
        <f t="shared" si="16"/>
        <v>0</v>
      </c>
      <c r="BH325" s="150">
        <f t="shared" si="17"/>
        <v>0</v>
      </c>
      <c r="BI325" s="150">
        <f t="shared" si="18"/>
        <v>0</v>
      </c>
      <c r="BJ325" s="17" t="s">
        <v>87</v>
      </c>
      <c r="BK325" s="150">
        <f t="shared" si="19"/>
        <v>0</v>
      </c>
      <c r="BL325" s="17" t="s">
        <v>177</v>
      </c>
      <c r="BM325" s="149" t="s">
        <v>3383</v>
      </c>
    </row>
    <row r="326" spans="2:65" s="1" customFormat="1" ht="16.5" customHeight="1">
      <c r="B326" s="32"/>
      <c r="C326" s="182" t="s">
        <v>793</v>
      </c>
      <c r="D326" s="182" t="s">
        <v>757</v>
      </c>
      <c r="E326" s="183" t="s">
        <v>3384</v>
      </c>
      <c r="F326" s="184" t="s">
        <v>3385</v>
      </c>
      <c r="G326" s="185" t="s">
        <v>190</v>
      </c>
      <c r="H326" s="186">
        <v>1</v>
      </c>
      <c r="I326" s="187"/>
      <c r="J326" s="188">
        <f t="shared" si="10"/>
        <v>0</v>
      </c>
      <c r="K326" s="189"/>
      <c r="L326" s="190"/>
      <c r="M326" s="191" t="s">
        <v>1</v>
      </c>
      <c r="N326" s="192" t="s">
        <v>45</v>
      </c>
      <c r="P326" s="147">
        <f t="shared" si="11"/>
        <v>0</v>
      </c>
      <c r="Q326" s="147">
        <v>4.8000000000000001E-4</v>
      </c>
      <c r="R326" s="147">
        <f t="shared" si="12"/>
        <v>4.8000000000000001E-4</v>
      </c>
      <c r="S326" s="147">
        <v>0</v>
      </c>
      <c r="T326" s="148">
        <f t="shared" si="13"/>
        <v>0</v>
      </c>
      <c r="AR326" s="149" t="s">
        <v>225</v>
      </c>
      <c r="AT326" s="149" t="s">
        <v>757</v>
      </c>
      <c r="AU326" s="149" t="s">
        <v>89</v>
      </c>
      <c r="AY326" s="17" t="s">
        <v>171</v>
      </c>
      <c r="BE326" s="150">
        <f t="shared" si="14"/>
        <v>0</v>
      </c>
      <c r="BF326" s="150">
        <f t="shared" si="15"/>
        <v>0</v>
      </c>
      <c r="BG326" s="150">
        <f t="shared" si="16"/>
        <v>0</v>
      </c>
      <c r="BH326" s="150">
        <f t="shared" si="17"/>
        <v>0</v>
      </c>
      <c r="BI326" s="150">
        <f t="shared" si="18"/>
        <v>0</v>
      </c>
      <c r="BJ326" s="17" t="s">
        <v>87</v>
      </c>
      <c r="BK326" s="150">
        <f t="shared" si="19"/>
        <v>0</v>
      </c>
      <c r="BL326" s="17" t="s">
        <v>177</v>
      </c>
      <c r="BM326" s="149" t="s">
        <v>3386</v>
      </c>
    </row>
    <row r="327" spans="2:65" s="1" customFormat="1" ht="21.75" customHeight="1">
      <c r="B327" s="32"/>
      <c r="C327" s="182" t="s">
        <v>798</v>
      </c>
      <c r="D327" s="182" t="s">
        <v>757</v>
      </c>
      <c r="E327" s="183" t="s">
        <v>3387</v>
      </c>
      <c r="F327" s="184" t="s">
        <v>3388</v>
      </c>
      <c r="G327" s="185" t="s">
        <v>190</v>
      </c>
      <c r="H327" s="186">
        <v>1</v>
      </c>
      <c r="I327" s="187"/>
      <c r="J327" s="188">
        <f t="shared" si="10"/>
        <v>0</v>
      </c>
      <c r="K327" s="189"/>
      <c r="L327" s="190"/>
      <c r="M327" s="191" t="s">
        <v>1</v>
      </c>
      <c r="N327" s="192" t="s">
        <v>45</v>
      </c>
      <c r="P327" s="147">
        <f t="shared" si="11"/>
        <v>0</v>
      </c>
      <c r="Q327" s="147">
        <v>3.5999999999999999E-3</v>
      </c>
      <c r="R327" s="147">
        <f t="shared" si="12"/>
        <v>3.5999999999999999E-3</v>
      </c>
      <c r="S327" s="147">
        <v>0</v>
      </c>
      <c r="T327" s="148">
        <f t="shared" si="13"/>
        <v>0</v>
      </c>
      <c r="AR327" s="149" t="s">
        <v>225</v>
      </c>
      <c r="AT327" s="149" t="s">
        <v>757</v>
      </c>
      <c r="AU327" s="149" t="s">
        <v>89</v>
      </c>
      <c r="AY327" s="17" t="s">
        <v>171</v>
      </c>
      <c r="BE327" s="150">
        <f t="shared" si="14"/>
        <v>0</v>
      </c>
      <c r="BF327" s="150">
        <f t="shared" si="15"/>
        <v>0</v>
      </c>
      <c r="BG327" s="150">
        <f t="shared" si="16"/>
        <v>0</v>
      </c>
      <c r="BH327" s="150">
        <f t="shared" si="17"/>
        <v>0</v>
      </c>
      <c r="BI327" s="150">
        <f t="shared" si="18"/>
        <v>0</v>
      </c>
      <c r="BJ327" s="17" t="s">
        <v>87</v>
      </c>
      <c r="BK327" s="150">
        <f t="shared" si="19"/>
        <v>0</v>
      </c>
      <c r="BL327" s="17" t="s">
        <v>177</v>
      </c>
      <c r="BM327" s="149" t="s">
        <v>3389</v>
      </c>
    </row>
    <row r="328" spans="2:65" s="1" customFormat="1" ht="24.15" customHeight="1">
      <c r="B328" s="32"/>
      <c r="C328" s="137" t="s">
        <v>802</v>
      </c>
      <c r="D328" s="137" t="s">
        <v>173</v>
      </c>
      <c r="E328" s="138" t="s">
        <v>3390</v>
      </c>
      <c r="F328" s="139" t="s">
        <v>3391</v>
      </c>
      <c r="G328" s="140" t="s">
        <v>190</v>
      </c>
      <c r="H328" s="141">
        <v>10</v>
      </c>
      <c r="I328" s="142"/>
      <c r="J328" s="143">
        <f t="shared" si="10"/>
        <v>0</v>
      </c>
      <c r="K328" s="144"/>
      <c r="L328" s="32"/>
      <c r="M328" s="145" t="s">
        <v>1</v>
      </c>
      <c r="N328" s="146" t="s">
        <v>45</v>
      </c>
      <c r="P328" s="147">
        <f t="shared" si="11"/>
        <v>0</v>
      </c>
      <c r="Q328" s="147">
        <v>0</v>
      </c>
      <c r="R328" s="147">
        <f t="shared" si="12"/>
        <v>0</v>
      </c>
      <c r="S328" s="147">
        <v>0</v>
      </c>
      <c r="T328" s="148">
        <f t="shared" si="13"/>
        <v>0</v>
      </c>
      <c r="AR328" s="149" t="s">
        <v>177</v>
      </c>
      <c r="AT328" s="149" t="s">
        <v>173</v>
      </c>
      <c r="AU328" s="149" t="s">
        <v>89</v>
      </c>
      <c r="AY328" s="17" t="s">
        <v>171</v>
      </c>
      <c r="BE328" s="150">
        <f t="shared" si="14"/>
        <v>0</v>
      </c>
      <c r="BF328" s="150">
        <f t="shared" si="15"/>
        <v>0</v>
      </c>
      <c r="BG328" s="150">
        <f t="shared" si="16"/>
        <v>0</v>
      </c>
      <c r="BH328" s="150">
        <f t="shared" si="17"/>
        <v>0</v>
      </c>
      <c r="BI328" s="150">
        <f t="shared" si="18"/>
        <v>0</v>
      </c>
      <c r="BJ328" s="17" t="s">
        <v>87</v>
      </c>
      <c r="BK328" s="150">
        <f t="shared" si="19"/>
        <v>0</v>
      </c>
      <c r="BL328" s="17" t="s">
        <v>177</v>
      </c>
      <c r="BM328" s="149" t="s">
        <v>3392</v>
      </c>
    </row>
    <row r="329" spans="2:65" s="1" customFormat="1" ht="16.5" customHeight="1">
      <c r="B329" s="32"/>
      <c r="C329" s="182" t="s">
        <v>806</v>
      </c>
      <c r="D329" s="182" t="s">
        <v>757</v>
      </c>
      <c r="E329" s="183" t="s">
        <v>3393</v>
      </c>
      <c r="F329" s="184" t="s">
        <v>3394</v>
      </c>
      <c r="G329" s="185" t="s">
        <v>190</v>
      </c>
      <c r="H329" s="186">
        <v>10</v>
      </c>
      <c r="I329" s="187"/>
      <c r="J329" s="188">
        <f t="shared" si="10"/>
        <v>0</v>
      </c>
      <c r="K329" s="189"/>
      <c r="L329" s="190"/>
      <c r="M329" s="191" t="s">
        <v>1</v>
      </c>
      <c r="N329" s="192" t="s">
        <v>45</v>
      </c>
      <c r="P329" s="147">
        <f t="shared" si="11"/>
        <v>0</v>
      </c>
      <c r="Q329" s="147">
        <v>7.2000000000000005E-4</v>
      </c>
      <c r="R329" s="147">
        <f t="shared" si="12"/>
        <v>7.2000000000000007E-3</v>
      </c>
      <c r="S329" s="147">
        <v>0</v>
      </c>
      <c r="T329" s="148">
        <f t="shared" si="13"/>
        <v>0</v>
      </c>
      <c r="AR329" s="149" t="s">
        <v>225</v>
      </c>
      <c r="AT329" s="149" t="s">
        <v>757</v>
      </c>
      <c r="AU329" s="149" t="s">
        <v>89</v>
      </c>
      <c r="AY329" s="17" t="s">
        <v>171</v>
      </c>
      <c r="BE329" s="150">
        <f t="shared" si="14"/>
        <v>0</v>
      </c>
      <c r="BF329" s="150">
        <f t="shared" si="15"/>
        <v>0</v>
      </c>
      <c r="BG329" s="150">
        <f t="shared" si="16"/>
        <v>0</v>
      </c>
      <c r="BH329" s="150">
        <f t="shared" si="17"/>
        <v>0</v>
      </c>
      <c r="BI329" s="150">
        <f t="shared" si="18"/>
        <v>0</v>
      </c>
      <c r="BJ329" s="17" t="s">
        <v>87</v>
      </c>
      <c r="BK329" s="150">
        <f t="shared" si="19"/>
        <v>0</v>
      </c>
      <c r="BL329" s="17" t="s">
        <v>177</v>
      </c>
      <c r="BM329" s="149" t="s">
        <v>3395</v>
      </c>
    </row>
    <row r="330" spans="2:65" s="1" customFormat="1" ht="16.5" customHeight="1">
      <c r="B330" s="32"/>
      <c r="C330" s="182" t="s">
        <v>810</v>
      </c>
      <c r="D330" s="182" t="s">
        <v>757</v>
      </c>
      <c r="E330" s="183" t="s">
        <v>3396</v>
      </c>
      <c r="F330" s="184" t="s">
        <v>3397</v>
      </c>
      <c r="G330" s="185" t="s">
        <v>190</v>
      </c>
      <c r="H330" s="186">
        <v>7</v>
      </c>
      <c r="I330" s="187"/>
      <c r="J330" s="188">
        <f t="shared" si="10"/>
        <v>0</v>
      </c>
      <c r="K330" s="189"/>
      <c r="L330" s="190"/>
      <c r="M330" s="191" t="s">
        <v>1</v>
      </c>
      <c r="N330" s="192" t="s">
        <v>45</v>
      </c>
      <c r="P330" s="147">
        <f t="shared" si="11"/>
        <v>0</v>
      </c>
      <c r="Q330" s="147">
        <v>7.2000000000000005E-4</v>
      </c>
      <c r="R330" s="147">
        <f t="shared" si="12"/>
        <v>5.0400000000000002E-3</v>
      </c>
      <c r="S330" s="147">
        <v>0</v>
      </c>
      <c r="T330" s="148">
        <f t="shared" si="13"/>
        <v>0</v>
      </c>
      <c r="AR330" s="149" t="s">
        <v>225</v>
      </c>
      <c r="AT330" s="149" t="s">
        <v>757</v>
      </c>
      <c r="AU330" s="149" t="s">
        <v>89</v>
      </c>
      <c r="AY330" s="17" t="s">
        <v>171</v>
      </c>
      <c r="BE330" s="150">
        <f t="shared" si="14"/>
        <v>0</v>
      </c>
      <c r="BF330" s="150">
        <f t="shared" si="15"/>
        <v>0</v>
      </c>
      <c r="BG330" s="150">
        <f t="shared" si="16"/>
        <v>0</v>
      </c>
      <c r="BH330" s="150">
        <f t="shared" si="17"/>
        <v>0</v>
      </c>
      <c r="BI330" s="150">
        <f t="shared" si="18"/>
        <v>0</v>
      </c>
      <c r="BJ330" s="17" t="s">
        <v>87</v>
      </c>
      <c r="BK330" s="150">
        <f t="shared" si="19"/>
        <v>0</v>
      </c>
      <c r="BL330" s="17" t="s">
        <v>177</v>
      </c>
      <c r="BM330" s="149" t="s">
        <v>3398</v>
      </c>
    </row>
    <row r="331" spans="2:65" s="1" customFormat="1" ht="24.15" customHeight="1">
      <c r="B331" s="32"/>
      <c r="C331" s="182" t="s">
        <v>816</v>
      </c>
      <c r="D331" s="182" t="s">
        <v>757</v>
      </c>
      <c r="E331" s="183" t="s">
        <v>3399</v>
      </c>
      <c r="F331" s="184" t="s">
        <v>3400</v>
      </c>
      <c r="G331" s="185" t="s">
        <v>190</v>
      </c>
      <c r="H331" s="186">
        <v>7</v>
      </c>
      <c r="I331" s="187"/>
      <c r="J331" s="188">
        <f t="shared" si="10"/>
        <v>0</v>
      </c>
      <c r="K331" s="189"/>
      <c r="L331" s="190"/>
      <c r="M331" s="191" t="s">
        <v>1</v>
      </c>
      <c r="N331" s="192" t="s">
        <v>45</v>
      </c>
      <c r="P331" s="147">
        <f t="shared" si="11"/>
        <v>0</v>
      </c>
      <c r="Q331" s="147">
        <v>4.0000000000000001E-3</v>
      </c>
      <c r="R331" s="147">
        <f t="shared" si="12"/>
        <v>2.8000000000000001E-2</v>
      </c>
      <c r="S331" s="147">
        <v>0</v>
      </c>
      <c r="T331" s="148">
        <f t="shared" si="13"/>
        <v>0</v>
      </c>
      <c r="AR331" s="149" t="s">
        <v>225</v>
      </c>
      <c r="AT331" s="149" t="s">
        <v>757</v>
      </c>
      <c r="AU331" s="149" t="s">
        <v>89</v>
      </c>
      <c r="AY331" s="17" t="s">
        <v>171</v>
      </c>
      <c r="BE331" s="150">
        <f t="shared" si="14"/>
        <v>0</v>
      </c>
      <c r="BF331" s="150">
        <f t="shared" si="15"/>
        <v>0</v>
      </c>
      <c r="BG331" s="150">
        <f t="shared" si="16"/>
        <v>0</v>
      </c>
      <c r="BH331" s="150">
        <f t="shared" si="17"/>
        <v>0</v>
      </c>
      <c r="BI331" s="150">
        <f t="shared" si="18"/>
        <v>0</v>
      </c>
      <c r="BJ331" s="17" t="s">
        <v>87</v>
      </c>
      <c r="BK331" s="150">
        <f t="shared" si="19"/>
        <v>0</v>
      </c>
      <c r="BL331" s="17" t="s">
        <v>177</v>
      </c>
      <c r="BM331" s="149" t="s">
        <v>3401</v>
      </c>
    </row>
    <row r="332" spans="2:65" s="1" customFormat="1" ht="21.75" customHeight="1">
      <c r="B332" s="32"/>
      <c r="C332" s="137" t="s">
        <v>820</v>
      </c>
      <c r="D332" s="137" t="s">
        <v>173</v>
      </c>
      <c r="E332" s="138" t="s">
        <v>3402</v>
      </c>
      <c r="F332" s="139" t="s">
        <v>3403</v>
      </c>
      <c r="G332" s="140" t="s">
        <v>190</v>
      </c>
      <c r="H332" s="141">
        <v>4</v>
      </c>
      <c r="I332" s="142"/>
      <c r="J332" s="143">
        <f t="shared" si="10"/>
        <v>0</v>
      </c>
      <c r="K332" s="144"/>
      <c r="L332" s="32"/>
      <c r="M332" s="145" t="s">
        <v>1</v>
      </c>
      <c r="N332" s="146" t="s">
        <v>45</v>
      </c>
      <c r="P332" s="147">
        <f t="shared" si="11"/>
        <v>0</v>
      </c>
      <c r="Q332" s="147">
        <v>0</v>
      </c>
      <c r="R332" s="147">
        <f t="shared" si="12"/>
        <v>0</v>
      </c>
      <c r="S332" s="147">
        <v>0</v>
      </c>
      <c r="T332" s="148">
        <f t="shared" si="13"/>
        <v>0</v>
      </c>
      <c r="AR332" s="149" t="s">
        <v>177</v>
      </c>
      <c r="AT332" s="149" t="s">
        <v>173</v>
      </c>
      <c r="AU332" s="149" t="s">
        <v>89</v>
      </c>
      <c r="AY332" s="17" t="s">
        <v>171</v>
      </c>
      <c r="BE332" s="150">
        <f t="shared" si="14"/>
        <v>0</v>
      </c>
      <c r="BF332" s="150">
        <f t="shared" si="15"/>
        <v>0</v>
      </c>
      <c r="BG332" s="150">
        <f t="shared" si="16"/>
        <v>0</v>
      </c>
      <c r="BH332" s="150">
        <f t="shared" si="17"/>
        <v>0</v>
      </c>
      <c r="BI332" s="150">
        <f t="shared" si="18"/>
        <v>0</v>
      </c>
      <c r="BJ332" s="17" t="s">
        <v>87</v>
      </c>
      <c r="BK332" s="150">
        <f t="shared" si="19"/>
        <v>0</v>
      </c>
      <c r="BL332" s="17" t="s">
        <v>177</v>
      </c>
      <c r="BM332" s="149" t="s">
        <v>3404</v>
      </c>
    </row>
    <row r="333" spans="2:65" s="1" customFormat="1" ht="16.5" customHeight="1">
      <c r="B333" s="32"/>
      <c r="C333" s="182" t="s">
        <v>825</v>
      </c>
      <c r="D333" s="182" t="s">
        <v>757</v>
      </c>
      <c r="E333" s="183" t="s">
        <v>3405</v>
      </c>
      <c r="F333" s="184" t="s">
        <v>3406</v>
      </c>
      <c r="G333" s="185" t="s">
        <v>190</v>
      </c>
      <c r="H333" s="186">
        <v>1</v>
      </c>
      <c r="I333" s="187"/>
      <c r="J333" s="188">
        <f t="shared" si="10"/>
        <v>0</v>
      </c>
      <c r="K333" s="189"/>
      <c r="L333" s="190"/>
      <c r="M333" s="191" t="s">
        <v>1</v>
      </c>
      <c r="N333" s="192" t="s">
        <v>45</v>
      </c>
      <c r="P333" s="147">
        <f t="shared" si="11"/>
        <v>0</v>
      </c>
      <c r="Q333" s="147">
        <v>9.2000000000000003E-4</v>
      </c>
      <c r="R333" s="147">
        <f t="shared" si="12"/>
        <v>9.2000000000000003E-4</v>
      </c>
      <c r="S333" s="147">
        <v>0</v>
      </c>
      <c r="T333" s="148">
        <f t="shared" si="13"/>
        <v>0</v>
      </c>
      <c r="AR333" s="149" t="s">
        <v>225</v>
      </c>
      <c r="AT333" s="149" t="s">
        <v>757</v>
      </c>
      <c r="AU333" s="149" t="s">
        <v>89</v>
      </c>
      <c r="AY333" s="17" t="s">
        <v>171</v>
      </c>
      <c r="BE333" s="150">
        <f t="shared" si="14"/>
        <v>0</v>
      </c>
      <c r="BF333" s="150">
        <f t="shared" si="15"/>
        <v>0</v>
      </c>
      <c r="BG333" s="150">
        <f t="shared" si="16"/>
        <v>0</v>
      </c>
      <c r="BH333" s="150">
        <f t="shared" si="17"/>
        <v>0</v>
      </c>
      <c r="BI333" s="150">
        <f t="shared" si="18"/>
        <v>0</v>
      </c>
      <c r="BJ333" s="17" t="s">
        <v>87</v>
      </c>
      <c r="BK333" s="150">
        <f t="shared" si="19"/>
        <v>0</v>
      </c>
      <c r="BL333" s="17" t="s">
        <v>177</v>
      </c>
      <c r="BM333" s="149" t="s">
        <v>3407</v>
      </c>
    </row>
    <row r="334" spans="2:65" s="1" customFormat="1" ht="16.5" customHeight="1">
      <c r="B334" s="32"/>
      <c r="C334" s="182" t="s">
        <v>831</v>
      </c>
      <c r="D334" s="182" t="s">
        <v>757</v>
      </c>
      <c r="E334" s="183" t="s">
        <v>3408</v>
      </c>
      <c r="F334" s="184" t="s">
        <v>3409</v>
      </c>
      <c r="G334" s="185" t="s">
        <v>190</v>
      </c>
      <c r="H334" s="186">
        <v>3</v>
      </c>
      <c r="I334" s="187"/>
      <c r="J334" s="188">
        <f t="shared" si="10"/>
        <v>0</v>
      </c>
      <c r="K334" s="189"/>
      <c r="L334" s="190"/>
      <c r="M334" s="191" t="s">
        <v>1</v>
      </c>
      <c r="N334" s="192" t="s">
        <v>45</v>
      </c>
      <c r="P334" s="147">
        <f t="shared" si="11"/>
        <v>0</v>
      </c>
      <c r="Q334" s="147">
        <v>1.2600000000000001E-3</v>
      </c>
      <c r="R334" s="147">
        <f t="shared" si="12"/>
        <v>3.7800000000000004E-3</v>
      </c>
      <c r="S334" s="147">
        <v>0</v>
      </c>
      <c r="T334" s="148">
        <f t="shared" si="13"/>
        <v>0</v>
      </c>
      <c r="AR334" s="149" t="s">
        <v>225</v>
      </c>
      <c r="AT334" s="149" t="s">
        <v>757</v>
      </c>
      <c r="AU334" s="149" t="s">
        <v>89</v>
      </c>
      <c r="AY334" s="17" t="s">
        <v>171</v>
      </c>
      <c r="BE334" s="150">
        <f t="shared" si="14"/>
        <v>0</v>
      </c>
      <c r="BF334" s="150">
        <f t="shared" si="15"/>
        <v>0</v>
      </c>
      <c r="BG334" s="150">
        <f t="shared" si="16"/>
        <v>0</v>
      </c>
      <c r="BH334" s="150">
        <f t="shared" si="17"/>
        <v>0</v>
      </c>
      <c r="BI334" s="150">
        <f t="shared" si="18"/>
        <v>0</v>
      </c>
      <c r="BJ334" s="17" t="s">
        <v>87</v>
      </c>
      <c r="BK334" s="150">
        <f t="shared" si="19"/>
        <v>0</v>
      </c>
      <c r="BL334" s="17" t="s">
        <v>177</v>
      </c>
      <c r="BM334" s="149" t="s">
        <v>3410</v>
      </c>
    </row>
    <row r="335" spans="2:65" s="1" customFormat="1" ht="24.15" customHeight="1">
      <c r="B335" s="32"/>
      <c r="C335" s="137" t="s">
        <v>840</v>
      </c>
      <c r="D335" s="137" t="s">
        <v>173</v>
      </c>
      <c r="E335" s="138" t="s">
        <v>3411</v>
      </c>
      <c r="F335" s="139" t="s">
        <v>3412</v>
      </c>
      <c r="G335" s="140" t="s">
        <v>190</v>
      </c>
      <c r="H335" s="141">
        <v>3</v>
      </c>
      <c r="I335" s="142"/>
      <c r="J335" s="143">
        <f t="shared" si="10"/>
        <v>0</v>
      </c>
      <c r="K335" s="144"/>
      <c r="L335" s="32"/>
      <c r="M335" s="145" t="s">
        <v>1</v>
      </c>
      <c r="N335" s="146" t="s">
        <v>45</v>
      </c>
      <c r="P335" s="147">
        <f t="shared" si="11"/>
        <v>0</v>
      </c>
      <c r="Q335" s="147">
        <v>0</v>
      </c>
      <c r="R335" s="147">
        <f t="shared" si="12"/>
        <v>0</v>
      </c>
      <c r="S335" s="147">
        <v>0</v>
      </c>
      <c r="T335" s="148">
        <f t="shared" si="13"/>
        <v>0</v>
      </c>
      <c r="AR335" s="149" t="s">
        <v>177</v>
      </c>
      <c r="AT335" s="149" t="s">
        <v>173</v>
      </c>
      <c r="AU335" s="149" t="s">
        <v>89</v>
      </c>
      <c r="AY335" s="17" t="s">
        <v>171</v>
      </c>
      <c r="BE335" s="150">
        <f t="shared" si="14"/>
        <v>0</v>
      </c>
      <c r="BF335" s="150">
        <f t="shared" si="15"/>
        <v>0</v>
      </c>
      <c r="BG335" s="150">
        <f t="shared" si="16"/>
        <v>0</v>
      </c>
      <c r="BH335" s="150">
        <f t="shared" si="17"/>
        <v>0</v>
      </c>
      <c r="BI335" s="150">
        <f t="shared" si="18"/>
        <v>0</v>
      </c>
      <c r="BJ335" s="17" t="s">
        <v>87</v>
      </c>
      <c r="BK335" s="150">
        <f t="shared" si="19"/>
        <v>0</v>
      </c>
      <c r="BL335" s="17" t="s">
        <v>177</v>
      </c>
      <c r="BM335" s="149" t="s">
        <v>3413</v>
      </c>
    </row>
    <row r="336" spans="2:65" s="1" customFormat="1" ht="16.5" customHeight="1">
      <c r="B336" s="32"/>
      <c r="C336" s="182" t="s">
        <v>849</v>
      </c>
      <c r="D336" s="182" t="s">
        <v>757</v>
      </c>
      <c r="E336" s="183" t="s">
        <v>3414</v>
      </c>
      <c r="F336" s="184" t="s">
        <v>3415</v>
      </c>
      <c r="G336" s="185" t="s">
        <v>190</v>
      </c>
      <c r="H336" s="186">
        <v>3</v>
      </c>
      <c r="I336" s="187"/>
      <c r="J336" s="188">
        <f t="shared" si="10"/>
        <v>0</v>
      </c>
      <c r="K336" s="189"/>
      <c r="L336" s="190"/>
      <c r="M336" s="191" t="s">
        <v>1</v>
      </c>
      <c r="N336" s="192" t="s">
        <v>45</v>
      </c>
      <c r="P336" s="147">
        <f t="shared" si="11"/>
        <v>0</v>
      </c>
      <c r="Q336" s="147">
        <v>1.2099999999999999E-3</v>
      </c>
      <c r="R336" s="147">
        <f t="shared" si="12"/>
        <v>3.6299999999999995E-3</v>
      </c>
      <c r="S336" s="147">
        <v>0</v>
      </c>
      <c r="T336" s="148">
        <f t="shared" si="13"/>
        <v>0</v>
      </c>
      <c r="AR336" s="149" t="s">
        <v>225</v>
      </c>
      <c r="AT336" s="149" t="s">
        <v>757</v>
      </c>
      <c r="AU336" s="149" t="s">
        <v>89</v>
      </c>
      <c r="AY336" s="17" t="s">
        <v>171</v>
      </c>
      <c r="BE336" s="150">
        <f t="shared" si="14"/>
        <v>0</v>
      </c>
      <c r="BF336" s="150">
        <f t="shared" si="15"/>
        <v>0</v>
      </c>
      <c r="BG336" s="150">
        <f t="shared" si="16"/>
        <v>0</v>
      </c>
      <c r="BH336" s="150">
        <f t="shared" si="17"/>
        <v>0</v>
      </c>
      <c r="BI336" s="150">
        <f t="shared" si="18"/>
        <v>0</v>
      </c>
      <c r="BJ336" s="17" t="s">
        <v>87</v>
      </c>
      <c r="BK336" s="150">
        <f t="shared" si="19"/>
        <v>0</v>
      </c>
      <c r="BL336" s="17" t="s">
        <v>177</v>
      </c>
      <c r="BM336" s="149" t="s">
        <v>3416</v>
      </c>
    </row>
    <row r="337" spans="2:65" s="1" customFormat="1" ht="24.15" customHeight="1">
      <c r="B337" s="32"/>
      <c r="C337" s="137" t="s">
        <v>858</v>
      </c>
      <c r="D337" s="137" t="s">
        <v>173</v>
      </c>
      <c r="E337" s="138" t="s">
        <v>3417</v>
      </c>
      <c r="F337" s="139" t="s">
        <v>3418</v>
      </c>
      <c r="G337" s="140" t="s">
        <v>190</v>
      </c>
      <c r="H337" s="141">
        <v>1</v>
      </c>
      <c r="I337" s="142"/>
      <c r="J337" s="143">
        <f t="shared" si="10"/>
        <v>0</v>
      </c>
      <c r="K337" s="144"/>
      <c r="L337" s="32"/>
      <c r="M337" s="145" t="s">
        <v>1</v>
      </c>
      <c r="N337" s="146" t="s">
        <v>45</v>
      </c>
      <c r="P337" s="147">
        <f t="shared" si="11"/>
        <v>0</v>
      </c>
      <c r="Q337" s="147">
        <v>0</v>
      </c>
      <c r="R337" s="147">
        <f t="shared" si="12"/>
        <v>0</v>
      </c>
      <c r="S337" s="147">
        <v>0</v>
      </c>
      <c r="T337" s="148">
        <f t="shared" si="13"/>
        <v>0</v>
      </c>
      <c r="AR337" s="149" t="s">
        <v>177</v>
      </c>
      <c r="AT337" s="149" t="s">
        <v>173</v>
      </c>
      <c r="AU337" s="149" t="s">
        <v>89</v>
      </c>
      <c r="AY337" s="17" t="s">
        <v>171</v>
      </c>
      <c r="BE337" s="150">
        <f t="shared" si="14"/>
        <v>0</v>
      </c>
      <c r="BF337" s="150">
        <f t="shared" si="15"/>
        <v>0</v>
      </c>
      <c r="BG337" s="150">
        <f t="shared" si="16"/>
        <v>0</v>
      </c>
      <c r="BH337" s="150">
        <f t="shared" si="17"/>
        <v>0</v>
      </c>
      <c r="BI337" s="150">
        <f t="shared" si="18"/>
        <v>0</v>
      </c>
      <c r="BJ337" s="17" t="s">
        <v>87</v>
      </c>
      <c r="BK337" s="150">
        <f t="shared" si="19"/>
        <v>0</v>
      </c>
      <c r="BL337" s="17" t="s">
        <v>177</v>
      </c>
      <c r="BM337" s="149" t="s">
        <v>3419</v>
      </c>
    </row>
    <row r="338" spans="2:65" s="1" customFormat="1" ht="16.5" customHeight="1">
      <c r="B338" s="32"/>
      <c r="C338" s="182" t="s">
        <v>867</v>
      </c>
      <c r="D338" s="182" t="s">
        <v>757</v>
      </c>
      <c r="E338" s="183" t="s">
        <v>3420</v>
      </c>
      <c r="F338" s="184" t="s">
        <v>3421</v>
      </c>
      <c r="G338" s="185" t="s">
        <v>190</v>
      </c>
      <c r="H338" s="186">
        <v>1</v>
      </c>
      <c r="I338" s="187"/>
      <c r="J338" s="188">
        <f t="shared" si="10"/>
        <v>0</v>
      </c>
      <c r="K338" s="189"/>
      <c r="L338" s="190"/>
      <c r="M338" s="191" t="s">
        <v>1</v>
      </c>
      <c r="N338" s="192" t="s">
        <v>45</v>
      </c>
      <c r="P338" s="147">
        <f t="shared" si="11"/>
        <v>0</v>
      </c>
      <c r="Q338" s="147">
        <v>1.41E-3</v>
      </c>
      <c r="R338" s="147">
        <f t="shared" si="12"/>
        <v>1.41E-3</v>
      </c>
      <c r="S338" s="147">
        <v>0</v>
      </c>
      <c r="T338" s="148">
        <f t="shared" si="13"/>
        <v>0</v>
      </c>
      <c r="AR338" s="149" t="s">
        <v>225</v>
      </c>
      <c r="AT338" s="149" t="s">
        <v>757</v>
      </c>
      <c r="AU338" s="149" t="s">
        <v>89</v>
      </c>
      <c r="AY338" s="17" t="s">
        <v>171</v>
      </c>
      <c r="BE338" s="150">
        <f t="shared" si="14"/>
        <v>0</v>
      </c>
      <c r="BF338" s="150">
        <f t="shared" si="15"/>
        <v>0</v>
      </c>
      <c r="BG338" s="150">
        <f t="shared" si="16"/>
        <v>0</v>
      </c>
      <c r="BH338" s="150">
        <f t="shared" si="17"/>
        <v>0</v>
      </c>
      <c r="BI338" s="150">
        <f t="shared" si="18"/>
        <v>0</v>
      </c>
      <c r="BJ338" s="17" t="s">
        <v>87</v>
      </c>
      <c r="BK338" s="150">
        <f t="shared" si="19"/>
        <v>0</v>
      </c>
      <c r="BL338" s="17" t="s">
        <v>177</v>
      </c>
      <c r="BM338" s="149" t="s">
        <v>3422</v>
      </c>
    </row>
    <row r="339" spans="2:65" s="1" customFormat="1" ht="24.15" customHeight="1">
      <c r="B339" s="32"/>
      <c r="C339" s="137" t="s">
        <v>875</v>
      </c>
      <c r="D339" s="137" t="s">
        <v>173</v>
      </c>
      <c r="E339" s="138" t="s">
        <v>3423</v>
      </c>
      <c r="F339" s="139" t="s">
        <v>3424</v>
      </c>
      <c r="G339" s="140" t="s">
        <v>190</v>
      </c>
      <c r="H339" s="141">
        <v>2</v>
      </c>
      <c r="I339" s="142"/>
      <c r="J339" s="143">
        <f t="shared" si="10"/>
        <v>0</v>
      </c>
      <c r="K339" s="144"/>
      <c r="L339" s="32"/>
      <c r="M339" s="145" t="s">
        <v>1</v>
      </c>
      <c r="N339" s="146" t="s">
        <v>45</v>
      </c>
      <c r="P339" s="147">
        <f t="shared" si="11"/>
        <v>0</v>
      </c>
      <c r="Q339" s="147">
        <v>0</v>
      </c>
      <c r="R339" s="147">
        <f t="shared" si="12"/>
        <v>0</v>
      </c>
      <c r="S339" s="147">
        <v>0</v>
      </c>
      <c r="T339" s="148">
        <f t="shared" si="13"/>
        <v>0</v>
      </c>
      <c r="AR339" s="149" t="s">
        <v>177</v>
      </c>
      <c r="AT339" s="149" t="s">
        <v>173</v>
      </c>
      <c r="AU339" s="149" t="s">
        <v>89</v>
      </c>
      <c r="AY339" s="17" t="s">
        <v>171</v>
      </c>
      <c r="BE339" s="150">
        <f t="shared" si="14"/>
        <v>0</v>
      </c>
      <c r="BF339" s="150">
        <f t="shared" si="15"/>
        <v>0</v>
      </c>
      <c r="BG339" s="150">
        <f t="shared" si="16"/>
        <v>0</v>
      </c>
      <c r="BH339" s="150">
        <f t="shared" si="17"/>
        <v>0</v>
      </c>
      <c r="BI339" s="150">
        <f t="shared" si="18"/>
        <v>0</v>
      </c>
      <c r="BJ339" s="17" t="s">
        <v>87</v>
      </c>
      <c r="BK339" s="150">
        <f t="shared" si="19"/>
        <v>0</v>
      </c>
      <c r="BL339" s="17" t="s">
        <v>177</v>
      </c>
      <c r="BM339" s="149" t="s">
        <v>3425</v>
      </c>
    </row>
    <row r="340" spans="2:65" s="1" customFormat="1" ht="24.15" customHeight="1">
      <c r="B340" s="32"/>
      <c r="C340" s="182" t="s">
        <v>880</v>
      </c>
      <c r="D340" s="182" t="s">
        <v>757</v>
      </c>
      <c r="E340" s="183" t="s">
        <v>3426</v>
      </c>
      <c r="F340" s="184" t="s">
        <v>3427</v>
      </c>
      <c r="G340" s="185" t="s">
        <v>190</v>
      </c>
      <c r="H340" s="186">
        <v>2</v>
      </c>
      <c r="I340" s="187"/>
      <c r="J340" s="188">
        <f t="shared" si="10"/>
        <v>0</v>
      </c>
      <c r="K340" s="189"/>
      <c r="L340" s="190"/>
      <c r="M340" s="191" t="s">
        <v>1</v>
      </c>
      <c r="N340" s="192" t="s">
        <v>45</v>
      </c>
      <c r="P340" s="147">
        <f t="shared" si="11"/>
        <v>0</v>
      </c>
      <c r="Q340" s="147">
        <v>0</v>
      </c>
      <c r="R340" s="147">
        <f t="shared" si="12"/>
        <v>0</v>
      </c>
      <c r="S340" s="147">
        <v>0</v>
      </c>
      <c r="T340" s="148">
        <f t="shared" si="13"/>
        <v>0</v>
      </c>
      <c r="AR340" s="149" t="s">
        <v>225</v>
      </c>
      <c r="AT340" s="149" t="s">
        <v>757</v>
      </c>
      <c r="AU340" s="149" t="s">
        <v>89</v>
      </c>
      <c r="AY340" s="17" t="s">
        <v>171</v>
      </c>
      <c r="BE340" s="150">
        <f t="shared" si="14"/>
        <v>0</v>
      </c>
      <c r="BF340" s="150">
        <f t="shared" si="15"/>
        <v>0</v>
      </c>
      <c r="BG340" s="150">
        <f t="shared" si="16"/>
        <v>0</v>
      </c>
      <c r="BH340" s="150">
        <f t="shared" si="17"/>
        <v>0</v>
      </c>
      <c r="BI340" s="150">
        <f t="shared" si="18"/>
        <v>0</v>
      </c>
      <c r="BJ340" s="17" t="s">
        <v>87</v>
      </c>
      <c r="BK340" s="150">
        <f t="shared" si="19"/>
        <v>0</v>
      </c>
      <c r="BL340" s="17" t="s">
        <v>177</v>
      </c>
      <c r="BM340" s="149" t="s">
        <v>3428</v>
      </c>
    </row>
    <row r="341" spans="2:65" s="1" customFormat="1" ht="21.75" customHeight="1">
      <c r="B341" s="32"/>
      <c r="C341" s="137" t="s">
        <v>900</v>
      </c>
      <c r="D341" s="137" t="s">
        <v>173</v>
      </c>
      <c r="E341" s="138" t="s">
        <v>3429</v>
      </c>
      <c r="F341" s="139" t="s">
        <v>3430</v>
      </c>
      <c r="G341" s="140" t="s">
        <v>190</v>
      </c>
      <c r="H341" s="141">
        <v>3</v>
      </c>
      <c r="I341" s="142"/>
      <c r="J341" s="143">
        <f t="shared" si="10"/>
        <v>0</v>
      </c>
      <c r="K341" s="144"/>
      <c r="L341" s="32"/>
      <c r="M341" s="145" t="s">
        <v>1</v>
      </c>
      <c r="N341" s="146" t="s">
        <v>45</v>
      </c>
      <c r="P341" s="147">
        <f t="shared" si="11"/>
        <v>0</v>
      </c>
      <c r="Q341" s="147">
        <v>1.6199999999999999E-3</v>
      </c>
      <c r="R341" s="147">
        <f t="shared" si="12"/>
        <v>4.8599999999999997E-3</v>
      </c>
      <c r="S341" s="147">
        <v>0</v>
      </c>
      <c r="T341" s="148">
        <f t="shared" si="13"/>
        <v>0</v>
      </c>
      <c r="AR341" s="149" t="s">
        <v>177</v>
      </c>
      <c r="AT341" s="149" t="s">
        <v>173</v>
      </c>
      <c r="AU341" s="149" t="s">
        <v>89</v>
      </c>
      <c r="AY341" s="17" t="s">
        <v>171</v>
      </c>
      <c r="BE341" s="150">
        <f t="shared" si="14"/>
        <v>0</v>
      </c>
      <c r="BF341" s="150">
        <f t="shared" si="15"/>
        <v>0</v>
      </c>
      <c r="BG341" s="150">
        <f t="shared" si="16"/>
        <v>0</v>
      </c>
      <c r="BH341" s="150">
        <f t="shared" si="17"/>
        <v>0</v>
      </c>
      <c r="BI341" s="150">
        <f t="shared" si="18"/>
        <v>0</v>
      </c>
      <c r="BJ341" s="17" t="s">
        <v>87</v>
      </c>
      <c r="BK341" s="150">
        <f t="shared" si="19"/>
        <v>0</v>
      </c>
      <c r="BL341" s="17" t="s">
        <v>177</v>
      </c>
      <c r="BM341" s="149" t="s">
        <v>3431</v>
      </c>
    </row>
    <row r="342" spans="2:65" s="1" customFormat="1" ht="16.5" customHeight="1">
      <c r="B342" s="32"/>
      <c r="C342" s="182" t="s">
        <v>911</v>
      </c>
      <c r="D342" s="182" t="s">
        <v>757</v>
      </c>
      <c r="E342" s="183" t="s">
        <v>3432</v>
      </c>
      <c r="F342" s="184" t="s">
        <v>3433</v>
      </c>
      <c r="G342" s="185" t="s">
        <v>190</v>
      </c>
      <c r="H342" s="186">
        <v>3</v>
      </c>
      <c r="I342" s="187"/>
      <c r="J342" s="188">
        <f t="shared" si="10"/>
        <v>0</v>
      </c>
      <c r="K342" s="189"/>
      <c r="L342" s="190"/>
      <c r="M342" s="191" t="s">
        <v>1</v>
      </c>
      <c r="N342" s="192" t="s">
        <v>45</v>
      </c>
      <c r="P342" s="147">
        <f t="shared" si="11"/>
        <v>0</v>
      </c>
      <c r="Q342" s="147">
        <v>1.847E-2</v>
      </c>
      <c r="R342" s="147">
        <f t="shared" si="12"/>
        <v>5.5410000000000001E-2</v>
      </c>
      <c r="S342" s="147">
        <v>0</v>
      </c>
      <c r="T342" s="148">
        <f t="shared" si="13"/>
        <v>0</v>
      </c>
      <c r="AR342" s="149" t="s">
        <v>225</v>
      </c>
      <c r="AT342" s="149" t="s">
        <v>757</v>
      </c>
      <c r="AU342" s="149" t="s">
        <v>89</v>
      </c>
      <c r="AY342" s="17" t="s">
        <v>171</v>
      </c>
      <c r="BE342" s="150">
        <f t="shared" si="14"/>
        <v>0</v>
      </c>
      <c r="BF342" s="150">
        <f t="shared" si="15"/>
        <v>0</v>
      </c>
      <c r="BG342" s="150">
        <f t="shared" si="16"/>
        <v>0</v>
      </c>
      <c r="BH342" s="150">
        <f t="shared" si="17"/>
        <v>0</v>
      </c>
      <c r="BI342" s="150">
        <f t="shared" si="18"/>
        <v>0</v>
      </c>
      <c r="BJ342" s="17" t="s">
        <v>87</v>
      </c>
      <c r="BK342" s="150">
        <f t="shared" si="19"/>
        <v>0</v>
      </c>
      <c r="BL342" s="17" t="s">
        <v>177</v>
      </c>
      <c r="BM342" s="149" t="s">
        <v>3434</v>
      </c>
    </row>
    <row r="343" spans="2:65" s="1" customFormat="1" ht="24.15" customHeight="1">
      <c r="B343" s="32"/>
      <c r="C343" s="182" t="s">
        <v>918</v>
      </c>
      <c r="D343" s="182" t="s">
        <v>757</v>
      </c>
      <c r="E343" s="183" t="s">
        <v>3435</v>
      </c>
      <c r="F343" s="184" t="s">
        <v>3436</v>
      </c>
      <c r="G343" s="185" t="s">
        <v>190</v>
      </c>
      <c r="H343" s="186">
        <v>3</v>
      </c>
      <c r="I343" s="187"/>
      <c r="J343" s="188">
        <f t="shared" si="10"/>
        <v>0</v>
      </c>
      <c r="K343" s="189"/>
      <c r="L343" s="190"/>
      <c r="M343" s="191" t="s">
        <v>1</v>
      </c>
      <c r="N343" s="192" t="s">
        <v>45</v>
      </c>
      <c r="P343" s="147">
        <f t="shared" si="11"/>
        <v>0</v>
      </c>
      <c r="Q343" s="147">
        <v>7.3000000000000001E-3</v>
      </c>
      <c r="R343" s="147">
        <f t="shared" si="12"/>
        <v>2.1899999999999999E-2</v>
      </c>
      <c r="S343" s="147">
        <v>0</v>
      </c>
      <c r="T343" s="148">
        <f t="shared" si="13"/>
        <v>0</v>
      </c>
      <c r="AR343" s="149" t="s">
        <v>225</v>
      </c>
      <c r="AT343" s="149" t="s">
        <v>757</v>
      </c>
      <c r="AU343" s="149" t="s">
        <v>89</v>
      </c>
      <c r="AY343" s="17" t="s">
        <v>171</v>
      </c>
      <c r="BE343" s="150">
        <f t="shared" si="14"/>
        <v>0</v>
      </c>
      <c r="BF343" s="150">
        <f t="shared" si="15"/>
        <v>0</v>
      </c>
      <c r="BG343" s="150">
        <f t="shared" si="16"/>
        <v>0</v>
      </c>
      <c r="BH343" s="150">
        <f t="shared" si="17"/>
        <v>0</v>
      </c>
      <c r="BI343" s="150">
        <f t="shared" si="18"/>
        <v>0</v>
      </c>
      <c r="BJ343" s="17" t="s">
        <v>87</v>
      </c>
      <c r="BK343" s="150">
        <f t="shared" si="19"/>
        <v>0</v>
      </c>
      <c r="BL343" s="17" t="s">
        <v>177</v>
      </c>
      <c r="BM343" s="149" t="s">
        <v>3437</v>
      </c>
    </row>
    <row r="344" spans="2:65" s="1" customFormat="1" ht="21.75" customHeight="1">
      <c r="B344" s="32"/>
      <c r="C344" s="137" t="s">
        <v>932</v>
      </c>
      <c r="D344" s="137" t="s">
        <v>173</v>
      </c>
      <c r="E344" s="138" t="s">
        <v>3438</v>
      </c>
      <c r="F344" s="139" t="s">
        <v>3439</v>
      </c>
      <c r="G344" s="140" t="s">
        <v>190</v>
      </c>
      <c r="H344" s="141">
        <v>1</v>
      </c>
      <c r="I344" s="142"/>
      <c r="J344" s="143">
        <f t="shared" si="10"/>
        <v>0</v>
      </c>
      <c r="K344" s="144"/>
      <c r="L344" s="32"/>
      <c r="M344" s="145" t="s">
        <v>1</v>
      </c>
      <c r="N344" s="146" t="s">
        <v>45</v>
      </c>
      <c r="P344" s="147">
        <f t="shared" si="11"/>
        <v>0</v>
      </c>
      <c r="Q344" s="147">
        <v>0</v>
      </c>
      <c r="R344" s="147">
        <f t="shared" si="12"/>
        <v>0</v>
      </c>
      <c r="S344" s="147">
        <v>1.7299999999999999E-2</v>
      </c>
      <c r="T344" s="148">
        <f t="shared" si="13"/>
        <v>1.7299999999999999E-2</v>
      </c>
      <c r="AR344" s="149" t="s">
        <v>177</v>
      </c>
      <c r="AT344" s="149" t="s">
        <v>173</v>
      </c>
      <c r="AU344" s="149" t="s">
        <v>89</v>
      </c>
      <c r="AY344" s="17" t="s">
        <v>171</v>
      </c>
      <c r="BE344" s="150">
        <f t="shared" si="14"/>
        <v>0</v>
      </c>
      <c r="BF344" s="150">
        <f t="shared" si="15"/>
        <v>0</v>
      </c>
      <c r="BG344" s="150">
        <f t="shared" si="16"/>
        <v>0</v>
      </c>
      <c r="BH344" s="150">
        <f t="shared" si="17"/>
        <v>0</v>
      </c>
      <c r="BI344" s="150">
        <f t="shared" si="18"/>
        <v>0</v>
      </c>
      <c r="BJ344" s="17" t="s">
        <v>87</v>
      </c>
      <c r="BK344" s="150">
        <f t="shared" si="19"/>
        <v>0</v>
      </c>
      <c r="BL344" s="17" t="s">
        <v>177</v>
      </c>
      <c r="BM344" s="149" t="s">
        <v>3440</v>
      </c>
    </row>
    <row r="345" spans="2:65" s="1" customFormat="1" ht="16.5" customHeight="1">
      <c r="B345" s="32"/>
      <c r="C345" s="137" t="s">
        <v>942</v>
      </c>
      <c r="D345" s="137" t="s">
        <v>173</v>
      </c>
      <c r="E345" s="138" t="s">
        <v>3441</v>
      </c>
      <c r="F345" s="139" t="s">
        <v>3442</v>
      </c>
      <c r="G345" s="140" t="s">
        <v>190</v>
      </c>
      <c r="H345" s="141">
        <v>3</v>
      </c>
      <c r="I345" s="142"/>
      <c r="J345" s="143">
        <f t="shared" si="10"/>
        <v>0</v>
      </c>
      <c r="K345" s="144"/>
      <c r="L345" s="32"/>
      <c r="M345" s="145" t="s">
        <v>1</v>
      </c>
      <c r="N345" s="146" t="s">
        <v>45</v>
      </c>
      <c r="P345" s="147">
        <f t="shared" si="11"/>
        <v>0</v>
      </c>
      <c r="Q345" s="147">
        <v>1.3600000000000001E-3</v>
      </c>
      <c r="R345" s="147">
        <f t="shared" si="12"/>
        <v>4.0800000000000003E-3</v>
      </c>
      <c r="S345" s="147">
        <v>0</v>
      </c>
      <c r="T345" s="148">
        <f t="shared" si="13"/>
        <v>0</v>
      </c>
      <c r="AR345" s="149" t="s">
        <v>177</v>
      </c>
      <c r="AT345" s="149" t="s">
        <v>173</v>
      </c>
      <c r="AU345" s="149" t="s">
        <v>89</v>
      </c>
      <c r="AY345" s="17" t="s">
        <v>171</v>
      </c>
      <c r="BE345" s="150">
        <f t="shared" si="14"/>
        <v>0</v>
      </c>
      <c r="BF345" s="150">
        <f t="shared" si="15"/>
        <v>0</v>
      </c>
      <c r="BG345" s="150">
        <f t="shared" si="16"/>
        <v>0</v>
      </c>
      <c r="BH345" s="150">
        <f t="shared" si="17"/>
        <v>0</v>
      </c>
      <c r="BI345" s="150">
        <f t="shared" si="18"/>
        <v>0</v>
      </c>
      <c r="BJ345" s="17" t="s">
        <v>87</v>
      </c>
      <c r="BK345" s="150">
        <f t="shared" si="19"/>
        <v>0</v>
      </c>
      <c r="BL345" s="17" t="s">
        <v>177</v>
      </c>
      <c r="BM345" s="149" t="s">
        <v>3443</v>
      </c>
    </row>
    <row r="346" spans="2:65" s="1" customFormat="1" ht="24.15" customHeight="1">
      <c r="B346" s="32"/>
      <c r="C346" s="182" t="s">
        <v>947</v>
      </c>
      <c r="D346" s="182" t="s">
        <v>757</v>
      </c>
      <c r="E346" s="183" t="s">
        <v>3444</v>
      </c>
      <c r="F346" s="184" t="s">
        <v>3445</v>
      </c>
      <c r="G346" s="185" t="s">
        <v>190</v>
      </c>
      <c r="H346" s="186">
        <v>1</v>
      </c>
      <c r="I346" s="187"/>
      <c r="J346" s="188">
        <f t="shared" si="10"/>
        <v>0</v>
      </c>
      <c r="K346" s="189"/>
      <c r="L346" s="190"/>
      <c r="M346" s="191" t="s">
        <v>1</v>
      </c>
      <c r="N346" s="192" t="s">
        <v>45</v>
      </c>
      <c r="P346" s="147">
        <f t="shared" si="11"/>
        <v>0</v>
      </c>
      <c r="Q346" s="147">
        <v>0.04</v>
      </c>
      <c r="R346" s="147">
        <f t="shared" si="12"/>
        <v>0.04</v>
      </c>
      <c r="S346" s="147">
        <v>0</v>
      </c>
      <c r="T346" s="148">
        <f t="shared" si="13"/>
        <v>0</v>
      </c>
      <c r="AR346" s="149" t="s">
        <v>225</v>
      </c>
      <c r="AT346" s="149" t="s">
        <v>757</v>
      </c>
      <c r="AU346" s="149" t="s">
        <v>89</v>
      </c>
      <c r="AY346" s="17" t="s">
        <v>171</v>
      </c>
      <c r="BE346" s="150">
        <f t="shared" si="14"/>
        <v>0</v>
      </c>
      <c r="BF346" s="150">
        <f t="shared" si="15"/>
        <v>0</v>
      </c>
      <c r="BG346" s="150">
        <f t="shared" si="16"/>
        <v>0</v>
      </c>
      <c r="BH346" s="150">
        <f t="shared" si="17"/>
        <v>0</v>
      </c>
      <c r="BI346" s="150">
        <f t="shared" si="18"/>
        <v>0</v>
      </c>
      <c r="BJ346" s="17" t="s">
        <v>87</v>
      </c>
      <c r="BK346" s="150">
        <f t="shared" si="19"/>
        <v>0</v>
      </c>
      <c r="BL346" s="17" t="s">
        <v>177</v>
      </c>
      <c r="BM346" s="149" t="s">
        <v>3446</v>
      </c>
    </row>
    <row r="347" spans="2:65" s="1" customFormat="1" ht="24.15" customHeight="1">
      <c r="B347" s="32"/>
      <c r="C347" s="182" t="s">
        <v>953</v>
      </c>
      <c r="D347" s="182" t="s">
        <v>757</v>
      </c>
      <c r="E347" s="183" t="s">
        <v>3447</v>
      </c>
      <c r="F347" s="184" t="s">
        <v>3448</v>
      </c>
      <c r="G347" s="185" t="s">
        <v>190</v>
      </c>
      <c r="H347" s="186">
        <v>2</v>
      </c>
      <c r="I347" s="187"/>
      <c r="J347" s="188">
        <f t="shared" si="10"/>
        <v>0</v>
      </c>
      <c r="K347" s="189"/>
      <c r="L347" s="190"/>
      <c r="M347" s="191" t="s">
        <v>1</v>
      </c>
      <c r="N347" s="192" t="s">
        <v>45</v>
      </c>
      <c r="P347" s="147">
        <f t="shared" si="11"/>
        <v>0</v>
      </c>
      <c r="Q347" s="147">
        <v>4.2999999999999997E-2</v>
      </c>
      <c r="R347" s="147">
        <f t="shared" si="12"/>
        <v>8.5999999999999993E-2</v>
      </c>
      <c r="S347" s="147">
        <v>0</v>
      </c>
      <c r="T347" s="148">
        <f t="shared" si="13"/>
        <v>0</v>
      </c>
      <c r="AR347" s="149" t="s">
        <v>225</v>
      </c>
      <c r="AT347" s="149" t="s">
        <v>757</v>
      </c>
      <c r="AU347" s="149" t="s">
        <v>89</v>
      </c>
      <c r="AY347" s="17" t="s">
        <v>171</v>
      </c>
      <c r="BE347" s="150">
        <f t="shared" si="14"/>
        <v>0</v>
      </c>
      <c r="BF347" s="150">
        <f t="shared" si="15"/>
        <v>0</v>
      </c>
      <c r="BG347" s="150">
        <f t="shared" si="16"/>
        <v>0</v>
      </c>
      <c r="BH347" s="150">
        <f t="shared" si="17"/>
        <v>0</v>
      </c>
      <c r="BI347" s="150">
        <f t="shared" si="18"/>
        <v>0</v>
      </c>
      <c r="BJ347" s="17" t="s">
        <v>87</v>
      </c>
      <c r="BK347" s="150">
        <f t="shared" si="19"/>
        <v>0</v>
      </c>
      <c r="BL347" s="17" t="s">
        <v>177</v>
      </c>
      <c r="BM347" s="149" t="s">
        <v>3449</v>
      </c>
    </row>
    <row r="348" spans="2:65" s="1" customFormat="1" ht="21.75" customHeight="1">
      <c r="B348" s="32"/>
      <c r="C348" s="137" t="s">
        <v>958</v>
      </c>
      <c r="D348" s="137" t="s">
        <v>173</v>
      </c>
      <c r="E348" s="138" t="s">
        <v>3450</v>
      </c>
      <c r="F348" s="139" t="s">
        <v>3451</v>
      </c>
      <c r="G348" s="140" t="s">
        <v>190</v>
      </c>
      <c r="H348" s="141">
        <v>1</v>
      </c>
      <c r="I348" s="142"/>
      <c r="J348" s="143">
        <f t="shared" si="10"/>
        <v>0</v>
      </c>
      <c r="K348" s="144"/>
      <c r="L348" s="32"/>
      <c r="M348" s="145" t="s">
        <v>1</v>
      </c>
      <c r="N348" s="146" t="s">
        <v>45</v>
      </c>
      <c r="P348" s="147">
        <f t="shared" si="11"/>
        <v>0</v>
      </c>
      <c r="Q348" s="147">
        <v>0</v>
      </c>
      <c r="R348" s="147">
        <f t="shared" si="12"/>
        <v>0</v>
      </c>
      <c r="S348" s="147">
        <v>3.3000000000000002E-2</v>
      </c>
      <c r="T348" s="148">
        <f t="shared" si="13"/>
        <v>3.3000000000000002E-2</v>
      </c>
      <c r="AR348" s="149" t="s">
        <v>177</v>
      </c>
      <c r="AT348" s="149" t="s">
        <v>173</v>
      </c>
      <c r="AU348" s="149" t="s">
        <v>89</v>
      </c>
      <c r="AY348" s="17" t="s">
        <v>171</v>
      </c>
      <c r="BE348" s="150">
        <f t="shared" si="14"/>
        <v>0</v>
      </c>
      <c r="BF348" s="150">
        <f t="shared" si="15"/>
        <v>0</v>
      </c>
      <c r="BG348" s="150">
        <f t="shared" si="16"/>
        <v>0</v>
      </c>
      <c r="BH348" s="150">
        <f t="shared" si="17"/>
        <v>0</v>
      </c>
      <c r="BI348" s="150">
        <f t="shared" si="18"/>
        <v>0</v>
      </c>
      <c r="BJ348" s="17" t="s">
        <v>87</v>
      </c>
      <c r="BK348" s="150">
        <f t="shared" si="19"/>
        <v>0</v>
      </c>
      <c r="BL348" s="17" t="s">
        <v>177</v>
      </c>
      <c r="BM348" s="149" t="s">
        <v>3452</v>
      </c>
    </row>
    <row r="349" spans="2:65" s="1" customFormat="1" ht="21.75" customHeight="1">
      <c r="B349" s="32"/>
      <c r="C349" s="137" t="s">
        <v>965</v>
      </c>
      <c r="D349" s="137" t="s">
        <v>173</v>
      </c>
      <c r="E349" s="138" t="s">
        <v>3453</v>
      </c>
      <c r="F349" s="139" t="s">
        <v>3454</v>
      </c>
      <c r="G349" s="140" t="s">
        <v>190</v>
      </c>
      <c r="H349" s="141">
        <v>3</v>
      </c>
      <c r="I349" s="142"/>
      <c r="J349" s="143">
        <f t="shared" si="10"/>
        <v>0</v>
      </c>
      <c r="K349" s="144"/>
      <c r="L349" s="32"/>
      <c r="M349" s="145" t="s">
        <v>1</v>
      </c>
      <c r="N349" s="146" t="s">
        <v>45</v>
      </c>
      <c r="P349" s="147">
        <f t="shared" si="11"/>
        <v>0</v>
      </c>
      <c r="Q349" s="147">
        <v>1.65E-3</v>
      </c>
      <c r="R349" s="147">
        <f t="shared" si="12"/>
        <v>4.9499999999999995E-3</v>
      </c>
      <c r="S349" s="147">
        <v>0</v>
      </c>
      <c r="T349" s="148">
        <f t="shared" si="13"/>
        <v>0</v>
      </c>
      <c r="AR349" s="149" t="s">
        <v>177</v>
      </c>
      <c r="AT349" s="149" t="s">
        <v>173</v>
      </c>
      <c r="AU349" s="149" t="s">
        <v>89</v>
      </c>
      <c r="AY349" s="17" t="s">
        <v>171</v>
      </c>
      <c r="BE349" s="150">
        <f t="shared" si="14"/>
        <v>0</v>
      </c>
      <c r="BF349" s="150">
        <f t="shared" si="15"/>
        <v>0</v>
      </c>
      <c r="BG349" s="150">
        <f t="shared" si="16"/>
        <v>0</v>
      </c>
      <c r="BH349" s="150">
        <f t="shared" si="17"/>
        <v>0</v>
      </c>
      <c r="BI349" s="150">
        <f t="shared" si="18"/>
        <v>0</v>
      </c>
      <c r="BJ349" s="17" t="s">
        <v>87</v>
      </c>
      <c r="BK349" s="150">
        <f t="shared" si="19"/>
        <v>0</v>
      </c>
      <c r="BL349" s="17" t="s">
        <v>177</v>
      </c>
      <c r="BM349" s="149" t="s">
        <v>3455</v>
      </c>
    </row>
    <row r="350" spans="2:65" s="1" customFormat="1" ht="16.5" customHeight="1">
      <c r="B350" s="32"/>
      <c r="C350" s="182" t="s">
        <v>971</v>
      </c>
      <c r="D350" s="182" t="s">
        <v>757</v>
      </c>
      <c r="E350" s="183" t="s">
        <v>3456</v>
      </c>
      <c r="F350" s="184" t="s">
        <v>3457</v>
      </c>
      <c r="G350" s="185" t="s">
        <v>190</v>
      </c>
      <c r="H350" s="186">
        <v>3</v>
      </c>
      <c r="I350" s="187"/>
      <c r="J350" s="188">
        <f t="shared" si="10"/>
        <v>0</v>
      </c>
      <c r="K350" s="189"/>
      <c r="L350" s="190"/>
      <c r="M350" s="191" t="s">
        <v>1</v>
      </c>
      <c r="N350" s="192" t="s">
        <v>45</v>
      </c>
      <c r="P350" s="147">
        <f t="shared" si="11"/>
        <v>0</v>
      </c>
      <c r="Q350" s="147">
        <v>2.4500000000000001E-2</v>
      </c>
      <c r="R350" s="147">
        <f t="shared" si="12"/>
        <v>7.350000000000001E-2</v>
      </c>
      <c r="S350" s="147">
        <v>0</v>
      </c>
      <c r="T350" s="148">
        <f t="shared" si="13"/>
        <v>0</v>
      </c>
      <c r="AR350" s="149" t="s">
        <v>225</v>
      </c>
      <c r="AT350" s="149" t="s">
        <v>757</v>
      </c>
      <c r="AU350" s="149" t="s">
        <v>89</v>
      </c>
      <c r="AY350" s="17" t="s">
        <v>171</v>
      </c>
      <c r="BE350" s="150">
        <f t="shared" si="14"/>
        <v>0</v>
      </c>
      <c r="BF350" s="150">
        <f t="shared" si="15"/>
        <v>0</v>
      </c>
      <c r="BG350" s="150">
        <f t="shared" si="16"/>
        <v>0</v>
      </c>
      <c r="BH350" s="150">
        <f t="shared" si="17"/>
        <v>0</v>
      </c>
      <c r="BI350" s="150">
        <f t="shared" si="18"/>
        <v>0</v>
      </c>
      <c r="BJ350" s="17" t="s">
        <v>87</v>
      </c>
      <c r="BK350" s="150">
        <f t="shared" si="19"/>
        <v>0</v>
      </c>
      <c r="BL350" s="17" t="s">
        <v>177</v>
      </c>
      <c r="BM350" s="149" t="s">
        <v>3458</v>
      </c>
    </row>
    <row r="351" spans="2:65" s="1" customFormat="1" ht="24.15" customHeight="1">
      <c r="B351" s="32"/>
      <c r="C351" s="182" t="s">
        <v>977</v>
      </c>
      <c r="D351" s="182" t="s">
        <v>757</v>
      </c>
      <c r="E351" s="183" t="s">
        <v>3435</v>
      </c>
      <c r="F351" s="184" t="s">
        <v>3436</v>
      </c>
      <c r="G351" s="185" t="s">
        <v>190</v>
      </c>
      <c r="H351" s="186">
        <v>3</v>
      </c>
      <c r="I351" s="187"/>
      <c r="J351" s="188">
        <f t="shared" si="10"/>
        <v>0</v>
      </c>
      <c r="K351" s="189"/>
      <c r="L351" s="190"/>
      <c r="M351" s="191" t="s">
        <v>1</v>
      </c>
      <c r="N351" s="192" t="s">
        <v>45</v>
      </c>
      <c r="P351" s="147">
        <f t="shared" si="11"/>
        <v>0</v>
      </c>
      <c r="Q351" s="147">
        <v>7.3000000000000001E-3</v>
      </c>
      <c r="R351" s="147">
        <f t="shared" si="12"/>
        <v>2.1899999999999999E-2</v>
      </c>
      <c r="S351" s="147">
        <v>0</v>
      </c>
      <c r="T351" s="148">
        <f t="shared" si="13"/>
        <v>0</v>
      </c>
      <c r="AR351" s="149" t="s">
        <v>225</v>
      </c>
      <c r="AT351" s="149" t="s">
        <v>757</v>
      </c>
      <c r="AU351" s="149" t="s">
        <v>89</v>
      </c>
      <c r="AY351" s="17" t="s">
        <v>171</v>
      </c>
      <c r="BE351" s="150">
        <f t="shared" si="14"/>
        <v>0</v>
      </c>
      <c r="BF351" s="150">
        <f t="shared" si="15"/>
        <v>0</v>
      </c>
      <c r="BG351" s="150">
        <f t="shared" si="16"/>
        <v>0</v>
      </c>
      <c r="BH351" s="150">
        <f t="shared" si="17"/>
        <v>0</v>
      </c>
      <c r="BI351" s="150">
        <f t="shared" si="18"/>
        <v>0</v>
      </c>
      <c r="BJ351" s="17" t="s">
        <v>87</v>
      </c>
      <c r="BK351" s="150">
        <f t="shared" si="19"/>
        <v>0</v>
      </c>
      <c r="BL351" s="17" t="s">
        <v>177</v>
      </c>
      <c r="BM351" s="149" t="s">
        <v>3459</v>
      </c>
    </row>
    <row r="352" spans="2:65" s="1" customFormat="1" ht="21.75" customHeight="1">
      <c r="B352" s="32"/>
      <c r="C352" s="137" t="s">
        <v>982</v>
      </c>
      <c r="D352" s="137" t="s">
        <v>173</v>
      </c>
      <c r="E352" s="138" t="s">
        <v>3460</v>
      </c>
      <c r="F352" s="139" t="s">
        <v>3461</v>
      </c>
      <c r="G352" s="140" t="s">
        <v>252</v>
      </c>
      <c r="H352" s="141">
        <v>163.5</v>
      </c>
      <c r="I352" s="142"/>
      <c r="J352" s="143">
        <f t="shared" si="10"/>
        <v>0</v>
      </c>
      <c r="K352" s="144"/>
      <c r="L352" s="32"/>
      <c r="M352" s="145" t="s">
        <v>1</v>
      </c>
      <c r="N352" s="146" t="s">
        <v>45</v>
      </c>
      <c r="P352" s="147">
        <f t="shared" si="11"/>
        <v>0</v>
      </c>
      <c r="Q352" s="147">
        <v>0</v>
      </c>
      <c r="R352" s="147">
        <f t="shared" si="12"/>
        <v>0</v>
      </c>
      <c r="S352" s="147">
        <v>0</v>
      </c>
      <c r="T352" s="148">
        <f t="shared" si="13"/>
        <v>0</v>
      </c>
      <c r="AR352" s="149" t="s">
        <v>177</v>
      </c>
      <c r="AT352" s="149" t="s">
        <v>173</v>
      </c>
      <c r="AU352" s="149" t="s">
        <v>89</v>
      </c>
      <c r="AY352" s="17" t="s">
        <v>171</v>
      </c>
      <c r="BE352" s="150">
        <f t="shared" si="14"/>
        <v>0</v>
      </c>
      <c r="BF352" s="150">
        <f t="shared" si="15"/>
        <v>0</v>
      </c>
      <c r="BG352" s="150">
        <f t="shared" si="16"/>
        <v>0</v>
      </c>
      <c r="BH352" s="150">
        <f t="shared" si="17"/>
        <v>0</v>
      </c>
      <c r="BI352" s="150">
        <f t="shared" si="18"/>
        <v>0</v>
      </c>
      <c r="BJ352" s="17" t="s">
        <v>87</v>
      </c>
      <c r="BK352" s="150">
        <f t="shared" si="19"/>
        <v>0</v>
      </c>
      <c r="BL352" s="17" t="s">
        <v>177</v>
      </c>
      <c r="BM352" s="149" t="s">
        <v>3462</v>
      </c>
    </row>
    <row r="353" spans="2:65" s="1" customFormat="1" ht="24.15" customHeight="1">
      <c r="B353" s="32"/>
      <c r="C353" s="137" t="s">
        <v>987</v>
      </c>
      <c r="D353" s="137" t="s">
        <v>173</v>
      </c>
      <c r="E353" s="138" t="s">
        <v>3463</v>
      </c>
      <c r="F353" s="139" t="s">
        <v>3464</v>
      </c>
      <c r="G353" s="140" t="s">
        <v>252</v>
      </c>
      <c r="H353" s="141">
        <v>163.5</v>
      </c>
      <c r="I353" s="142"/>
      <c r="J353" s="143">
        <f t="shared" si="10"/>
        <v>0</v>
      </c>
      <c r="K353" s="144"/>
      <c r="L353" s="32"/>
      <c r="M353" s="145" t="s">
        <v>1</v>
      </c>
      <c r="N353" s="146" t="s">
        <v>45</v>
      </c>
      <c r="P353" s="147">
        <f t="shared" si="11"/>
        <v>0</v>
      </c>
      <c r="Q353" s="147">
        <v>0</v>
      </c>
      <c r="R353" s="147">
        <f t="shared" si="12"/>
        <v>0</v>
      </c>
      <c r="S353" s="147">
        <v>0</v>
      </c>
      <c r="T353" s="148">
        <f t="shared" si="13"/>
        <v>0</v>
      </c>
      <c r="AR353" s="149" t="s">
        <v>177</v>
      </c>
      <c r="AT353" s="149" t="s">
        <v>173</v>
      </c>
      <c r="AU353" s="149" t="s">
        <v>89</v>
      </c>
      <c r="AY353" s="17" t="s">
        <v>171</v>
      </c>
      <c r="BE353" s="150">
        <f t="shared" si="14"/>
        <v>0</v>
      </c>
      <c r="BF353" s="150">
        <f t="shared" si="15"/>
        <v>0</v>
      </c>
      <c r="BG353" s="150">
        <f t="shared" si="16"/>
        <v>0</v>
      </c>
      <c r="BH353" s="150">
        <f t="shared" si="17"/>
        <v>0</v>
      </c>
      <c r="BI353" s="150">
        <f t="shared" si="18"/>
        <v>0</v>
      </c>
      <c r="BJ353" s="17" t="s">
        <v>87</v>
      </c>
      <c r="BK353" s="150">
        <f t="shared" si="19"/>
        <v>0</v>
      </c>
      <c r="BL353" s="17" t="s">
        <v>177</v>
      </c>
      <c r="BM353" s="149" t="s">
        <v>3465</v>
      </c>
    </row>
    <row r="354" spans="2:65" s="1" customFormat="1" ht="24.15" customHeight="1">
      <c r="B354" s="32"/>
      <c r="C354" s="137" t="s">
        <v>992</v>
      </c>
      <c r="D354" s="137" t="s">
        <v>173</v>
      </c>
      <c r="E354" s="138" t="s">
        <v>1184</v>
      </c>
      <c r="F354" s="139" t="s">
        <v>1185</v>
      </c>
      <c r="G354" s="140" t="s">
        <v>190</v>
      </c>
      <c r="H354" s="141">
        <v>1</v>
      </c>
      <c r="I354" s="142"/>
      <c r="J354" s="143">
        <f t="shared" si="10"/>
        <v>0</v>
      </c>
      <c r="K354" s="144"/>
      <c r="L354" s="32"/>
      <c r="M354" s="145" t="s">
        <v>1</v>
      </c>
      <c r="N354" s="146" t="s">
        <v>45</v>
      </c>
      <c r="P354" s="147">
        <f t="shared" si="11"/>
        <v>0</v>
      </c>
      <c r="Q354" s="147">
        <v>0.45937</v>
      </c>
      <c r="R354" s="147">
        <f t="shared" si="12"/>
        <v>0.45937</v>
      </c>
      <c r="S354" s="147">
        <v>0</v>
      </c>
      <c r="T354" s="148">
        <f t="shared" si="13"/>
        <v>0</v>
      </c>
      <c r="AR354" s="149" t="s">
        <v>177</v>
      </c>
      <c r="AT354" s="149" t="s">
        <v>173</v>
      </c>
      <c r="AU354" s="149" t="s">
        <v>89</v>
      </c>
      <c r="AY354" s="17" t="s">
        <v>171</v>
      </c>
      <c r="BE354" s="150">
        <f t="shared" si="14"/>
        <v>0</v>
      </c>
      <c r="BF354" s="150">
        <f t="shared" si="15"/>
        <v>0</v>
      </c>
      <c r="BG354" s="150">
        <f t="shared" si="16"/>
        <v>0</v>
      </c>
      <c r="BH354" s="150">
        <f t="shared" si="17"/>
        <v>0</v>
      </c>
      <c r="BI354" s="150">
        <f t="shared" si="18"/>
        <v>0</v>
      </c>
      <c r="BJ354" s="17" t="s">
        <v>87</v>
      </c>
      <c r="BK354" s="150">
        <f t="shared" si="19"/>
        <v>0</v>
      </c>
      <c r="BL354" s="17" t="s">
        <v>177</v>
      </c>
      <c r="BM354" s="149" t="s">
        <v>3466</v>
      </c>
    </row>
    <row r="355" spans="2:65" s="1" customFormat="1" ht="24.15" customHeight="1">
      <c r="B355" s="32"/>
      <c r="C355" s="137" t="s">
        <v>997</v>
      </c>
      <c r="D355" s="137" t="s">
        <v>173</v>
      </c>
      <c r="E355" s="138" t="s">
        <v>3467</v>
      </c>
      <c r="F355" s="139" t="s">
        <v>3468</v>
      </c>
      <c r="G355" s="140" t="s">
        <v>190</v>
      </c>
      <c r="H355" s="141">
        <v>2</v>
      </c>
      <c r="I355" s="142"/>
      <c r="J355" s="143">
        <f t="shared" si="10"/>
        <v>0</v>
      </c>
      <c r="K355" s="144"/>
      <c r="L355" s="32"/>
      <c r="M355" s="145" t="s">
        <v>1</v>
      </c>
      <c r="N355" s="146" t="s">
        <v>45</v>
      </c>
      <c r="P355" s="147">
        <f t="shared" si="11"/>
        <v>0</v>
      </c>
      <c r="Q355" s="147">
        <v>0</v>
      </c>
      <c r="R355" s="147">
        <f t="shared" si="12"/>
        <v>0</v>
      </c>
      <c r="S355" s="147">
        <v>0.05</v>
      </c>
      <c r="T355" s="148">
        <f t="shared" si="13"/>
        <v>0.1</v>
      </c>
      <c r="AR355" s="149" t="s">
        <v>177</v>
      </c>
      <c r="AT355" s="149" t="s">
        <v>173</v>
      </c>
      <c r="AU355" s="149" t="s">
        <v>89</v>
      </c>
      <c r="AY355" s="17" t="s">
        <v>171</v>
      </c>
      <c r="BE355" s="150">
        <f t="shared" si="14"/>
        <v>0</v>
      </c>
      <c r="BF355" s="150">
        <f t="shared" si="15"/>
        <v>0</v>
      </c>
      <c r="BG355" s="150">
        <f t="shared" si="16"/>
        <v>0</v>
      </c>
      <c r="BH355" s="150">
        <f t="shared" si="17"/>
        <v>0</v>
      </c>
      <c r="BI355" s="150">
        <f t="shared" si="18"/>
        <v>0</v>
      </c>
      <c r="BJ355" s="17" t="s">
        <v>87</v>
      </c>
      <c r="BK355" s="150">
        <f t="shared" si="19"/>
        <v>0</v>
      </c>
      <c r="BL355" s="17" t="s">
        <v>177</v>
      </c>
      <c r="BM355" s="149" t="s">
        <v>3469</v>
      </c>
    </row>
    <row r="356" spans="2:65" s="1" customFormat="1" ht="16.5" customHeight="1">
      <c r="B356" s="32"/>
      <c r="C356" s="137" t="s">
        <v>1002</v>
      </c>
      <c r="D356" s="137" t="s">
        <v>173</v>
      </c>
      <c r="E356" s="138" t="s">
        <v>1871</v>
      </c>
      <c r="F356" s="139" t="s">
        <v>3470</v>
      </c>
      <c r="G356" s="140" t="s">
        <v>190</v>
      </c>
      <c r="H356" s="141">
        <v>6</v>
      </c>
      <c r="I356" s="142"/>
      <c r="J356" s="143">
        <f t="shared" si="10"/>
        <v>0</v>
      </c>
      <c r="K356" s="144"/>
      <c r="L356" s="32"/>
      <c r="M356" s="145" t="s">
        <v>1</v>
      </c>
      <c r="N356" s="146" t="s">
        <v>45</v>
      </c>
      <c r="P356" s="147">
        <f t="shared" si="11"/>
        <v>0</v>
      </c>
      <c r="Q356" s="147">
        <v>0.04</v>
      </c>
      <c r="R356" s="147">
        <f t="shared" si="12"/>
        <v>0.24</v>
      </c>
      <c r="S356" s="147">
        <v>0</v>
      </c>
      <c r="T356" s="148">
        <f t="shared" si="13"/>
        <v>0</v>
      </c>
      <c r="AR356" s="149" t="s">
        <v>177</v>
      </c>
      <c r="AT356" s="149" t="s">
        <v>173</v>
      </c>
      <c r="AU356" s="149" t="s">
        <v>89</v>
      </c>
      <c r="AY356" s="17" t="s">
        <v>171</v>
      </c>
      <c r="BE356" s="150">
        <f t="shared" si="14"/>
        <v>0</v>
      </c>
      <c r="BF356" s="150">
        <f t="shared" si="15"/>
        <v>0</v>
      </c>
      <c r="BG356" s="150">
        <f t="shared" si="16"/>
        <v>0</v>
      </c>
      <c r="BH356" s="150">
        <f t="shared" si="17"/>
        <v>0</v>
      </c>
      <c r="BI356" s="150">
        <f t="shared" si="18"/>
        <v>0</v>
      </c>
      <c r="BJ356" s="17" t="s">
        <v>87</v>
      </c>
      <c r="BK356" s="150">
        <f t="shared" si="19"/>
        <v>0</v>
      </c>
      <c r="BL356" s="17" t="s">
        <v>177</v>
      </c>
      <c r="BM356" s="149" t="s">
        <v>3471</v>
      </c>
    </row>
    <row r="357" spans="2:65" s="1" customFormat="1" ht="24.15" customHeight="1">
      <c r="B357" s="32"/>
      <c r="C357" s="182" t="s">
        <v>1006</v>
      </c>
      <c r="D357" s="182" t="s">
        <v>757</v>
      </c>
      <c r="E357" s="183" t="s">
        <v>2420</v>
      </c>
      <c r="F357" s="184" t="s">
        <v>2421</v>
      </c>
      <c r="G357" s="185" t="s">
        <v>190</v>
      </c>
      <c r="H357" s="186">
        <v>6</v>
      </c>
      <c r="I357" s="187"/>
      <c r="J357" s="188">
        <f t="shared" si="10"/>
        <v>0</v>
      </c>
      <c r="K357" s="189"/>
      <c r="L357" s="190"/>
      <c r="M357" s="191" t="s">
        <v>1</v>
      </c>
      <c r="N357" s="192" t="s">
        <v>45</v>
      </c>
      <c r="P357" s="147">
        <f t="shared" si="11"/>
        <v>0</v>
      </c>
      <c r="Q357" s="147">
        <v>1.3299999999999999E-2</v>
      </c>
      <c r="R357" s="147">
        <f t="shared" si="12"/>
        <v>7.9799999999999996E-2</v>
      </c>
      <c r="S357" s="147">
        <v>0</v>
      </c>
      <c r="T357" s="148">
        <f t="shared" si="13"/>
        <v>0</v>
      </c>
      <c r="AR357" s="149" t="s">
        <v>225</v>
      </c>
      <c r="AT357" s="149" t="s">
        <v>757</v>
      </c>
      <c r="AU357" s="149" t="s">
        <v>89</v>
      </c>
      <c r="AY357" s="17" t="s">
        <v>171</v>
      </c>
      <c r="BE357" s="150">
        <f t="shared" si="14"/>
        <v>0</v>
      </c>
      <c r="BF357" s="150">
        <f t="shared" si="15"/>
        <v>0</v>
      </c>
      <c r="BG357" s="150">
        <f t="shared" si="16"/>
        <v>0</v>
      </c>
      <c r="BH357" s="150">
        <f t="shared" si="17"/>
        <v>0</v>
      </c>
      <c r="BI357" s="150">
        <f t="shared" si="18"/>
        <v>0</v>
      </c>
      <c r="BJ357" s="17" t="s">
        <v>87</v>
      </c>
      <c r="BK357" s="150">
        <f t="shared" si="19"/>
        <v>0</v>
      </c>
      <c r="BL357" s="17" t="s">
        <v>177</v>
      </c>
      <c r="BM357" s="149" t="s">
        <v>3472</v>
      </c>
    </row>
    <row r="358" spans="2:65" s="1" customFormat="1" ht="24.15" customHeight="1">
      <c r="B358" s="32"/>
      <c r="C358" s="182" t="s">
        <v>1017</v>
      </c>
      <c r="D358" s="182" t="s">
        <v>757</v>
      </c>
      <c r="E358" s="183" t="s">
        <v>3473</v>
      </c>
      <c r="F358" s="184" t="s">
        <v>3474</v>
      </c>
      <c r="G358" s="185" t="s">
        <v>190</v>
      </c>
      <c r="H358" s="186">
        <v>6</v>
      </c>
      <c r="I358" s="187"/>
      <c r="J358" s="188">
        <f t="shared" si="10"/>
        <v>0</v>
      </c>
      <c r="K358" s="189"/>
      <c r="L358" s="190"/>
      <c r="M358" s="191" t="s">
        <v>1</v>
      </c>
      <c r="N358" s="192" t="s">
        <v>45</v>
      </c>
      <c r="P358" s="147">
        <f t="shared" si="11"/>
        <v>0</v>
      </c>
      <c r="Q358" s="147">
        <v>2.9999999999999997E-4</v>
      </c>
      <c r="R358" s="147">
        <f t="shared" si="12"/>
        <v>1.8E-3</v>
      </c>
      <c r="S358" s="147">
        <v>0</v>
      </c>
      <c r="T358" s="148">
        <f t="shared" si="13"/>
        <v>0</v>
      </c>
      <c r="AR358" s="149" t="s">
        <v>225</v>
      </c>
      <c r="AT358" s="149" t="s">
        <v>757</v>
      </c>
      <c r="AU358" s="149" t="s">
        <v>89</v>
      </c>
      <c r="AY358" s="17" t="s">
        <v>171</v>
      </c>
      <c r="BE358" s="150">
        <f t="shared" si="14"/>
        <v>0</v>
      </c>
      <c r="BF358" s="150">
        <f t="shared" si="15"/>
        <v>0</v>
      </c>
      <c r="BG358" s="150">
        <f t="shared" si="16"/>
        <v>0</v>
      </c>
      <c r="BH358" s="150">
        <f t="shared" si="17"/>
        <v>0</v>
      </c>
      <c r="BI358" s="150">
        <f t="shared" si="18"/>
        <v>0</v>
      </c>
      <c r="BJ358" s="17" t="s">
        <v>87</v>
      </c>
      <c r="BK358" s="150">
        <f t="shared" si="19"/>
        <v>0</v>
      </c>
      <c r="BL358" s="17" t="s">
        <v>177</v>
      </c>
      <c r="BM358" s="149" t="s">
        <v>3475</v>
      </c>
    </row>
    <row r="359" spans="2:65" s="1" customFormat="1" ht="16.5" customHeight="1">
      <c r="B359" s="32"/>
      <c r="C359" s="137" t="s">
        <v>1023</v>
      </c>
      <c r="D359" s="137" t="s">
        <v>173</v>
      </c>
      <c r="E359" s="138" t="s">
        <v>3476</v>
      </c>
      <c r="F359" s="139" t="s">
        <v>3477</v>
      </c>
      <c r="G359" s="140" t="s">
        <v>190</v>
      </c>
      <c r="H359" s="141">
        <v>3</v>
      </c>
      <c r="I359" s="142"/>
      <c r="J359" s="143">
        <f t="shared" si="10"/>
        <v>0</v>
      </c>
      <c r="K359" s="144"/>
      <c r="L359" s="32"/>
      <c r="M359" s="145" t="s">
        <v>1</v>
      </c>
      <c r="N359" s="146" t="s">
        <v>45</v>
      </c>
      <c r="P359" s="147">
        <f t="shared" si="11"/>
        <v>0</v>
      </c>
      <c r="Q359" s="147">
        <v>0.05</v>
      </c>
      <c r="R359" s="147">
        <f t="shared" si="12"/>
        <v>0.15000000000000002</v>
      </c>
      <c r="S359" s="147">
        <v>0</v>
      </c>
      <c r="T359" s="148">
        <f t="shared" si="13"/>
        <v>0</v>
      </c>
      <c r="AR359" s="149" t="s">
        <v>177</v>
      </c>
      <c r="AT359" s="149" t="s">
        <v>173</v>
      </c>
      <c r="AU359" s="149" t="s">
        <v>89</v>
      </c>
      <c r="AY359" s="17" t="s">
        <v>171</v>
      </c>
      <c r="BE359" s="150">
        <f t="shared" si="14"/>
        <v>0</v>
      </c>
      <c r="BF359" s="150">
        <f t="shared" si="15"/>
        <v>0</v>
      </c>
      <c r="BG359" s="150">
        <f t="shared" si="16"/>
        <v>0</v>
      </c>
      <c r="BH359" s="150">
        <f t="shared" si="17"/>
        <v>0</v>
      </c>
      <c r="BI359" s="150">
        <f t="shared" si="18"/>
        <v>0</v>
      </c>
      <c r="BJ359" s="17" t="s">
        <v>87</v>
      </c>
      <c r="BK359" s="150">
        <f t="shared" si="19"/>
        <v>0</v>
      </c>
      <c r="BL359" s="17" t="s">
        <v>177</v>
      </c>
      <c r="BM359" s="149" t="s">
        <v>3478</v>
      </c>
    </row>
    <row r="360" spans="2:65" s="1" customFormat="1" ht="16.5" customHeight="1">
      <c r="B360" s="32"/>
      <c r="C360" s="182" t="s">
        <v>1027</v>
      </c>
      <c r="D360" s="182" t="s">
        <v>757</v>
      </c>
      <c r="E360" s="183" t="s">
        <v>3479</v>
      </c>
      <c r="F360" s="184" t="s">
        <v>3480</v>
      </c>
      <c r="G360" s="185" t="s">
        <v>190</v>
      </c>
      <c r="H360" s="186">
        <v>3</v>
      </c>
      <c r="I360" s="187"/>
      <c r="J360" s="188">
        <f t="shared" si="10"/>
        <v>0</v>
      </c>
      <c r="K360" s="189"/>
      <c r="L360" s="190"/>
      <c r="M360" s="191" t="s">
        <v>1</v>
      </c>
      <c r="N360" s="192" t="s">
        <v>45</v>
      </c>
      <c r="P360" s="147">
        <f t="shared" si="11"/>
        <v>0</v>
      </c>
      <c r="Q360" s="147">
        <v>2.9499999999999998E-2</v>
      </c>
      <c r="R360" s="147">
        <f t="shared" si="12"/>
        <v>8.8499999999999995E-2</v>
      </c>
      <c r="S360" s="147">
        <v>0</v>
      </c>
      <c r="T360" s="148">
        <f t="shared" si="13"/>
        <v>0</v>
      </c>
      <c r="AR360" s="149" t="s">
        <v>225</v>
      </c>
      <c r="AT360" s="149" t="s">
        <v>757</v>
      </c>
      <c r="AU360" s="149" t="s">
        <v>89</v>
      </c>
      <c r="AY360" s="17" t="s">
        <v>171</v>
      </c>
      <c r="BE360" s="150">
        <f t="shared" si="14"/>
        <v>0</v>
      </c>
      <c r="BF360" s="150">
        <f t="shared" si="15"/>
        <v>0</v>
      </c>
      <c r="BG360" s="150">
        <f t="shared" si="16"/>
        <v>0</v>
      </c>
      <c r="BH360" s="150">
        <f t="shared" si="17"/>
        <v>0</v>
      </c>
      <c r="BI360" s="150">
        <f t="shared" si="18"/>
        <v>0</v>
      </c>
      <c r="BJ360" s="17" t="s">
        <v>87</v>
      </c>
      <c r="BK360" s="150">
        <f t="shared" si="19"/>
        <v>0</v>
      </c>
      <c r="BL360" s="17" t="s">
        <v>177</v>
      </c>
      <c r="BM360" s="149" t="s">
        <v>3481</v>
      </c>
    </row>
    <row r="361" spans="2:65" s="1" customFormat="1" ht="24.15" customHeight="1">
      <c r="B361" s="32"/>
      <c r="C361" s="182" t="s">
        <v>1031</v>
      </c>
      <c r="D361" s="182" t="s">
        <v>757</v>
      </c>
      <c r="E361" s="183" t="s">
        <v>3482</v>
      </c>
      <c r="F361" s="184" t="s">
        <v>3483</v>
      </c>
      <c r="G361" s="185" t="s">
        <v>190</v>
      </c>
      <c r="H361" s="186">
        <v>3</v>
      </c>
      <c r="I361" s="187"/>
      <c r="J361" s="188">
        <f t="shared" si="10"/>
        <v>0</v>
      </c>
      <c r="K361" s="189"/>
      <c r="L361" s="190"/>
      <c r="M361" s="191" t="s">
        <v>1</v>
      </c>
      <c r="N361" s="192" t="s">
        <v>45</v>
      </c>
      <c r="P361" s="147">
        <f t="shared" si="11"/>
        <v>0</v>
      </c>
      <c r="Q361" s="147">
        <v>1.9E-3</v>
      </c>
      <c r="R361" s="147">
        <f t="shared" si="12"/>
        <v>5.7000000000000002E-3</v>
      </c>
      <c r="S361" s="147">
        <v>0</v>
      </c>
      <c r="T361" s="148">
        <f t="shared" si="13"/>
        <v>0</v>
      </c>
      <c r="AR361" s="149" t="s">
        <v>225</v>
      </c>
      <c r="AT361" s="149" t="s">
        <v>757</v>
      </c>
      <c r="AU361" s="149" t="s">
        <v>89</v>
      </c>
      <c r="AY361" s="17" t="s">
        <v>171</v>
      </c>
      <c r="BE361" s="150">
        <f t="shared" si="14"/>
        <v>0</v>
      </c>
      <c r="BF361" s="150">
        <f t="shared" si="15"/>
        <v>0</v>
      </c>
      <c r="BG361" s="150">
        <f t="shared" si="16"/>
        <v>0</v>
      </c>
      <c r="BH361" s="150">
        <f t="shared" si="17"/>
        <v>0</v>
      </c>
      <c r="BI361" s="150">
        <f t="shared" si="18"/>
        <v>0</v>
      </c>
      <c r="BJ361" s="17" t="s">
        <v>87</v>
      </c>
      <c r="BK361" s="150">
        <f t="shared" si="19"/>
        <v>0</v>
      </c>
      <c r="BL361" s="17" t="s">
        <v>177</v>
      </c>
      <c r="BM361" s="149" t="s">
        <v>3484</v>
      </c>
    </row>
    <row r="362" spans="2:65" s="1" customFormat="1" ht="24.15" customHeight="1">
      <c r="B362" s="32"/>
      <c r="C362" s="137" t="s">
        <v>1035</v>
      </c>
      <c r="D362" s="137" t="s">
        <v>173</v>
      </c>
      <c r="E362" s="138" t="s">
        <v>3485</v>
      </c>
      <c r="F362" s="139" t="s">
        <v>3486</v>
      </c>
      <c r="G362" s="140" t="s">
        <v>190</v>
      </c>
      <c r="H362" s="141">
        <v>13</v>
      </c>
      <c r="I362" s="142"/>
      <c r="J362" s="143">
        <f t="shared" si="10"/>
        <v>0</v>
      </c>
      <c r="K362" s="144"/>
      <c r="L362" s="32"/>
      <c r="M362" s="145" t="s">
        <v>1</v>
      </c>
      <c r="N362" s="146" t="s">
        <v>45</v>
      </c>
      <c r="P362" s="147">
        <f t="shared" si="11"/>
        <v>0</v>
      </c>
      <c r="Q362" s="147">
        <v>1.6000000000000001E-4</v>
      </c>
      <c r="R362" s="147">
        <f t="shared" si="12"/>
        <v>2.0800000000000003E-3</v>
      </c>
      <c r="S362" s="147">
        <v>0</v>
      </c>
      <c r="T362" s="148">
        <f t="shared" si="13"/>
        <v>0</v>
      </c>
      <c r="AR362" s="149" t="s">
        <v>177</v>
      </c>
      <c r="AT362" s="149" t="s">
        <v>173</v>
      </c>
      <c r="AU362" s="149" t="s">
        <v>89</v>
      </c>
      <c r="AY362" s="17" t="s">
        <v>171</v>
      </c>
      <c r="BE362" s="150">
        <f t="shared" si="14"/>
        <v>0</v>
      </c>
      <c r="BF362" s="150">
        <f t="shared" si="15"/>
        <v>0</v>
      </c>
      <c r="BG362" s="150">
        <f t="shared" si="16"/>
        <v>0</v>
      </c>
      <c r="BH362" s="150">
        <f t="shared" si="17"/>
        <v>0</v>
      </c>
      <c r="BI362" s="150">
        <f t="shared" si="18"/>
        <v>0</v>
      </c>
      <c r="BJ362" s="17" t="s">
        <v>87</v>
      </c>
      <c r="BK362" s="150">
        <f t="shared" si="19"/>
        <v>0</v>
      </c>
      <c r="BL362" s="17" t="s">
        <v>177</v>
      </c>
      <c r="BM362" s="149" t="s">
        <v>3487</v>
      </c>
    </row>
    <row r="363" spans="2:65" s="13" customFormat="1">
      <c r="B363" s="158"/>
      <c r="D363" s="152" t="s">
        <v>179</v>
      </c>
      <c r="E363" s="159" t="s">
        <v>1</v>
      </c>
      <c r="F363" s="160" t="s">
        <v>3488</v>
      </c>
      <c r="H363" s="161">
        <v>4</v>
      </c>
      <c r="I363" s="162"/>
      <c r="L363" s="158"/>
      <c r="M363" s="163"/>
      <c r="T363" s="164"/>
      <c r="AT363" s="159" t="s">
        <v>179</v>
      </c>
      <c r="AU363" s="159" t="s">
        <v>89</v>
      </c>
      <c r="AV363" s="13" t="s">
        <v>89</v>
      </c>
      <c r="AW363" s="13" t="s">
        <v>36</v>
      </c>
      <c r="AX363" s="13" t="s">
        <v>80</v>
      </c>
      <c r="AY363" s="159" t="s">
        <v>171</v>
      </c>
    </row>
    <row r="364" spans="2:65" s="13" customFormat="1">
      <c r="B364" s="158"/>
      <c r="D364" s="152" t="s">
        <v>179</v>
      </c>
      <c r="E364" s="159" t="s">
        <v>1</v>
      </c>
      <c r="F364" s="160" t="s">
        <v>3489</v>
      </c>
      <c r="H364" s="161">
        <v>9</v>
      </c>
      <c r="I364" s="162"/>
      <c r="L364" s="158"/>
      <c r="M364" s="163"/>
      <c r="T364" s="164"/>
      <c r="AT364" s="159" t="s">
        <v>179</v>
      </c>
      <c r="AU364" s="159" t="s">
        <v>89</v>
      </c>
      <c r="AV364" s="13" t="s">
        <v>89</v>
      </c>
      <c r="AW364" s="13" t="s">
        <v>36</v>
      </c>
      <c r="AX364" s="13" t="s">
        <v>80</v>
      </c>
      <c r="AY364" s="159" t="s">
        <v>171</v>
      </c>
    </row>
    <row r="365" spans="2:65" s="14" customFormat="1">
      <c r="B365" s="165"/>
      <c r="D365" s="152" t="s">
        <v>179</v>
      </c>
      <c r="E365" s="166" t="s">
        <v>1</v>
      </c>
      <c r="F365" s="167" t="s">
        <v>183</v>
      </c>
      <c r="H365" s="168">
        <v>13</v>
      </c>
      <c r="I365" s="169"/>
      <c r="L365" s="165"/>
      <c r="M365" s="170"/>
      <c r="T365" s="171"/>
      <c r="AT365" s="166" t="s">
        <v>179</v>
      </c>
      <c r="AU365" s="166" t="s">
        <v>89</v>
      </c>
      <c r="AV365" s="14" t="s">
        <v>177</v>
      </c>
      <c r="AW365" s="14" t="s">
        <v>36</v>
      </c>
      <c r="AX365" s="14" t="s">
        <v>87</v>
      </c>
      <c r="AY365" s="166" t="s">
        <v>171</v>
      </c>
    </row>
    <row r="366" spans="2:65" s="1" customFormat="1" ht="16.5" customHeight="1">
      <c r="B366" s="32"/>
      <c r="C366" s="137" t="s">
        <v>1039</v>
      </c>
      <c r="D366" s="137" t="s">
        <v>173</v>
      </c>
      <c r="E366" s="138" t="s">
        <v>3490</v>
      </c>
      <c r="F366" s="139" t="s">
        <v>3491</v>
      </c>
      <c r="G366" s="140" t="s">
        <v>252</v>
      </c>
      <c r="H366" s="141">
        <v>163.5</v>
      </c>
      <c r="I366" s="142"/>
      <c r="J366" s="143">
        <f>ROUND(I366*H366,2)</f>
        <v>0</v>
      </c>
      <c r="K366" s="144"/>
      <c r="L366" s="32"/>
      <c r="M366" s="145" t="s">
        <v>1</v>
      </c>
      <c r="N366" s="146" t="s">
        <v>45</v>
      </c>
      <c r="P366" s="147">
        <f>O366*H366</f>
        <v>0</v>
      </c>
      <c r="Q366" s="147">
        <v>1.9000000000000001E-4</v>
      </c>
      <c r="R366" s="147">
        <f>Q366*H366</f>
        <v>3.1065000000000002E-2</v>
      </c>
      <c r="S366" s="147">
        <v>0</v>
      </c>
      <c r="T366" s="148">
        <f>S366*H366</f>
        <v>0</v>
      </c>
      <c r="AR366" s="149" t="s">
        <v>177</v>
      </c>
      <c r="AT366" s="149" t="s">
        <v>173</v>
      </c>
      <c r="AU366" s="149" t="s">
        <v>89</v>
      </c>
      <c r="AY366" s="17" t="s">
        <v>171</v>
      </c>
      <c r="BE366" s="150">
        <f>IF(N366="základní",J366,0)</f>
        <v>0</v>
      </c>
      <c r="BF366" s="150">
        <f>IF(N366="snížená",J366,0)</f>
        <v>0</v>
      </c>
      <c r="BG366" s="150">
        <f>IF(N366="zákl. přenesená",J366,0)</f>
        <v>0</v>
      </c>
      <c r="BH366" s="150">
        <f>IF(N366="sníž. přenesená",J366,0)</f>
        <v>0</v>
      </c>
      <c r="BI366" s="150">
        <f>IF(N366="nulová",J366,0)</f>
        <v>0</v>
      </c>
      <c r="BJ366" s="17" t="s">
        <v>87</v>
      </c>
      <c r="BK366" s="150">
        <f>ROUND(I366*H366,2)</f>
        <v>0</v>
      </c>
      <c r="BL366" s="17" t="s">
        <v>177</v>
      </c>
      <c r="BM366" s="149" t="s">
        <v>3492</v>
      </c>
    </row>
    <row r="367" spans="2:65" s="13" customFormat="1">
      <c r="B367" s="158"/>
      <c r="D367" s="152" t="s">
        <v>179</v>
      </c>
      <c r="E367" s="159" t="s">
        <v>1</v>
      </c>
      <c r="F367" s="160" t="s">
        <v>3373</v>
      </c>
      <c r="H367" s="161">
        <v>163.5</v>
      </c>
      <c r="I367" s="162"/>
      <c r="L367" s="158"/>
      <c r="M367" s="163"/>
      <c r="T367" s="164"/>
      <c r="AT367" s="159" t="s">
        <v>179</v>
      </c>
      <c r="AU367" s="159" t="s">
        <v>89</v>
      </c>
      <c r="AV367" s="13" t="s">
        <v>89</v>
      </c>
      <c r="AW367" s="13" t="s">
        <v>36</v>
      </c>
      <c r="AX367" s="13" t="s">
        <v>87</v>
      </c>
      <c r="AY367" s="159" t="s">
        <v>171</v>
      </c>
    </row>
    <row r="368" spans="2:65" s="1" customFormat="1" ht="24.15" customHeight="1">
      <c r="B368" s="32"/>
      <c r="C368" s="137" t="s">
        <v>1045</v>
      </c>
      <c r="D368" s="137" t="s">
        <v>173</v>
      </c>
      <c r="E368" s="138" t="s">
        <v>3493</v>
      </c>
      <c r="F368" s="139" t="s">
        <v>3494</v>
      </c>
      <c r="G368" s="140" t="s">
        <v>252</v>
      </c>
      <c r="H368" s="141">
        <v>163.5</v>
      </c>
      <c r="I368" s="142"/>
      <c r="J368" s="143">
        <f>ROUND(I368*H368,2)</f>
        <v>0</v>
      </c>
      <c r="K368" s="144"/>
      <c r="L368" s="32"/>
      <c r="M368" s="145" t="s">
        <v>1</v>
      </c>
      <c r="N368" s="146" t="s">
        <v>45</v>
      </c>
      <c r="P368" s="147">
        <f>O368*H368</f>
        <v>0</v>
      </c>
      <c r="Q368" s="147">
        <v>6.9999999999999994E-5</v>
      </c>
      <c r="R368" s="147">
        <f>Q368*H368</f>
        <v>1.1444999999999999E-2</v>
      </c>
      <c r="S368" s="147">
        <v>0</v>
      </c>
      <c r="T368" s="148">
        <f>S368*H368</f>
        <v>0</v>
      </c>
      <c r="AR368" s="149" t="s">
        <v>177</v>
      </c>
      <c r="AT368" s="149" t="s">
        <v>173</v>
      </c>
      <c r="AU368" s="149" t="s">
        <v>89</v>
      </c>
      <c r="AY368" s="17" t="s">
        <v>171</v>
      </c>
      <c r="BE368" s="150">
        <f>IF(N368="základní",J368,0)</f>
        <v>0</v>
      </c>
      <c r="BF368" s="150">
        <f>IF(N368="snížená",J368,0)</f>
        <v>0</v>
      </c>
      <c r="BG368" s="150">
        <f>IF(N368="zákl. přenesená",J368,0)</f>
        <v>0</v>
      </c>
      <c r="BH368" s="150">
        <f>IF(N368="sníž. přenesená",J368,0)</f>
        <v>0</v>
      </c>
      <c r="BI368" s="150">
        <f>IF(N368="nulová",J368,0)</f>
        <v>0</v>
      </c>
      <c r="BJ368" s="17" t="s">
        <v>87</v>
      </c>
      <c r="BK368" s="150">
        <f>ROUND(I368*H368,2)</f>
        <v>0</v>
      </c>
      <c r="BL368" s="17" t="s">
        <v>177</v>
      </c>
      <c r="BM368" s="149" t="s">
        <v>3495</v>
      </c>
    </row>
    <row r="369" spans="2:65" s="1" customFormat="1" ht="16.5" customHeight="1">
      <c r="B369" s="32"/>
      <c r="C369" s="137" t="s">
        <v>1049</v>
      </c>
      <c r="D369" s="137" t="s">
        <v>173</v>
      </c>
      <c r="E369" s="138" t="s">
        <v>1624</v>
      </c>
      <c r="F369" s="139" t="s">
        <v>3496</v>
      </c>
      <c r="G369" s="140" t="s">
        <v>280</v>
      </c>
      <c r="H369" s="141">
        <v>0.5</v>
      </c>
      <c r="I369" s="142"/>
      <c r="J369" s="143">
        <f>ROUND(I369*H369,2)</f>
        <v>0</v>
      </c>
      <c r="K369" s="144"/>
      <c r="L369" s="32"/>
      <c r="M369" s="145" t="s">
        <v>1</v>
      </c>
      <c r="N369" s="146" t="s">
        <v>45</v>
      </c>
      <c r="P369" s="147">
        <f>O369*H369</f>
        <v>0</v>
      </c>
      <c r="Q369" s="147">
        <v>2.5018699999999998</v>
      </c>
      <c r="R369" s="147">
        <f>Q369*H369</f>
        <v>1.2509349999999999</v>
      </c>
      <c r="S369" s="147">
        <v>0</v>
      </c>
      <c r="T369" s="148">
        <f>S369*H369</f>
        <v>0</v>
      </c>
      <c r="AR369" s="149" t="s">
        <v>177</v>
      </c>
      <c r="AT369" s="149" t="s">
        <v>173</v>
      </c>
      <c r="AU369" s="149" t="s">
        <v>89</v>
      </c>
      <c r="AY369" s="17" t="s">
        <v>171</v>
      </c>
      <c r="BE369" s="150">
        <f>IF(N369="základní",J369,0)</f>
        <v>0</v>
      </c>
      <c r="BF369" s="150">
        <f>IF(N369="snížená",J369,0)</f>
        <v>0</v>
      </c>
      <c r="BG369" s="150">
        <f>IF(N369="zákl. přenesená",J369,0)</f>
        <v>0</v>
      </c>
      <c r="BH369" s="150">
        <f>IF(N369="sníž. přenesená",J369,0)</f>
        <v>0</v>
      </c>
      <c r="BI369" s="150">
        <f>IF(N369="nulová",J369,0)</f>
        <v>0</v>
      </c>
      <c r="BJ369" s="17" t="s">
        <v>87</v>
      </c>
      <c r="BK369" s="150">
        <f>ROUND(I369*H369,2)</f>
        <v>0</v>
      </c>
      <c r="BL369" s="17" t="s">
        <v>177</v>
      </c>
      <c r="BM369" s="149" t="s">
        <v>3497</v>
      </c>
    </row>
    <row r="370" spans="2:65" s="1" customFormat="1" ht="24.15" customHeight="1">
      <c r="B370" s="32"/>
      <c r="C370" s="137" t="s">
        <v>1055</v>
      </c>
      <c r="D370" s="137" t="s">
        <v>173</v>
      </c>
      <c r="E370" s="138" t="s">
        <v>3498</v>
      </c>
      <c r="F370" s="139" t="s">
        <v>3499</v>
      </c>
      <c r="G370" s="140" t="s">
        <v>190</v>
      </c>
      <c r="H370" s="141">
        <v>6</v>
      </c>
      <c r="I370" s="142"/>
      <c r="J370" s="143">
        <f>ROUND(I370*H370,2)</f>
        <v>0</v>
      </c>
      <c r="K370" s="144"/>
      <c r="L370" s="32"/>
      <c r="M370" s="145" t="s">
        <v>1</v>
      </c>
      <c r="N370" s="146" t="s">
        <v>45</v>
      </c>
      <c r="P370" s="147">
        <f>O370*H370</f>
        <v>0</v>
      </c>
      <c r="Q370" s="147">
        <v>2.1000000000000001E-4</v>
      </c>
      <c r="R370" s="147">
        <f>Q370*H370</f>
        <v>1.2600000000000001E-3</v>
      </c>
      <c r="S370" s="147">
        <v>0</v>
      </c>
      <c r="T370" s="148">
        <f>S370*H370</f>
        <v>0</v>
      </c>
      <c r="AR370" s="149" t="s">
        <v>177</v>
      </c>
      <c r="AT370" s="149" t="s">
        <v>173</v>
      </c>
      <c r="AU370" s="149" t="s">
        <v>89</v>
      </c>
      <c r="AY370" s="17" t="s">
        <v>171</v>
      </c>
      <c r="BE370" s="150">
        <f>IF(N370="základní",J370,0)</f>
        <v>0</v>
      </c>
      <c r="BF370" s="150">
        <f>IF(N370="snížená",J370,0)</f>
        <v>0</v>
      </c>
      <c r="BG370" s="150">
        <f>IF(N370="zákl. přenesená",J370,0)</f>
        <v>0</v>
      </c>
      <c r="BH370" s="150">
        <f>IF(N370="sníž. přenesená",J370,0)</f>
        <v>0</v>
      </c>
      <c r="BI370" s="150">
        <f>IF(N370="nulová",J370,0)</f>
        <v>0</v>
      </c>
      <c r="BJ370" s="17" t="s">
        <v>87</v>
      </c>
      <c r="BK370" s="150">
        <f>ROUND(I370*H370,2)</f>
        <v>0</v>
      </c>
      <c r="BL370" s="17" t="s">
        <v>177</v>
      </c>
      <c r="BM370" s="149" t="s">
        <v>3500</v>
      </c>
    </row>
    <row r="371" spans="2:65" s="13" customFormat="1">
      <c r="B371" s="158"/>
      <c r="D371" s="152" t="s">
        <v>179</v>
      </c>
      <c r="E371" s="159" t="s">
        <v>1</v>
      </c>
      <c r="F371" s="160" t="s">
        <v>3501</v>
      </c>
      <c r="H371" s="161">
        <v>6</v>
      </c>
      <c r="I371" s="162"/>
      <c r="L371" s="158"/>
      <c r="M371" s="163"/>
      <c r="T371" s="164"/>
      <c r="AT371" s="159" t="s">
        <v>179</v>
      </c>
      <c r="AU371" s="159" t="s">
        <v>89</v>
      </c>
      <c r="AV371" s="13" t="s">
        <v>89</v>
      </c>
      <c r="AW371" s="13" t="s">
        <v>36</v>
      </c>
      <c r="AX371" s="13" t="s">
        <v>87</v>
      </c>
      <c r="AY371" s="159" t="s">
        <v>171</v>
      </c>
    </row>
    <row r="372" spans="2:65" s="1" customFormat="1" ht="21.75" customHeight="1">
      <c r="B372" s="32"/>
      <c r="C372" s="137" t="s">
        <v>1060</v>
      </c>
      <c r="D372" s="137" t="s">
        <v>173</v>
      </c>
      <c r="E372" s="138" t="s">
        <v>3502</v>
      </c>
      <c r="F372" s="139" t="s">
        <v>3503</v>
      </c>
      <c r="G372" s="140" t="s">
        <v>190</v>
      </c>
      <c r="H372" s="141">
        <v>4</v>
      </c>
      <c r="I372" s="142"/>
      <c r="J372" s="143">
        <f>ROUND(I372*H372,2)</f>
        <v>0</v>
      </c>
      <c r="K372" s="144"/>
      <c r="L372" s="32"/>
      <c r="M372" s="145" t="s">
        <v>1</v>
      </c>
      <c r="N372" s="146" t="s">
        <v>45</v>
      </c>
      <c r="P372" s="147">
        <f>O372*H372</f>
        <v>0</v>
      </c>
      <c r="Q372" s="147">
        <v>1E-3</v>
      </c>
      <c r="R372" s="147">
        <f>Q372*H372</f>
        <v>4.0000000000000001E-3</v>
      </c>
      <c r="S372" s="147">
        <v>0</v>
      </c>
      <c r="T372" s="148">
        <f>S372*H372</f>
        <v>0</v>
      </c>
      <c r="AR372" s="149" t="s">
        <v>177</v>
      </c>
      <c r="AT372" s="149" t="s">
        <v>173</v>
      </c>
      <c r="AU372" s="149" t="s">
        <v>89</v>
      </c>
      <c r="AY372" s="17" t="s">
        <v>171</v>
      </c>
      <c r="BE372" s="150">
        <f>IF(N372="základní",J372,0)</f>
        <v>0</v>
      </c>
      <c r="BF372" s="150">
        <f>IF(N372="snížená",J372,0)</f>
        <v>0</v>
      </c>
      <c r="BG372" s="150">
        <f>IF(N372="zákl. přenesená",J372,0)</f>
        <v>0</v>
      </c>
      <c r="BH372" s="150">
        <f>IF(N372="sníž. přenesená",J372,0)</f>
        <v>0</v>
      </c>
      <c r="BI372" s="150">
        <f>IF(N372="nulová",J372,0)</f>
        <v>0</v>
      </c>
      <c r="BJ372" s="17" t="s">
        <v>87</v>
      </c>
      <c r="BK372" s="150">
        <f>ROUND(I372*H372,2)</f>
        <v>0</v>
      </c>
      <c r="BL372" s="17" t="s">
        <v>177</v>
      </c>
      <c r="BM372" s="149" t="s">
        <v>3504</v>
      </c>
    </row>
    <row r="373" spans="2:65" s="13" customFormat="1">
      <c r="B373" s="158"/>
      <c r="D373" s="152" t="s">
        <v>179</v>
      </c>
      <c r="E373" s="159" t="s">
        <v>1</v>
      </c>
      <c r="F373" s="160" t="s">
        <v>3505</v>
      </c>
      <c r="H373" s="161">
        <v>4</v>
      </c>
      <c r="I373" s="162"/>
      <c r="L373" s="158"/>
      <c r="M373" s="163"/>
      <c r="T373" s="164"/>
      <c r="AT373" s="159" t="s">
        <v>179</v>
      </c>
      <c r="AU373" s="159" t="s">
        <v>89</v>
      </c>
      <c r="AV373" s="13" t="s">
        <v>89</v>
      </c>
      <c r="AW373" s="13" t="s">
        <v>36</v>
      </c>
      <c r="AX373" s="13" t="s">
        <v>87</v>
      </c>
      <c r="AY373" s="159" t="s">
        <v>171</v>
      </c>
    </row>
    <row r="374" spans="2:65" s="1" customFormat="1" ht="21.75" customHeight="1">
      <c r="B374" s="32"/>
      <c r="C374" s="137" t="s">
        <v>1066</v>
      </c>
      <c r="D374" s="137" t="s">
        <v>173</v>
      </c>
      <c r="E374" s="138" t="s">
        <v>3506</v>
      </c>
      <c r="F374" s="139" t="s">
        <v>3507</v>
      </c>
      <c r="G374" s="140" t="s">
        <v>252</v>
      </c>
      <c r="H374" s="141">
        <v>7.6</v>
      </c>
      <c r="I374" s="142"/>
      <c r="J374" s="143">
        <f>ROUND(I374*H374,2)</f>
        <v>0</v>
      </c>
      <c r="K374" s="144"/>
      <c r="L374" s="32"/>
      <c r="M374" s="145" t="s">
        <v>1</v>
      </c>
      <c r="N374" s="146" t="s">
        <v>45</v>
      </c>
      <c r="P374" s="147">
        <f>O374*H374</f>
        <v>0</v>
      </c>
      <c r="Q374" s="147">
        <v>5.8E-4</v>
      </c>
      <c r="R374" s="147">
        <f>Q374*H374</f>
        <v>4.4079999999999996E-3</v>
      </c>
      <c r="S374" s="147">
        <v>0</v>
      </c>
      <c r="T374" s="148">
        <f>S374*H374</f>
        <v>0</v>
      </c>
      <c r="AR374" s="149" t="s">
        <v>177</v>
      </c>
      <c r="AT374" s="149" t="s">
        <v>173</v>
      </c>
      <c r="AU374" s="149" t="s">
        <v>89</v>
      </c>
      <c r="AY374" s="17" t="s">
        <v>171</v>
      </c>
      <c r="BE374" s="150">
        <f>IF(N374="základní",J374,0)</f>
        <v>0</v>
      </c>
      <c r="BF374" s="150">
        <f>IF(N374="snížená",J374,0)</f>
        <v>0</v>
      </c>
      <c r="BG374" s="150">
        <f>IF(N374="zákl. přenesená",J374,0)</f>
        <v>0</v>
      </c>
      <c r="BH374" s="150">
        <f>IF(N374="sníž. přenesená",J374,0)</f>
        <v>0</v>
      </c>
      <c r="BI374" s="150">
        <f>IF(N374="nulová",J374,0)</f>
        <v>0</v>
      </c>
      <c r="BJ374" s="17" t="s">
        <v>87</v>
      </c>
      <c r="BK374" s="150">
        <f>ROUND(I374*H374,2)</f>
        <v>0</v>
      </c>
      <c r="BL374" s="17" t="s">
        <v>177</v>
      </c>
      <c r="BM374" s="149" t="s">
        <v>3508</v>
      </c>
    </row>
    <row r="375" spans="2:65" s="13" customFormat="1">
      <c r="B375" s="158"/>
      <c r="D375" s="152" t="s">
        <v>179</v>
      </c>
      <c r="E375" s="159" t="s">
        <v>1</v>
      </c>
      <c r="F375" s="160" t="s">
        <v>3327</v>
      </c>
      <c r="H375" s="161">
        <v>7.6</v>
      </c>
      <c r="I375" s="162"/>
      <c r="L375" s="158"/>
      <c r="M375" s="163"/>
      <c r="T375" s="164"/>
      <c r="AT375" s="159" t="s">
        <v>179</v>
      </c>
      <c r="AU375" s="159" t="s">
        <v>89</v>
      </c>
      <c r="AV375" s="13" t="s">
        <v>89</v>
      </c>
      <c r="AW375" s="13" t="s">
        <v>36</v>
      </c>
      <c r="AX375" s="13" t="s">
        <v>87</v>
      </c>
      <c r="AY375" s="159" t="s">
        <v>171</v>
      </c>
    </row>
    <row r="376" spans="2:65" s="1" customFormat="1" ht="24.15" customHeight="1">
      <c r="B376" s="32"/>
      <c r="C376" s="182" t="s">
        <v>1070</v>
      </c>
      <c r="D376" s="182" t="s">
        <v>757</v>
      </c>
      <c r="E376" s="183" t="s">
        <v>3509</v>
      </c>
      <c r="F376" s="184" t="s">
        <v>3510</v>
      </c>
      <c r="G376" s="185" t="s">
        <v>252</v>
      </c>
      <c r="H376" s="186">
        <v>7.98</v>
      </c>
      <c r="I376" s="187"/>
      <c r="J376" s="188">
        <f>ROUND(I376*H376,2)</f>
        <v>0</v>
      </c>
      <c r="K376" s="189"/>
      <c r="L376" s="190"/>
      <c r="M376" s="191" t="s">
        <v>1</v>
      </c>
      <c r="N376" s="192" t="s">
        <v>45</v>
      </c>
      <c r="P376" s="147">
        <f>O376*H376</f>
        <v>0</v>
      </c>
      <c r="Q376" s="147">
        <v>4.8070000000000002E-2</v>
      </c>
      <c r="R376" s="147">
        <f>Q376*H376</f>
        <v>0.38359860000000001</v>
      </c>
      <c r="S376" s="147">
        <v>0</v>
      </c>
      <c r="T376" s="148">
        <f>S376*H376</f>
        <v>0</v>
      </c>
      <c r="AR376" s="149" t="s">
        <v>225</v>
      </c>
      <c r="AT376" s="149" t="s">
        <v>757</v>
      </c>
      <c r="AU376" s="149" t="s">
        <v>89</v>
      </c>
      <c r="AY376" s="17" t="s">
        <v>171</v>
      </c>
      <c r="BE376" s="150">
        <f>IF(N376="základní",J376,0)</f>
        <v>0</v>
      </c>
      <c r="BF376" s="150">
        <f>IF(N376="snížená",J376,0)</f>
        <v>0</v>
      </c>
      <c r="BG376" s="150">
        <f>IF(N376="zákl. přenesená",J376,0)</f>
        <v>0</v>
      </c>
      <c r="BH376" s="150">
        <f>IF(N376="sníž. přenesená",J376,0)</f>
        <v>0</v>
      </c>
      <c r="BI376" s="150">
        <f>IF(N376="nulová",J376,0)</f>
        <v>0</v>
      </c>
      <c r="BJ376" s="17" t="s">
        <v>87</v>
      </c>
      <c r="BK376" s="150">
        <f>ROUND(I376*H376,2)</f>
        <v>0</v>
      </c>
      <c r="BL376" s="17" t="s">
        <v>177</v>
      </c>
      <c r="BM376" s="149" t="s">
        <v>3511</v>
      </c>
    </row>
    <row r="377" spans="2:65" s="13" customFormat="1">
      <c r="B377" s="158"/>
      <c r="D377" s="152" t="s">
        <v>179</v>
      </c>
      <c r="F377" s="160" t="s">
        <v>3512</v>
      </c>
      <c r="H377" s="161">
        <v>7.98</v>
      </c>
      <c r="I377" s="162"/>
      <c r="L377" s="158"/>
      <c r="M377" s="163"/>
      <c r="T377" s="164"/>
      <c r="AT377" s="159" t="s">
        <v>179</v>
      </c>
      <c r="AU377" s="159" t="s">
        <v>89</v>
      </c>
      <c r="AV377" s="13" t="s">
        <v>89</v>
      </c>
      <c r="AW377" s="13" t="s">
        <v>4</v>
      </c>
      <c r="AX377" s="13" t="s">
        <v>87</v>
      </c>
      <c r="AY377" s="159" t="s">
        <v>171</v>
      </c>
    </row>
    <row r="378" spans="2:65" s="11" customFormat="1" ht="22.95" customHeight="1">
      <c r="B378" s="125"/>
      <c r="D378" s="126" t="s">
        <v>79</v>
      </c>
      <c r="E378" s="135" t="s">
        <v>1974</v>
      </c>
      <c r="F378" s="135" t="s">
        <v>1975</v>
      </c>
      <c r="I378" s="128"/>
      <c r="J378" s="136">
        <f>BK378</f>
        <v>0</v>
      </c>
      <c r="L378" s="125"/>
      <c r="M378" s="130"/>
      <c r="P378" s="131">
        <f>SUM(P379:P381)</f>
        <v>0</v>
      </c>
      <c r="R378" s="131">
        <f>SUM(R379:R381)</f>
        <v>0</v>
      </c>
      <c r="T378" s="132">
        <f>SUM(T379:T381)</f>
        <v>0</v>
      </c>
      <c r="AR378" s="126" t="s">
        <v>87</v>
      </c>
      <c r="AT378" s="133" t="s">
        <v>79</v>
      </c>
      <c r="AU378" s="133" t="s">
        <v>87</v>
      </c>
      <c r="AY378" s="126" t="s">
        <v>171</v>
      </c>
      <c r="BK378" s="134">
        <f>SUM(BK379:BK381)</f>
        <v>0</v>
      </c>
    </row>
    <row r="379" spans="2:65" s="1" customFormat="1" ht="16.5" customHeight="1">
      <c r="B379" s="32"/>
      <c r="C379" s="137" t="s">
        <v>1075</v>
      </c>
      <c r="D379" s="137" t="s">
        <v>173</v>
      </c>
      <c r="E379" s="138" t="s">
        <v>3513</v>
      </c>
      <c r="F379" s="139" t="s">
        <v>3514</v>
      </c>
      <c r="G379" s="140" t="s">
        <v>689</v>
      </c>
      <c r="H379" s="141">
        <v>2.6139999999999999</v>
      </c>
      <c r="I379" s="142"/>
      <c r="J379" s="143">
        <f>ROUND(I379*H379,2)</f>
        <v>0</v>
      </c>
      <c r="K379" s="144"/>
      <c r="L379" s="32"/>
      <c r="M379" s="145" t="s">
        <v>1</v>
      </c>
      <c r="N379" s="146" t="s">
        <v>45</v>
      </c>
      <c r="P379" s="147">
        <f>O379*H379</f>
        <v>0</v>
      </c>
      <c r="Q379" s="147">
        <v>0</v>
      </c>
      <c r="R379" s="147">
        <f>Q379*H379</f>
        <v>0</v>
      </c>
      <c r="S379" s="147">
        <v>0</v>
      </c>
      <c r="T379" s="148">
        <f>S379*H379</f>
        <v>0</v>
      </c>
      <c r="AR379" s="149" t="s">
        <v>177</v>
      </c>
      <c r="AT379" s="149" t="s">
        <v>173</v>
      </c>
      <c r="AU379" s="149" t="s">
        <v>89</v>
      </c>
      <c r="AY379" s="17" t="s">
        <v>171</v>
      </c>
      <c r="BE379" s="150">
        <f>IF(N379="základní",J379,0)</f>
        <v>0</v>
      </c>
      <c r="BF379" s="150">
        <f>IF(N379="snížená",J379,0)</f>
        <v>0</v>
      </c>
      <c r="BG379" s="150">
        <f>IF(N379="zákl. přenesená",J379,0)</f>
        <v>0</v>
      </c>
      <c r="BH379" s="150">
        <f>IF(N379="sníž. přenesená",J379,0)</f>
        <v>0</v>
      </c>
      <c r="BI379" s="150">
        <f>IF(N379="nulová",J379,0)</f>
        <v>0</v>
      </c>
      <c r="BJ379" s="17" t="s">
        <v>87</v>
      </c>
      <c r="BK379" s="150">
        <f>ROUND(I379*H379,2)</f>
        <v>0</v>
      </c>
      <c r="BL379" s="17" t="s">
        <v>177</v>
      </c>
      <c r="BM379" s="149" t="s">
        <v>3515</v>
      </c>
    </row>
    <row r="380" spans="2:65" s="1" customFormat="1" ht="24.15" customHeight="1">
      <c r="B380" s="32"/>
      <c r="C380" s="137" t="s">
        <v>1079</v>
      </c>
      <c r="D380" s="137" t="s">
        <v>173</v>
      </c>
      <c r="E380" s="138" t="s">
        <v>3516</v>
      </c>
      <c r="F380" s="139" t="s">
        <v>3517</v>
      </c>
      <c r="G380" s="140" t="s">
        <v>689</v>
      </c>
      <c r="H380" s="141">
        <v>2.6139999999999999</v>
      </c>
      <c r="I380" s="142"/>
      <c r="J380" s="143">
        <f>ROUND(I380*H380,2)</f>
        <v>0</v>
      </c>
      <c r="K380" s="144"/>
      <c r="L380" s="32"/>
      <c r="M380" s="145" t="s">
        <v>1</v>
      </c>
      <c r="N380" s="146" t="s">
        <v>45</v>
      </c>
      <c r="P380" s="147">
        <f>O380*H380</f>
        <v>0</v>
      </c>
      <c r="Q380" s="147">
        <v>0</v>
      </c>
      <c r="R380" s="147">
        <f>Q380*H380</f>
        <v>0</v>
      </c>
      <c r="S380" s="147">
        <v>0</v>
      </c>
      <c r="T380" s="148">
        <f>S380*H380</f>
        <v>0</v>
      </c>
      <c r="AR380" s="149" t="s">
        <v>177</v>
      </c>
      <c r="AT380" s="149" t="s">
        <v>173</v>
      </c>
      <c r="AU380" s="149" t="s">
        <v>89</v>
      </c>
      <c r="AY380" s="17" t="s">
        <v>171</v>
      </c>
      <c r="BE380" s="150">
        <f>IF(N380="základní",J380,0)</f>
        <v>0</v>
      </c>
      <c r="BF380" s="150">
        <f>IF(N380="snížená",J380,0)</f>
        <v>0</v>
      </c>
      <c r="BG380" s="150">
        <f>IF(N380="zákl. přenesená",J380,0)</f>
        <v>0</v>
      </c>
      <c r="BH380" s="150">
        <f>IF(N380="sníž. přenesená",J380,0)</f>
        <v>0</v>
      </c>
      <c r="BI380" s="150">
        <f>IF(N380="nulová",J380,0)</f>
        <v>0</v>
      </c>
      <c r="BJ380" s="17" t="s">
        <v>87</v>
      </c>
      <c r="BK380" s="150">
        <f>ROUND(I380*H380,2)</f>
        <v>0</v>
      </c>
      <c r="BL380" s="17" t="s">
        <v>177</v>
      </c>
      <c r="BM380" s="149" t="s">
        <v>3518</v>
      </c>
    </row>
    <row r="381" spans="2:65" s="1" customFormat="1" ht="24.15" customHeight="1">
      <c r="B381" s="32"/>
      <c r="C381" s="137" t="s">
        <v>1083</v>
      </c>
      <c r="D381" s="137" t="s">
        <v>173</v>
      </c>
      <c r="E381" s="138" t="s">
        <v>3519</v>
      </c>
      <c r="F381" s="139" t="s">
        <v>3520</v>
      </c>
      <c r="G381" s="140" t="s">
        <v>689</v>
      </c>
      <c r="H381" s="141">
        <v>2.6139999999999999</v>
      </c>
      <c r="I381" s="142"/>
      <c r="J381" s="143">
        <f>ROUND(I381*H381,2)</f>
        <v>0</v>
      </c>
      <c r="K381" s="144"/>
      <c r="L381" s="32"/>
      <c r="M381" s="145" t="s">
        <v>1</v>
      </c>
      <c r="N381" s="146" t="s">
        <v>45</v>
      </c>
      <c r="P381" s="147">
        <f>O381*H381</f>
        <v>0</v>
      </c>
      <c r="Q381" s="147">
        <v>0</v>
      </c>
      <c r="R381" s="147">
        <f>Q381*H381</f>
        <v>0</v>
      </c>
      <c r="S381" s="147">
        <v>0</v>
      </c>
      <c r="T381" s="148">
        <f>S381*H381</f>
        <v>0</v>
      </c>
      <c r="AR381" s="149" t="s">
        <v>177</v>
      </c>
      <c r="AT381" s="149" t="s">
        <v>173</v>
      </c>
      <c r="AU381" s="149" t="s">
        <v>89</v>
      </c>
      <c r="AY381" s="17" t="s">
        <v>171</v>
      </c>
      <c r="BE381" s="150">
        <f>IF(N381="základní",J381,0)</f>
        <v>0</v>
      </c>
      <c r="BF381" s="150">
        <f>IF(N381="snížená",J381,0)</f>
        <v>0</v>
      </c>
      <c r="BG381" s="150">
        <f>IF(N381="zákl. přenesená",J381,0)</f>
        <v>0</v>
      </c>
      <c r="BH381" s="150">
        <f>IF(N381="sníž. přenesená",J381,0)</f>
        <v>0</v>
      </c>
      <c r="BI381" s="150">
        <f>IF(N381="nulová",J381,0)</f>
        <v>0</v>
      </c>
      <c r="BJ381" s="17" t="s">
        <v>87</v>
      </c>
      <c r="BK381" s="150">
        <f>ROUND(I381*H381,2)</f>
        <v>0</v>
      </c>
      <c r="BL381" s="17" t="s">
        <v>177</v>
      </c>
      <c r="BM381" s="149" t="s">
        <v>3521</v>
      </c>
    </row>
    <row r="382" spans="2:65" s="11" customFormat="1" ht="22.95" customHeight="1">
      <c r="B382" s="125"/>
      <c r="D382" s="126" t="s">
        <v>79</v>
      </c>
      <c r="E382" s="135" t="s">
        <v>1473</v>
      </c>
      <c r="F382" s="135" t="s">
        <v>1474</v>
      </c>
      <c r="I382" s="128"/>
      <c r="J382" s="136">
        <f>BK382</f>
        <v>0</v>
      </c>
      <c r="L382" s="125"/>
      <c r="M382" s="130"/>
      <c r="P382" s="131">
        <f>P383</f>
        <v>0</v>
      </c>
      <c r="R382" s="131">
        <f>R383</f>
        <v>0</v>
      </c>
      <c r="T382" s="132">
        <f>T383</f>
        <v>0</v>
      </c>
      <c r="AR382" s="126" t="s">
        <v>87</v>
      </c>
      <c r="AT382" s="133" t="s">
        <v>79</v>
      </c>
      <c r="AU382" s="133" t="s">
        <v>87</v>
      </c>
      <c r="AY382" s="126" t="s">
        <v>171</v>
      </c>
      <c r="BK382" s="134">
        <f>BK383</f>
        <v>0</v>
      </c>
    </row>
    <row r="383" spans="2:65" s="1" customFormat="1" ht="24.15" customHeight="1">
      <c r="B383" s="32"/>
      <c r="C383" s="137" t="s">
        <v>1087</v>
      </c>
      <c r="D383" s="137" t="s">
        <v>173</v>
      </c>
      <c r="E383" s="138" t="s">
        <v>1629</v>
      </c>
      <c r="F383" s="139" t="s">
        <v>1630</v>
      </c>
      <c r="G383" s="140" t="s">
        <v>689</v>
      </c>
      <c r="H383" s="141">
        <v>5.2169999999999996</v>
      </c>
      <c r="I383" s="142"/>
      <c r="J383" s="143">
        <f>ROUND(I383*H383,2)</f>
        <v>0</v>
      </c>
      <c r="K383" s="144"/>
      <c r="L383" s="32"/>
      <c r="M383" s="196" t="s">
        <v>1</v>
      </c>
      <c r="N383" s="197" t="s">
        <v>45</v>
      </c>
      <c r="O383" s="198"/>
      <c r="P383" s="199">
        <f>O383*H383</f>
        <v>0</v>
      </c>
      <c r="Q383" s="199">
        <v>0</v>
      </c>
      <c r="R383" s="199">
        <f>Q383*H383</f>
        <v>0</v>
      </c>
      <c r="S383" s="199">
        <v>0</v>
      </c>
      <c r="T383" s="200">
        <f>S383*H383</f>
        <v>0</v>
      </c>
      <c r="AR383" s="149" t="s">
        <v>177</v>
      </c>
      <c r="AT383" s="149" t="s">
        <v>173</v>
      </c>
      <c r="AU383" s="149" t="s">
        <v>89</v>
      </c>
      <c r="AY383" s="17" t="s">
        <v>171</v>
      </c>
      <c r="BE383" s="150">
        <f>IF(N383="základní",J383,0)</f>
        <v>0</v>
      </c>
      <c r="BF383" s="150">
        <f>IF(N383="snížená",J383,0)</f>
        <v>0</v>
      </c>
      <c r="BG383" s="150">
        <f>IF(N383="zákl. přenesená",J383,0)</f>
        <v>0</v>
      </c>
      <c r="BH383" s="150">
        <f>IF(N383="sníž. přenesená",J383,0)</f>
        <v>0</v>
      </c>
      <c r="BI383" s="150">
        <f>IF(N383="nulová",J383,0)</f>
        <v>0</v>
      </c>
      <c r="BJ383" s="17" t="s">
        <v>87</v>
      </c>
      <c r="BK383" s="150">
        <f>ROUND(I383*H383,2)</f>
        <v>0</v>
      </c>
      <c r="BL383" s="17" t="s">
        <v>177</v>
      </c>
      <c r="BM383" s="149" t="s">
        <v>3522</v>
      </c>
    </row>
    <row r="384" spans="2:65" s="1" customFormat="1" ht="6.9" customHeight="1">
      <c r="B384" s="44"/>
      <c r="C384" s="45"/>
      <c r="D384" s="45"/>
      <c r="E384" s="45"/>
      <c r="F384" s="45"/>
      <c r="G384" s="45"/>
      <c r="H384" s="45"/>
      <c r="I384" s="45"/>
      <c r="J384" s="45"/>
      <c r="K384" s="45"/>
      <c r="L384" s="32"/>
    </row>
  </sheetData>
  <sheetProtection algorithmName="SHA-512" hashValue="OJjjdCVR554nQiq0Rc2ZyTi1fMlN5wM0q009FBdEUmBXm8LTiugvby+YgnDnnnDOMMDoCXhL+vp2HYLdfdIxOg==" saltValue="J2V0RYv9KC9xpwVyCHPklL+QrW8ZHbtvnUpgF32/DSf8avea+2oppxK7XsVG5IsJ+0T58aFIeu0a2hAzsOxowg==" spinCount="100000" sheet="1" objects="1" scenarios="1" formatColumns="0" formatRows="0" autoFilter="0"/>
  <autoFilter ref="C122:K383" xr:uid="{00000000-0009-0000-0000-000008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26</vt:i4>
      </vt:variant>
    </vt:vector>
  </HeadingPairs>
  <TitlesOfParts>
    <vt:vector size="39" baseType="lpstr">
      <vt:lpstr>Rekapitulace stavby</vt:lpstr>
      <vt:lpstr>01.1.1 - Kanalizační potr...</vt:lpstr>
      <vt:lpstr>01.1.2 - Obtok během stav...</vt:lpstr>
      <vt:lpstr>01.2.1 - Odlehčovací komo...</vt:lpstr>
      <vt:lpstr>01.2.2 - Spadiště SP1</vt:lpstr>
      <vt:lpstr>01.2.3 - Spadiště SP2</vt:lpstr>
      <vt:lpstr>01.2.4 - Rozdělovací šachta</vt:lpstr>
      <vt:lpstr>01.2.5 - Oplocení</vt:lpstr>
      <vt:lpstr>SO-02 - Vodovod</vt:lpstr>
      <vt:lpstr>SO-04 - Přeložka VO</vt:lpstr>
      <vt:lpstr>SO-05 - Oprava stávajícíc...</vt:lpstr>
      <vt:lpstr>VRN - Ostatní a vedlejší ...</vt:lpstr>
      <vt:lpstr>Seznam figur</vt:lpstr>
      <vt:lpstr>'01.1.1 - Kanalizační potr...'!Názvy_tisku</vt:lpstr>
      <vt:lpstr>'01.1.2 - Obtok během stav...'!Názvy_tisku</vt:lpstr>
      <vt:lpstr>'01.2.1 - Odlehčovací komo...'!Názvy_tisku</vt:lpstr>
      <vt:lpstr>'01.2.2 - Spadiště SP1'!Názvy_tisku</vt:lpstr>
      <vt:lpstr>'01.2.3 - Spadiště SP2'!Názvy_tisku</vt:lpstr>
      <vt:lpstr>'01.2.4 - Rozdělovací šachta'!Názvy_tisku</vt:lpstr>
      <vt:lpstr>'01.2.5 - Oplocení'!Názvy_tisku</vt:lpstr>
      <vt:lpstr>'Rekapitulace stavby'!Názvy_tisku</vt:lpstr>
      <vt:lpstr>'Seznam figur'!Názvy_tisku</vt:lpstr>
      <vt:lpstr>'SO-02 - Vodovod'!Názvy_tisku</vt:lpstr>
      <vt:lpstr>'SO-04 - Přeložka VO'!Názvy_tisku</vt:lpstr>
      <vt:lpstr>'SO-05 - Oprava stávajícíc...'!Názvy_tisku</vt:lpstr>
      <vt:lpstr>'VRN - Ostatní a vedlejší ...'!Názvy_tisku</vt:lpstr>
      <vt:lpstr>'01.1.1 - Kanalizační potr...'!Oblast_tisku</vt:lpstr>
      <vt:lpstr>'01.1.2 - Obtok během stav...'!Oblast_tisku</vt:lpstr>
      <vt:lpstr>'01.2.1 - Odlehčovací komo...'!Oblast_tisku</vt:lpstr>
      <vt:lpstr>'01.2.2 - Spadiště SP1'!Oblast_tisku</vt:lpstr>
      <vt:lpstr>'01.2.3 - Spadiště SP2'!Oblast_tisku</vt:lpstr>
      <vt:lpstr>'01.2.4 - Rozdělovací šachta'!Oblast_tisku</vt:lpstr>
      <vt:lpstr>'01.2.5 - Oplocení'!Oblast_tisku</vt:lpstr>
      <vt:lpstr>'Rekapitulace stavby'!Oblast_tisku</vt:lpstr>
      <vt:lpstr>'Seznam figur'!Oblast_tisku</vt:lpstr>
      <vt:lpstr>'SO-02 - Vodovod'!Oblast_tisku</vt:lpstr>
      <vt:lpstr>'SO-04 - Přeložka VO'!Oblast_tisku</vt:lpstr>
      <vt:lpstr>'SO-05 - Oprava stávajícíc...'!Oblast_tisku</vt:lpstr>
      <vt:lpstr>'VRN - Ostatní a vedlejší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Heřmanská Iveta</dc:creator>
  <cp:lastModifiedBy>Kateřina Branžovská</cp:lastModifiedBy>
  <cp:lastPrinted>2025-08-31T15:16:02Z</cp:lastPrinted>
  <dcterms:created xsi:type="dcterms:W3CDTF">2025-08-19T12:03:51Z</dcterms:created>
  <dcterms:modified xsi:type="dcterms:W3CDTF">2025-08-31T15:16:07Z</dcterms:modified>
</cp:coreProperties>
</file>