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arti\Desktop\"/>
    </mc:Choice>
  </mc:AlternateContent>
  <bookViews>
    <workbookView xWindow="0" yWindow="0" windowWidth="0" windowHeight="0"/>
  </bookViews>
  <sheets>
    <sheet name="Rekapitulace stavby" sheetId="1" r:id="rId1"/>
    <sheet name="VRN-00 - Vedlejší rozpočt..." sheetId="2" r:id="rId2"/>
    <sheet name="SO-01 - Přívodní řad - I...." sheetId="3" r:id="rId3"/>
    <sheet name="SO-02 - Přívodní řad - II..." sheetId="4" r:id="rId4"/>
    <sheet name="SO-03 - Přívodní řad - II..." sheetId="5" r:id="rId5"/>
    <sheet name="Seznam figur" sheetId="6" r:id="rId6"/>
    <sheet name="Pokyny pro vyplnění" sheetId="7" r:id="rId7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'VRN-00 - Vedlejší rozpočt...'!$C$82:$K$112</definedName>
    <definedName name="_xlnm.Print_Area" localSheetId="1">'VRN-00 - Vedlejší rozpočt...'!$C$4:$J$39,'VRN-00 - Vedlejší rozpočt...'!$C$45:$J$64,'VRN-00 - Vedlejší rozpočt...'!$C$70:$K$112</definedName>
    <definedName name="_xlnm.Print_Titles" localSheetId="1">'VRN-00 - Vedlejší rozpočt...'!$82:$82</definedName>
    <definedName name="_xlnm._FilterDatabase" localSheetId="2" hidden="1">'SO-01 - Přívodní řad - I....'!$C$90:$K$601</definedName>
    <definedName name="_xlnm.Print_Area" localSheetId="2">'SO-01 - Přívodní řad - I....'!$C$4:$J$39,'SO-01 - Přívodní řad - I....'!$C$45:$J$72,'SO-01 - Přívodní řad - I....'!$C$78:$K$601</definedName>
    <definedName name="_xlnm.Print_Titles" localSheetId="2">'SO-01 - Přívodní řad - I....'!$90:$90</definedName>
    <definedName name="_xlnm._FilterDatabase" localSheetId="3" hidden="1">'SO-02 - Přívodní řad - II...'!$C$91:$K$720</definedName>
    <definedName name="_xlnm.Print_Area" localSheetId="3">'SO-02 - Přívodní řad - II...'!$C$4:$J$39,'SO-02 - Přívodní řad - II...'!$C$45:$J$73,'SO-02 - Přívodní řad - II...'!$C$79:$K$720</definedName>
    <definedName name="_xlnm.Print_Titles" localSheetId="3">'SO-02 - Přívodní řad - II...'!$91:$91</definedName>
    <definedName name="_xlnm._FilterDatabase" localSheetId="4" hidden="1">'SO-03 - Přívodní řad - II...'!$C$92:$K$538</definedName>
    <definedName name="_xlnm.Print_Area" localSheetId="4">'SO-03 - Přívodní řad - II...'!$C$4:$J$39,'SO-03 - Přívodní řad - II...'!$C$45:$J$74,'SO-03 - Přívodní řad - II...'!$C$80:$K$538</definedName>
    <definedName name="_xlnm.Print_Titles" localSheetId="4">'SO-03 - Přívodní řad - II...'!$92:$92</definedName>
    <definedName name="_xlnm.Print_Area" localSheetId="5">'Seznam figur'!$C$4:$G$141</definedName>
    <definedName name="_xlnm.Print_Titles" localSheetId="5">'Seznam figur'!$9:$9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D7"/>
  <c i="5" r="J37"/>
  <c r="J36"/>
  <c i="1" r="AY58"/>
  <c i="5" r="J35"/>
  <c i="1" r="AX58"/>
  <c i="5" r="BI538"/>
  <c r="BH538"/>
  <c r="BG538"/>
  <c r="BF538"/>
  <c r="T538"/>
  <c r="R538"/>
  <c r="P538"/>
  <c r="BI537"/>
  <c r="BH537"/>
  <c r="BG537"/>
  <c r="BF537"/>
  <c r="T537"/>
  <c r="R537"/>
  <c r="P537"/>
  <c r="BI534"/>
  <c r="BH534"/>
  <c r="BG534"/>
  <c r="BF534"/>
  <c r="T534"/>
  <c r="R534"/>
  <c r="P534"/>
  <c r="BI530"/>
  <c r="BH530"/>
  <c r="BG530"/>
  <c r="BF530"/>
  <c r="T530"/>
  <c r="R530"/>
  <c r="P530"/>
  <c r="BI528"/>
  <c r="BH528"/>
  <c r="BG528"/>
  <c r="BF528"/>
  <c r="T528"/>
  <c r="R528"/>
  <c r="P528"/>
  <c r="BI525"/>
  <c r="BH525"/>
  <c r="BG525"/>
  <c r="BF525"/>
  <c r="T525"/>
  <c r="R525"/>
  <c r="P525"/>
  <c r="BI523"/>
  <c r="BH523"/>
  <c r="BG523"/>
  <c r="BF523"/>
  <c r="T523"/>
  <c r="R523"/>
  <c r="P523"/>
  <c r="BI520"/>
  <c r="BH520"/>
  <c r="BG520"/>
  <c r="BF520"/>
  <c r="T520"/>
  <c r="R520"/>
  <c r="P520"/>
  <c r="BI516"/>
  <c r="BH516"/>
  <c r="BG516"/>
  <c r="BF516"/>
  <c r="T516"/>
  <c r="T515"/>
  <c r="R516"/>
  <c r="R515"/>
  <c r="P516"/>
  <c r="P515"/>
  <c r="BI512"/>
  <c r="BH512"/>
  <c r="BG512"/>
  <c r="BF512"/>
  <c r="T512"/>
  <c r="R512"/>
  <c r="P512"/>
  <c r="BI509"/>
  <c r="BH509"/>
  <c r="BG509"/>
  <c r="BF509"/>
  <c r="T509"/>
  <c r="R509"/>
  <c r="P509"/>
  <c r="BI503"/>
  <c r="BH503"/>
  <c r="BG503"/>
  <c r="BF503"/>
  <c r="T503"/>
  <c r="R503"/>
  <c r="P503"/>
  <c r="BI498"/>
  <c r="BH498"/>
  <c r="BG498"/>
  <c r="BF498"/>
  <c r="T498"/>
  <c r="R498"/>
  <c r="P498"/>
  <c r="BI495"/>
  <c r="BH495"/>
  <c r="BG495"/>
  <c r="BF495"/>
  <c r="T495"/>
  <c r="R495"/>
  <c r="P495"/>
  <c r="BI491"/>
  <c r="BH491"/>
  <c r="BG491"/>
  <c r="BF491"/>
  <c r="T491"/>
  <c r="R491"/>
  <c r="P491"/>
  <c r="BI488"/>
  <c r="BH488"/>
  <c r="BG488"/>
  <c r="BF488"/>
  <c r="T488"/>
  <c r="R488"/>
  <c r="P488"/>
  <c r="BI485"/>
  <c r="BH485"/>
  <c r="BG485"/>
  <c r="BF485"/>
  <c r="T485"/>
  <c r="R485"/>
  <c r="P485"/>
  <c r="BI483"/>
  <c r="BH483"/>
  <c r="BG483"/>
  <c r="BF483"/>
  <c r="T483"/>
  <c r="R483"/>
  <c r="P483"/>
  <c r="BI480"/>
  <c r="BH480"/>
  <c r="BG480"/>
  <c r="BF480"/>
  <c r="T480"/>
  <c r="R480"/>
  <c r="P480"/>
  <c r="BI476"/>
  <c r="BH476"/>
  <c r="BG476"/>
  <c r="BF476"/>
  <c r="T476"/>
  <c r="R476"/>
  <c r="P476"/>
  <c r="BI473"/>
  <c r="BH473"/>
  <c r="BG473"/>
  <c r="BF473"/>
  <c r="T473"/>
  <c r="R473"/>
  <c r="P473"/>
  <c r="BI470"/>
  <c r="BH470"/>
  <c r="BG470"/>
  <c r="BF470"/>
  <c r="T470"/>
  <c r="R470"/>
  <c r="P470"/>
  <c r="BI467"/>
  <c r="BH467"/>
  <c r="BG467"/>
  <c r="BF467"/>
  <c r="T467"/>
  <c r="R467"/>
  <c r="P467"/>
  <c r="BI464"/>
  <c r="BH464"/>
  <c r="BG464"/>
  <c r="BF464"/>
  <c r="T464"/>
  <c r="R464"/>
  <c r="P464"/>
  <c r="BI461"/>
  <c r="BH461"/>
  <c r="BG461"/>
  <c r="BF461"/>
  <c r="T461"/>
  <c r="R461"/>
  <c r="P461"/>
  <c r="BI458"/>
  <c r="BH458"/>
  <c r="BG458"/>
  <c r="BF458"/>
  <c r="T458"/>
  <c r="R458"/>
  <c r="P458"/>
  <c r="BI455"/>
  <c r="BH455"/>
  <c r="BG455"/>
  <c r="BF455"/>
  <c r="T455"/>
  <c r="R455"/>
  <c r="P455"/>
  <c r="BI452"/>
  <c r="BH452"/>
  <c r="BG452"/>
  <c r="BF452"/>
  <c r="T452"/>
  <c r="R452"/>
  <c r="P452"/>
  <c r="BI449"/>
  <c r="BH449"/>
  <c r="BG449"/>
  <c r="BF449"/>
  <c r="T449"/>
  <c r="R449"/>
  <c r="P449"/>
  <c r="BI446"/>
  <c r="BH446"/>
  <c r="BG446"/>
  <c r="BF446"/>
  <c r="T446"/>
  <c r="R446"/>
  <c r="P446"/>
  <c r="BI443"/>
  <c r="BH443"/>
  <c r="BG443"/>
  <c r="BF443"/>
  <c r="T443"/>
  <c r="R443"/>
  <c r="P443"/>
  <c r="BI440"/>
  <c r="BH440"/>
  <c r="BG440"/>
  <c r="BF440"/>
  <c r="T440"/>
  <c r="R440"/>
  <c r="P440"/>
  <c r="BI438"/>
  <c r="BH438"/>
  <c r="BG438"/>
  <c r="BF438"/>
  <c r="T438"/>
  <c r="R438"/>
  <c r="P438"/>
  <c r="BI435"/>
  <c r="BH435"/>
  <c r="BG435"/>
  <c r="BF435"/>
  <c r="T435"/>
  <c r="R435"/>
  <c r="P435"/>
  <c r="BI432"/>
  <c r="BH432"/>
  <c r="BG432"/>
  <c r="BF432"/>
  <c r="T432"/>
  <c r="R432"/>
  <c r="P432"/>
  <c r="BI431"/>
  <c r="BH431"/>
  <c r="BG431"/>
  <c r="BF431"/>
  <c r="T431"/>
  <c r="R431"/>
  <c r="P431"/>
  <c r="BI430"/>
  <c r="BH430"/>
  <c r="BG430"/>
  <c r="BF430"/>
  <c r="T430"/>
  <c r="R430"/>
  <c r="P430"/>
  <c r="BI427"/>
  <c r="BH427"/>
  <c r="BG427"/>
  <c r="BF427"/>
  <c r="T427"/>
  <c r="R427"/>
  <c r="P427"/>
  <c r="BI425"/>
  <c r="BH425"/>
  <c r="BG425"/>
  <c r="BF425"/>
  <c r="T425"/>
  <c r="R425"/>
  <c r="P425"/>
  <c r="BI420"/>
  <c r="BH420"/>
  <c r="BG420"/>
  <c r="BF420"/>
  <c r="T420"/>
  <c r="R420"/>
  <c r="P420"/>
  <c r="BI417"/>
  <c r="BH417"/>
  <c r="BG417"/>
  <c r="BF417"/>
  <c r="T417"/>
  <c r="R417"/>
  <c r="P417"/>
  <c r="BI414"/>
  <c r="BH414"/>
  <c r="BG414"/>
  <c r="BF414"/>
  <c r="T414"/>
  <c r="R414"/>
  <c r="P414"/>
  <c r="BI411"/>
  <c r="BH411"/>
  <c r="BG411"/>
  <c r="BF411"/>
  <c r="T411"/>
  <c r="R411"/>
  <c r="P411"/>
  <c r="BI408"/>
  <c r="BH408"/>
  <c r="BG408"/>
  <c r="BF408"/>
  <c r="T408"/>
  <c r="R408"/>
  <c r="P408"/>
  <c r="BI406"/>
  <c r="BH406"/>
  <c r="BG406"/>
  <c r="BF406"/>
  <c r="T406"/>
  <c r="R406"/>
  <c r="P406"/>
  <c r="BI404"/>
  <c r="BH404"/>
  <c r="BG404"/>
  <c r="BF404"/>
  <c r="T404"/>
  <c r="R404"/>
  <c r="P404"/>
  <c r="BI401"/>
  <c r="BH401"/>
  <c r="BG401"/>
  <c r="BF401"/>
  <c r="T401"/>
  <c r="R401"/>
  <c r="P401"/>
  <c r="BI399"/>
  <c r="BH399"/>
  <c r="BG399"/>
  <c r="BF399"/>
  <c r="T399"/>
  <c r="R399"/>
  <c r="P399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89"/>
  <c r="BH389"/>
  <c r="BG389"/>
  <c r="BF389"/>
  <c r="T389"/>
  <c r="R389"/>
  <c r="P389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5"/>
  <c r="BH355"/>
  <c r="BG355"/>
  <c r="BF355"/>
  <c r="T355"/>
  <c r="R355"/>
  <c r="P355"/>
  <c r="BI353"/>
  <c r="BH353"/>
  <c r="BG353"/>
  <c r="BF353"/>
  <c r="T353"/>
  <c r="R353"/>
  <c r="P353"/>
  <c r="BI350"/>
  <c r="BH350"/>
  <c r="BG350"/>
  <c r="BF350"/>
  <c r="T350"/>
  <c r="R350"/>
  <c r="P350"/>
  <c r="BI348"/>
  <c r="BH348"/>
  <c r="BG348"/>
  <c r="BF348"/>
  <c r="T348"/>
  <c r="R348"/>
  <c r="P348"/>
  <c r="BI345"/>
  <c r="BH345"/>
  <c r="BG345"/>
  <c r="BF345"/>
  <c r="T345"/>
  <c r="R345"/>
  <c r="P345"/>
  <c r="BI342"/>
  <c r="BH342"/>
  <c r="BG342"/>
  <c r="BF342"/>
  <c r="T342"/>
  <c r="R342"/>
  <c r="P342"/>
  <c r="BI339"/>
  <c r="BH339"/>
  <c r="BG339"/>
  <c r="BF339"/>
  <c r="T339"/>
  <c r="R339"/>
  <c r="P339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06"/>
  <c r="BH306"/>
  <c r="BG306"/>
  <c r="BF306"/>
  <c r="T306"/>
  <c r="R306"/>
  <c r="P306"/>
  <c r="BI304"/>
  <c r="BH304"/>
  <c r="BG304"/>
  <c r="BF304"/>
  <c r="T304"/>
  <c r="R304"/>
  <c r="P304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1"/>
  <c r="BH291"/>
  <c r="BG291"/>
  <c r="BF291"/>
  <c r="T291"/>
  <c r="R291"/>
  <c r="P291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68"/>
  <c r="BH268"/>
  <c r="BG268"/>
  <c r="BF268"/>
  <c r="T268"/>
  <c r="R268"/>
  <c r="P268"/>
  <c r="BI262"/>
  <c r="BH262"/>
  <c r="BG262"/>
  <c r="BF262"/>
  <c r="T262"/>
  <c r="R262"/>
  <c r="P262"/>
  <c r="BI256"/>
  <c r="BH256"/>
  <c r="BG256"/>
  <c r="BF256"/>
  <c r="T256"/>
  <c r="R256"/>
  <c r="P256"/>
  <c r="BI252"/>
  <c r="BH252"/>
  <c r="BG252"/>
  <c r="BF252"/>
  <c r="T252"/>
  <c r="R252"/>
  <c r="P252"/>
  <c r="BI250"/>
  <c r="BH250"/>
  <c r="BG250"/>
  <c r="BF250"/>
  <c r="T250"/>
  <c r="R250"/>
  <c r="P250"/>
  <c r="BI244"/>
  <c r="BH244"/>
  <c r="BG244"/>
  <c r="BF244"/>
  <c r="T244"/>
  <c r="T243"/>
  <c r="R244"/>
  <c r="R243"/>
  <c r="P244"/>
  <c r="P243"/>
  <c r="BI241"/>
  <c r="BH241"/>
  <c r="BG241"/>
  <c r="BF241"/>
  <c r="T241"/>
  <c r="R241"/>
  <c r="P241"/>
  <c r="BI234"/>
  <c r="BH234"/>
  <c r="BG234"/>
  <c r="BF234"/>
  <c r="T234"/>
  <c r="R234"/>
  <c r="P234"/>
  <c r="BI227"/>
  <c r="BH227"/>
  <c r="BG227"/>
  <c r="BF227"/>
  <c r="T227"/>
  <c r="R227"/>
  <c r="P227"/>
  <c r="BI219"/>
  <c r="BH219"/>
  <c r="BG219"/>
  <c r="BF219"/>
  <c r="T219"/>
  <c r="R219"/>
  <c r="P219"/>
  <c r="BI213"/>
  <c r="BH213"/>
  <c r="BG213"/>
  <c r="BF213"/>
  <c r="T213"/>
  <c r="R213"/>
  <c r="P213"/>
  <c r="BI211"/>
  <c r="BH211"/>
  <c r="BG211"/>
  <c r="BF211"/>
  <c r="T211"/>
  <c r="R211"/>
  <c r="P211"/>
  <c r="BI196"/>
  <c r="BH196"/>
  <c r="BG196"/>
  <c r="BF196"/>
  <c r="T196"/>
  <c r="R196"/>
  <c r="P196"/>
  <c r="BI192"/>
  <c r="BH192"/>
  <c r="BG192"/>
  <c r="BF192"/>
  <c r="T192"/>
  <c r="R192"/>
  <c r="P192"/>
  <c r="BI185"/>
  <c r="BH185"/>
  <c r="BG185"/>
  <c r="BF185"/>
  <c r="T185"/>
  <c r="R185"/>
  <c r="P185"/>
  <c r="BI178"/>
  <c r="BH178"/>
  <c r="BG178"/>
  <c r="BF178"/>
  <c r="T178"/>
  <c r="R178"/>
  <c r="P178"/>
  <c r="BI172"/>
  <c r="BH172"/>
  <c r="BG172"/>
  <c r="BF172"/>
  <c r="T172"/>
  <c r="R172"/>
  <c r="P172"/>
  <c r="BI165"/>
  <c r="BH165"/>
  <c r="BG165"/>
  <c r="BF165"/>
  <c r="T165"/>
  <c r="R165"/>
  <c r="P165"/>
  <c r="BI158"/>
  <c r="BH158"/>
  <c r="BG158"/>
  <c r="BF158"/>
  <c r="T158"/>
  <c r="R158"/>
  <c r="P158"/>
  <c r="BI151"/>
  <c r="BH151"/>
  <c r="BG151"/>
  <c r="BF151"/>
  <c r="T151"/>
  <c r="R151"/>
  <c r="P151"/>
  <c r="BI144"/>
  <c r="BH144"/>
  <c r="BG144"/>
  <c r="BF144"/>
  <c r="T144"/>
  <c r="R144"/>
  <c r="P144"/>
  <c r="BI136"/>
  <c r="BH136"/>
  <c r="BG136"/>
  <c r="BF136"/>
  <c r="T136"/>
  <c r="R136"/>
  <c r="P136"/>
  <c r="BI124"/>
  <c r="BH124"/>
  <c r="BG124"/>
  <c r="BF124"/>
  <c r="T124"/>
  <c r="R124"/>
  <c r="P124"/>
  <c r="BI116"/>
  <c r="BH116"/>
  <c r="BG116"/>
  <c r="BF116"/>
  <c r="T116"/>
  <c r="R116"/>
  <c r="P116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J90"/>
  <c r="J89"/>
  <c r="F89"/>
  <c r="F87"/>
  <c r="E85"/>
  <c r="J55"/>
  <c r="J54"/>
  <c r="F54"/>
  <c r="F52"/>
  <c r="E50"/>
  <c r="J18"/>
  <c r="E18"/>
  <c r="F55"/>
  <c r="J17"/>
  <c r="J12"/>
  <c r="J52"/>
  <c r="E7"/>
  <c r="E48"/>
  <c i="4" r="J37"/>
  <c r="J36"/>
  <c i="1" r="AY57"/>
  <c i="4" r="J35"/>
  <c i="1" r="AX57"/>
  <c i="4" r="BI719"/>
  <c r="BH719"/>
  <c r="BG719"/>
  <c r="BF719"/>
  <c r="T719"/>
  <c r="R719"/>
  <c r="P719"/>
  <c r="BI717"/>
  <c r="BH717"/>
  <c r="BG717"/>
  <c r="BF717"/>
  <c r="T717"/>
  <c r="R717"/>
  <c r="P717"/>
  <c r="BI714"/>
  <c r="BH714"/>
  <c r="BG714"/>
  <c r="BF714"/>
  <c r="T714"/>
  <c r="R714"/>
  <c r="P714"/>
  <c r="BI711"/>
  <c r="BH711"/>
  <c r="BG711"/>
  <c r="BF711"/>
  <c r="T711"/>
  <c r="R711"/>
  <c r="P711"/>
  <c r="BI709"/>
  <c r="BH709"/>
  <c r="BG709"/>
  <c r="BF709"/>
  <c r="T709"/>
  <c r="R709"/>
  <c r="P709"/>
  <c r="BI704"/>
  <c r="BH704"/>
  <c r="BG704"/>
  <c r="BF704"/>
  <c r="T704"/>
  <c r="R704"/>
  <c r="P704"/>
  <c r="BI702"/>
  <c r="BH702"/>
  <c r="BG702"/>
  <c r="BF702"/>
  <c r="T702"/>
  <c r="R702"/>
  <c r="P702"/>
  <c r="BI697"/>
  <c r="BH697"/>
  <c r="BG697"/>
  <c r="BF697"/>
  <c r="T697"/>
  <c r="R697"/>
  <c r="P697"/>
  <c r="BI693"/>
  <c r="BH693"/>
  <c r="BG693"/>
  <c r="BF693"/>
  <c r="T693"/>
  <c r="T692"/>
  <c r="R693"/>
  <c r="R692"/>
  <c r="P693"/>
  <c r="P692"/>
  <c r="BI689"/>
  <c r="BH689"/>
  <c r="BG689"/>
  <c r="BF689"/>
  <c r="T689"/>
  <c r="R689"/>
  <c r="P689"/>
  <c r="BI686"/>
  <c r="BH686"/>
  <c r="BG686"/>
  <c r="BF686"/>
  <c r="T686"/>
  <c r="R686"/>
  <c r="P686"/>
  <c r="BI680"/>
  <c r="BH680"/>
  <c r="BG680"/>
  <c r="BF680"/>
  <c r="T680"/>
  <c r="R680"/>
  <c r="P680"/>
  <c r="BI675"/>
  <c r="BH675"/>
  <c r="BG675"/>
  <c r="BF675"/>
  <c r="T675"/>
  <c r="R675"/>
  <c r="P675"/>
  <c r="BI672"/>
  <c r="BH672"/>
  <c r="BG672"/>
  <c r="BF672"/>
  <c r="T672"/>
  <c r="R672"/>
  <c r="P672"/>
  <c r="BI668"/>
  <c r="BH668"/>
  <c r="BG668"/>
  <c r="BF668"/>
  <c r="T668"/>
  <c r="R668"/>
  <c r="P668"/>
  <c r="BI665"/>
  <c r="BH665"/>
  <c r="BG665"/>
  <c r="BF665"/>
  <c r="T665"/>
  <c r="R665"/>
  <c r="P665"/>
  <c r="BI662"/>
  <c r="BH662"/>
  <c r="BG662"/>
  <c r="BF662"/>
  <c r="T662"/>
  <c r="R662"/>
  <c r="P662"/>
  <c r="BI660"/>
  <c r="BH660"/>
  <c r="BG660"/>
  <c r="BF660"/>
  <c r="T660"/>
  <c r="R660"/>
  <c r="P660"/>
  <c r="BI655"/>
  <c r="BH655"/>
  <c r="BG655"/>
  <c r="BF655"/>
  <c r="T655"/>
  <c r="R655"/>
  <c r="P655"/>
  <c r="BI649"/>
  <c r="BH649"/>
  <c r="BG649"/>
  <c r="BF649"/>
  <c r="T649"/>
  <c r="R649"/>
  <c r="P649"/>
  <c r="BI644"/>
  <c r="BH644"/>
  <c r="BG644"/>
  <c r="BF644"/>
  <c r="T644"/>
  <c r="R644"/>
  <c r="P644"/>
  <c r="BI641"/>
  <c r="BH641"/>
  <c r="BG641"/>
  <c r="BF641"/>
  <c r="T641"/>
  <c r="R641"/>
  <c r="P641"/>
  <c r="BI638"/>
  <c r="BH638"/>
  <c r="BG638"/>
  <c r="BF638"/>
  <c r="T638"/>
  <c r="R638"/>
  <c r="P638"/>
  <c r="BI635"/>
  <c r="BH635"/>
  <c r="BG635"/>
  <c r="BF635"/>
  <c r="T635"/>
  <c r="R635"/>
  <c r="P635"/>
  <c r="BI632"/>
  <c r="BH632"/>
  <c r="BG632"/>
  <c r="BF632"/>
  <c r="T632"/>
  <c r="R632"/>
  <c r="P632"/>
  <c r="BI629"/>
  <c r="BH629"/>
  <c r="BG629"/>
  <c r="BF629"/>
  <c r="T629"/>
  <c r="R629"/>
  <c r="P629"/>
  <c r="BI626"/>
  <c r="BH626"/>
  <c r="BG626"/>
  <c r="BF626"/>
  <c r="T626"/>
  <c r="R626"/>
  <c r="P626"/>
  <c r="BI623"/>
  <c r="BH623"/>
  <c r="BG623"/>
  <c r="BF623"/>
  <c r="T623"/>
  <c r="R623"/>
  <c r="P623"/>
  <c r="BI620"/>
  <c r="BH620"/>
  <c r="BG620"/>
  <c r="BF620"/>
  <c r="T620"/>
  <c r="R620"/>
  <c r="P620"/>
  <c r="BI617"/>
  <c r="BH617"/>
  <c r="BG617"/>
  <c r="BF617"/>
  <c r="T617"/>
  <c r="R617"/>
  <c r="P617"/>
  <c r="BI614"/>
  <c r="BH614"/>
  <c r="BG614"/>
  <c r="BF614"/>
  <c r="T614"/>
  <c r="R614"/>
  <c r="P614"/>
  <c r="BI611"/>
  <c r="BH611"/>
  <c r="BG611"/>
  <c r="BF611"/>
  <c r="T611"/>
  <c r="R611"/>
  <c r="P611"/>
  <c r="BI608"/>
  <c r="BH608"/>
  <c r="BG608"/>
  <c r="BF608"/>
  <c r="T608"/>
  <c r="R608"/>
  <c r="P608"/>
  <c r="BI605"/>
  <c r="BH605"/>
  <c r="BG605"/>
  <c r="BF605"/>
  <c r="T605"/>
  <c r="R605"/>
  <c r="P605"/>
  <c r="BI603"/>
  <c r="BH603"/>
  <c r="BG603"/>
  <c r="BF603"/>
  <c r="T603"/>
  <c r="R603"/>
  <c r="P603"/>
  <c r="BI600"/>
  <c r="BH600"/>
  <c r="BG600"/>
  <c r="BF600"/>
  <c r="T600"/>
  <c r="R600"/>
  <c r="P600"/>
  <c r="BI597"/>
  <c r="BH597"/>
  <c r="BG597"/>
  <c r="BF597"/>
  <c r="T597"/>
  <c r="R597"/>
  <c r="P597"/>
  <c r="BI596"/>
  <c r="BH596"/>
  <c r="BG596"/>
  <c r="BF596"/>
  <c r="T596"/>
  <c r="R596"/>
  <c r="P596"/>
  <c r="BI595"/>
  <c r="BH595"/>
  <c r="BG595"/>
  <c r="BF595"/>
  <c r="T595"/>
  <c r="R595"/>
  <c r="P595"/>
  <c r="BI592"/>
  <c r="BH592"/>
  <c r="BG592"/>
  <c r="BF592"/>
  <c r="T592"/>
  <c r="R592"/>
  <c r="P592"/>
  <c r="BI590"/>
  <c r="BH590"/>
  <c r="BG590"/>
  <c r="BF590"/>
  <c r="T590"/>
  <c r="R590"/>
  <c r="P590"/>
  <c r="BI587"/>
  <c r="BH587"/>
  <c r="BG587"/>
  <c r="BF587"/>
  <c r="T587"/>
  <c r="R587"/>
  <c r="P587"/>
  <c r="BI585"/>
  <c r="BH585"/>
  <c r="BG585"/>
  <c r="BF585"/>
  <c r="T585"/>
  <c r="R585"/>
  <c r="P585"/>
  <c r="BI582"/>
  <c r="BH582"/>
  <c r="BG582"/>
  <c r="BF582"/>
  <c r="T582"/>
  <c r="R582"/>
  <c r="P582"/>
  <c r="BI579"/>
  <c r="BH579"/>
  <c r="BG579"/>
  <c r="BF579"/>
  <c r="T579"/>
  <c r="R579"/>
  <c r="P579"/>
  <c r="BI574"/>
  <c r="BH574"/>
  <c r="BG574"/>
  <c r="BF574"/>
  <c r="T574"/>
  <c r="R574"/>
  <c r="P574"/>
  <c r="BI571"/>
  <c r="BH571"/>
  <c r="BG571"/>
  <c r="BF571"/>
  <c r="T571"/>
  <c r="R571"/>
  <c r="P571"/>
  <c r="BI568"/>
  <c r="BH568"/>
  <c r="BG568"/>
  <c r="BF568"/>
  <c r="T568"/>
  <c r="R568"/>
  <c r="P568"/>
  <c r="BI565"/>
  <c r="BH565"/>
  <c r="BG565"/>
  <c r="BF565"/>
  <c r="T565"/>
  <c r="R565"/>
  <c r="P565"/>
  <c r="BI562"/>
  <c r="BH562"/>
  <c r="BG562"/>
  <c r="BF562"/>
  <c r="T562"/>
  <c r="R562"/>
  <c r="P562"/>
  <c r="BI559"/>
  <c r="BH559"/>
  <c r="BG559"/>
  <c r="BF559"/>
  <c r="T559"/>
  <c r="R559"/>
  <c r="P559"/>
  <c r="BI556"/>
  <c r="BH556"/>
  <c r="BG556"/>
  <c r="BF556"/>
  <c r="T556"/>
  <c r="R556"/>
  <c r="P556"/>
  <c r="BI554"/>
  <c r="BH554"/>
  <c r="BG554"/>
  <c r="BF554"/>
  <c r="T554"/>
  <c r="R554"/>
  <c r="P554"/>
  <c r="BI549"/>
  <c r="BH549"/>
  <c r="BG549"/>
  <c r="BF549"/>
  <c r="T549"/>
  <c r="R549"/>
  <c r="P549"/>
  <c r="BI547"/>
  <c r="BH547"/>
  <c r="BG547"/>
  <c r="BF547"/>
  <c r="T547"/>
  <c r="R547"/>
  <c r="P547"/>
  <c r="BI545"/>
  <c r="BH545"/>
  <c r="BG545"/>
  <c r="BF545"/>
  <c r="T545"/>
  <c r="R545"/>
  <c r="P545"/>
  <c r="BI542"/>
  <c r="BH542"/>
  <c r="BG542"/>
  <c r="BF542"/>
  <c r="T542"/>
  <c r="R542"/>
  <c r="P542"/>
  <c r="BI540"/>
  <c r="BH540"/>
  <c r="BG540"/>
  <c r="BF540"/>
  <c r="T540"/>
  <c r="R540"/>
  <c r="P540"/>
  <c r="BI538"/>
  <c r="BH538"/>
  <c r="BG538"/>
  <c r="BF538"/>
  <c r="T538"/>
  <c r="R538"/>
  <c r="P538"/>
  <c r="BI535"/>
  <c r="BH535"/>
  <c r="BG535"/>
  <c r="BF535"/>
  <c r="T535"/>
  <c r="R535"/>
  <c r="P535"/>
  <c r="BI533"/>
  <c r="BH533"/>
  <c r="BG533"/>
  <c r="BF533"/>
  <c r="T533"/>
  <c r="R533"/>
  <c r="P533"/>
  <c r="BI531"/>
  <c r="BH531"/>
  <c r="BG531"/>
  <c r="BF531"/>
  <c r="T531"/>
  <c r="R531"/>
  <c r="P531"/>
  <c r="BI528"/>
  <c r="BH528"/>
  <c r="BG528"/>
  <c r="BF528"/>
  <c r="T528"/>
  <c r="R528"/>
  <c r="P528"/>
  <c r="BI526"/>
  <c r="BH526"/>
  <c r="BG526"/>
  <c r="BF526"/>
  <c r="T526"/>
  <c r="R526"/>
  <c r="P526"/>
  <c r="BI523"/>
  <c r="BH523"/>
  <c r="BG523"/>
  <c r="BF523"/>
  <c r="T523"/>
  <c r="R523"/>
  <c r="P523"/>
  <c r="BI520"/>
  <c r="BH520"/>
  <c r="BG520"/>
  <c r="BF520"/>
  <c r="T520"/>
  <c r="R520"/>
  <c r="P520"/>
  <c r="BI519"/>
  <c r="BH519"/>
  <c r="BG519"/>
  <c r="BF519"/>
  <c r="T519"/>
  <c r="R519"/>
  <c r="P519"/>
  <c r="BI516"/>
  <c r="BH516"/>
  <c r="BG516"/>
  <c r="BF516"/>
  <c r="T516"/>
  <c r="R516"/>
  <c r="P516"/>
  <c r="BI514"/>
  <c r="BH514"/>
  <c r="BG514"/>
  <c r="BF514"/>
  <c r="T514"/>
  <c r="R514"/>
  <c r="P514"/>
  <c r="BI512"/>
  <c r="BH512"/>
  <c r="BG512"/>
  <c r="BF512"/>
  <c r="T512"/>
  <c r="R512"/>
  <c r="P512"/>
  <c r="BI509"/>
  <c r="BH509"/>
  <c r="BG509"/>
  <c r="BF509"/>
  <c r="T509"/>
  <c r="R509"/>
  <c r="P509"/>
  <c r="BI506"/>
  <c r="BH506"/>
  <c r="BG506"/>
  <c r="BF506"/>
  <c r="T506"/>
  <c r="R506"/>
  <c r="P506"/>
  <c r="BI503"/>
  <c r="BH503"/>
  <c r="BG503"/>
  <c r="BF503"/>
  <c r="T503"/>
  <c r="R503"/>
  <c r="P503"/>
  <c r="BI500"/>
  <c r="BH500"/>
  <c r="BG500"/>
  <c r="BF500"/>
  <c r="T500"/>
  <c r="R500"/>
  <c r="P500"/>
  <c r="BI498"/>
  <c r="BH498"/>
  <c r="BG498"/>
  <c r="BF498"/>
  <c r="T498"/>
  <c r="R498"/>
  <c r="P498"/>
  <c r="BI495"/>
  <c r="BH495"/>
  <c r="BG495"/>
  <c r="BF495"/>
  <c r="T495"/>
  <c r="R495"/>
  <c r="P495"/>
  <c r="BI492"/>
  <c r="BH492"/>
  <c r="BG492"/>
  <c r="BF492"/>
  <c r="T492"/>
  <c r="R492"/>
  <c r="P492"/>
  <c r="BI491"/>
  <c r="BH491"/>
  <c r="BG491"/>
  <c r="BF491"/>
  <c r="T491"/>
  <c r="R491"/>
  <c r="P491"/>
  <c r="BI490"/>
  <c r="BH490"/>
  <c r="BG490"/>
  <c r="BF490"/>
  <c r="T490"/>
  <c r="R490"/>
  <c r="P490"/>
  <c r="BI487"/>
  <c r="BH487"/>
  <c r="BG487"/>
  <c r="BF487"/>
  <c r="T487"/>
  <c r="R487"/>
  <c r="P487"/>
  <c r="BI485"/>
  <c r="BH485"/>
  <c r="BG485"/>
  <c r="BF485"/>
  <c r="T485"/>
  <c r="R485"/>
  <c r="P485"/>
  <c r="BI483"/>
  <c r="BH483"/>
  <c r="BG483"/>
  <c r="BF483"/>
  <c r="T483"/>
  <c r="R483"/>
  <c r="P483"/>
  <c r="BI480"/>
  <c r="BH480"/>
  <c r="BG480"/>
  <c r="BF480"/>
  <c r="T480"/>
  <c r="R480"/>
  <c r="P480"/>
  <c r="BI477"/>
  <c r="BH477"/>
  <c r="BG477"/>
  <c r="BF477"/>
  <c r="T477"/>
  <c r="R477"/>
  <c r="P477"/>
  <c r="BI474"/>
  <c r="BH474"/>
  <c r="BG474"/>
  <c r="BF474"/>
  <c r="T474"/>
  <c r="R474"/>
  <c r="P474"/>
  <c r="BI471"/>
  <c r="BH471"/>
  <c r="BG471"/>
  <c r="BF471"/>
  <c r="T471"/>
  <c r="R471"/>
  <c r="P471"/>
  <c r="BI469"/>
  <c r="BH469"/>
  <c r="BG469"/>
  <c r="BF469"/>
  <c r="T469"/>
  <c r="R469"/>
  <c r="P469"/>
  <c r="BI466"/>
  <c r="BH466"/>
  <c r="BG466"/>
  <c r="BF466"/>
  <c r="T466"/>
  <c r="R466"/>
  <c r="P466"/>
  <c r="BI464"/>
  <c r="BH464"/>
  <c r="BG464"/>
  <c r="BF464"/>
  <c r="T464"/>
  <c r="R464"/>
  <c r="P464"/>
  <c r="BI462"/>
  <c r="BH462"/>
  <c r="BG462"/>
  <c r="BF462"/>
  <c r="T462"/>
  <c r="R462"/>
  <c r="P462"/>
  <c r="BI456"/>
  <c r="BH456"/>
  <c r="BG456"/>
  <c r="BF456"/>
  <c r="T456"/>
  <c r="R456"/>
  <c r="P456"/>
  <c r="BI454"/>
  <c r="BH454"/>
  <c r="BG454"/>
  <c r="BF454"/>
  <c r="T454"/>
  <c r="R454"/>
  <c r="P454"/>
  <c r="BI452"/>
  <c r="BH452"/>
  <c r="BG452"/>
  <c r="BF452"/>
  <c r="T452"/>
  <c r="R452"/>
  <c r="P452"/>
  <c r="BI450"/>
  <c r="BH450"/>
  <c r="BG450"/>
  <c r="BF450"/>
  <c r="T450"/>
  <c r="R450"/>
  <c r="P450"/>
  <c r="BI448"/>
  <c r="BH448"/>
  <c r="BG448"/>
  <c r="BF448"/>
  <c r="T448"/>
  <c r="R448"/>
  <c r="P448"/>
  <c r="BI442"/>
  <c r="BH442"/>
  <c r="BG442"/>
  <c r="BF442"/>
  <c r="T442"/>
  <c r="R442"/>
  <c r="P442"/>
  <c r="BI440"/>
  <c r="BH440"/>
  <c r="BG440"/>
  <c r="BF440"/>
  <c r="T440"/>
  <c r="R440"/>
  <c r="P440"/>
  <c r="BI437"/>
  <c r="BH437"/>
  <c r="BG437"/>
  <c r="BF437"/>
  <c r="T437"/>
  <c r="R437"/>
  <c r="P437"/>
  <c r="BI435"/>
  <c r="BH435"/>
  <c r="BG435"/>
  <c r="BF435"/>
  <c r="T435"/>
  <c r="R435"/>
  <c r="P435"/>
  <c r="BI432"/>
  <c r="BH432"/>
  <c r="BG432"/>
  <c r="BF432"/>
  <c r="T432"/>
  <c r="R432"/>
  <c r="P432"/>
  <c r="BI430"/>
  <c r="BH430"/>
  <c r="BG430"/>
  <c r="BF430"/>
  <c r="T430"/>
  <c r="R430"/>
  <c r="P430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12"/>
  <c r="BH412"/>
  <c r="BG412"/>
  <c r="BF412"/>
  <c r="T412"/>
  <c r="R412"/>
  <c r="P412"/>
  <c r="BI397"/>
  <c r="BH397"/>
  <c r="BG397"/>
  <c r="BF397"/>
  <c r="T397"/>
  <c r="R397"/>
  <c r="P397"/>
  <c r="BI396"/>
  <c r="BH396"/>
  <c r="BG396"/>
  <c r="BF396"/>
  <c r="T396"/>
  <c r="R396"/>
  <c r="P396"/>
  <c r="BI394"/>
  <c r="BH394"/>
  <c r="BG394"/>
  <c r="BF394"/>
  <c r="T394"/>
  <c r="R394"/>
  <c r="P394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75"/>
  <c r="BH375"/>
  <c r="BG375"/>
  <c r="BF375"/>
  <c r="T375"/>
  <c r="R375"/>
  <c r="P375"/>
  <c r="BI370"/>
  <c r="BH370"/>
  <c r="BG370"/>
  <c r="BF370"/>
  <c r="T370"/>
  <c r="R370"/>
  <c r="P370"/>
  <c r="BI366"/>
  <c r="BH366"/>
  <c r="BG366"/>
  <c r="BF366"/>
  <c r="T366"/>
  <c r="R366"/>
  <c r="P366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0"/>
  <c r="BH350"/>
  <c r="BG350"/>
  <c r="BF350"/>
  <c r="T350"/>
  <c r="R350"/>
  <c r="P350"/>
  <c r="BI344"/>
  <c r="BH344"/>
  <c r="BG344"/>
  <c r="BF344"/>
  <c r="T344"/>
  <c r="R344"/>
  <c r="P344"/>
  <c r="BI338"/>
  <c r="BH338"/>
  <c r="BG338"/>
  <c r="BF338"/>
  <c r="T338"/>
  <c r="R338"/>
  <c r="P338"/>
  <c r="BI335"/>
  <c r="BH335"/>
  <c r="BG335"/>
  <c r="BF335"/>
  <c r="T335"/>
  <c r="R335"/>
  <c r="P335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2"/>
  <c r="BH322"/>
  <c r="BG322"/>
  <c r="BF322"/>
  <c r="T322"/>
  <c r="R322"/>
  <c r="P322"/>
  <c r="BI319"/>
  <c r="BH319"/>
  <c r="BG319"/>
  <c r="BF319"/>
  <c r="T319"/>
  <c r="R319"/>
  <c r="P319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292"/>
  <c r="BH292"/>
  <c r="BG292"/>
  <c r="BF292"/>
  <c r="T292"/>
  <c r="R292"/>
  <c r="P292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79"/>
  <c r="BH279"/>
  <c r="BG279"/>
  <c r="BF279"/>
  <c r="T279"/>
  <c r="R279"/>
  <c r="P279"/>
  <c r="BI270"/>
  <c r="BH270"/>
  <c r="BG270"/>
  <c r="BF270"/>
  <c r="T270"/>
  <c r="R270"/>
  <c r="P270"/>
  <c r="BI259"/>
  <c r="BH259"/>
  <c r="BG259"/>
  <c r="BF259"/>
  <c r="T259"/>
  <c r="R259"/>
  <c r="P259"/>
  <c r="BI250"/>
  <c r="BH250"/>
  <c r="BG250"/>
  <c r="BF250"/>
  <c r="T250"/>
  <c r="R250"/>
  <c r="P250"/>
  <c r="BI248"/>
  <c r="BH248"/>
  <c r="BG248"/>
  <c r="BF248"/>
  <c r="T248"/>
  <c r="R248"/>
  <c r="P248"/>
  <c r="BI227"/>
  <c r="BH227"/>
  <c r="BG227"/>
  <c r="BF227"/>
  <c r="T227"/>
  <c r="R227"/>
  <c r="P227"/>
  <c r="BI223"/>
  <c r="BH223"/>
  <c r="BG223"/>
  <c r="BF223"/>
  <c r="T223"/>
  <c r="R223"/>
  <c r="P223"/>
  <c r="BI216"/>
  <c r="BH216"/>
  <c r="BG216"/>
  <c r="BF216"/>
  <c r="T216"/>
  <c r="R216"/>
  <c r="P216"/>
  <c r="BI209"/>
  <c r="BH209"/>
  <c r="BG209"/>
  <c r="BF209"/>
  <c r="T209"/>
  <c r="R209"/>
  <c r="P209"/>
  <c r="BI203"/>
  <c r="BH203"/>
  <c r="BG203"/>
  <c r="BF203"/>
  <c r="T203"/>
  <c r="R203"/>
  <c r="P203"/>
  <c r="BI193"/>
  <c r="BH193"/>
  <c r="BG193"/>
  <c r="BF193"/>
  <c r="T193"/>
  <c r="R193"/>
  <c r="P193"/>
  <c r="BI183"/>
  <c r="BH183"/>
  <c r="BG183"/>
  <c r="BF183"/>
  <c r="T183"/>
  <c r="R183"/>
  <c r="P183"/>
  <c r="BI173"/>
  <c r="BH173"/>
  <c r="BG173"/>
  <c r="BF173"/>
  <c r="T173"/>
  <c r="R173"/>
  <c r="P173"/>
  <c r="BI163"/>
  <c r="BH163"/>
  <c r="BG163"/>
  <c r="BF163"/>
  <c r="T163"/>
  <c r="R163"/>
  <c r="P163"/>
  <c r="BI152"/>
  <c r="BH152"/>
  <c r="BG152"/>
  <c r="BF152"/>
  <c r="T152"/>
  <c r="R152"/>
  <c r="P152"/>
  <c r="BI149"/>
  <c r="BH149"/>
  <c r="BG149"/>
  <c r="BF149"/>
  <c r="T149"/>
  <c r="R149"/>
  <c r="P149"/>
  <c r="BI131"/>
  <c r="BH131"/>
  <c r="BG131"/>
  <c r="BF131"/>
  <c r="T131"/>
  <c r="R131"/>
  <c r="P131"/>
  <c r="BI120"/>
  <c r="BH120"/>
  <c r="BG120"/>
  <c r="BF120"/>
  <c r="T120"/>
  <c r="R120"/>
  <c r="P120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89"/>
  <c r="J17"/>
  <c r="J12"/>
  <c r="J86"/>
  <c r="E7"/>
  <c r="E48"/>
  <c i="3" r="J37"/>
  <c r="J36"/>
  <c i="1" r="AY56"/>
  <c i="3" r="J35"/>
  <c i="1" r="AX56"/>
  <c i="3" r="BI600"/>
  <c r="BH600"/>
  <c r="BG600"/>
  <c r="BF600"/>
  <c r="T600"/>
  <c r="R600"/>
  <c r="P600"/>
  <c r="BI598"/>
  <c r="BH598"/>
  <c r="BG598"/>
  <c r="BF598"/>
  <c r="T598"/>
  <c r="R598"/>
  <c r="P598"/>
  <c r="BI595"/>
  <c r="BH595"/>
  <c r="BG595"/>
  <c r="BF595"/>
  <c r="T595"/>
  <c r="R595"/>
  <c r="P595"/>
  <c r="BI592"/>
  <c r="BH592"/>
  <c r="BG592"/>
  <c r="BF592"/>
  <c r="T592"/>
  <c r="R592"/>
  <c r="P592"/>
  <c r="BI589"/>
  <c r="BH589"/>
  <c r="BG589"/>
  <c r="BF589"/>
  <c r="T589"/>
  <c r="R589"/>
  <c r="P589"/>
  <c r="BI587"/>
  <c r="BH587"/>
  <c r="BG587"/>
  <c r="BF587"/>
  <c r="T587"/>
  <c r="R587"/>
  <c r="P587"/>
  <c r="BI584"/>
  <c r="BH584"/>
  <c r="BG584"/>
  <c r="BF584"/>
  <c r="T584"/>
  <c r="R584"/>
  <c r="P584"/>
  <c r="BI582"/>
  <c r="BH582"/>
  <c r="BG582"/>
  <c r="BF582"/>
  <c r="T582"/>
  <c r="R582"/>
  <c r="P582"/>
  <c r="BI579"/>
  <c r="BH579"/>
  <c r="BG579"/>
  <c r="BF579"/>
  <c r="T579"/>
  <c r="R579"/>
  <c r="P579"/>
  <c r="BI575"/>
  <c r="BH575"/>
  <c r="BG575"/>
  <c r="BF575"/>
  <c r="T575"/>
  <c r="T574"/>
  <c r="R575"/>
  <c r="R574"/>
  <c r="P575"/>
  <c r="P574"/>
  <c r="BI572"/>
  <c r="BH572"/>
  <c r="BG572"/>
  <c r="BF572"/>
  <c r="T572"/>
  <c r="R572"/>
  <c r="P572"/>
  <c r="BI569"/>
  <c r="BH569"/>
  <c r="BG569"/>
  <c r="BF569"/>
  <c r="T569"/>
  <c r="R569"/>
  <c r="P569"/>
  <c r="BI567"/>
  <c r="BH567"/>
  <c r="BG567"/>
  <c r="BF567"/>
  <c r="T567"/>
  <c r="R567"/>
  <c r="P567"/>
  <c r="BI564"/>
  <c r="BH564"/>
  <c r="BG564"/>
  <c r="BF564"/>
  <c r="T564"/>
  <c r="R564"/>
  <c r="P564"/>
  <c r="BI561"/>
  <c r="BH561"/>
  <c r="BG561"/>
  <c r="BF561"/>
  <c r="T561"/>
  <c r="R561"/>
  <c r="P561"/>
  <c r="BI557"/>
  <c r="BH557"/>
  <c r="BG557"/>
  <c r="BF557"/>
  <c r="T557"/>
  <c r="R557"/>
  <c r="P557"/>
  <c r="BI554"/>
  <c r="BH554"/>
  <c r="BG554"/>
  <c r="BF554"/>
  <c r="T554"/>
  <c r="R554"/>
  <c r="P554"/>
  <c r="BI551"/>
  <c r="BH551"/>
  <c r="BG551"/>
  <c r="BF551"/>
  <c r="T551"/>
  <c r="R551"/>
  <c r="P551"/>
  <c r="BI548"/>
  <c r="BH548"/>
  <c r="BG548"/>
  <c r="BF548"/>
  <c r="T548"/>
  <c r="R548"/>
  <c r="P548"/>
  <c r="BI545"/>
  <c r="BH545"/>
  <c r="BG545"/>
  <c r="BF545"/>
  <c r="T545"/>
  <c r="R545"/>
  <c r="P545"/>
  <c r="BI542"/>
  <c r="BH542"/>
  <c r="BG542"/>
  <c r="BF542"/>
  <c r="T542"/>
  <c r="R542"/>
  <c r="P542"/>
  <c r="BI539"/>
  <c r="BH539"/>
  <c r="BG539"/>
  <c r="BF539"/>
  <c r="T539"/>
  <c r="R539"/>
  <c r="P539"/>
  <c r="BI536"/>
  <c r="BH536"/>
  <c r="BG536"/>
  <c r="BF536"/>
  <c r="T536"/>
  <c r="R536"/>
  <c r="P536"/>
  <c r="BI533"/>
  <c r="BH533"/>
  <c r="BG533"/>
  <c r="BF533"/>
  <c r="T533"/>
  <c r="R533"/>
  <c r="P533"/>
  <c r="BI530"/>
  <c r="BH530"/>
  <c r="BG530"/>
  <c r="BF530"/>
  <c r="T530"/>
  <c r="R530"/>
  <c r="P530"/>
  <c r="BI528"/>
  <c r="BH528"/>
  <c r="BG528"/>
  <c r="BF528"/>
  <c r="T528"/>
  <c r="R528"/>
  <c r="P528"/>
  <c r="BI525"/>
  <c r="BH525"/>
  <c r="BG525"/>
  <c r="BF525"/>
  <c r="T525"/>
  <c r="R525"/>
  <c r="P525"/>
  <c r="BI522"/>
  <c r="BH522"/>
  <c r="BG522"/>
  <c r="BF522"/>
  <c r="T522"/>
  <c r="R522"/>
  <c r="P522"/>
  <c r="BI521"/>
  <c r="BH521"/>
  <c r="BG521"/>
  <c r="BF521"/>
  <c r="T521"/>
  <c r="R521"/>
  <c r="P521"/>
  <c r="BI520"/>
  <c r="BH520"/>
  <c r="BG520"/>
  <c r="BF520"/>
  <c r="T520"/>
  <c r="R520"/>
  <c r="P520"/>
  <c r="BI517"/>
  <c r="BH517"/>
  <c r="BG517"/>
  <c r="BF517"/>
  <c r="T517"/>
  <c r="R517"/>
  <c r="P517"/>
  <c r="BI515"/>
  <c r="BH515"/>
  <c r="BG515"/>
  <c r="BF515"/>
  <c r="T515"/>
  <c r="R515"/>
  <c r="P515"/>
  <c r="BI513"/>
  <c r="BH513"/>
  <c r="BG513"/>
  <c r="BF513"/>
  <c r="T513"/>
  <c r="R513"/>
  <c r="P513"/>
  <c r="BI510"/>
  <c r="BH510"/>
  <c r="BG510"/>
  <c r="BF510"/>
  <c r="T510"/>
  <c r="R510"/>
  <c r="P510"/>
  <c r="BI508"/>
  <c r="BH508"/>
  <c r="BG508"/>
  <c r="BF508"/>
  <c r="T508"/>
  <c r="R508"/>
  <c r="P508"/>
  <c r="BI505"/>
  <c r="BH505"/>
  <c r="BG505"/>
  <c r="BF505"/>
  <c r="T505"/>
  <c r="R505"/>
  <c r="P505"/>
  <c r="BI502"/>
  <c r="BH502"/>
  <c r="BG502"/>
  <c r="BF502"/>
  <c r="T502"/>
  <c r="R502"/>
  <c r="P502"/>
  <c r="BI497"/>
  <c r="BH497"/>
  <c r="BG497"/>
  <c r="BF497"/>
  <c r="T497"/>
  <c r="R497"/>
  <c r="P497"/>
  <c r="BI494"/>
  <c r="BH494"/>
  <c r="BG494"/>
  <c r="BF494"/>
  <c r="T494"/>
  <c r="R494"/>
  <c r="P494"/>
  <c r="BI491"/>
  <c r="BH491"/>
  <c r="BG491"/>
  <c r="BF491"/>
  <c r="T491"/>
  <c r="R491"/>
  <c r="P491"/>
  <c r="BI488"/>
  <c r="BH488"/>
  <c r="BG488"/>
  <c r="BF488"/>
  <c r="T488"/>
  <c r="R488"/>
  <c r="P488"/>
  <c r="BI485"/>
  <c r="BH485"/>
  <c r="BG485"/>
  <c r="BF485"/>
  <c r="T485"/>
  <c r="R485"/>
  <c r="P485"/>
  <c r="BI483"/>
  <c r="BH483"/>
  <c r="BG483"/>
  <c r="BF483"/>
  <c r="T483"/>
  <c r="R483"/>
  <c r="P483"/>
  <c r="BI481"/>
  <c r="BH481"/>
  <c r="BG481"/>
  <c r="BF481"/>
  <c r="T481"/>
  <c r="R481"/>
  <c r="P481"/>
  <c r="BI478"/>
  <c r="BH478"/>
  <c r="BG478"/>
  <c r="BF478"/>
  <c r="T478"/>
  <c r="R478"/>
  <c r="P478"/>
  <c r="BI476"/>
  <c r="BH476"/>
  <c r="BG476"/>
  <c r="BF476"/>
  <c r="T476"/>
  <c r="R476"/>
  <c r="P476"/>
  <c r="BI474"/>
  <c r="BH474"/>
  <c r="BG474"/>
  <c r="BF474"/>
  <c r="T474"/>
  <c r="R474"/>
  <c r="P474"/>
  <c r="BI471"/>
  <c r="BH471"/>
  <c r="BG471"/>
  <c r="BF471"/>
  <c r="T471"/>
  <c r="R471"/>
  <c r="P471"/>
  <c r="BI469"/>
  <c r="BH469"/>
  <c r="BG469"/>
  <c r="BF469"/>
  <c r="T469"/>
  <c r="R469"/>
  <c r="P469"/>
  <c r="BI466"/>
  <c r="BH466"/>
  <c r="BG466"/>
  <c r="BF466"/>
  <c r="T466"/>
  <c r="R466"/>
  <c r="P466"/>
  <c r="BI464"/>
  <c r="BH464"/>
  <c r="BG464"/>
  <c r="BF464"/>
  <c r="T464"/>
  <c r="R464"/>
  <c r="P464"/>
  <c r="BI461"/>
  <c r="BH461"/>
  <c r="BG461"/>
  <c r="BF461"/>
  <c r="T461"/>
  <c r="R461"/>
  <c r="P461"/>
  <c r="BI458"/>
  <c r="BH458"/>
  <c r="BG458"/>
  <c r="BF458"/>
  <c r="T458"/>
  <c r="R458"/>
  <c r="P458"/>
  <c r="BI456"/>
  <c r="BH456"/>
  <c r="BG456"/>
  <c r="BF456"/>
  <c r="T456"/>
  <c r="R456"/>
  <c r="P456"/>
  <c r="BI453"/>
  <c r="BH453"/>
  <c r="BG453"/>
  <c r="BF453"/>
  <c r="T453"/>
  <c r="R453"/>
  <c r="P453"/>
  <c r="BI450"/>
  <c r="BH450"/>
  <c r="BG450"/>
  <c r="BF450"/>
  <c r="T450"/>
  <c r="R450"/>
  <c r="P450"/>
  <c r="BI447"/>
  <c r="BH447"/>
  <c r="BG447"/>
  <c r="BF447"/>
  <c r="T447"/>
  <c r="R447"/>
  <c r="P447"/>
  <c r="BI445"/>
  <c r="BH445"/>
  <c r="BG445"/>
  <c r="BF445"/>
  <c r="T445"/>
  <c r="R445"/>
  <c r="P445"/>
  <c r="BI442"/>
  <c r="BH442"/>
  <c r="BG442"/>
  <c r="BF442"/>
  <c r="T442"/>
  <c r="R442"/>
  <c r="P442"/>
  <c r="BI440"/>
  <c r="BH440"/>
  <c r="BG440"/>
  <c r="BF440"/>
  <c r="T440"/>
  <c r="R440"/>
  <c r="P440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27"/>
  <c r="BH427"/>
  <c r="BG427"/>
  <c r="BF427"/>
  <c r="T427"/>
  <c r="R427"/>
  <c r="P427"/>
  <c r="BI426"/>
  <c r="BH426"/>
  <c r="BG426"/>
  <c r="BF426"/>
  <c r="T426"/>
  <c r="R426"/>
  <c r="P426"/>
  <c r="BI425"/>
  <c r="BH425"/>
  <c r="BG425"/>
  <c r="BF425"/>
  <c r="T425"/>
  <c r="R425"/>
  <c r="P425"/>
  <c r="BI422"/>
  <c r="BH422"/>
  <c r="BG422"/>
  <c r="BF422"/>
  <c r="T422"/>
  <c r="R422"/>
  <c r="P422"/>
  <c r="BI420"/>
  <c r="BH420"/>
  <c r="BG420"/>
  <c r="BF420"/>
  <c r="T420"/>
  <c r="R420"/>
  <c r="P420"/>
  <c r="BI417"/>
  <c r="BH417"/>
  <c r="BG417"/>
  <c r="BF417"/>
  <c r="T417"/>
  <c r="R417"/>
  <c r="P417"/>
  <c r="BI414"/>
  <c r="BH414"/>
  <c r="BG414"/>
  <c r="BF414"/>
  <c r="T414"/>
  <c r="R414"/>
  <c r="P414"/>
  <c r="BI411"/>
  <c r="BH411"/>
  <c r="BG411"/>
  <c r="BF411"/>
  <c r="T411"/>
  <c r="R411"/>
  <c r="P411"/>
  <c r="BI408"/>
  <c r="BH408"/>
  <c r="BG408"/>
  <c r="BF408"/>
  <c r="T408"/>
  <c r="R408"/>
  <c r="P408"/>
  <c r="BI406"/>
  <c r="BH406"/>
  <c r="BG406"/>
  <c r="BF406"/>
  <c r="T406"/>
  <c r="R406"/>
  <c r="P406"/>
  <c r="BI404"/>
  <c r="BH404"/>
  <c r="BG404"/>
  <c r="BF404"/>
  <c r="T404"/>
  <c r="R404"/>
  <c r="P404"/>
  <c r="BI399"/>
  <c r="BH399"/>
  <c r="BG399"/>
  <c r="BF399"/>
  <c r="T399"/>
  <c r="R399"/>
  <c r="P399"/>
  <c r="BI397"/>
  <c r="BH397"/>
  <c r="BG397"/>
  <c r="BF397"/>
  <c r="T397"/>
  <c r="R397"/>
  <c r="P397"/>
  <c r="BI396"/>
  <c r="BH396"/>
  <c r="BG396"/>
  <c r="BF396"/>
  <c r="T396"/>
  <c r="R396"/>
  <c r="P396"/>
  <c r="BI394"/>
  <c r="BH394"/>
  <c r="BG394"/>
  <c r="BF394"/>
  <c r="T394"/>
  <c r="R394"/>
  <c r="P394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35"/>
  <c r="BH335"/>
  <c r="BG335"/>
  <c r="BF335"/>
  <c r="T335"/>
  <c r="R335"/>
  <c r="P335"/>
  <c r="BI330"/>
  <c r="BH330"/>
  <c r="BG330"/>
  <c r="BF330"/>
  <c r="T330"/>
  <c r="R330"/>
  <c r="P330"/>
  <c r="BI322"/>
  <c r="BH322"/>
  <c r="BG322"/>
  <c r="BF322"/>
  <c r="T322"/>
  <c r="R322"/>
  <c r="P322"/>
  <c r="BI315"/>
  <c r="BH315"/>
  <c r="BG315"/>
  <c r="BF315"/>
  <c r="T315"/>
  <c r="R315"/>
  <c r="P315"/>
  <c r="BI308"/>
  <c r="BH308"/>
  <c r="BG308"/>
  <c r="BF308"/>
  <c r="T308"/>
  <c r="R308"/>
  <c r="P308"/>
  <c r="BI305"/>
  <c r="BH305"/>
  <c r="BG305"/>
  <c r="BF305"/>
  <c r="T305"/>
  <c r="R305"/>
  <c r="P305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0"/>
  <c r="BH280"/>
  <c r="BG280"/>
  <c r="BF280"/>
  <c r="T280"/>
  <c r="R280"/>
  <c r="P280"/>
  <c r="BI277"/>
  <c r="BH277"/>
  <c r="BG277"/>
  <c r="BF277"/>
  <c r="T277"/>
  <c r="R277"/>
  <c r="P277"/>
  <c r="BI275"/>
  <c r="BH275"/>
  <c r="BG275"/>
  <c r="BF275"/>
  <c r="T275"/>
  <c r="R275"/>
  <c r="P275"/>
  <c r="BI272"/>
  <c r="BH272"/>
  <c r="BG272"/>
  <c r="BF272"/>
  <c r="T272"/>
  <c r="R272"/>
  <c r="P272"/>
  <c r="BI262"/>
  <c r="BH262"/>
  <c r="BG262"/>
  <c r="BF262"/>
  <c r="T262"/>
  <c r="R262"/>
  <c r="P262"/>
  <c r="BI260"/>
  <c r="BH260"/>
  <c r="BG260"/>
  <c r="BF260"/>
  <c r="T260"/>
  <c r="R260"/>
  <c r="P260"/>
  <c r="BI257"/>
  <c r="BH257"/>
  <c r="BG257"/>
  <c r="BF257"/>
  <c r="T257"/>
  <c r="R257"/>
  <c r="P257"/>
  <c r="BI246"/>
  <c r="BH246"/>
  <c r="BG246"/>
  <c r="BF246"/>
  <c r="T246"/>
  <c r="R246"/>
  <c r="P246"/>
  <c r="BI236"/>
  <c r="BH236"/>
  <c r="BG236"/>
  <c r="BF236"/>
  <c r="T236"/>
  <c r="R236"/>
  <c r="P236"/>
  <c r="BI228"/>
  <c r="BH228"/>
  <c r="BG228"/>
  <c r="BF228"/>
  <c r="T228"/>
  <c r="R228"/>
  <c r="P228"/>
  <c r="BI207"/>
  <c r="BH207"/>
  <c r="BG207"/>
  <c r="BF207"/>
  <c r="T207"/>
  <c r="R207"/>
  <c r="P207"/>
  <c r="BI199"/>
  <c r="BH199"/>
  <c r="BG199"/>
  <c r="BF199"/>
  <c r="T199"/>
  <c r="R199"/>
  <c r="P199"/>
  <c r="BI191"/>
  <c r="BH191"/>
  <c r="BG191"/>
  <c r="BF191"/>
  <c r="T191"/>
  <c r="R191"/>
  <c r="P191"/>
  <c r="BI183"/>
  <c r="BH183"/>
  <c r="BG183"/>
  <c r="BF183"/>
  <c r="T183"/>
  <c r="R183"/>
  <c r="P183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0"/>
  <c r="BH160"/>
  <c r="BG160"/>
  <c r="BF160"/>
  <c r="T160"/>
  <c r="R160"/>
  <c r="P160"/>
  <c r="BI152"/>
  <c r="BH152"/>
  <c r="BG152"/>
  <c r="BF152"/>
  <c r="T152"/>
  <c r="R152"/>
  <c r="P152"/>
  <c r="BI146"/>
  <c r="BH146"/>
  <c r="BG146"/>
  <c r="BF146"/>
  <c r="T146"/>
  <c r="R146"/>
  <c r="P146"/>
  <c r="BI137"/>
  <c r="BH137"/>
  <c r="BG137"/>
  <c r="BF137"/>
  <c r="T137"/>
  <c r="R137"/>
  <c r="P137"/>
  <c r="BI134"/>
  <c r="BH134"/>
  <c r="BG134"/>
  <c r="BF134"/>
  <c r="T134"/>
  <c r="R134"/>
  <c r="P134"/>
  <c r="BI120"/>
  <c r="BH120"/>
  <c r="BG120"/>
  <c r="BF120"/>
  <c r="T120"/>
  <c r="R120"/>
  <c r="P120"/>
  <c r="BI111"/>
  <c r="BH111"/>
  <c r="BG111"/>
  <c r="BF111"/>
  <c r="T111"/>
  <c r="R111"/>
  <c r="P111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52"/>
  <c r="E7"/>
  <c r="E48"/>
  <c i="2" r="J37"/>
  <c r="J36"/>
  <c i="1" r="AY55"/>
  <c i="2" r="J35"/>
  <c i="1" r="AX55"/>
  <c i="2"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T102"/>
  <c r="R103"/>
  <c r="R102"/>
  <c r="P103"/>
  <c r="P102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77"/>
  <c r="E7"/>
  <c r="E73"/>
  <c i="1" r="L50"/>
  <c r="AM50"/>
  <c r="AM49"/>
  <c r="L49"/>
  <c r="AM47"/>
  <c r="L47"/>
  <c r="L45"/>
  <c r="L44"/>
  <c i="3" r="J598"/>
  <c r="BK191"/>
  <c r="J542"/>
  <c r="BK542"/>
  <c r="BK425"/>
  <c r="BK411"/>
  <c i="4" r="J556"/>
  <c r="J562"/>
  <c r="BK632"/>
  <c r="BK417"/>
  <c r="J509"/>
  <c r="J540"/>
  <c r="J357"/>
  <c i="5" r="J438"/>
  <c r="J262"/>
  <c r="J530"/>
  <c r="BK488"/>
  <c r="BK438"/>
  <c r="BK318"/>
  <c i="3" r="J382"/>
  <c r="BK522"/>
  <c r="BK315"/>
  <c r="BK551"/>
  <c r="BK435"/>
  <c r="J525"/>
  <c r="BK517"/>
  <c r="BK134"/>
  <c i="4" r="BK547"/>
  <c r="BK435"/>
  <c r="J462"/>
  <c r="BK464"/>
  <c r="J617"/>
  <c r="J549"/>
  <c r="BK163"/>
  <c i="5" r="J250"/>
  <c r="J430"/>
  <c r="J158"/>
  <c r="J476"/>
  <c r="J427"/>
  <c r="J538"/>
  <c i="3" r="J456"/>
  <c r="J471"/>
  <c r="J351"/>
  <c r="BK351"/>
  <c r="BK582"/>
  <c r="BK510"/>
  <c r="J497"/>
  <c i="4" r="BK477"/>
  <c r="J519"/>
  <c r="J471"/>
  <c r="J487"/>
  <c r="J506"/>
  <c r="J366"/>
  <c r="BK250"/>
  <c i="5" r="J241"/>
  <c r="BK287"/>
  <c r="BK319"/>
  <c r="BK520"/>
  <c r="J244"/>
  <c r="BK211"/>
  <c i="2" r="BK90"/>
  <c i="3" r="BK417"/>
  <c r="J564"/>
  <c r="J433"/>
  <c r="J445"/>
  <c r="BK394"/>
  <c r="J289"/>
  <c i="4" r="J644"/>
  <c r="J568"/>
  <c r="BK595"/>
  <c r="J322"/>
  <c r="BK440"/>
  <c r="J596"/>
  <c r="J483"/>
  <c i="5" r="BK353"/>
  <c r="BK151"/>
  <c r="J192"/>
  <c r="J534"/>
  <c i="2" r="J106"/>
  <c i="3" r="J191"/>
  <c r="BK399"/>
  <c r="J520"/>
  <c i="4" r="BK660"/>
  <c r="J587"/>
  <c r="J516"/>
  <c r="J303"/>
  <c i="5" r="J342"/>
  <c r="J185"/>
  <c i="3" r="J528"/>
  <c r="BK515"/>
  <c r="BK364"/>
  <c i="4" r="BK719"/>
  <c r="BK485"/>
  <c r="J547"/>
  <c r="BK370"/>
  <c i="5" r="J327"/>
  <c r="J467"/>
  <c r="BK503"/>
  <c i="3" r="J414"/>
  <c r="BK508"/>
  <c r="J275"/>
  <c i="4" r="BK394"/>
  <c r="J423"/>
  <c r="J454"/>
  <c r="J306"/>
  <c i="5" r="BK425"/>
  <c r="BK336"/>
  <c i="3" r="J417"/>
  <c r="BK272"/>
  <c r="J533"/>
  <c i="4" r="BK538"/>
  <c r="J605"/>
  <c r="BK500"/>
  <c r="BK587"/>
  <c r="BK357"/>
  <c i="5" r="BK530"/>
  <c r="BK196"/>
  <c r="J399"/>
  <c r="J325"/>
  <c i="2" r="BK108"/>
  <c i="3" r="J592"/>
  <c r="BK404"/>
  <c r="J166"/>
  <c r="J146"/>
  <c r="BK262"/>
  <c i="4" r="BK509"/>
  <c r="BK363"/>
  <c r="BK506"/>
  <c r="BK216"/>
  <c i="3" r="BK297"/>
  <c r="BK471"/>
  <c r="BK481"/>
  <c r="BK445"/>
  <c r="J485"/>
  <c i="4" r="BK383"/>
  <c r="BK568"/>
  <c r="J595"/>
  <c r="J344"/>
  <c r="J396"/>
  <c r="J101"/>
  <c i="5" r="BK432"/>
  <c r="J359"/>
  <c r="J414"/>
  <c r="J108"/>
  <c r="BK281"/>
  <c i="2" r="J89"/>
  <c i="3" r="BK533"/>
  <c r="BK152"/>
  <c r="BK433"/>
  <c r="J396"/>
  <c r="BK440"/>
  <c i="4" r="BK559"/>
  <c r="J413"/>
  <c r="J338"/>
  <c r="BK528"/>
  <c r="BK614"/>
  <c r="J450"/>
  <c i="3" r="BK301"/>
  <c r="J349"/>
  <c r="J426"/>
  <c r="J364"/>
  <c i="4" r="BK483"/>
  <c r="BK397"/>
  <c r="J626"/>
  <c r="BK596"/>
  <c r="J675"/>
  <c r="J672"/>
  <c r="BK107"/>
  <c i="5" r="J256"/>
  <c r="BK250"/>
  <c r="BK185"/>
  <c r="J358"/>
  <c i="3" r="J517"/>
  <c r="J587"/>
  <c r="BK442"/>
  <c r="BK362"/>
  <c i="4" r="BK325"/>
  <c r="BK396"/>
  <c r="J629"/>
  <c r="BK101"/>
  <c i="5" r="J281"/>
  <c r="J350"/>
  <c r="BK102"/>
  <c i="3" r="BK295"/>
  <c r="BK183"/>
  <c r="J120"/>
  <c r="BK494"/>
  <c r="BK386"/>
  <c i="4" r="J611"/>
  <c r="BK98"/>
  <c r="BK110"/>
  <c r="J535"/>
  <c r="J279"/>
  <c i="5" r="J503"/>
  <c r="J353"/>
  <c r="J268"/>
  <c i="3" r="J425"/>
  <c r="BK513"/>
  <c r="J440"/>
  <c r="BK397"/>
  <c i="4" r="BK638"/>
  <c r="BK366"/>
  <c r="J425"/>
  <c i="5" r="BK165"/>
  <c r="J483"/>
  <c r="BK136"/>
  <c i="3" r="J386"/>
  <c r="J539"/>
  <c r="BK120"/>
  <c i="4" r="J704"/>
  <c r="J495"/>
  <c r="BK668"/>
  <c r="J490"/>
  <c i="5" r="BK268"/>
  <c r="J360"/>
  <c r="BK325"/>
  <c i="3" r="J522"/>
  <c r="J561"/>
  <c r="BK458"/>
  <c r="BK355"/>
  <c i="4" r="J327"/>
  <c r="J421"/>
  <c r="J104"/>
  <c r="BK389"/>
  <c i="5" r="BK427"/>
  <c r="BK299"/>
  <c r="BK440"/>
  <c i="3" r="J362"/>
  <c r="J510"/>
  <c r="J579"/>
  <c i="4" r="BK292"/>
  <c r="BK556"/>
  <c r="J435"/>
  <c r="BK430"/>
  <c i="5" r="BK275"/>
  <c r="BK291"/>
  <c r="BK234"/>
  <c r="J165"/>
  <c i="3" r="J557"/>
  <c r="J589"/>
  <c r="BK388"/>
  <c r="BK396"/>
  <c r="J447"/>
  <c i="4" r="J600"/>
  <c r="J592"/>
  <c r="J350"/>
  <c r="J419"/>
  <c r="BK503"/>
  <c r="J397"/>
  <c i="5" r="BK491"/>
  <c r="J431"/>
  <c r="J404"/>
  <c r="J512"/>
  <c r="J378"/>
  <c r="J99"/>
  <c i="3" r="J478"/>
  <c r="J575"/>
  <c r="BK600"/>
  <c r="BK94"/>
  <c r="BK382"/>
  <c r="BK483"/>
  <c r="J545"/>
  <c r="BK575"/>
  <c i="4" r="BK704"/>
  <c r="BK437"/>
  <c r="J514"/>
  <c r="BK306"/>
  <c r="J437"/>
  <c r="BK641"/>
  <c r="BK375"/>
  <c r="J335"/>
  <c i="5" r="BK262"/>
  <c r="BK241"/>
  <c r="J334"/>
  <c r="BK391"/>
  <c r="BK192"/>
  <c r="BK397"/>
  <c r="BK256"/>
  <c i="2" r="J86"/>
  <c i="3" r="BK548"/>
  <c r="BK146"/>
  <c r="BK236"/>
  <c r="BK528"/>
  <c r="BK166"/>
  <c r="BK299"/>
  <c i="4" r="J452"/>
  <c r="J702"/>
  <c r="BK466"/>
  <c r="J427"/>
  <c r="J363"/>
  <c i="5" r="J380"/>
  <c r="J435"/>
  <c r="J213"/>
  <c r="BK446"/>
  <c r="J339"/>
  <c i="2" r="BK88"/>
  <c i="3" r="J103"/>
  <c r="J572"/>
  <c r="J134"/>
  <c r="BK137"/>
  <c r="BK466"/>
  <c r="J94"/>
  <c r="J111"/>
  <c i="4" r="BK427"/>
  <c r="J500"/>
  <c r="BK620"/>
  <c r="J620"/>
  <c r="BK554"/>
  <c r="J394"/>
  <c r="BK104"/>
  <c i="5" r="BK301"/>
  <c r="J397"/>
  <c r="J371"/>
  <c r="BK172"/>
  <c r="BK431"/>
  <c r="J96"/>
  <c i="2" r="J88"/>
  <c i="3" r="J175"/>
  <c r="J437"/>
  <c r="J272"/>
  <c r="BK103"/>
  <c i="4" r="J98"/>
  <c r="BK617"/>
  <c r="J456"/>
  <c r="J585"/>
  <c r="BK680"/>
  <c i="5" r="BK378"/>
  <c r="BK158"/>
  <c r="J291"/>
  <c r="J425"/>
  <c r="BK516"/>
  <c r="BK144"/>
  <c i="3" r="BK461"/>
  <c r="J567"/>
  <c r="BK469"/>
  <c r="BK422"/>
  <c r="J297"/>
  <c r="J299"/>
  <c r="BK572"/>
  <c i="4" r="BK425"/>
  <c r="J689"/>
  <c r="BK623"/>
  <c r="BK432"/>
  <c r="J448"/>
  <c r="BK287"/>
  <c r="BK209"/>
  <c i="5" r="J408"/>
  <c r="J275"/>
  <c r="J520"/>
  <c i="2" r="BK89"/>
  <c i="3" r="J584"/>
  <c r="J335"/>
  <c r="BK557"/>
  <c r="BK175"/>
  <c i="4" r="BK717"/>
  <c r="BK95"/>
  <c r="BK655"/>
  <c r="BK387"/>
  <c r="BK412"/>
  <c r="BK571"/>
  <c r="BK338"/>
  <c r="BK120"/>
  <c i="5" r="BK227"/>
  <c r="J389"/>
  <c r="J446"/>
  <c r="BK528"/>
  <c r="J323"/>
  <c r="BK334"/>
  <c i="3" r="J466"/>
  <c r="BK280"/>
  <c r="J420"/>
  <c r="J246"/>
  <c r="J404"/>
  <c i="4" r="BK711"/>
  <c r="BK421"/>
  <c r="BK611"/>
  <c r="BK469"/>
  <c r="BK545"/>
  <c r="J389"/>
  <c r="BK303"/>
  <c r="BK520"/>
  <c i="5" r="J488"/>
  <c r="J523"/>
  <c r="J480"/>
  <c r="J391"/>
  <c r="BK495"/>
  <c r="BK408"/>
  <c r="J367"/>
  <c r="J491"/>
  <c r="BK323"/>
  <c i="3" r="J394"/>
  <c r="BK308"/>
  <c r="J384"/>
  <c r="J474"/>
  <c r="BK305"/>
  <c r="BK97"/>
  <c r="J399"/>
  <c i="4" r="J531"/>
  <c r="J680"/>
  <c r="BK319"/>
  <c r="J110"/>
  <c r="BK462"/>
  <c r="BK385"/>
  <c r="BK311"/>
  <c i="5" r="BK417"/>
  <c r="J219"/>
  <c r="BK452"/>
  <c r="J336"/>
  <c i="2" r="F34"/>
  <c i="3" r="J308"/>
  <c r="J450"/>
  <c r="BK414"/>
  <c i="4" r="BK574"/>
  <c r="J412"/>
  <c r="J474"/>
  <c r="BK474"/>
  <c r="BK635"/>
  <c r="BK579"/>
  <c r="J223"/>
  <c i="5" r="BK401"/>
  <c r="J172"/>
  <c r="J525"/>
  <c r="J319"/>
  <c r="BK537"/>
  <c r="J406"/>
  <c i="2" r="J97"/>
  <c i="3" r="BK347"/>
  <c r="BK260"/>
  <c r="J595"/>
  <c r="J366"/>
  <c r="J483"/>
  <c r="BK437"/>
  <c i="4" r="J533"/>
  <c r="J492"/>
  <c r="J660"/>
  <c r="BK259"/>
  <c r="J542"/>
  <c i="5" r="BK435"/>
  <c r="J196"/>
  <c r="BK480"/>
  <c r="BK404"/>
  <c i="3" r="BK521"/>
  <c r="BK545"/>
  <c r="BK567"/>
  <c r="J347"/>
  <c r="J207"/>
  <c i="4" r="BK714"/>
  <c r="BK335"/>
  <c r="J469"/>
  <c r="J152"/>
  <c r="J387"/>
  <c r="J308"/>
  <c r="BK329"/>
  <c r="J385"/>
  <c i="5" r="J365"/>
  <c r="J296"/>
  <c r="J537"/>
  <c r="BK332"/>
  <c r="J278"/>
  <c r="J284"/>
  <c i="3" r="BK502"/>
  <c r="BK169"/>
  <c r="BK384"/>
  <c i="4" r="BK452"/>
  <c r="BK227"/>
  <c r="J574"/>
  <c i="5" r="BK116"/>
  <c r="BK306"/>
  <c r="BK213"/>
  <c r="BK411"/>
  <c i="3" r="BK277"/>
  <c r="BK598"/>
  <c r="J100"/>
  <c i="4" r="BK327"/>
  <c r="BK672"/>
  <c r="BK113"/>
  <c r="J284"/>
  <c i="5" r="BK483"/>
  <c r="BK394"/>
  <c i="2" r="J108"/>
  <c i="3" r="J295"/>
  <c r="J280"/>
  <c r="J406"/>
  <c r="BK257"/>
  <c i="4" r="J415"/>
  <c r="BK592"/>
  <c r="J498"/>
  <c i="5" r="BK512"/>
  <c r="J234"/>
  <c r="J461"/>
  <c r="BK278"/>
  <c r="BK458"/>
  <c i="3" r="J152"/>
  <c r="BK100"/>
  <c r="J277"/>
  <c i="4" r="J565"/>
  <c r="J173"/>
  <c r="J582"/>
  <c i="5" r="BK380"/>
  <c r="J151"/>
  <c r="BK178"/>
  <c i="2" r="BK100"/>
  <c i="3" r="BK353"/>
  <c r="BK427"/>
  <c r="J257"/>
  <c r="BK464"/>
  <c i="4" r="J693"/>
  <c r="BK605"/>
  <c r="BK284"/>
  <c i="5" r="J383"/>
  <c r="BK327"/>
  <c r="BK348"/>
  <c i="2" r="BK86"/>
  <c i="3" r="J355"/>
  <c r="J97"/>
  <c r="J502"/>
  <c i="4" r="BK585"/>
  <c r="J259"/>
  <c r="J149"/>
  <c r="J203"/>
  <c i="5" r="BK105"/>
  <c r="BK355"/>
  <c r="J417"/>
  <c i="3" r="J357"/>
  <c r="BK447"/>
  <c r="J491"/>
  <c i="4" r="BK689"/>
  <c r="BK248"/>
  <c r="BK490"/>
  <c r="J554"/>
  <c r="BK491"/>
  <c i="5" r="BK470"/>
  <c r="J509"/>
  <c r="J470"/>
  <c i="2" r="J100"/>
  <c i="3" r="BK536"/>
  <c r="J305"/>
  <c r="J469"/>
  <c i="4" r="J714"/>
  <c r="J440"/>
  <c r="J250"/>
  <c r="BK597"/>
  <c r="BK487"/>
  <c r="BK456"/>
  <c i="5" r="BK509"/>
  <c r="J420"/>
  <c r="J332"/>
  <c r="J136"/>
  <c r="J318"/>
  <c i="3" r="BK554"/>
  <c r="BK426"/>
  <c r="J160"/>
  <c r="J388"/>
  <c r="BK366"/>
  <c r="J397"/>
  <c i="4" r="BK665"/>
  <c r="J603"/>
  <c r="J311"/>
  <c r="BK519"/>
  <c r="BK549"/>
  <c r="BK697"/>
  <c r="BK450"/>
  <c i="5" r="BK386"/>
  <c r="BK252"/>
  <c r="J528"/>
  <c r="BK371"/>
  <c r="BK111"/>
  <c i="3" r="BK292"/>
  <c r="J260"/>
  <c r="J536"/>
  <c r="BK456"/>
  <c r="BK330"/>
  <c i="4" r="J686"/>
  <c r="BK629"/>
  <c r="J665"/>
  <c r="BK644"/>
  <c r="J526"/>
  <c i="5" r="J376"/>
  <c r="J386"/>
  <c r="BK467"/>
  <c r="BK359"/>
  <c r="J485"/>
  <c r="J443"/>
  <c i="2" r="J103"/>
  <c i="3" r="J505"/>
  <c r="J292"/>
  <c r="J513"/>
  <c r="BK505"/>
  <c r="J236"/>
  <c i="4" r="BK565"/>
  <c r="J709"/>
  <c r="BK193"/>
  <c r="J120"/>
  <c r="J131"/>
  <c r="BK498"/>
  <c r="J538"/>
  <c r="J360"/>
  <c r="BK322"/>
  <c i="5" r="J178"/>
  <c r="BK339"/>
  <c i="2" r="BK106"/>
  <c i="3" r="J137"/>
  <c r="BK485"/>
  <c r="J508"/>
  <c r="J488"/>
  <c i="4" r="BK709"/>
  <c r="J711"/>
  <c r="BK662"/>
  <c r="BK471"/>
  <c r="J383"/>
  <c r="BK131"/>
  <c i="5" r="J440"/>
  <c r="BK473"/>
  <c r="BK399"/>
  <c r="J458"/>
  <c r="BK534"/>
  <c r="BK284"/>
  <c r="J299"/>
  <c i="2" r="J111"/>
  <c i="3" r="J172"/>
  <c r="BK491"/>
  <c r="J392"/>
  <c r="J494"/>
  <c r="J390"/>
  <c r="BK408"/>
  <c r="J330"/>
  <c i="4" r="BK514"/>
  <c r="J579"/>
  <c r="BK149"/>
  <c r="J614"/>
  <c r="J331"/>
  <c r="BK415"/>
  <c r="J635"/>
  <c r="J113"/>
  <c i="5" r="BK443"/>
  <c r="BK414"/>
  <c r="BK367"/>
  <c r="J111"/>
  <c r="J116"/>
  <c i="2" r="BK94"/>
  <c i="3" r="BK488"/>
  <c r="J228"/>
  <c r="BK275"/>
  <c r="BK520"/>
  <c r="BK406"/>
  <c r="BK478"/>
  <c r="J411"/>
  <c r="BK199"/>
  <c i="4" r="BK423"/>
  <c r="BK542"/>
  <c r="J95"/>
  <c r="J480"/>
  <c r="J485"/>
  <c r="J649"/>
  <c r="BK495"/>
  <c i="5" r="BK358"/>
  <c r="J473"/>
  <c r="J348"/>
  <c r="BK525"/>
  <c r="J252"/>
  <c r="BK321"/>
  <c i="3" r="J600"/>
  <c r="J582"/>
  <c r="J183"/>
  <c r="J453"/>
  <c r="J422"/>
  <c r="BK561"/>
  <c r="BK392"/>
  <c i="4" r="J466"/>
  <c r="J559"/>
  <c r="J571"/>
  <c r="BK686"/>
  <c r="J227"/>
  <c r="J417"/>
  <c r="J248"/>
  <c i="5" r="J369"/>
  <c r="BK389"/>
  <c r="J211"/>
  <c r="J449"/>
  <c r="BK523"/>
  <c r="BK350"/>
  <c r="J401"/>
  <c i="3" r="J322"/>
  <c r="J554"/>
  <c i="4" r="BK608"/>
  <c r="J590"/>
  <c r="BK540"/>
  <c r="BK413"/>
  <c r="J216"/>
  <c i="5" r="BK406"/>
  <c r="BK461"/>
  <c r="J464"/>
  <c r="J287"/>
  <c i="3" r="BK111"/>
  <c r="J199"/>
  <c i="4" r="BK675"/>
  <c r="BK562"/>
  <c r="BK290"/>
  <c r="BK448"/>
  <c i="5" r="BK498"/>
  <c i="2" r="J90"/>
  <c i="3" r="BK587"/>
  <c r="J476"/>
  <c i="4" r="J662"/>
  <c r="J442"/>
  <c r="J319"/>
  <c r="J163"/>
  <c i="5" r="BK383"/>
  <c r="J345"/>
  <c r="BK430"/>
  <c i="3" r="J301"/>
  <c r="BK335"/>
  <c r="BK525"/>
  <c i="4" r="BK693"/>
  <c r="J477"/>
  <c r="J270"/>
  <c i="3" r="BK246"/>
  <c r="BK289"/>
  <c r="BK357"/>
  <c r="BK476"/>
  <c i="4" r="J209"/>
  <c r="BK454"/>
  <c r="BK516"/>
  <c r="J668"/>
  <c r="BK203"/>
  <c i="2" r="BK111"/>
  <c i="3" r="J464"/>
  <c r="BK530"/>
  <c r="J481"/>
  <c i="4" r="BK702"/>
  <c r="J370"/>
  <c r="BK152"/>
  <c r="J641"/>
  <c r="J193"/>
  <c i="5" r="BK464"/>
  <c r="J306"/>
  <c r="J105"/>
  <c r="J227"/>
  <c r="BK365"/>
  <c r="BK342"/>
  <c i="2" r="J34"/>
  <c i="3" r="BK497"/>
  <c r="J442"/>
  <c i="4" r="BK582"/>
  <c r="J290"/>
  <c r="BK419"/>
  <c r="BK535"/>
  <c r="BK512"/>
  <c r="BK344"/>
  <c r="J325"/>
  <c i="5" r="J516"/>
  <c r="BK296"/>
  <c i="2" r="BK97"/>
  <c i="1" r="AS54"/>
  <c i="3" r="BK160"/>
  <c r="J408"/>
  <c r="BK207"/>
  <c r="BK569"/>
  <c i="4" r="J623"/>
  <c r="J430"/>
  <c r="J608"/>
  <c r="BK183"/>
  <c r="BK526"/>
  <c r="BK279"/>
  <c r="J597"/>
  <c r="J292"/>
  <c i="5" r="BK108"/>
  <c r="BK538"/>
  <c r="BK360"/>
  <c r="J355"/>
  <c r="J394"/>
  <c i="2" r="J94"/>
  <c i="3" r="BK584"/>
  <c r="BK595"/>
  <c r="J262"/>
  <c r="BK564"/>
  <c r="J548"/>
  <c r="J458"/>
  <c i="4" r="J717"/>
  <c r="J512"/>
  <c r="BK350"/>
  <c r="J491"/>
  <c r="J638"/>
  <c r="BK523"/>
  <c r="J107"/>
  <c r="BK270"/>
  <c i="5" r="J411"/>
  <c r="BK420"/>
  <c r="BK369"/>
  <c r="BK455"/>
  <c r="BK99"/>
  <c i="2" r="J92"/>
  <c i="3" r="J435"/>
  <c r="J169"/>
  <c r="BK322"/>
  <c r="BK474"/>
  <c r="BK539"/>
  <c i="4" r="J719"/>
  <c r="J432"/>
  <c r="J503"/>
  <c r="J520"/>
  <c r="J545"/>
  <c r="J287"/>
  <c r="J523"/>
  <c i="5" r="BK485"/>
  <c r="J321"/>
  <c r="J304"/>
  <c r="BK376"/>
  <c i="2" r="BK92"/>
  <c i="3" r="BK420"/>
  <c r="BK390"/>
  <c r="BK228"/>
  <c r="J461"/>
  <c r="J569"/>
  <c r="BK172"/>
  <c i="4" r="BK649"/>
  <c r="BK223"/>
  <c r="BK626"/>
  <c r="BK533"/>
  <c r="BK492"/>
  <c r="BK308"/>
  <c r="J464"/>
  <c r="BK442"/>
  <c i="5" r="J102"/>
  <c r="BK304"/>
  <c r="J452"/>
  <c r="BK244"/>
  <c r="J495"/>
  <c r="BK476"/>
  <c r="BK345"/>
  <c i="3" r="BK589"/>
  <c r="J515"/>
  <c r="J530"/>
  <c r="BK453"/>
  <c r="J315"/>
  <c r="BK592"/>
  <c i="4" r="BK603"/>
  <c r="J329"/>
  <c r="J655"/>
  <c r="BK600"/>
  <c r="BK360"/>
  <c r="BK331"/>
  <c r="BK173"/>
  <c i="5" r="BK219"/>
  <c r="J432"/>
  <c r="BK124"/>
  <c r="J124"/>
  <c i="2" r="BK103"/>
  <c i="3" r="BK450"/>
  <c r="J521"/>
  <c r="BK349"/>
  <c r="BK579"/>
  <c r="J551"/>
  <c r="J427"/>
  <c r="J353"/>
  <c i="4" r="BK590"/>
  <c r="J632"/>
  <c r="J697"/>
  <c r="J375"/>
  <c r="BK531"/>
  <c r="BK480"/>
  <c r="J183"/>
  <c r="J528"/>
  <c i="5" r="J455"/>
  <c r="BK96"/>
  <c r="J301"/>
  <c r="J144"/>
  <c r="J498"/>
  <c r="BK449"/>
  <c i="2" l="1" r="BK85"/>
  <c i="3" r="T93"/>
  <c r="T256"/>
  <c r="T288"/>
  <c r="T304"/>
  <c r="T535"/>
  <c r="T578"/>
  <c i="4" r="P286"/>
  <c r="P318"/>
  <c r="R334"/>
  <c r="R356"/>
  <c r="T664"/>
  <c r="P713"/>
  <c i="2" r="T85"/>
  <c r="P105"/>
  <c i="3" r="BK93"/>
  <c r="J93"/>
  <c r="J61"/>
  <c r="BK256"/>
  <c r="J256"/>
  <c r="J62"/>
  <c r="P288"/>
  <c r="P304"/>
  <c r="R535"/>
  <c r="R578"/>
  <c i="4" r="R94"/>
  <c r="BK286"/>
  <c r="J286"/>
  <c r="J62"/>
  <c r="BK318"/>
  <c r="J318"/>
  <c r="J63"/>
  <c r="BK334"/>
  <c r="J334"/>
  <c r="J64"/>
  <c r="P334"/>
  <c r="P356"/>
  <c r="T356"/>
  <c r="P610"/>
  <c r="BK713"/>
  <c r="J713"/>
  <c r="J72"/>
  <c i="5" r="R274"/>
  <c i="3" r="T329"/>
  <c r="P566"/>
  <c r="P591"/>
  <c i="4" r="P94"/>
  <c r="T369"/>
  <c r="R664"/>
  <c r="T696"/>
  <c i="5" r="P290"/>
  <c i="3" r="P329"/>
  <c r="BK566"/>
  <c r="J566"/>
  <c r="J67"/>
  <c r="BK591"/>
  <c r="J591"/>
  <c r="J71"/>
  <c i="4" r="R369"/>
  <c r="P664"/>
  <c r="P696"/>
  <c r="P695"/>
  <c i="5" r="R290"/>
  <c i="2" r="BK105"/>
  <c r="J105"/>
  <c r="J63"/>
  <c i="3" r="BK329"/>
  <c r="J329"/>
  <c r="J65"/>
  <c r="BK578"/>
  <c r="J578"/>
  <c r="J70"/>
  <c i="4" r="BK94"/>
  <c r="R286"/>
  <c r="T318"/>
  <c r="BK356"/>
  <c r="J356"/>
  <c r="J65"/>
  <c r="T610"/>
  <c r="T713"/>
  <c i="5" r="BK95"/>
  <c r="P445"/>
  <c i="2" r="R85"/>
  <c r="R105"/>
  <c i="3" r="P93"/>
  <c r="R256"/>
  <c r="BK304"/>
  <c r="J304"/>
  <c r="J64"/>
  <c r="BK535"/>
  <c r="J535"/>
  <c r="J66"/>
  <c r="R591"/>
  <c i="4" r="P369"/>
  <c r="BK664"/>
  <c r="J664"/>
  <c r="J68"/>
  <c r="R696"/>
  <c i="5" r="R95"/>
  <c r="BK255"/>
  <c r="J255"/>
  <c r="J64"/>
  <c r="T255"/>
  <c r="BK274"/>
  <c r="J274"/>
  <c r="J65"/>
  <c r="P274"/>
  <c r="T274"/>
  <c r="P487"/>
  <c i="3" r="R329"/>
  <c r="R566"/>
  <c r="T591"/>
  <c i="4" r="T94"/>
  <c r="T93"/>
  <c r="T286"/>
  <c r="R318"/>
  <c r="T334"/>
  <c r="BK610"/>
  <c r="J610"/>
  <c r="J67"/>
  <c i="5" r="P95"/>
  <c r="R249"/>
  <c r="R255"/>
  <c r="T290"/>
  <c r="R445"/>
  <c r="BK487"/>
  <c r="J487"/>
  <c r="J68"/>
  <c r="T487"/>
  <c i="2" r="P85"/>
  <c r="P84"/>
  <c r="P83"/>
  <c i="1" r="AU55"/>
  <c i="2" r="T105"/>
  <c i="3" r="R93"/>
  <c r="R92"/>
  <c r="P256"/>
  <c r="BK288"/>
  <c r="J288"/>
  <c r="J63"/>
  <c r="R288"/>
  <c r="R304"/>
  <c r="P535"/>
  <c r="T566"/>
  <c r="P578"/>
  <c r="P577"/>
  <c i="4" r="BK369"/>
  <c r="J369"/>
  <c r="J66"/>
  <c r="R610"/>
  <c r="BK696"/>
  <c r="J696"/>
  <c r="J71"/>
  <c r="R713"/>
  <c i="5" r="T95"/>
  <c r="BK249"/>
  <c r="J249"/>
  <c r="J63"/>
  <c r="P249"/>
  <c r="T249"/>
  <c r="P255"/>
  <c r="BK290"/>
  <c r="J290"/>
  <c r="J66"/>
  <c r="BK445"/>
  <c r="J445"/>
  <c r="J67"/>
  <c r="T445"/>
  <c r="R487"/>
  <c r="BK519"/>
  <c r="BK518"/>
  <c r="J518"/>
  <c r="J70"/>
  <c r="P519"/>
  <c r="P518"/>
  <c r="R519"/>
  <c r="R518"/>
  <c r="T519"/>
  <c r="T518"/>
  <c r="BK533"/>
  <c r="J533"/>
  <c r="J73"/>
  <c r="P533"/>
  <c r="P532"/>
  <c r="R533"/>
  <c r="R532"/>
  <c r="T533"/>
  <c r="T532"/>
  <c i="3" r="BK574"/>
  <c r="J574"/>
  <c r="J68"/>
  <c i="4" r="BK692"/>
  <c r="J692"/>
  <c r="J69"/>
  <c i="2" r="BK102"/>
  <c r="J102"/>
  <c r="J62"/>
  <c i="5" r="BK243"/>
  <c r="J243"/>
  <c r="J62"/>
  <c r="BK515"/>
  <c r="J515"/>
  <c r="J69"/>
  <c r="BE102"/>
  <c r="BE105"/>
  <c r="BE108"/>
  <c r="BE124"/>
  <c r="BE144"/>
  <c r="BE151"/>
  <c r="BE158"/>
  <c r="BE192"/>
  <c r="BE252"/>
  <c r="BE281"/>
  <c r="BE301"/>
  <c r="BE325"/>
  <c r="BE332"/>
  <c r="BE348"/>
  <c r="BE353"/>
  <c r="BE355"/>
  <c r="BE365"/>
  <c r="BE389"/>
  <c r="BE438"/>
  <c r="J87"/>
  <c r="BE227"/>
  <c r="BE241"/>
  <c r="BE250"/>
  <c r="BE256"/>
  <c r="BE376"/>
  <c r="BE420"/>
  <c r="BE425"/>
  <c r="BE452"/>
  <c r="BE458"/>
  <c r="BE461"/>
  <c r="BE480"/>
  <c r="BE483"/>
  <c r="BE485"/>
  <c r="BE498"/>
  <c r="BE520"/>
  <c r="BE534"/>
  <c r="BE537"/>
  <c r="BE538"/>
  <c r="BE178"/>
  <c r="BE211"/>
  <c r="BE219"/>
  <c r="BE234"/>
  <c r="BE321"/>
  <c r="BE323"/>
  <c r="BE350"/>
  <c r="BE358"/>
  <c r="BE399"/>
  <c r="BE406"/>
  <c r="BE408"/>
  <c r="BE414"/>
  <c r="BE435"/>
  <c r="BE516"/>
  <c r="F90"/>
  <c r="BE262"/>
  <c r="BE306"/>
  <c r="BE339"/>
  <c r="BE342"/>
  <c r="BE367"/>
  <c r="BE378"/>
  <c r="BE380"/>
  <c r="BE383"/>
  <c r="BE417"/>
  <c r="BE432"/>
  <c r="BE443"/>
  <c r="BE446"/>
  <c r="BE455"/>
  <c r="BE523"/>
  <c r="E83"/>
  <c r="BE116"/>
  <c r="BE136"/>
  <c r="BE165"/>
  <c r="BE172"/>
  <c r="BE196"/>
  <c r="BE268"/>
  <c r="BE275"/>
  <c r="BE318"/>
  <c r="BE359"/>
  <c r="BE360"/>
  <c r="BE369"/>
  <c r="BE411"/>
  <c r="BE427"/>
  <c r="BE430"/>
  <c r="BE440"/>
  <c r="BE476"/>
  <c r="BE509"/>
  <c i="4" r="BK695"/>
  <c r="J695"/>
  <c r="J70"/>
  <c i="5" r="BE185"/>
  <c r="BE278"/>
  <c r="BE284"/>
  <c r="BE291"/>
  <c r="BE334"/>
  <c r="BE401"/>
  <c r="BE404"/>
  <c r="BE464"/>
  <c r="BE470"/>
  <c r="BE473"/>
  <c r="BE530"/>
  <c i="4" r="J94"/>
  <c r="J61"/>
  <c i="5" r="BE296"/>
  <c r="BE299"/>
  <c r="BE304"/>
  <c r="BE319"/>
  <c r="BE336"/>
  <c r="BE345"/>
  <c r="BE371"/>
  <c r="BE386"/>
  <c r="BE394"/>
  <c r="BE488"/>
  <c r="BE503"/>
  <c r="BE525"/>
  <c r="BE528"/>
  <c r="BE96"/>
  <c r="BE99"/>
  <c r="BE111"/>
  <c r="BE213"/>
  <c r="BE244"/>
  <c r="BE287"/>
  <c r="BE327"/>
  <c r="BE391"/>
  <c r="BE397"/>
  <c r="BE431"/>
  <c r="BE449"/>
  <c r="BE467"/>
  <c r="BE491"/>
  <c r="BE495"/>
  <c r="BE512"/>
  <c i="4" r="BE163"/>
  <c r="BE227"/>
  <c r="BE338"/>
  <c r="BE360"/>
  <c r="BE462"/>
  <c r="BE477"/>
  <c r="BE487"/>
  <c r="BE492"/>
  <c r="BE498"/>
  <c r="BE526"/>
  <c i="3" r="BK577"/>
  <c r="J577"/>
  <c r="J69"/>
  <c i="4" r="E82"/>
  <c r="BE173"/>
  <c r="BE248"/>
  <c r="BE322"/>
  <c r="BE389"/>
  <c r="BE430"/>
  <c r="BE450"/>
  <c r="BE452"/>
  <c r="BE500"/>
  <c r="BE506"/>
  <c r="BE514"/>
  <c r="BE519"/>
  <c r="BE538"/>
  <c r="BE540"/>
  <c r="BE547"/>
  <c r="BE554"/>
  <c r="BE623"/>
  <c r="BE95"/>
  <c r="BE98"/>
  <c r="BE120"/>
  <c r="BE259"/>
  <c r="BE270"/>
  <c r="BE284"/>
  <c r="BE303"/>
  <c r="BE344"/>
  <c r="BE387"/>
  <c r="BE412"/>
  <c r="BE415"/>
  <c r="BE419"/>
  <c r="BE423"/>
  <c r="BE456"/>
  <c r="BE474"/>
  <c r="BE485"/>
  <c r="BE503"/>
  <c r="BE509"/>
  <c r="BE516"/>
  <c r="BE559"/>
  <c r="BE565"/>
  <c r="BE574"/>
  <c r="BE582"/>
  <c r="BE595"/>
  <c r="BE611"/>
  <c r="BE620"/>
  <c r="BE626"/>
  <c r="BE635"/>
  <c r="BE649"/>
  <c r="BE665"/>
  <c r="BE193"/>
  <c r="BE209"/>
  <c r="BE279"/>
  <c r="BE287"/>
  <c r="BE306"/>
  <c r="BE319"/>
  <c r="BE327"/>
  <c r="BE350"/>
  <c r="BE357"/>
  <c r="BE363"/>
  <c r="BE413"/>
  <c r="BE417"/>
  <c r="BE442"/>
  <c r="BE448"/>
  <c r="BE454"/>
  <c r="BE466"/>
  <c r="BE480"/>
  <c r="BE533"/>
  <c r="BE549"/>
  <c r="BE556"/>
  <c r="BE590"/>
  <c r="BE603"/>
  <c r="BE608"/>
  <c r="BE644"/>
  <c i="3" r="BK92"/>
  <c r="BK91"/>
  <c r="J91"/>
  <c i="4" r="F55"/>
  <c r="BE104"/>
  <c r="BE149"/>
  <c r="BE152"/>
  <c r="BE223"/>
  <c r="BE250"/>
  <c r="BE290"/>
  <c r="BE335"/>
  <c r="BE383"/>
  <c r="BE394"/>
  <c r="BE396"/>
  <c r="BE421"/>
  <c r="BE425"/>
  <c r="BE427"/>
  <c r="BE435"/>
  <c r="BE483"/>
  <c r="BE512"/>
  <c r="BE535"/>
  <c r="BE585"/>
  <c r="BE597"/>
  <c r="BE605"/>
  <c r="BE629"/>
  <c r="J52"/>
  <c r="BE107"/>
  <c r="BE110"/>
  <c r="BE113"/>
  <c r="BE131"/>
  <c r="BE292"/>
  <c r="BE325"/>
  <c r="BE370"/>
  <c r="BE385"/>
  <c r="BE397"/>
  <c r="BE579"/>
  <c r="BE592"/>
  <c r="BE596"/>
  <c r="BE614"/>
  <c r="BE632"/>
  <c r="BE655"/>
  <c r="BE668"/>
  <c r="BE689"/>
  <c r="BE697"/>
  <c r="BE704"/>
  <c r="BE709"/>
  <c r="BE183"/>
  <c r="BE329"/>
  <c r="BE331"/>
  <c r="BE375"/>
  <c r="BE432"/>
  <c r="BE437"/>
  <c r="BE440"/>
  <c r="BE464"/>
  <c r="BE469"/>
  <c r="BE490"/>
  <c r="BE491"/>
  <c r="BE495"/>
  <c r="BE528"/>
  <c r="BE545"/>
  <c r="BE617"/>
  <c r="BE638"/>
  <c r="BE641"/>
  <c r="BE675"/>
  <c r="BE680"/>
  <c r="BE686"/>
  <c r="BE693"/>
  <c r="BE702"/>
  <c r="BE714"/>
  <c r="BE101"/>
  <c r="BE203"/>
  <c r="BE216"/>
  <c r="BE308"/>
  <c r="BE311"/>
  <c r="BE366"/>
  <c r="BE471"/>
  <c r="BE520"/>
  <c r="BE523"/>
  <c r="BE531"/>
  <c r="BE542"/>
  <c r="BE562"/>
  <c r="BE568"/>
  <c r="BE571"/>
  <c r="BE587"/>
  <c r="BE600"/>
  <c r="BE660"/>
  <c r="BE662"/>
  <c r="BE672"/>
  <c r="BE711"/>
  <c r="BE717"/>
  <c r="BE719"/>
  <c i="3" r="BE100"/>
  <c r="BE246"/>
  <c r="BE308"/>
  <c r="BE315"/>
  <c r="BE357"/>
  <c r="BE397"/>
  <c r="BE406"/>
  <c r="BE445"/>
  <c r="BE453"/>
  <c r="BE461"/>
  <c r="BE466"/>
  <c r="BE471"/>
  <c r="BE485"/>
  <c r="BE525"/>
  <c r="BE528"/>
  <c r="BE579"/>
  <c r="BE587"/>
  <c r="BE595"/>
  <c i="2" r="J85"/>
  <c r="J61"/>
  <c i="3" r="F55"/>
  <c r="J85"/>
  <c r="BE94"/>
  <c r="BE183"/>
  <c r="BE228"/>
  <c r="BE257"/>
  <c r="BE260"/>
  <c r="BE272"/>
  <c r="BE275"/>
  <c r="BE392"/>
  <c r="BE394"/>
  <c r="BE404"/>
  <c r="BE433"/>
  <c r="BE447"/>
  <c r="BE469"/>
  <c r="BE522"/>
  <c r="BE536"/>
  <c r="BE554"/>
  <c r="BE97"/>
  <c r="BE103"/>
  <c r="BE111"/>
  <c r="BE236"/>
  <c r="BE382"/>
  <c r="BE408"/>
  <c r="BE411"/>
  <c r="BE417"/>
  <c r="BE425"/>
  <c r="BE474"/>
  <c r="BE488"/>
  <c r="BE502"/>
  <c r="BE539"/>
  <c r="BE569"/>
  <c r="BE572"/>
  <c r="E81"/>
  <c r="BE262"/>
  <c r="BE292"/>
  <c r="BE349"/>
  <c r="BE364"/>
  <c r="BE384"/>
  <c r="BE420"/>
  <c r="BE426"/>
  <c r="BE450"/>
  <c r="BE478"/>
  <c r="BE497"/>
  <c r="BE520"/>
  <c r="BE533"/>
  <c r="BE548"/>
  <c r="BE551"/>
  <c r="BE557"/>
  <c r="BE582"/>
  <c r="BE584"/>
  <c r="BE137"/>
  <c r="BE289"/>
  <c r="BE299"/>
  <c r="BE305"/>
  <c r="BE322"/>
  <c r="BE330"/>
  <c r="BE362"/>
  <c r="BE396"/>
  <c r="BE440"/>
  <c r="BE483"/>
  <c r="BE494"/>
  <c r="BE505"/>
  <c r="BE510"/>
  <c r="BE521"/>
  <c r="BE545"/>
  <c r="BE575"/>
  <c r="BE592"/>
  <c r="BE152"/>
  <c r="BE166"/>
  <c r="BE169"/>
  <c r="BE175"/>
  <c r="BE280"/>
  <c r="BE366"/>
  <c r="BE437"/>
  <c r="BE456"/>
  <c r="BE508"/>
  <c r="BE513"/>
  <c r="BE598"/>
  <c r="BE600"/>
  <c r="BE120"/>
  <c r="BE160"/>
  <c r="BE172"/>
  <c r="BE191"/>
  <c r="BE207"/>
  <c r="BE347"/>
  <c r="BE351"/>
  <c r="BE355"/>
  <c r="BE388"/>
  <c r="BE390"/>
  <c r="BE414"/>
  <c r="BE458"/>
  <c r="BE476"/>
  <c r="BE491"/>
  <c r="BE515"/>
  <c r="BE561"/>
  <c r="BE564"/>
  <c r="BE567"/>
  <c r="BE589"/>
  <c r="BE134"/>
  <c r="BE146"/>
  <c r="BE199"/>
  <c r="BE277"/>
  <c r="BE295"/>
  <c r="BE297"/>
  <c r="BE301"/>
  <c r="BE335"/>
  <c r="BE353"/>
  <c r="BE386"/>
  <c r="BE399"/>
  <c r="BE422"/>
  <c r="BE427"/>
  <c r="BE435"/>
  <c r="BE442"/>
  <c r="BE464"/>
  <c r="BE481"/>
  <c r="BE517"/>
  <c r="BE530"/>
  <c r="BE542"/>
  <c i="2" r="J52"/>
  <c r="F55"/>
  <c r="BE86"/>
  <c r="BE88"/>
  <c r="BE94"/>
  <c r="BE100"/>
  <c r="BE103"/>
  <c r="E48"/>
  <c r="BE89"/>
  <c r="BE90"/>
  <c r="BE92"/>
  <c r="BE97"/>
  <c r="BE106"/>
  <c r="BE108"/>
  <c r="BE111"/>
  <c i="1" r="AW55"/>
  <c r="BA55"/>
  <c i="2" r="F36"/>
  <c i="1" r="BC55"/>
  <c i="4" r="F34"/>
  <c i="1" r="BA57"/>
  <c i="5" r="F34"/>
  <c i="1" r="BA58"/>
  <c i="5" r="J34"/>
  <c i="1" r="AW58"/>
  <c i="4" r="F37"/>
  <c i="1" r="BD57"/>
  <c i="3" r="F36"/>
  <c i="1" r="BC56"/>
  <c i="3" r="F35"/>
  <c i="1" r="BB56"/>
  <c i="3" r="F37"/>
  <c i="1" r="BD56"/>
  <c i="4" r="F35"/>
  <c i="1" r="BB57"/>
  <c i="2" r="F35"/>
  <c i="1" r="BB55"/>
  <c i="5" r="F36"/>
  <c i="1" r="BC58"/>
  <c i="3" r="F34"/>
  <c i="1" r="BA56"/>
  <c i="3" r="J30"/>
  <c i="5" r="F37"/>
  <c i="1" r="BD58"/>
  <c i="4" r="F36"/>
  <c i="1" r="BC57"/>
  <c i="4" r="J34"/>
  <c i="1" r="AW57"/>
  <c i="5" r="F35"/>
  <c i="1" r="BB58"/>
  <c i="2" r="F37"/>
  <c i="1" r="BD55"/>
  <c i="3" r="J34"/>
  <c i="1" r="AW56"/>
  <c i="2" l="1" r="R84"/>
  <c r="R83"/>
  <c i="5" r="T94"/>
  <c r="T93"/>
  <c r="P94"/>
  <c r="P93"/>
  <c i="1" r="AU58"/>
  <c i="5" r="R94"/>
  <c r="R93"/>
  <c r="BK94"/>
  <c r="J94"/>
  <c r="J60"/>
  <c i="3" r="R577"/>
  <c r="R91"/>
  <c r="T577"/>
  <c r="P92"/>
  <c r="P91"/>
  <c i="1" r="AU56"/>
  <c i="4" r="R93"/>
  <c i="2" r="T84"/>
  <c r="T83"/>
  <c i="4" r="BK93"/>
  <c r="J93"/>
  <c r="J60"/>
  <c r="P93"/>
  <c r="P92"/>
  <c i="1" r="AU57"/>
  <c i="3" r="T92"/>
  <c r="T91"/>
  <c i="4" r="R695"/>
  <c r="T695"/>
  <c r="T92"/>
  <c i="2" r="BK84"/>
  <c r="J84"/>
  <c r="J60"/>
  <c i="5" r="J95"/>
  <c r="J61"/>
  <c r="J519"/>
  <c r="J71"/>
  <c r="BK532"/>
  <c r="J532"/>
  <c r="J72"/>
  <c i="4" r="BK92"/>
  <c r="J92"/>
  <c r="J59"/>
  <c i="1" r="AG56"/>
  <c i="3" r="J92"/>
  <c r="J60"/>
  <c r="J59"/>
  <c i="5" r="J33"/>
  <c i="1" r="AV58"/>
  <c r="AT58"/>
  <c i="2" r="J33"/>
  <c i="1" r="AV55"/>
  <c r="AT55"/>
  <c r="BA54"/>
  <c r="W30"/>
  <c r="BC54"/>
  <c r="W32"/>
  <c r="BB54"/>
  <c r="W31"/>
  <c r="BD54"/>
  <c r="W33"/>
  <c i="3" r="F33"/>
  <c i="1" r="AZ56"/>
  <c i="3" r="J33"/>
  <c i="1" r="AV56"/>
  <c r="AT56"/>
  <c r="AN56"/>
  <c i="5" r="F33"/>
  <c i="1" r="AZ58"/>
  <c i="2" r="F33"/>
  <c i="1" r="AZ55"/>
  <c i="4" r="J33"/>
  <c i="1" r="AV57"/>
  <c r="AT57"/>
  <c i="4" r="F33"/>
  <c i="1" r="AZ57"/>
  <c i="4" l="1" r="R92"/>
  <c i="2" r="BK83"/>
  <c r="J83"/>
  <c i="5" r="BK93"/>
  <c r="J93"/>
  <c r="J59"/>
  <c i="3" r="J39"/>
  <c i="1" r="AY54"/>
  <c i="4" r="J30"/>
  <c i="1" r="AG57"/>
  <c i="2" r="J30"/>
  <c i="1" r="AG55"/>
  <c r="AZ54"/>
  <c r="W29"/>
  <c r="AU54"/>
  <c r="AW54"/>
  <c r="AK30"/>
  <c r="AX54"/>
  <c i="2" l="1" r="J39"/>
  <c r="J59"/>
  <c i="4" r="J39"/>
  <c i="1" r="AN57"/>
  <c r="AN55"/>
  <c i="5" r="J30"/>
  <c i="1" r="AG58"/>
  <c r="AV54"/>
  <c r="AK29"/>
  <c i="5" l="1" r="J39"/>
  <c i="1" r="AN58"/>
  <c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<sst xmlns="http://schemas.openxmlformats.org/spreadsheetml/2006/main">
  <si>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</si>
  <si>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</si>
  <si>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</si>
  <si>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</si>
  <si>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</si>
  <si>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{d74b00f0-2895-48c2-8450-8b1fd8e1dd5d}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</si>
  <si>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</si>
  <si>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</si>
  <si>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</si>
  <si>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</si>
  <si>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</si>
  <si>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</si>
  <si>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</si>
  <si>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</si>
  <si>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2024/08/02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</si>
  <si>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</si>
  <si>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</si>
  <si>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Obnova vodovodu Měšice - Smyslov</t>
  </si>
  <si>
    <t>KSO:</t>
  </si>
  <si>
    <t>827 1</t>
  </si>
  <si>
    <t>CC-CZ:</t>
  </si>
  <si>
    <t>2</t>
  </si>
  <si>
    <t>Místo:</t>
  </si>
  <si>
    <t>Měšice</t>
  </si>
  <si>
    <t>Datum:</t>
  </si>
  <si>
    <t>26. 8. 2024</t>
  </si>
  <si>
    <t>CZ-CPV:</t>
  </si>
  <si>
    <t>45000000-7</t>
  </si>
  <si>
    <t>CZ-CPA:</t>
  </si>
  <si>
    <t>42</t>
  </si>
  <si>
    <t>Zadavatel:</t>
  </si>
  <si>
    <t>IČ:</t>
  </si>
  <si>
    <t>26069539</t>
  </si>
  <si>
    <t>Vodárenská společnost Táborsko s.r.o.</t>
  </si>
  <si>
    <t>DIČ:</t>
  </si>
  <si>
    <t>CZ26069539</t>
  </si>
  <si>
    <t>Uchazeč:</t>
  </si>
  <si>
    <t>Vyplň údaj</t>
  </si>
  <si>
    <t>Projektant:</t>
  </si>
  <si>
    <t>28159721</t>
  </si>
  <si>
    <t>VAK projekt s.r.o.</t>
  </si>
  <si>
    <t>CZ28159721</t>
  </si>
  <si>
    <t>True</t>
  </si>
  <si>
    <t>Zpracovatel:</t>
  </si>
  <si>
    <t/>
  </si>
  <si>
    <t>Ing. Martina Zamlinská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</si>
  <si>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</si>
  <si>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</si>
  <si>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</si>
  <si>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</si>
  <si>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</si>
  <si>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</si>
  <si>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</si>
  <si>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</si>
  <si>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</si>
  <si>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</si>
  <si>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</si>
  <si>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</si>
  <si>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</si>
  <si>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</si>
  <si>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</si>
  <si>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</si>
  <si>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</si>
  <si>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</si>
  <si>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</si>
  <si>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</si>
  <si>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</si>
  <si>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</si>
  <si>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</si>
  <si>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</si>
  <si>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</si>
  <si>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</si>
  <si>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</si>
  <si>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</si>
  <si>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</si>
  <si>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</si>
  <si>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</si>
  <si>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</si>
  <si>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</si>
  <si>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</si>
  <si>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</si>
  <si>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</si>
  <si>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</si>
  <si>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</si>
  <si>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</si>
  <si>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</si>
  <si>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</si>
  <si>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VRN-00</t>
  </si>
  <si>
    <t>Vedlejší rozpočtové náklady</t>
  </si>
  <si>
    <t>VON</t>
  </si>
  <si>
    <t>1</t>
  </si>
  <si>
    <t>{bd6ee265-12df-4db8-90eb-c4f0c6eb836d}</t>
  </si>
  <si>
    <t>SO-01</t>
  </si>
  <si>
    <t>Přívodní řad - I.etapa</t>
  </si>
  <si>
    <t>STA</t>
  </si>
  <si>
    <t>{09311f3d-c692-40b9-823f-143c733cadef}</t>
  </si>
  <si>
    <t>SO-02</t>
  </si>
  <si>
    <t>Přívodní řad - II.etapa</t>
  </si>
  <si>
    <t>{ecc456b6-7498-417b-a6f2-aa382181a64a}</t>
  </si>
  <si>
    <t>SO-03</t>
  </si>
  <si>
    <t>Přívodní řad - III.etapa</t>
  </si>
  <si>
    <t>{be63f10d-7ae6-43ac-b2a3-907f9499eae3}</t>
  </si>
  <si>
    <t>KRYCÍ LIST SOUPISU PRACÍ</t>
  </si>
  <si>
    <t>Objekt:</t>
  </si>
  <si>
    <t>VRN-00 - Vedlejší rozpočtové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</si>
  <si>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</si>
  <si>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</si>
  <si>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</si>
  <si>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</si>
  <si>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</si>
  <si>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</si>
  <si>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</si>
  <si>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</si>
  <si>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</si>
  <si>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</si>
  <si>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</si>
  <si>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</si>
  <si>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</si>
  <si>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</si>
  <si>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</si>
  <si>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</si>
  <si>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</si>
  <si>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</si>
  <si>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</si>
  <si>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</si>
  <si>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</si>
  <si>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</si>
  <si>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</si>
  <si>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</si>
  <si>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</si>
  <si>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</si>
  <si>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</si>
  <si>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012-1</t>
  </si>
  <si>
    <t>Vytýčení stávajících sítí</t>
  </si>
  <si>
    <t>soubor</t>
  </si>
  <si>
    <t>1024</t>
  </si>
  <si>
    <t>616746920</t>
  </si>
  <si>
    <t>P</t>
  </si>
  <si>
    <t>Poznámka k položce:_x000d_
Zaměření a vytýčení stávajících inženýrských sítí v místě stavby z hlediska jejich ochrany při provádění stavby.</t>
  </si>
  <si>
    <t>012103000.1</t>
  </si>
  <si>
    <t>Geodetické práce před výstavbou - vytýčení stavby</t>
  </si>
  <si>
    <t>1886267165</t>
  </si>
  <si>
    <t>3</t>
  </si>
  <si>
    <t>012-2</t>
  </si>
  <si>
    <t>Bezpečnostní opatření dle plánu BOZP</t>
  </si>
  <si>
    <t>319135660</t>
  </si>
  <si>
    <t>4</t>
  </si>
  <si>
    <t>012303000.1</t>
  </si>
  <si>
    <t>Geodetické práce po výstavbě - zaměření skutečného provedení</t>
  </si>
  <si>
    <t>901982707</t>
  </si>
  <si>
    <t>VV</t>
  </si>
  <si>
    <t>012-4</t>
  </si>
  <si>
    <t>Fotodokumentace stávajících objektů</t>
  </si>
  <si>
    <t>1410772656</t>
  </si>
  <si>
    <t>Poznámka k položce:_x000d_
Fotodokumentace stávajících přilehlých objektů před zahájením stavby a po dokončení stavby</t>
  </si>
  <si>
    <t>6</t>
  </si>
  <si>
    <t>012-7</t>
  </si>
  <si>
    <t>Dopravně-inženýrské opatření - návrh</t>
  </si>
  <si>
    <t>-1719583248</t>
  </si>
  <si>
    <t xml:space="preserve">Poznámka k položce:_x000d_
Náklady na vyhotovení návrhu dočasného dopravního značení, jeho projednání s dotčenými orgány a organizacemi. </t>
  </si>
  <si>
    <t>7</t>
  </si>
  <si>
    <t>012-72</t>
  </si>
  <si>
    <t>Dopravně-inženýrské opatření</t>
  </si>
  <si>
    <t>1866444034</t>
  </si>
  <si>
    <t xml:space="preserve">Poznámka k položce:_x000d_
Dodání dopravních značek a světelné signalizace (případně úprava SSZ), jejich rozmístění a přemísťování a jejich údržba, pronájem v průběhu výstavby včetně následného odstranění po ukončení stavebních prací. _x000d_
Poddrobnost viz příloha G Dopravně inženýrské opatření_x000d_
</t>
  </si>
  <si>
    <t>8</t>
  </si>
  <si>
    <t>013254000</t>
  </si>
  <si>
    <t>Dokumentace skutečného provedení stavby</t>
  </si>
  <si>
    <t>-81699603</t>
  </si>
  <si>
    <t>VRN3</t>
  </si>
  <si>
    <t>Zařízení staveniště</t>
  </si>
  <si>
    <t>9</t>
  </si>
  <si>
    <t>030001000</t>
  </si>
  <si>
    <t>2001995855</t>
  </si>
  <si>
    <t>VRN4</t>
  </si>
  <si>
    <t>Inženýrská činnost</t>
  </si>
  <si>
    <t>10</t>
  </si>
  <si>
    <t>041903000</t>
  </si>
  <si>
    <t>Dozor jiné osoby - součinnost geotechnika</t>
  </si>
  <si>
    <t>1820666906</t>
  </si>
  <si>
    <t>11</t>
  </si>
  <si>
    <t>041903001</t>
  </si>
  <si>
    <t>Součinnost provozovatele</t>
  </si>
  <si>
    <t>381089111</t>
  </si>
  <si>
    <t xml:space="preserve">Poznámka k položce:_x000d_
Položka obsahuje náklady provozovatele na součinnost při stavbě 
tzm. otevírání - zavírání šoupat, vypuštění, napuštění potrubí   apod. 
_x000d_
_x000d_
</t>
  </si>
  <si>
    <t>044003000</t>
  </si>
  <si>
    <t>Revize hydrantů a vzdušníků</t>
  </si>
  <si>
    <t>2135916476</t>
  </si>
  <si>
    <t>ze</t>
  </si>
  <si>
    <t>ornice</t>
  </si>
  <si>
    <t>m2</t>
  </si>
  <si>
    <t>87,28</t>
  </si>
  <si>
    <t>vj</t>
  </si>
  <si>
    <t>výkop jam</t>
  </si>
  <si>
    <t>m3</t>
  </si>
  <si>
    <t>36,6</t>
  </si>
  <si>
    <t>vr</t>
  </si>
  <si>
    <t>výkop rýh</t>
  </si>
  <si>
    <t>49</t>
  </si>
  <si>
    <t>ob</t>
  </si>
  <si>
    <t>obsyp potrubí</t>
  </si>
  <si>
    <t>15,82</t>
  </si>
  <si>
    <t>SO-01 - Přívodní řad - I.etapa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</si>
  <si>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</si>
  <si>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</si>
  <si>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</si>
  <si>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</si>
  <si>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</si>
  <si>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</si>
  <si>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</si>
  <si>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</si>
  <si>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</si>
  <si>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</si>
  <si>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</si>
  <si>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722 - Zdravotechnika - vnitřní vodovod</t>
  </si>
  <si>
    <t>HSV</t>
  </si>
  <si>
    <t>Práce a dodávky HSV</t>
  </si>
  <si>
    <t>Zemní práce</t>
  </si>
  <si>
    <t>115101201</t>
  </si>
  <si>
    <t>Čerpání vody na dopravní výšku do 10 m s uvažovaným průměrným přítokem do 500 l/min</t>
  </si>
  <si>
    <t>hod</t>
  </si>
  <si>
    <t>CS ÚRS 2024 02</t>
  </si>
  <si>
    <t>1623069940</t>
  </si>
  <si>
    <t>Online PSC</t>
  </si>
  <si>
    <t>https://podminky.urs.cz/item/CS_URS_2024_02/115101201</t>
  </si>
  <si>
    <t>612,8*0,2</t>
  </si>
  <si>
    <t>115101301</t>
  </si>
  <si>
    <t>Pohotovost záložní čerpací soupravy pro dopravní výšku do 10 m s uvažovaným průměrným přítokem do 500 l/min</t>
  </si>
  <si>
    <t>den</t>
  </si>
  <si>
    <t>-588953859</t>
  </si>
  <si>
    <t>https://podminky.urs.cz/item/CS_URS_2024_02/115101301</t>
  </si>
  <si>
    <t>612,8*0,2/8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</si>
  <si>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</si>
  <si>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</si>
  <si>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m</t>
  </si>
  <si>
    <t>-544671006</t>
  </si>
  <si>
    <t>https://podminky.urs.cz/item/CS_URS_2024_02/119001421</t>
  </si>
  <si>
    <t>1*5</t>
  </si>
  <si>
    <t>121151106</t>
  </si>
  <si>
    <t>Sejmutí ornice strojně při souvislé ploše do 100 m2, tl. vrstvy přes 300 do 400 mm</t>
  </si>
  <si>
    <t>712757600</t>
  </si>
  <si>
    <t>https://podminky.urs.cz/item/CS_URS_2024_02/121151106</t>
  </si>
  <si>
    <t>"J1.1"2*21,14</t>
  </si>
  <si>
    <t>"J1.1"3*4</t>
  </si>
  <si>
    <t>"J1.1"3*3</t>
  </si>
  <si>
    <t>Součet</t>
  </si>
  <si>
    <t>131151201</t>
  </si>
  <si>
    <t>Hloubení zapažených jam a zářezů strojně s urovnáním dna do předepsaného profilu a spádu v hornině třídy těžitelnosti I skupiny 1 a 2 do 20 m3</t>
  </si>
  <si>
    <t>-1192581391</t>
  </si>
  <si>
    <t>https://podminky.urs.cz/item/CS_URS_2024_02/131151201</t>
  </si>
  <si>
    <t>"třída 2 - 40%"vj*0,4</t>
  </si>
  <si>
    <t>FIG</t>
  </si>
  <si>
    <t>Rozpad figury: vj</t>
  </si>
  <si>
    <t>"j1.2"8,1</t>
  </si>
  <si>
    <t>"j1.3"10,9</t>
  </si>
  <si>
    <t>"j1.4"9</t>
  </si>
  <si>
    <t>"j1.5"8,6</t>
  </si>
  <si>
    <t>Mezisoučet</t>
  </si>
  <si>
    <t>131251201</t>
  </si>
  <si>
    <t>Hloubení zapažených jam a zářezů strojně s urovnáním dna do předepsaného profilu a spádu v hornině třídy těžitelnosti I skupiny 3 do 20 m3</t>
  </si>
  <si>
    <t>-1585213825</t>
  </si>
  <si>
    <t>https://podminky.urs.cz/item/CS_URS_2024_02/131251201</t>
  </si>
  <si>
    <t>"třída 3 - 40%"vj*0,4</t>
  </si>
  <si>
    <t>131252502</t>
  </si>
  <si>
    <t>Hloubení jamek strojně objemu do 0,5 m3 s odhozením výkopku do 3 m nebo naložením na dopravní prostředek v hornině třídy těžitelnosti I, skupiny 1 až 3</t>
  </si>
  <si>
    <t>-346332189</t>
  </si>
  <si>
    <t>https://podminky.urs.cz/item/CS_URS_2024_02/131252502</t>
  </si>
  <si>
    <t>"trasírka"0,5*0,5*pi*1/4*3</t>
  </si>
  <si>
    <t>131351201</t>
  </si>
  <si>
    <t>Hloubení zapažených jam a zářezů strojně s urovnáním dna do předepsaného profilu a spádu v hornině třídy těžitelnosti II skupiny 4 do 20 m3</t>
  </si>
  <si>
    <t>204123605</t>
  </si>
  <si>
    <t>https://podminky.urs.cz/item/CS_URS_2024_02/131351201</t>
  </si>
  <si>
    <t>"třída 4 - 20%"vj*0,2</t>
  </si>
  <si>
    <t>132154202</t>
  </si>
  <si>
    <t>Hloubení zapažených rýh šířky přes 800 do 2 000 mm strojně s urovnáním dna do předepsaného profilu a spádu v hornině třídy těžitelnosti I skupiny 1 a 2 přes 20 do 50 m3</t>
  </si>
  <si>
    <t>-1950631803</t>
  </si>
  <si>
    <t>https://podminky.urs.cz/item/CS_URS_2024_02/132154202</t>
  </si>
  <si>
    <t>"třída 2 - 40%"vr*0,4</t>
  </si>
  <si>
    <t>Rozpad figury: vr</t>
  </si>
  <si>
    <t>"J1.1"49</t>
  </si>
  <si>
    <t>132254202</t>
  </si>
  <si>
    <t>Hloubení zapažených rýh šířky přes 800 do 2 000 mm strojně s urovnáním dna do předepsaného profilu a spádu v hornině třídy těžitelnosti I skupiny 3 přes 20 do 50 m3</t>
  </si>
  <si>
    <t>467256795</t>
  </si>
  <si>
    <t>https://podminky.urs.cz/item/CS_URS_2024_02/132254202</t>
  </si>
  <si>
    <t>"třída 3 - 40%"vr*0,4</t>
  </si>
  <si>
    <t>132354202</t>
  </si>
  <si>
    <t>Hloubení zapažených rýh šířky přes 800 do 2 000 mm strojně s urovnáním dna do předepsaného profilu a spádu v hornině třídy těžitelnosti II skupiny 4 přes 20 do 50 m3</t>
  </si>
  <si>
    <t>1170585408</t>
  </si>
  <si>
    <t>https://podminky.urs.cz/item/CS_URS_2024_02/132354202</t>
  </si>
  <si>
    <t>"třída 4 - 20%"vr*0,2</t>
  </si>
  <si>
    <t>139001101</t>
  </si>
  <si>
    <t>Příplatek k cenám hloubených vykopávek za ztížení vykopávky v blízkosti podzemního vedení nebo výbušnin pro jakoukoliv třídu horniny</t>
  </si>
  <si>
    <t>1093922304</t>
  </si>
  <si>
    <t>https://podminky.urs.cz/item/CS_URS_2024_02/139001101</t>
  </si>
  <si>
    <t>1*1,5*1*3</t>
  </si>
  <si>
    <t>13</t>
  </si>
  <si>
    <t>151101101</t>
  </si>
  <si>
    <t>Zřízení pažení a rozepření stěn rýh pro podzemní vedení příložné pro jakoukoliv mezerovitost, hloubky do 2 m</t>
  </si>
  <si>
    <t>1720282162</t>
  </si>
  <si>
    <t>https://podminky.urs.cz/item/CS_URS_2024_02/151101101</t>
  </si>
  <si>
    <t>"j1.1"49*2</t>
  </si>
  <si>
    <t>14</t>
  </si>
  <si>
    <t>151101111</t>
  </si>
  <si>
    <t>Odstranění pažení a rozepření stěn rýh pro podzemní vedení s uložením materiálu na vzdálenost do 3 m od kraje výkopu příložné, hloubky do 2 m</t>
  </si>
  <si>
    <t>1529019217</t>
  </si>
  <si>
    <t>https://podminky.urs.cz/item/CS_URS_2024_02/151101111</t>
  </si>
  <si>
    <t>15</t>
  </si>
  <si>
    <t>151201201</t>
  </si>
  <si>
    <t>Zřízení pažení stěn výkopu bez rozepření nebo vzepření zátažné, hloubky do 4 m</t>
  </si>
  <si>
    <t>-925808467</t>
  </si>
  <si>
    <t>https://podminky.urs.cz/item/CS_URS_2024_02/151201201</t>
  </si>
  <si>
    <t>Poznámka k položce:_x000d_
kluznicové pažení</t>
  </si>
  <si>
    <t>"J1.2"9*1,5</t>
  </si>
  <si>
    <t>"J1.3"9*2</t>
  </si>
  <si>
    <t>"J1.4"9*1,6</t>
  </si>
  <si>
    <t>"J1.5"9*1,5</t>
  </si>
  <si>
    <t>16</t>
  </si>
  <si>
    <t>151201211</t>
  </si>
  <si>
    <t>Odstranění pažení stěn výkopu bez rozepření nebo vzepření s uložením pažin na vzdálenost do 3 m od okraje výkopu zátažné, hloubky do 4 m</t>
  </si>
  <si>
    <t>-667655089</t>
  </si>
  <si>
    <t>https://podminky.urs.cz/item/CS_URS_2024_02/151201211</t>
  </si>
  <si>
    <t>17</t>
  </si>
  <si>
    <t>151201301</t>
  </si>
  <si>
    <t>Zřízení rozepření zapažených stěn výkopů s potřebným přepažováním při pažení zátažném, hloubky do 4 m</t>
  </si>
  <si>
    <t>-1867615042</t>
  </si>
  <si>
    <t>https://podminky.urs.cz/item/CS_URS_2024_02/151201301</t>
  </si>
  <si>
    <t>18</t>
  </si>
  <si>
    <t>151201311</t>
  </si>
  <si>
    <t>Odstranění rozepření stěn výkopů s uložením materiálu na vzdálenost do 3 m od okraje výkopu pažení zátažného, hloubky do 4 m</t>
  </si>
  <si>
    <t>-177687158</t>
  </si>
  <si>
    <t>https://podminky.urs.cz/item/CS_URS_2024_02/151201311</t>
  </si>
  <si>
    <t>19</t>
  </si>
  <si>
    <t>174151101</t>
  </si>
  <si>
    <t>Zásyp sypaninou z jakékoliv horniny strojně s uložením výkopku ve vrstvách se zhutněním jam, šachet, rýh nebo kolem objektů v těchto vykopávkách</t>
  </si>
  <si>
    <t>1115748077</t>
  </si>
  <si>
    <t>https://podminky.urs.cz/item/CS_URS_2024_02/174151101</t>
  </si>
  <si>
    <t>vj+vr</t>
  </si>
  <si>
    <t>-ob</t>
  </si>
  <si>
    <t>zá</t>
  </si>
  <si>
    <t>Rozpad figury: ob</t>
  </si>
  <si>
    <t>"J1.1"0,5*1*21,14</t>
  </si>
  <si>
    <t>"J1.2"0,5*1,5*2</t>
  </si>
  <si>
    <t>"J1.3"0,5*1,5*2</t>
  </si>
  <si>
    <t>"J1.4"0,5*1,5*2</t>
  </si>
  <si>
    <t>"J1.5"0,5*1,5*1</t>
  </si>
  <si>
    <t>20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</si>
  <si>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</si>
  <si>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</si>
  <si>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900931410</t>
  </si>
  <si>
    <t>https://podminky.urs.cz/item/CS_URS_2024_02/175151101</t>
  </si>
  <si>
    <t>175151109</t>
  </si>
  <si>
    <t>Obsypání potrubí strojně Příplatek k ceně za prohození sypaniny</t>
  </si>
  <si>
    <t>224598731</t>
  </si>
  <si>
    <t>https://podminky.urs.cz/item/CS_URS_2024_02/175151109</t>
  </si>
  <si>
    <t>22</t>
  </si>
  <si>
    <t>181351006</t>
  </si>
  <si>
    <t>Rozprostření a urovnání ornice v rovině nebo ve svahu sklonu do 1:5 strojně při souvislé ploše do 100 m2, tl. vrstvy přes 300 do 400 mm</t>
  </si>
  <si>
    <t>1678210306</t>
  </si>
  <si>
    <t>https://podminky.urs.cz/item/CS_URS_2024_02/181351006</t>
  </si>
  <si>
    <t>Rozpad figury: ze</t>
  </si>
  <si>
    <t>Zakládání</t>
  </si>
  <si>
    <t>23</t>
  </si>
  <si>
    <t>211971110</t>
  </si>
  <si>
    <t>Zřízení opláštění výplně z geotextilie odvodňovacích žeber nebo trativodů v rýze nebo zářezu se stěnami šikmými o sklonu do 1:2</t>
  </si>
  <si>
    <t>-2010231723</t>
  </si>
  <si>
    <t>https://podminky.urs.cz/item/CS_URS_2024_02/211971110</t>
  </si>
  <si>
    <t>0,16*pi*12,5</t>
  </si>
  <si>
    <t>24</t>
  </si>
  <si>
    <t>M</t>
  </si>
  <si>
    <t>69311080</t>
  </si>
  <si>
    <t>geotextilie netkaná separační, ochranná, filtrační, drenážní PES 200g/m2</t>
  </si>
  <si>
    <t>1435197272</t>
  </si>
  <si>
    <t>6,283*1,1845 'Přepočtené koeficientem množství</t>
  </si>
  <si>
    <t>25</t>
  </si>
  <si>
    <t>212751106</t>
  </si>
  <si>
    <t>Trativody z drenážních a melioračních trubek pro meliorace, dočasné nebo odlehčovací drenáže se zřízením štěrkového lože pod trubky a s jejich obsypem v otevřeném výkopu trubka flexibilní PVC-U SN 4 celoperforovaná 360° DN 160</t>
  </si>
  <si>
    <t>-330776935</t>
  </si>
  <si>
    <t>https://podminky.urs.cz/item/CS_URS_2024_02/212751106</t>
  </si>
  <si>
    <t>"obnova meliorací"2,5*5</t>
  </si>
  <si>
    <t>26</t>
  </si>
  <si>
    <t>242111113</t>
  </si>
  <si>
    <t>Osazení pláště vodárenské kopané studny z betonových skruží na cementovou maltu MC 10 celokruhových, při vnitřním průměru studny 1,00 m</t>
  </si>
  <si>
    <t>1471807669</t>
  </si>
  <si>
    <t>https://podminky.urs.cz/item/CS_URS_2024_02/242111113</t>
  </si>
  <si>
    <t>"trasírka"3</t>
  </si>
  <si>
    <t>27</t>
  </si>
  <si>
    <t>59224104</t>
  </si>
  <si>
    <t>skruž betonová studniční 100x100x9cm</t>
  </si>
  <si>
    <t>kus</t>
  </si>
  <si>
    <t>-702971874</t>
  </si>
  <si>
    <t>3*1,01</t>
  </si>
  <si>
    <t>28</t>
  </si>
  <si>
    <t>275313511</t>
  </si>
  <si>
    <t>Základy z betonu prostého patky a bloky z betonu kamenem neprokládaného tř. C 12/15</t>
  </si>
  <si>
    <t>-674468003</t>
  </si>
  <si>
    <t>https://podminky.urs.cz/item/CS_URS_2024_02/275313511</t>
  </si>
  <si>
    <t>"trasírka"0,2*3</t>
  </si>
  <si>
    <t>29</t>
  </si>
  <si>
    <t>278381541</t>
  </si>
  <si>
    <t>Základy pod stroje nebo technologická zařízení z betonu s bedněním, odbedněním, bez úpravy povrchu z betonu prostého objemu souvislé základové konstrukce do 5 m3 tř. C 20/25, složitosti I</t>
  </si>
  <si>
    <t>1802087887</t>
  </si>
  <si>
    <t>https://podminky.urs.cz/item/CS_URS_2024_02/278381541</t>
  </si>
  <si>
    <t>"AŠ"</t>
  </si>
  <si>
    <t>0,045*0,5*0,5</t>
  </si>
  <si>
    <t>0,065*0,65*0,565</t>
  </si>
  <si>
    <t>0,18*0,55*0,25</t>
  </si>
  <si>
    <t>0,45*0,3*0,25</t>
  </si>
  <si>
    <t>Svislé a kompletní konstrukce</t>
  </si>
  <si>
    <t>30</t>
  </si>
  <si>
    <t>338171123</t>
  </si>
  <si>
    <t>Montáž sloupků a vzpěr plotových ocelových trubkových nebo profilovaných výšky přes 2 do 2,6 m se zabetonováním do 0,08 m3 do připravených jamek</t>
  </si>
  <si>
    <t>1963239050</t>
  </si>
  <si>
    <t>https://podminky.urs.cz/item/CS_URS_2024_02/338171123</t>
  </si>
  <si>
    <t>(3)"trasírka"</t>
  </si>
  <si>
    <t>31</t>
  </si>
  <si>
    <t>140110500</t>
  </si>
  <si>
    <t>trubka ocelová bezešvá hladká jakost 11 353 76x3,2mm</t>
  </si>
  <si>
    <t>-1934810795</t>
  </si>
  <si>
    <t>Poznámka k položce:_x000d_
vč. povrchové úpravy</t>
  </si>
  <si>
    <t>3,65*(3)*1,01"trasírky"</t>
  </si>
  <si>
    <t>32</t>
  </si>
  <si>
    <t>55283884-1</t>
  </si>
  <si>
    <t xml:space="preserve">dno klenuté S235JR, DN 400, vč. povrchové úpravy </t>
  </si>
  <si>
    <t>-1867296722</t>
  </si>
  <si>
    <t>(3)*1,01"trasírky"</t>
  </si>
  <si>
    <t>33</t>
  </si>
  <si>
    <t>13010010</t>
  </si>
  <si>
    <t>tyč ocelová kruhová jakost S235JR (11 375) D 8mm</t>
  </si>
  <si>
    <t>t</t>
  </si>
  <si>
    <t>-85295390</t>
  </si>
  <si>
    <t>0,64*(3)/1000"trasírky"</t>
  </si>
  <si>
    <t>34</t>
  </si>
  <si>
    <t>35990-1</t>
  </si>
  <si>
    <t>Vyčištění potrubí od překážek a sedimentů v průtočném profilu</t>
  </si>
  <si>
    <t>-1755127367</t>
  </si>
  <si>
    <t>684,66</t>
  </si>
  <si>
    <t>35</t>
  </si>
  <si>
    <t>359901212</t>
  </si>
  <si>
    <t>Monitoring stok (kamerový systém) jakékoli výšky stávající kanalizace</t>
  </si>
  <si>
    <t>1749556080</t>
  </si>
  <si>
    <t>https://podminky.urs.cz/item/CS_URS_2024_02/359901212</t>
  </si>
  <si>
    <t>Vodorovné konstrukce</t>
  </si>
  <si>
    <t>36</t>
  </si>
  <si>
    <t>452312141</t>
  </si>
  <si>
    <t>Podkladní a zajišťovací konstrukce z betonu prostého v otevřeném výkopu bez zvýšených nároků na prostředí sedlové lože pod potrubí z betonu tř. C 16/20</t>
  </si>
  <si>
    <t>53169759</t>
  </si>
  <si>
    <t>https://podminky.urs.cz/item/CS_URS_2024_02/452312141</t>
  </si>
  <si>
    <t>"trasírka"0,3*0,1*1*pi*3</t>
  </si>
  <si>
    <t>37</t>
  </si>
  <si>
    <t>452313141</t>
  </si>
  <si>
    <t>Podkladní a zajišťovací konstrukce z betonu prostého v otevřeném výkopu bez zvýšených nároků na prostředí bloky pro potrubí z betonu tř. C 16/20</t>
  </si>
  <si>
    <t>-249552079</t>
  </si>
  <si>
    <t>https://podminky.urs.cz/item/CS_URS_2024_02/452313141</t>
  </si>
  <si>
    <t>0,9*1,15*0,7*2</t>
  </si>
  <si>
    <t>0,9*0,95*0,7*3</t>
  </si>
  <si>
    <t>0,6*0,6*0,6*3</t>
  </si>
  <si>
    <t>0,5*0,5*0,4</t>
  </si>
  <si>
    <t>38</t>
  </si>
  <si>
    <t>452353111</t>
  </si>
  <si>
    <t>Bednění podkladních a zajišťovacích konstrukcí v otevřeném výkopu bloků pro potrubí zřízení</t>
  </si>
  <si>
    <t>1199577258</t>
  </si>
  <si>
    <t>https://podminky.urs.cz/item/CS_URS_2024_02/452353111</t>
  </si>
  <si>
    <t>0,7*(1,15+0,9)*2*2</t>
  </si>
  <si>
    <t>0,7*(0,9+0,95)*2*3</t>
  </si>
  <si>
    <t>0,6*0,6*4*3</t>
  </si>
  <si>
    <t>0,5*0,4*4</t>
  </si>
  <si>
    <t>39</t>
  </si>
  <si>
    <t>452353112</t>
  </si>
  <si>
    <t>Bednění podkladních a zajišťovacích konstrukcí v otevřeném výkopu bloků pro potrubí odstranění</t>
  </si>
  <si>
    <t>-341705136</t>
  </si>
  <si>
    <t>https://podminky.urs.cz/item/CS_URS_2024_02/452353112</t>
  </si>
  <si>
    <t>Trubní vedení</t>
  </si>
  <si>
    <t>40</t>
  </si>
  <si>
    <t>850361811</t>
  </si>
  <si>
    <t>Bourání stávajícího potrubí z trub litinových hrdlových nebo přírubových v otevřeném výkopu DN přes 150 do 250</t>
  </si>
  <si>
    <t>-347841582</t>
  </si>
  <si>
    <t>https://podminky.urs.cz/item/CS_URS_2024_02/850361811</t>
  </si>
  <si>
    <t>28,41</t>
  </si>
  <si>
    <t>"AŠ"3,12+1,3</t>
  </si>
  <si>
    <t>41</t>
  </si>
  <si>
    <t>857242122</t>
  </si>
  <si>
    <t>Montáž litinových tvarovek na potrubí litinovém tlakovém jednoosých na potrubí z trub přírubových v otevřeném výkopu, kanálu nebo v šachtě DN 80</t>
  </si>
  <si>
    <t>358345273</t>
  </si>
  <si>
    <t>https://podminky.urs.cz/item/CS_URS_2024_02/857242122</t>
  </si>
  <si>
    <t>"N"2</t>
  </si>
  <si>
    <t>"Q"2</t>
  </si>
  <si>
    <t>"PPL"1</t>
  </si>
  <si>
    <t>"FF 0,8m"1</t>
  </si>
  <si>
    <t>"AŠ - příruba s vnitřním závitem"1</t>
  </si>
  <si>
    <t>Rozpad figury: zá</t>
  </si>
  <si>
    <t>55254047</t>
  </si>
  <si>
    <t>koleno 90° s patkou přírubové litinové vodovodní N-kus PN10/40 DN 80</t>
  </si>
  <si>
    <t>-487484874</t>
  </si>
  <si>
    <t>2*1,01 'Přepočtené koeficientem množství</t>
  </si>
  <si>
    <t>43</t>
  </si>
  <si>
    <t>55253245</t>
  </si>
  <si>
    <t>tvarovka přírubová litinová vodovodní FF-kus PN10/16 DN 80 dl 800mm</t>
  </si>
  <si>
    <t>1798467501</t>
  </si>
  <si>
    <t>1*1,01 'Přepočtené koeficientem množství</t>
  </si>
  <si>
    <t>44</t>
  </si>
  <si>
    <t>55251820</t>
  </si>
  <si>
    <t>koleno přírubové prodloužené s patkou pro připojení k hydrantu 80/90mm</t>
  </si>
  <si>
    <t>-1211778284</t>
  </si>
  <si>
    <t>45</t>
  </si>
  <si>
    <t>55253689</t>
  </si>
  <si>
    <t>příruba zaslepovací litinová vodovodní s vnitřním závitem 3" PN10/16 XG-kus DN 80</t>
  </si>
  <si>
    <t>70368063</t>
  </si>
  <si>
    <t>46</t>
  </si>
  <si>
    <t>55254026</t>
  </si>
  <si>
    <t>koleno přírubové z tvárné litiny,práškový epoxid tl 250µm Q-kus DN 80-90°</t>
  </si>
  <si>
    <t>2010938975</t>
  </si>
  <si>
    <t>47</t>
  </si>
  <si>
    <t>857262122</t>
  </si>
  <si>
    <t>Montáž litinových tvarovek na potrubí litinovém tlakovém jednoosých na potrubí z trub přírubových v otevřeném výkopu, kanálu nebo v šachtě DN 100</t>
  </si>
  <si>
    <t>929849539</t>
  </si>
  <si>
    <t>https://podminky.urs.cz/item/CS_URS_2024_02/857262122</t>
  </si>
  <si>
    <t>"AŠ - N"1</t>
  </si>
  <si>
    <t>"AŠ - FFR100/80"1</t>
  </si>
  <si>
    <t>48</t>
  </si>
  <si>
    <t>55254048</t>
  </si>
  <si>
    <t>koleno 90° s patkou přírubové litinové vodovodní N-kus PN10/16 DN 100</t>
  </si>
  <si>
    <t>-1949360972</t>
  </si>
  <si>
    <t>55253641</t>
  </si>
  <si>
    <t>přechod přírubový,práškový epoxid tl 250µm FFR-kus litinový DN 100/80</t>
  </si>
  <si>
    <t>-1495555114</t>
  </si>
  <si>
    <t>50</t>
  </si>
  <si>
    <t>857352122</t>
  </si>
  <si>
    <t>Montáž litinových tvarovek na potrubí litinovém tlakovém jednoosých na potrubí z trub přírubových v otevřeném výkopu, kanálu nebo v šachtě DN 200</t>
  </si>
  <si>
    <t>1864069346</t>
  </si>
  <si>
    <t>https://podminky.urs.cz/item/CS_URS_2024_02/857352122</t>
  </si>
  <si>
    <t>"příruba pro litinu"8</t>
  </si>
  <si>
    <t>"multitoleranční spojka s přírubou"1</t>
  </si>
  <si>
    <t>"FFK 30°"1</t>
  </si>
  <si>
    <t>"FFK 22 1/2"1</t>
  </si>
  <si>
    <t>"AŠ - Q"1</t>
  </si>
  <si>
    <t>"AŠ - FF dl.0,5"1</t>
  </si>
  <si>
    <t>"AŠ - FF dl.0,6"1</t>
  </si>
  <si>
    <t>"suchovod příruba s vnitřním závitem"2*3</t>
  </si>
  <si>
    <t>51</t>
  </si>
  <si>
    <t>55254000</t>
  </si>
  <si>
    <t>koleno přírubové z tvárné litiny,práškový epoxid tl 250µm FFK-kus DN 200- 30°</t>
  </si>
  <si>
    <t>111297925</t>
  </si>
  <si>
    <t>52</t>
  </si>
  <si>
    <t>55254030</t>
  </si>
  <si>
    <t>koleno přírubové z tvárné litiny,práškový epoxid tl 250µm Q-kus DN 200-90°</t>
  </si>
  <si>
    <t>-1932998414</t>
  </si>
  <si>
    <t>53</t>
  </si>
  <si>
    <t>55254051</t>
  </si>
  <si>
    <t>koleno 90° s patkou přírubové litinové vodovodní N-kus PN10 DN 200</t>
  </si>
  <si>
    <t>1592972194</t>
  </si>
  <si>
    <t>54</t>
  </si>
  <si>
    <t>55252210</t>
  </si>
  <si>
    <t>trouba přírubová se základní povrchovou úpravou PN10 DN 200 dl 500mm</t>
  </si>
  <si>
    <t>1724266917</t>
  </si>
  <si>
    <t>55</t>
  </si>
  <si>
    <t>55252264</t>
  </si>
  <si>
    <t>trouba přírubová PN10 DN 200 dl 600mm</t>
  </si>
  <si>
    <t>120846982</t>
  </si>
  <si>
    <t>56</t>
  </si>
  <si>
    <t>55253985</t>
  </si>
  <si>
    <t>koleno přírubové z tvárné litiny,práškový epoxid tl 250µm FFK-kus DN 200-22,5°</t>
  </si>
  <si>
    <t>-54380179</t>
  </si>
  <si>
    <t>57</t>
  </si>
  <si>
    <t>55251697</t>
  </si>
  <si>
    <t>příruba jištěná proti posunu pro litinové potrubí DN 200/222</t>
  </si>
  <si>
    <t>-1757005259</t>
  </si>
  <si>
    <t>8*1,01 'Přepočtené koeficientem množství</t>
  </si>
  <si>
    <t>58</t>
  </si>
  <si>
    <t>55253719</t>
  </si>
  <si>
    <t>příruba zaslepovací z tvárné litiny práškový epoxid tl 250µm XG DN 200 závit 2"</t>
  </si>
  <si>
    <t>-1010988666</t>
  </si>
  <si>
    <t>59</t>
  </si>
  <si>
    <t>31951008</t>
  </si>
  <si>
    <t>potrubní spojka jištěná proti posuvu hrdlo-příruba DN 200</t>
  </si>
  <si>
    <t>-943463460</t>
  </si>
  <si>
    <t>60</t>
  </si>
  <si>
    <t>857354122</t>
  </si>
  <si>
    <t>Montáž litinových tvarovek na potrubí litinovém tlakovém odbočných na potrubí z trub přírubových v otevřeném výkopu, kanálu nebo v šachtě DN 200</t>
  </si>
  <si>
    <t>481730189</t>
  </si>
  <si>
    <t>https://podminky.urs.cz/item/CS_URS_2024_02/857354122</t>
  </si>
  <si>
    <t>"200/80"3</t>
  </si>
  <si>
    <t>"AŠ - T200/100"1</t>
  </si>
  <si>
    <t>61</t>
  </si>
  <si>
    <t>55253532</t>
  </si>
  <si>
    <t>tvarovka přírubová litinová s přírubovou odbočkou,práškový epoxid tl 250µm T-kus DN 200/80</t>
  </si>
  <si>
    <t>1681791119</t>
  </si>
  <si>
    <t>3*1,01 'Přepočtené koeficientem množství</t>
  </si>
  <si>
    <t>62</t>
  </si>
  <si>
    <t>55253533</t>
  </si>
  <si>
    <t>tvarovka přírubová litinová s přírubovou odbočkou,práškový epoxid tl 250µm T-kus DN 200/100</t>
  </si>
  <si>
    <t>-2127128825</t>
  </si>
  <si>
    <t>63</t>
  </si>
  <si>
    <t>871211141</t>
  </si>
  <si>
    <t>Montáž vodovodního potrubí z polyetylenu PE100 RC v otevřeném výkopu svařovaných na tupo SDR 11/PN16 d 63 x 5,8 mm</t>
  </si>
  <si>
    <t>538319976</t>
  </si>
  <si>
    <t>https://podminky.urs.cz/item/CS_URS_2024_02/871211141</t>
  </si>
  <si>
    <t>"suchovod"200+180+265</t>
  </si>
  <si>
    <t>64</t>
  </si>
  <si>
    <t>28613843</t>
  </si>
  <si>
    <t>potrubí vodovodní jednovrstvé HDPE-100 D 63x3,8mm PN10</t>
  </si>
  <si>
    <t>1944276908</t>
  </si>
  <si>
    <t>265</t>
  </si>
  <si>
    <t>265*1,015 'Přepočtené koeficientem množství</t>
  </si>
  <si>
    <t>65</t>
  </si>
  <si>
    <t>871251811</t>
  </si>
  <si>
    <t>Bourání stávajícího potrubí z polyetylenu v otevřeném výkopu D přes 50 do 90 mm</t>
  </si>
  <si>
    <t>1566808230</t>
  </si>
  <si>
    <t>https://podminky.urs.cz/item/CS_URS_2024_02/871251811</t>
  </si>
  <si>
    <t>66</t>
  </si>
  <si>
    <t>871351142</t>
  </si>
  <si>
    <t>Montáž vodovodního potrubí z polyetylenu PE100 RC v otevřeném výkopu svařovaných na tupo SDR 11/PN16 d 225 x 20,5 mm</t>
  </si>
  <si>
    <t>430935367</t>
  </si>
  <si>
    <t>https://podminky.urs.cz/item/CS_URS_2024_02/871351142</t>
  </si>
  <si>
    <t>67</t>
  </si>
  <si>
    <t>28613563</t>
  </si>
  <si>
    <t>potrubí vodovodní dvouvrstvé PE100 RC SDR11 225x20,5mm</t>
  </si>
  <si>
    <t>-1148404181</t>
  </si>
  <si>
    <t>28,41*1,015 'Přepočtené koeficientem množství</t>
  </si>
  <si>
    <t>68</t>
  </si>
  <si>
    <t>877212001</t>
  </si>
  <si>
    <t>Montáž svěrných (mechanických) spojek na vodovodním potrubí spojek, kolen 90° nebo redukcí d 63</t>
  </si>
  <si>
    <t>-1112877015</t>
  </si>
  <si>
    <t>https://podminky.urs.cz/item/CS_URS_2024_02/877212001</t>
  </si>
  <si>
    <t>"suchovod"(5+2)*3</t>
  </si>
  <si>
    <t>69</t>
  </si>
  <si>
    <t>63126205</t>
  </si>
  <si>
    <t>spojka svěrná kompozitní přímá pro PE potrubí d63</t>
  </si>
  <si>
    <t>2020398646</t>
  </si>
  <si>
    <t>70</t>
  </si>
  <si>
    <t>28654878</t>
  </si>
  <si>
    <t>kus přechodový svěrný PP-B vnější závit pro PE potrubí d 63 x 2"</t>
  </si>
  <si>
    <t>1376347420</t>
  </si>
  <si>
    <t>71</t>
  </si>
  <si>
    <t>877351102</t>
  </si>
  <si>
    <t>Montáž tvarovek na vodovodním plastovém potrubí z polyetylenu PE 100 elektrotvarovek SDR 11/PN16 spojek, oblouků nebo redukcí d 225</t>
  </si>
  <si>
    <t>-442866378</t>
  </si>
  <si>
    <t>https://podminky.urs.cz/item/CS_URS_2024_02/877351102</t>
  </si>
  <si>
    <t>"koleno 30°"1</t>
  </si>
  <si>
    <t>"LN"14</t>
  </si>
  <si>
    <t>"spojka"14</t>
  </si>
  <si>
    <t>72</t>
  </si>
  <si>
    <t>28653142</t>
  </si>
  <si>
    <t>nákružek lemový PE 100 SDR11 225mm</t>
  </si>
  <si>
    <t>-1687526306</t>
  </si>
  <si>
    <t>14*1,015 'Přepočtené koeficientem množství</t>
  </si>
  <si>
    <t>73</t>
  </si>
  <si>
    <t>AVK.PBR225X200NP16</t>
  </si>
  <si>
    <t>PE tvarovka na tupo - příruba pro lemový nákružek typ PBR, PE 225</t>
  </si>
  <si>
    <t>737259304</t>
  </si>
  <si>
    <t>74</t>
  </si>
  <si>
    <t>28615981</t>
  </si>
  <si>
    <t>elektrospojka SDR11 PE 100 PN16 D 225mm</t>
  </si>
  <si>
    <t>1304104589</t>
  </si>
  <si>
    <t>75</t>
  </si>
  <si>
    <t>NCL.616263</t>
  </si>
  <si>
    <t>W30 d225, PE100, SDR11, koleno 30°, elektro</t>
  </si>
  <si>
    <t>-457318577</t>
  </si>
  <si>
    <t>1*1,015 'Přepočtené koeficientem množství</t>
  </si>
  <si>
    <t>76</t>
  </si>
  <si>
    <t>877351110</t>
  </si>
  <si>
    <t>Montáž tvarovek na vodovodním plastovém potrubí z polyetylenu PE 100 elektrotvarovek SDR 11/PN16 kolen 45° d 200</t>
  </si>
  <si>
    <t>-218513696</t>
  </si>
  <si>
    <t>https://podminky.urs.cz/item/CS_URS_2024_02/877351110</t>
  </si>
  <si>
    <t>77</t>
  </si>
  <si>
    <t>28614954</t>
  </si>
  <si>
    <t>elektrokoleno 45° PE 100 PN16 D 225mm</t>
  </si>
  <si>
    <t>-845340970</t>
  </si>
  <si>
    <t>78</t>
  </si>
  <si>
    <t>891181295</t>
  </si>
  <si>
    <t>Montáž vodovodních armatur na potrubí Příplatek k ceně za montáž v objektech DN od 40 do 1200</t>
  </si>
  <si>
    <t>-2060937899</t>
  </si>
  <si>
    <t>https://podminky.urs.cz/item/CS_URS_2024_02/891181295</t>
  </si>
  <si>
    <t>"AŠ"1+1</t>
  </si>
  <si>
    <t>79</t>
  </si>
  <si>
    <t>891241112</t>
  </si>
  <si>
    <t>Montáž vodovodních armatur na potrubí šoupátek nebo klapek uzavíracích v otevřeném výkopu nebo v šachtách s osazením zemní soupravy (bez poklopů) DN 80</t>
  </si>
  <si>
    <t>-172017191</t>
  </si>
  <si>
    <t>https://podminky.urs.cz/item/CS_URS_2024_02/891241112</t>
  </si>
  <si>
    <t>2+1</t>
  </si>
  <si>
    <t>80</t>
  </si>
  <si>
    <t>HWL.950205010004</t>
  </si>
  <si>
    <t>Souprava zemní teleskopická DN50-100 (1,8-2,5m)</t>
  </si>
  <si>
    <t>973130031</t>
  </si>
  <si>
    <t>81</t>
  </si>
  <si>
    <t>HWL.950205010000</t>
  </si>
  <si>
    <t>Souprava zemní teleskopická DN50-100 (0,9-1,1m)</t>
  </si>
  <si>
    <t>656245439</t>
  </si>
  <si>
    <t>82</t>
  </si>
  <si>
    <t>42221116</t>
  </si>
  <si>
    <t>šoupátko s přírubami voda DN 80 PN16</t>
  </si>
  <si>
    <t>-513236932</t>
  </si>
  <si>
    <t>83</t>
  </si>
  <si>
    <t>891243321</t>
  </si>
  <si>
    <t>Montáž vodovodních armatur na potrubí ventilů odvzdušňovacích nebo zavzdušňovacích mechanických a plovákových přírubových na venkovních řadech DN 80</t>
  </si>
  <si>
    <t>-1935434878</t>
  </si>
  <si>
    <t>https://podminky.urs.cz/item/CS_URS_2024_02/891243321</t>
  </si>
  <si>
    <t>84</t>
  </si>
  <si>
    <t>42273615</t>
  </si>
  <si>
    <t>hydrant odvzdušňovací/zavzdušňovací PN 1-16, krycí v 1,05m DN 80</t>
  </si>
  <si>
    <t>1191410835</t>
  </si>
  <si>
    <t>85</t>
  </si>
  <si>
    <t>891247112</t>
  </si>
  <si>
    <t>Montáž vodovodních armatur na potrubí hydrantů podzemních (bez osazení poklopů) DN 80</t>
  </si>
  <si>
    <t>1214246623</t>
  </si>
  <si>
    <t>https://podminky.urs.cz/item/CS_URS_2024_02/891247112</t>
  </si>
  <si>
    <t>86</t>
  </si>
  <si>
    <t>HWL.D49208015016</t>
  </si>
  <si>
    <t>Hydrant podzemní teleskopický 2B 80/1,5 m</t>
  </si>
  <si>
    <t>-909846194</t>
  </si>
  <si>
    <t>87</t>
  </si>
  <si>
    <t>891261222</t>
  </si>
  <si>
    <t>Montáž vodovodních armatur na potrubí šoupátek nebo klapek uzavíracích v šachtách s ručním kolečkem DN 100</t>
  </si>
  <si>
    <t>-825481323</t>
  </si>
  <si>
    <t>https://podminky.urs.cz/item/CS_URS_2024_02/891261222</t>
  </si>
  <si>
    <t>"AŠ"1</t>
  </si>
  <si>
    <t>88</t>
  </si>
  <si>
    <t>42221117</t>
  </si>
  <si>
    <t>šoupátko s přírubami voda DN 100 PN16</t>
  </si>
  <si>
    <t>-221456307</t>
  </si>
  <si>
    <t>89</t>
  </si>
  <si>
    <t>42210106</t>
  </si>
  <si>
    <t>kolo ruční pro DN 100 D 300mm</t>
  </si>
  <si>
    <t>960714995</t>
  </si>
  <si>
    <t>90</t>
  </si>
  <si>
    <t>891351222</t>
  </si>
  <si>
    <t>Montáž vodovodních armatur na potrubí šoupátek nebo klapek uzavíracích v šachtách s ručním kolečkem DN 200</t>
  </si>
  <si>
    <t>756937582</t>
  </si>
  <si>
    <t>https://podminky.urs.cz/item/CS_URS_2024_02/891351222</t>
  </si>
  <si>
    <t>91</t>
  </si>
  <si>
    <t>42221120</t>
  </si>
  <si>
    <t>šoupátko s přírubami voda DN 200 PN10</t>
  </si>
  <si>
    <t>-306199424</t>
  </si>
  <si>
    <t>92</t>
  </si>
  <si>
    <t>42210103</t>
  </si>
  <si>
    <t>kolo ruční pro DN 200 D 350mm</t>
  </si>
  <si>
    <t>-791744724</t>
  </si>
  <si>
    <t>93</t>
  </si>
  <si>
    <t>892233122</t>
  </si>
  <si>
    <t>Proplach a dezinfekce vodovodního potrubí DN od 40 do 70</t>
  </si>
  <si>
    <t>-420102762</t>
  </si>
  <si>
    <t>https://podminky.urs.cz/item/CS_URS_2024_02/892233122</t>
  </si>
  <si>
    <t>94</t>
  </si>
  <si>
    <t>892241111</t>
  </si>
  <si>
    <t>Tlakové zkoušky vodou na potrubí DN do 80</t>
  </si>
  <si>
    <t>-1268098140</t>
  </si>
  <si>
    <t>https://podminky.urs.cz/item/CS_URS_2024_02/892241111</t>
  </si>
  <si>
    <t>95</t>
  </si>
  <si>
    <t>892351111</t>
  </si>
  <si>
    <t>Tlakové zkoušky vodou na potrubí DN 150 nebo 200</t>
  </si>
  <si>
    <t>600922642</t>
  </si>
  <si>
    <t>https://podminky.urs.cz/item/CS_URS_2024_02/892351111</t>
  </si>
  <si>
    <t>612,8</t>
  </si>
  <si>
    <t>96</t>
  </si>
  <si>
    <t>892353122</t>
  </si>
  <si>
    <t>Proplach a dezinfekce vodovodního potrubí DN 150 nebo 200</t>
  </si>
  <si>
    <t>-205994226</t>
  </si>
  <si>
    <t>https://podminky.urs.cz/item/CS_URS_2024_02/892353122</t>
  </si>
  <si>
    <t>97</t>
  </si>
  <si>
    <t>892372111</t>
  </si>
  <si>
    <t>Tlakové zkoušky vodou zabezpečení konců potrubí při tlakových zkouškách DN do 300</t>
  </si>
  <si>
    <t>975350022</t>
  </si>
  <si>
    <t>https://podminky.urs.cz/item/CS_URS_2024_02/892372111</t>
  </si>
  <si>
    <t>"suchovod"3</t>
  </si>
  <si>
    <t>98</t>
  </si>
  <si>
    <t>894414211</t>
  </si>
  <si>
    <t>Osazení betonových nebo železobetonových dílců pro šachty desek zákrytových</t>
  </si>
  <si>
    <t>1693080481</t>
  </si>
  <si>
    <t>https://podminky.urs.cz/item/CS_URS_2024_02/894414211</t>
  </si>
  <si>
    <t>99</t>
  </si>
  <si>
    <t>59224315</t>
  </si>
  <si>
    <t>deska betonová zákrytová pro kruhové šachty 100/62,5x16,5cm</t>
  </si>
  <si>
    <t>-799741985</t>
  </si>
  <si>
    <t>Poznámka k položce:_x000d_
se čtvercovým otvorem 600x600mm</t>
  </si>
  <si>
    <t>100</t>
  </si>
  <si>
    <t>898161-1</t>
  </si>
  <si>
    <t>Vložkování vodovodního potrubí litinového DN200 kevlarovou vložkou s PE potahem ND 200/8" - W vč. 8ks koncových konektorů (4 sanační úseky) max. provozní tlak ve směrových zakřiveních do 45°P=10bar</t>
  </si>
  <si>
    <t>463311360</t>
  </si>
  <si>
    <t>584,66</t>
  </si>
  <si>
    <t>101</t>
  </si>
  <si>
    <t>899112112</t>
  </si>
  <si>
    <t>Osazení poklopů šachtových plastových nebo kompozitních včetně rámů pro třídu zatížení A15, A50</t>
  </si>
  <si>
    <t>-407461715</t>
  </si>
  <si>
    <t>https://podminky.urs.cz/item/CS_URS_2024_02/899112112</t>
  </si>
  <si>
    <t>102</t>
  </si>
  <si>
    <t>631-1</t>
  </si>
  <si>
    <t>poklop kompozitní hranatý včetně rámů a příslušenství 600/600mm</t>
  </si>
  <si>
    <t>-2122916997</t>
  </si>
  <si>
    <t>Poznámka k položce:_x000d_
poklop 600x600mm bude uzamykatelný, těsněný proti volně stékající vodě, otevíravý s jistícím popruhem, s rámem s těsněním a příslušenstvím, víko (kompozit nebo nerez) 104x2mm, s madlem (nerez) pr.8mm, protiskluzovým povrchem a okapovým nosem, případně drážkou po celém obvodu spodní plochy proti zatékání, s těsněním._x000d_
Otevírání pomocí plynových pístů, aretace víka při otevření pomocí textilního popruhu, zabezpečení proti samovolnému zavření bude zajišťovat háček (nerez) pr.6mm, k víku bude připevněn protikus zámku. Závěs bude proveden s nerozebíratelným typem spoje z venkovní strany tak, aby na venkovní straně byla vždy zápustná hlava šroubového spoje, vnitřní spoj s uzavřenou maticí._x000d_
Rám výšky 60mm se spodní plochou určenou pro kotvení přes těsnění ke stěně vstupního komínku - šroubový spoj 3x na každé straně, na horní plochu bude po celém obvodu osazeno těsnění, na přední straně bude osazen zámek s bezpečnostní vložkou pro univerzál provozovatele, spoje budou provedeny tak aby na venkovní straně byla vždy zápustná hlava šroubového spoje, vnitřní spoj s uzavřenou maticí, spojovací materiál - nerez A2, těsnění pryž edpm (silikon), včetně kotevního materiálu, barva šedá</t>
  </si>
  <si>
    <t>103</t>
  </si>
  <si>
    <t>63126058</t>
  </si>
  <si>
    <t>poklop kompozitní hranatý včetně rámů a příslušenství 600/600mm s ventilačním komínkem</t>
  </si>
  <si>
    <t>-1229752641</t>
  </si>
  <si>
    <t>Poznámka k položce:_x000d_
poklop 600x600mm bude uzamykatelný, těsněný proti volně stékající vodě, otevíravý s jistícím popruhem, s odvětrávacím komínkem, rámem s těsněním a příslušenstvím</t>
  </si>
  <si>
    <t>104</t>
  </si>
  <si>
    <t>899401112</t>
  </si>
  <si>
    <t>Osazení poklopů uličních s pevným rámem litinových šoupátkových</t>
  </si>
  <si>
    <t>1702876176</t>
  </si>
  <si>
    <t>https://podminky.urs.cz/item/CS_URS_2024_02/899401112</t>
  </si>
  <si>
    <t>105</t>
  </si>
  <si>
    <t>42291352</t>
  </si>
  <si>
    <t>poklop litinový šoupátkový pro zemní soupravy osazení do terénu a do vozovky</t>
  </si>
  <si>
    <t>-697165036</t>
  </si>
  <si>
    <t>106</t>
  </si>
  <si>
    <t>42210050</t>
  </si>
  <si>
    <t>deska podkladová uličního poklopu litinového šoupatového</t>
  </si>
  <si>
    <t>-1676838183</t>
  </si>
  <si>
    <t>107</t>
  </si>
  <si>
    <t>899501411</t>
  </si>
  <si>
    <t>Stupadla do šachet a drobných objektů ocelová s PE povlakem vidlicová s vysekáním otvoru v betonu</t>
  </si>
  <si>
    <t>-1545184008</t>
  </si>
  <si>
    <t>https://podminky.urs.cz/item/CS_URS_2024_02/899501411</t>
  </si>
  <si>
    <t>"AŠ"11</t>
  </si>
  <si>
    <t>108</t>
  </si>
  <si>
    <t>899721112</t>
  </si>
  <si>
    <t>Signalizační vodič na potrubí DN nad 150 mm</t>
  </si>
  <si>
    <t>1371631130</t>
  </si>
  <si>
    <t>https://podminky.urs.cz/item/CS_URS_2024_02/899721112</t>
  </si>
  <si>
    <t>109</t>
  </si>
  <si>
    <t>spm8-1</t>
  </si>
  <si>
    <t>Napojovací vývod</t>
  </si>
  <si>
    <t>-703934856</t>
  </si>
  <si>
    <t>110</t>
  </si>
  <si>
    <t>899722113</t>
  </si>
  <si>
    <t>Krytí potrubí z plastů výstražnou fólií z PVC šířky přes 25 do 34 cm</t>
  </si>
  <si>
    <t>-677613249</t>
  </si>
  <si>
    <t>https://podminky.urs.cz/item/CS_URS_2024_02/899722113</t>
  </si>
  <si>
    <t>111</t>
  </si>
  <si>
    <t>R8-10</t>
  </si>
  <si>
    <t>Zajištění suchovodu proti povětrnostním vlivům a mechanickému poškození</t>
  </si>
  <si>
    <t>871189547</t>
  </si>
  <si>
    <t>Ostatní konstrukce a práce, bourání</t>
  </si>
  <si>
    <t>112</t>
  </si>
  <si>
    <t>952901411</t>
  </si>
  <si>
    <t>Vyčištění budov nebo objektů před předáním do užívání ostatních objektů (např. kanálů, zásobníků, kůlen apod.) jakékoliv výšky podlaží</t>
  </si>
  <si>
    <t>540575398</t>
  </si>
  <si>
    <t>https://podminky.urs.cz/item/CS_URS_2024_02/952901411</t>
  </si>
  <si>
    <t>"AŠ"1,2*3,12</t>
  </si>
  <si>
    <t>113</t>
  </si>
  <si>
    <t>952905131</t>
  </si>
  <si>
    <t>Čištění objektů po zatopení nebo záplavách vyklizení bahna z objektů s vodorovným přemístěním do 10 m</t>
  </si>
  <si>
    <t>-2118046389</t>
  </si>
  <si>
    <t>https://podminky.urs.cz/item/CS_URS_2024_02/952905131</t>
  </si>
  <si>
    <t>"AŠ"0,1*3,12*1,2</t>
  </si>
  <si>
    <t>114</t>
  </si>
  <si>
    <t>952905212</t>
  </si>
  <si>
    <t>Čištění objektů po zatopení nebo záplavách očištění od nánosu bahna mechanické podlah</t>
  </si>
  <si>
    <t>243192987</t>
  </si>
  <si>
    <t>https://podminky.urs.cz/item/CS_URS_2024_02/952905212</t>
  </si>
  <si>
    <t>"AŠ"3,12*1,2</t>
  </si>
  <si>
    <t>115</t>
  </si>
  <si>
    <t>952905221</t>
  </si>
  <si>
    <t>Čištění objektů po zatopení nebo záplavách očištění od nánosu bahna tlakovou vodou stěn nebo podlah</t>
  </si>
  <si>
    <t>1200233934</t>
  </si>
  <si>
    <t>https://podminky.urs.cz/item/CS_URS_2024_02/952905221</t>
  </si>
  <si>
    <t>116</t>
  </si>
  <si>
    <t>976083141</t>
  </si>
  <si>
    <t>Vybourání drobných zámečnických a jiných konstrukcí nožových škrabáků, stoupacích želez, komínových konzol apod., ze zdiva betonového</t>
  </si>
  <si>
    <t>-390367789</t>
  </si>
  <si>
    <t>https://podminky.urs.cz/item/CS_URS_2024_02/976083141</t>
  </si>
  <si>
    <t>117</t>
  </si>
  <si>
    <t>977151128</t>
  </si>
  <si>
    <t>Jádrové vrty diamantovými korunkami do stavebních materiálů (železobetonu, betonu, cihel, obkladů, dlažeb, kamene) průměru přes 250 do 300 mm</t>
  </si>
  <si>
    <t>332284414</t>
  </si>
  <si>
    <t>https://podminky.urs.cz/item/CS_URS_2024_02/977151128</t>
  </si>
  <si>
    <t>"AŠ"0,3</t>
  </si>
  <si>
    <t>118</t>
  </si>
  <si>
    <t>985121122</t>
  </si>
  <si>
    <t>Tryskání degradovaného betonu stěn, rubu kleneb a podlah vodou pod tlakem přes 300 do 1 250 barů</t>
  </si>
  <si>
    <t>-875319673</t>
  </si>
  <si>
    <t>https://podminky.urs.cz/item/CS_URS_2024_02/985121122</t>
  </si>
  <si>
    <t>"AŠ"3,12*1,2+2,27*(3,12+1,2)*2</t>
  </si>
  <si>
    <t>119</t>
  </si>
  <si>
    <t>985311112</t>
  </si>
  <si>
    <t>Reprofilace betonu sanačními maltami na cementové bázi ručně stěn, tloušťky přes 10 do 20 mm</t>
  </si>
  <si>
    <t>-1190255465</t>
  </si>
  <si>
    <t>https://podminky.urs.cz/item/CS_URS_2024_02/985311112</t>
  </si>
  <si>
    <t>Poznámka k položce:_x000d_
tixotropní malta s rychletvrdnoucími vlákny</t>
  </si>
  <si>
    <t>120</t>
  </si>
  <si>
    <t>985311114</t>
  </si>
  <si>
    <t>Reprofilace betonu sanačními maltami na cementové bázi ručně stěn, tloušťky přes 30 do 40 mm</t>
  </si>
  <si>
    <t>-1012406346</t>
  </si>
  <si>
    <t>https://podminky.urs.cz/item/CS_URS_2024_02/985311114</t>
  </si>
  <si>
    <t>"AŠ"0,08*(3,12+1,2)*2</t>
  </si>
  <si>
    <t>121</t>
  </si>
  <si>
    <t>R9-1</t>
  </si>
  <si>
    <t>D+M systémové prostupové těsnění do otvoru DN300 pro potrubí DN200</t>
  </si>
  <si>
    <t>-1533353499</t>
  </si>
  <si>
    <t>997</t>
  </si>
  <si>
    <t>Přesun sutě</t>
  </si>
  <si>
    <t>122</t>
  </si>
  <si>
    <t>997013501</t>
  </si>
  <si>
    <t>Odvoz suti a vybouraných hmot na skládku nebo meziskládku se složením, na vzdálenost do 1 km</t>
  </si>
  <si>
    <t>-550698290</t>
  </si>
  <si>
    <t>https://podminky.urs.cz/item/CS_URS_2024_02/997013501</t>
  </si>
  <si>
    <t>123</t>
  </si>
  <si>
    <t>997013509</t>
  </si>
  <si>
    <t>Odvoz suti a vybouraných hmot na skládku nebo meziskládku se složením, na vzdálenost Příplatek k ceně za každý další započatý 1 km přes 1 km</t>
  </si>
  <si>
    <t>532104752</t>
  </si>
  <si>
    <t>https://podminky.urs.cz/item/CS_URS_2024_02/997013509</t>
  </si>
  <si>
    <t>7,419*19 'Přepočtené koeficientem množství</t>
  </si>
  <si>
    <t>124</t>
  </si>
  <si>
    <t>997013871</t>
  </si>
  <si>
    <t>Poplatek za uložení stavebního odpadu na recyklační skládce (skládkovné) směsného stavebního a demoličního zatříděného do Katalogu odpadů pod kódem 17 09 04</t>
  </si>
  <si>
    <t>-497976141</t>
  </si>
  <si>
    <t>https://podminky.urs.cz/item/CS_URS_2024_02/997013871</t>
  </si>
  <si>
    <t>998</t>
  </si>
  <si>
    <t>Přesun hmot</t>
  </si>
  <si>
    <t>125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</si>
  <si>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</si>
  <si>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</si>
  <si>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1003191016</t>
  </si>
  <si>
    <t>https://podminky.urs.cz/item/CS_URS_2024_02/998276101</t>
  </si>
  <si>
    <t>PSV</t>
  </si>
  <si>
    <t>Práce a dodávky PSV</t>
  </si>
  <si>
    <t>711</t>
  </si>
  <si>
    <t>Izolace proti vodě, vlhkosti a plynům</t>
  </si>
  <si>
    <t>126</t>
  </si>
  <si>
    <t>711191101</t>
  </si>
  <si>
    <t>Provedení izolace proti zemní vlhkosti hydroizolační stěrkou na ploše vodorovné V jednovrstvá na betonu</t>
  </si>
  <si>
    <t>448520207</t>
  </si>
  <si>
    <t>https://podminky.urs.cz/item/CS_URS_2024_02/711191101</t>
  </si>
  <si>
    <t>127</t>
  </si>
  <si>
    <t>58581001R</t>
  </si>
  <si>
    <t>stěrka hydroizolační cementová zabraňující průsaku vody s negativním tlakem</t>
  </si>
  <si>
    <t>kg</t>
  </si>
  <si>
    <t>1796847641</t>
  </si>
  <si>
    <t>3,744*1,5 'Přepočtené koeficientem množství</t>
  </si>
  <si>
    <t>128</t>
  </si>
  <si>
    <t>711192101</t>
  </si>
  <si>
    <t>Provedení izolace proti zemní vlhkosti hydroizolační stěrkou na ploše svislé S jednovrstvá na betonu</t>
  </si>
  <si>
    <t>395640399</t>
  </si>
  <si>
    <t>https://podminky.urs.cz/item/CS_URS_2024_02/711192101</t>
  </si>
  <si>
    <t>"AŠ"2,27*(3,12+1,2)*2</t>
  </si>
  <si>
    <t>129</t>
  </si>
  <si>
    <t>-1358581981</t>
  </si>
  <si>
    <t>19,613*1,5 'Přepočtené koeficientem množství</t>
  </si>
  <si>
    <t>130</t>
  </si>
  <si>
    <t>998711101</t>
  </si>
  <si>
    <t>Přesun hmot pro izolace proti vodě, vlhkosti a plynům stanovený z hmotnosti přesunovaného materiálu vodorovná dopravní vzdálenost do 50 m základní v objektech výšky do 6 m</t>
  </si>
  <si>
    <t>1123138471</t>
  </si>
  <si>
    <t>https://podminky.urs.cz/item/CS_URS_2024_02/998711101</t>
  </si>
  <si>
    <t>722</t>
  </si>
  <si>
    <t>Zdravotechnika - vnitřní vodovod</t>
  </si>
  <si>
    <t>131</t>
  </si>
  <si>
    <t>722229108</t>
  </si>
  <si>
    <t>Armatury s jedním závitem montáž vodovodních armatur s jedním závitem ostatních typů G 3"</t>
  </si>
  <si>
    <t>1372840008</t>
  </si>
  <si>
    <t>https://podminky.urs.cz/item/CS_URS_2024_02/722229108</t>
  </si>
  <si>
    <t>132</t>
  </si>
  <si>
    <t>spm722-1</t>
  </si>
  <si>
    <t>Vsuvka nerez s vnějším závitem DN 3"</t>
  </si>
  <si>
    <t>1833360383</t>
  </si>
  <si>
    <t>133</t>
  </si>
  <si>
    <t>spm722-2</t>
  </si>
  <si>
    <t>Hadicová koncovka B75 bajonetová s vnitřním závitem G3"</t>
  </si>
  <si>
    <t>-1249132318</t>
  </si>
  <si>
    <t>134</t>
  </si>
  <si>
    <t>998722101</t>
  </si>
  <si>
    <t>Přesun hmot pro vnitřní vodovod stanovený z hmotnosti přesunovaného materiálu vodorovná dopravní vzdálenost do 50 m základní v objektech výšky do 6 m</t>
  </si>
  <si>
    <t>2091402420</t>
  </si>
  <si>
    <t>https://podminky.urs.cz/item/CS_URS_2024_02/998722101</t>
  </si>
  <si>
    <t>63,2</t>
  </si>
  <si>
    <t>14,625</t>
  </si>
  <si>
    <t>sk</t>
  </si>
  <si>
    <t>vytlačená zemina</t>
  </si>
  <si>
    <t>SO-02 - Přívodní řad - II.etapa</t>
  </si>
  <si>
    <t xml:space="preserve">    5 - Komunikace pozemní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</si>
  <si>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</si>
  <si>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</si>
  <si>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651134973</t>
  </si>
  <si>
    <t>https://podminky.urs.cz/item/CS_URS_2024_02/113107322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</si>
  <si>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</si>
  <si>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</si>
  <si>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1839775627</t>
  </si>
  <si>
    <t>https://podminky.urs.cz/item/CS_URS_2024_02/113107342</t>
  </si>
  <si>
    <t>113154512</t>
  </si>
  <si>
    <t>Frézování živičného podkladu nebo krytu s naložením hmot na dopravní prostředek plochy do 500 m2 pruhu šířky do 0,5 m, tloušťky vrstvy 40 mm</t>
  </si>
  <si>
    <t>6691316</t>
  </si>
  <si>
    <t>https://podminky.urs.cz/item/CS_URS_2024_02/113154512</t>
  </si>
  <si>
    <t>113202111</t>
  </si>
  <si>
    <t>Vytrhání obrub s vybouráním lože, s přemístěním hmot na skládku na vzdálenost do 3 m nebo s naložením na dopravní prostředek z krajníků nebo obrubníků stojatých</t>
  </si>
  <si>
    <t>1075215081</t>
  </si>
  <si>
    <t>https://podminky.urs.cz/item/CS_URS_2024_02/113202111</t>
  </si>
  <si>
    <t>-81315864</t>
  </si>
  <si>
    <t>848,39*0,2</t>
  </si>
  <si>
    <t>1540488124</t>
  </si>
  <si>
    <t>848,39*0,2/8</t>
  </si>
  <si>
    <t>-77363305</t>
  </si>
  <si>
    <t>"J2.3"3*4</t>
  </si>
  <si>
    <t>"J2.4"3*4</t>
  </si>
  <si>
    <t>"J2.5"3*4</t>
  </si>
  <si>
    <t>"J2.6"3*7</t>
  </si>
  <si>
    <t>-557533126</t>
  </si>
  <si>
    <t>"j2.1"10,5</t>
  </si>
  <si>
    <t>"j2.2"9,5</t>
  </si>
  <si>
    <t>"j2.3"8,6</t>
  </si>
  <si>
    <t>"j2.4"8,6</t>
  </si>
  <si>
    <t>"j2.5"8,6</t>
  </si>
  <si>
    <t>"j2.6"8,4+9</t>
  </si>
  <si>
    <t>-701829801</t>
  </si>
  <si>
    <t>941577901</t>
  </si>
  <si>
    <t>"trasírka"0,5*0,5*pi*1/4*1</t>
  </si>
  <si>
    <t>1366198950</t>
  </si>
  <si>
    <t>-1708490744</t>
  </si>
  <si>
    <t>"J2.1"9*1,8</t>
  </si>
  <si>
    <t>"J2.2"(6+1,5)*2*1,7</t>
  </si>
  <si>
    <t>"J2.3"9*1,5</t>
  </si>
  <si>
    <t>"J2.4"(2,13+4,26)*2*2,3</t>
  </si>
  <si>
    <t>"J2.5"(2,21+2,21+1,5)*2*1,5</t>
  </si>
  <si>
    <t>"J2.6"9*2,1</t>
  </si>
  <si>
    <t>-1580565044</t>
  </si>
  <si>
    <t>1742480035</t>
  </si>
  <si>
    <t>814593880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</si>
  <si>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</si>
  <si>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</si>
  <si>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-1873190898</t>
  </si>
  <si>
    <t>https://podminky.urs.cz/item/CS_URS_2024_02/162751117</t>
  </si>
  <si>
    <t>Rozpad figury: sk</t>
  </si>
  <si>
    <t>32*0,5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</si>
  <si>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</si>
  <si>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</si>
  <si>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-396404930</t>
  </si>
  <si>
    <t>https://podminky.urs.cz/item/CS_URS_2024_02/162751119</t>
  </si>
  <si>
    <t>16*10 'Přepočtené koeficientem množství</t>
  </si>
  <si>
    <t>171201221</t>
  </si>
  <si>
    <t>Poplatek za uložení stavebního odpadu na skládce (skládkovné) zeminy a kamení zatříděného do Katalogu odpadů pod kódem 17 05 04</t>
  </si>
  <si>
    <t>-1762467939</t>
  </si>
  <si>
    <t>https://podminky.urs.cz/item/CS_URS_2024_02/171201221</t>
  </si>
  <si>
    <t>16*2 'Přepočtené koeficientem množství</t>
  </si>
  <si>
    <t>171251201</t>
  </si>
  <si>
    <t>Uložení sypaniny na skládky nebo meziskládky bez hutnění s upravením uložené sypaniny do předepsaného tvaru</t>
  </si>
  <si>
    <t>32100499</t>
  </si>
  <si>
    <t>https://podminky.urs.cz/item/CS_URS_2024_02/171251201</t>
  </si>
  <si>
    <t>-1999768123</t>
  </si>
  <si>
    <t>"J2.1"0,5*1,5*1,5</t>
  </si>
  <si>
    <t>"J2.2"0,5*1,5*6</t>
  </si>
  <si>
    <t>"J2.3"0,5*1,5*2</t>
  </si>
  <si>
    <t>"J2.4"0,5*1,5*2</t>
  </si>
  <si>
    <t>"J2.5"0,5*1,5*2</t>
  </si>
  <si>
    <t>"J2.6"0,5*1,5*6</t>
  </si>
  <si>
    <t>58331200</t>
  </si>
  <si>
    <t>štěrkopísek netříděný</t>
  </si>
  <si>
    <t>333368804</t>
  </si>
  <si>
    <t>"aktivní zona"0,5*32*1,67</t>
  </si>
  <si>
    <t>-749052037</t>
  </si>
  <si>
    <t>-734475507</t>
  </si>
  <si>
    <t>970433247</t>
  </si>
  <si>
    <t>181411121</t>
  </si>
  <si>
    <t>Založení trávníku na půdě předem připravené plochy do 1000 m2 výsevem včetně utažení lučního v rovině nebo na svahu do 1:5</t>
  </si>
  <si>
    <t>1813510671</t>
  </si>
  <si>
    <t>https://podminky.urs.cz/item/CS_URS_2024_02/181411121</t>
  </si>
  <si>
    <t>00572470</t>
  </si>
  <si>
    <t>osivo směs travní univerzál</t>
  </si>
  <si>
    <t>1788213904</t>
  </si>
  <si>
    <t>33*0,02 'Přepočtené koeficientem množství</t>
  </si>
  <si>
    <t>1489447838</t>
  </si>
  <si>
    <t>0,16*pi*7,5</t>
  </si>
  <si>
    <t>-827930505</t>
  </si>
  <si>
    <t>3,77*1,1845 'Přepočtené koeficientem množství</t>
  </si>
  <si>
    <t>2090691067</t>
  </si>
  <si>
    <t>"obnova meliorací"2,5*3</t>
  </si>
  <si>
    <t>-338741780</t>
  </si>
  <si>
    <t>"trasírka"1</t>
  </si>
  <si>
    <t>-94306614</t>
  </si>
  <si>
    <t>1*1,01</t>
  </si>
  <si>
    <t>1136745063</t>
  </si>
  <si>
    <t>"trasírka"0,2*1</t>
  </si>
  <si>
    <t>-597479319</t>
  </si>
  <si>
    <t>0,1*0,5*0,5</t>
  </si>
  <si>
    <t>0,12*0,5*0,15*2</t>
  </si>
  <si>
    <t>0,22*0,175*0,2*2</t>
  </si>
  <si>
    <t>-67205275</t>
  </si>
  <si>
    <t>(1)"trasírka"</t>
  </si>
  <si>
    <t>-1013900306</t>
  </si>
  <si>
    <t>3,65*(1)*1,01"trasírky"</t>
  </si>
  <si>
    <t>53233166</t>
  </si>
  <si>
    <t>(1)*1,01"trasírky"</t>
  </si>
  <si>
    <t>-2105874972</t>
  </si>
  <si>
    <t>0,64*(1)/1000"trasírky"</t>
  </si>
  <si>
    <t>829,71</t>
  </si>
  <si>
    <t>-133779954</t>
  </si>
  <si>
    <t>"trasírka"0,3*0,1*1*pi*1</t>
  </si>
  <si>
    <t>1901590158</t>
  </si>
  <si>
    <t>0,9*0,95*0,7*1</t>
  </si>
  <si>
    <t>0,6*0,6*0,6*1</t>
  </si>
  <si>
    <t>0,5*0,5*0,4*4</t>
  </si>
  <si>
    <t>-334156936</t>
  </si>
  <si>
    <t>0,7*(0,9+0,95)*2*1</t>
  </si>
  <si>
    <t>0,6*0,6*4*1</t>
  </si>
  <si>
    <t>0,5*0,4*4*4</t>
  </si>
  <si>
    <t>-820162515</t>
  </si>
  <si>
    <t>Komunikace pozemní</t>
  </si>
  <si>
    <t>564861011</t>
  </si>
  <si>
    <t>Podklad ze štěrkodrti ŠD s rozprostřením a zhutněním plochy jednotlivě do 100 m2, po zhutnění tl. 200 mm</t>
  </si>
  <si>
    <t>-476420978</t>
  </si>
  <si>
    <t>https://podminky.urs.cz/item/CS_URS_2024_02/564861011</t>
  </si>
  <si>
    <t>565155101</t>
  </si>
  <si>
    <t>Asfaltový beton vrstva podkladní ACP 16 (obalované kamenivo střednězrnné - OKS) s rozprostřením a zhutněním v pruhu šířky do 1,5 m, po zhutnění tl. 70 mm</t>
  </si>
  <si>
    <t>-1682077202</t>
  </si>
  <si>
    <t>https://podminky.urs.cz/item/CS_URS_2024_02/565155101</t>
  </si>
  <si>
    <t>573231108</t>
  </si>
  <si>
    <t>Postřik spojovací PS bez posypu kamenivem ze silniční emulze, v množství 0,50 kg/m2</t>
  </si>
  <si>
    <t>-1400572721</t>
  </si>
  <si>
    <t>https://podminky.urs.cz/item/CS_URS_2024_02/573231108</t>
  </si>
  <si>
    <t>577134131</t>
  </si>
  <si>
    <t>Asfaltový beton vrstva obrusná ACO 11 (ABS) s rozprostřením a se zhutněním z modifikovaného asfaltu v pruhu šířky přes do 1,5 do 3 m, po zhutnění tl. 40 mm</t>
  </si>
  <si>
    <t>-1698985797</t>
  </si>
  <si>
    <t>https://podminky.urs.cz/item/CS_URS_2024_02/577134131</t>
  </si>
  <si>
    <t>403047382</t>
  </si>
  <si>
    <t>15,2</t>
  </si>
  <si>
    <t>"AŠ"1,565+3,75+2,54</t>
  </si>
  <si>
    <t>"FF 0,1m"1</t>
  </si>
  <si>
    <t>"AŠ F-stávající"1</t>
  </si>
  <si>
    <t>"AŠ - příruba synoflex stávající"1</t>
  </si>
  <si>
    <t>55253233</t>
  </si>
  <si>
    <t>tvarovka přírubová litinová vodovodní FF-kus PN10/16 DN 80 dl 100mm</t>
  </si>
  <si>
    <t>-263912217</t>
  </si>
  <si>
    <t>339881986</t>
  </si>
  <si>
    <t>"AŠ FFR100/80"1</t>
  </si>
  <si>
    <t>"AŠ příruba pro PE"1</t>
  </si>
  <si>
    <t>55251308</t>
  </si>
  <si>
    <t>příruba jištěná proti posunu nástrčné hrdlo pro PE a PVC potrubí DN 100/110</t>
  </si>
  <si>
    <t>-841811267</t>
  </si>
  <si>
    <t>55259815</t>
  </si>
  <si>
    <t>přechod přírubový tvárná litina dl 200mm DN 100/80</t>
  </si>
  <si>
    <t>77923247</t>
  </si>
  <si>
    <t>"příruba pro litinu"10</t>
  </si>
  <si>
    <t>"FFR200/100"1</t>
  </si>
  <si>
    <t>"AŠ Q"1</t>
  </si>
  <si>
    <t>"AŠ N"1</t>
  </si>
  <si>
    <t>"AŠ FF 1m"2</t>
  </si>
  <si>
    <t>"AŠ FFR200/80"1</t>
  </si>
  <si>
    <t xml:space="preserve">"suchovod  příruba s vnitřním závitem"2*4</t>
  </si>
  <si>
    <t>1984586088</t>
  </si>
  <si>
    <t>55253620</t>
  </si>
  <si>
    <t>přechod přírubový,práškový epoxid tl 250µm FFR-kus litinový DN 200/100</t>
  </si>
  <si>
    <t>-1109695883</t>
  </si>
  <si>
    <t>55253619</t>
  </si>
  <si>
    <t>přechod přírubový,práškový epoxid tl 250µm FFR-kus litinový DN 200/80</t>
  </si>
  <si>
    <t>791609087</t>
  </si>
  <si>
    <t>55251347</t>
  </si>
  <si>
    <t>příruba jištěná proti posunu nástrčné hrdlo pro PE a PVC potrubí DN 200/225</t>
  </si>
  <si>
    <t>-1044507706</t>
  </si>
  <si>
    <t>-1600898366</t>
  </si>
  <si>
    <t>-576910220</t>
  </si>
  <si>
    <t>55252267</t>
  </si>
  <si>
    <t>trouba přírubová PN10 DN 200 dl 1000mm</t>
  </si>
  <si>
    <t>-858273040</t>
  </si>
  <si>
    <t>10*1,01 'Přepočtené koeficientem množství</t>
  </si>
  <si>
    <t>"200/80"1</t>
  </si>
  <si>
    <t>871251141</t>
  </si>
  <si>
    <t>Montáž vodovodního potrubí z polyetylenu PE100 RC v otevřeném výkopu svařovaných na tupo SDR 11/PN16 d 110 x 10,0 mm</t>
  </si>
  <si>
    <t>-293260837</t>
  </si>
  <si>
    <t>https://podminky.urs.cz/item/CS_URS_2024_02/871251141</t>
  </si>
  <si>
    <t>1,4</t>
  </si>
  <si>
    <t>28613550</t>
  </si>
  <si>
    <t>potrubí vodovodní dvouvrstvé PE100 RC SDR11 110x10mm</t>
  </si>
  <si>
    <t>-395252035</t>
  </si>
  <si>
    <t>1,4*1,015 'Přepočtené koeficientem množství</t>
  </si>
  <si>
    <t>15,2*1,015 'Přepočtené koeficientem množství</t>
  </si>
  <si>
    <t>877251101</t>
  </si>
  <si>
    <t>Montáž tvarovek na vodovodním plastovém potrubí z polyetylenu PE 100 elektrotvarovek SDR 11/PN16 spojek, oblouků nebo redukcí d 110</t>
  </si>
  <si>
    <t>-1524053152</t>
  </si>
  <si>
    <t>https://podminky.urs.cz/item/CS_URS_2024_02/877251101</t>
  </si>
  <si>
    <t>"koleno 22°"1</t>
  </si>
  <si>
    <t>"FN"1</t>
  </si>
  <si>
    <t>"spojka"1</t>
  </si>
  <si>
    <t>28615975</t>
  </si>
  <si>
    <t>elektrospojka SDR11 PE 100 PN16 D 110mm</t>
  </si>
  <si>
    <t>433372144</t>
  </si>
  <si>
    <t>28653136</t>
  </si>
  <si>
    <t>nákružek lemový PE 100 SDR11 110mm</t>
  </si>
  <si>
    <t>1204391727</t>
  </si>
  <si>
    <t>28654410</t>
  </si>
  <si>
    <t>příruba volná k lemovému nákružku z polypropylénu 110</t>
  </si>
  <si>
    <t>-1128148957</t>
  </si>
  <si>
    <t>spm8616-1</t>
  </si>
  <si>
    <t>Elektrokoleno d225, PE100, SDR11, koleno 22°, elektro</t>
  </si>
  <si>
    <t>223694186</t>
  </si>
  <si>
    <t>"LN"11</t>
  </si>
  <si>
    <t>"spojka"11</t>
  </si>
  <si>
    <t>11*1,015 'Přepočtené koeficientem množství</t>
  </si>
  <si>
    <t>-788999006</t>
  </si>
  <si>
    <t>"suchovod"290+200+210+190</t>
  </si>
  <si>
    <t>-1052538400</t>
  </si>
  <si>
    <t>290</t>
  </si>
  <si>
    <t>290*1,015 'Přepočtené koeficientem množství</t>
  </si>
  <si>
    <t>14664006</t>
  </si>
  <si>
    <t>891171321</t>
  </si>
  <si>
    <t>Montáž vodovodních armatur na potrubí šoupátek pro domovní přípojky se závitovými konci PN16 G 5/4"</t>
  </si>
  <si>
    <t>-115944139</t>
  </si>
  <si>
    <t>https://podminky.urs.cz/item/CS_URS_2024_02/891171321</t>
  </si>
  <si>
    <t>HWL.280000103216</t>
  </si>
  <si>
    <t>Šoupátko ISO domovní přípojky 32-5/4"</t>
  </si>
  <si>
    <t>-563130641</t>
  </si>
  <si>
    <t>HWL.960113018004</t>
  </si>
  <si>
    <t>Souprava zemní teleskopická pro dom. šoupátka D3/4"-2" (1,3-1,8m)</t>
  </si>
  <si>
    <t>824809947</t>
  </si>
  <si>
    <t>-730234196</t>
  </si>
  <si>
    <t>"suchovod"(5+2)*4</t>
  </si>
  <si>
    <t>1320320507</t>
  </si>
  <si>
    <t>2031801507</t>
  </si>
  <si>
    <t>2045480007</t>
  </si>
  <si>
    <t>"AŠ"2+1</t>
  </si>
  <si>
    <t>891213222</t>
  </si>
  <si>
    <t>Montáž vodovodních armatur na potrubí ventilů odvzdušňovacích nebo zavzdušňovacích mechanických a plovákových závitových na venkovních řadech DN 50</t>
  </si>
  <si>
    <t>387392839</t>
  </si>
  <si>
    <t>https://podminky.urs.cz/item/CS_URS_2024_02/891213222</t>
  </si>
  <si>
    <t>"AŠ"1+1"stávající"</t>
  </si>
  <si>
    <t>42213000</t>
  </si>
  <si>
    <t>ventil odvzdušňovací/zavzdušňovací závitový PN 16, pitná voda DN 50</t>
  </si>
  <si>
    <t>-1614613134</t>
  </si>
  <si>
    <t>891241222</t>
  </si>
  <si>
    <t>Montáž vodovodních armatur na potrubí šoupátek nebo klapek uzavíracích v šachtách s ručním kolečkem DN 80</t>
  </si>
  <si>
    <t>1245335261</t>
  </si>
  <si>
    <t>https://podminky.urs.cz/item/CS_URS_2024_02/891241222</t>
  </si>
  <si>
    <t>-1883659059</t>
  </si>
  <si>
    <t>42210101</t>
  </si>
  <si>
    <t>kolo ruční pro DN 65-80 D 175mm</t>
  </si>
  <si>
    <t>-1993931653</t>
  </si>
  <si>
    <t>891242312</t>
  </si>
  <si>
    <t>Montáž vodovodních armatur na potrubí vodoměrů v šachtě přírubových DN 80</t>
  </si>
  <si>
    <t>863794554</t>
  </si>
  <si>
    <t>https://podminky.urs.cz/item/CS_URS_2024_02/891242312</t>
  </si>
  <si>
    <t>38821717</t>
  </si>
  <si>
    <t>vodoměr s pulsním čidlem DN 80 - pro měření kolísajících průtoků</t>
  </si>
  <si>
    <t>1749537211</t>
  </si>
  <si>
    <t>891245321</t>
  </si>
  <si>
    <t>Montáž vodovodních armatur na potrubí zpětných klapek DN 80</t>
  </si>
  <si>
    <t>862442142</t>
  </si>
  <si>
    <t>https://podminky.urs.cz/item/CS_URS_2024_02/891245321</t>
  </si>
  <si>
    <t>"AŠ - lapač nečistot stávající"1</t>
  </si>
  <si>
    <t>-1498045405</t>
  </si>
  <si>
    <t>HWL.415010008016</t>
  </si>
  <si>
    <t>šoupátko s přírubami voda 100/80 PN16</t>
  </si>
  <si>
    <t>1963082646</t>
  </si>
  <si>
    <t>1033415181</t>
  </si>
  <si>
    <t>891351112</t>
  </si>
  <si>
    <t>Montáž vodovodních armatur na potrubí šoupátek nebo klapek uzavíracích v otevřeném výkopu nebo v šachtách s osazením zemní soupravy (bez poklopů) DN 200</t>
  </si>
  <si>
    <t>-73327556</t>
  </si>
  <si>
    <t>https://podminky.urs.cz/item/CS_URS_2024_02/891351112</t>
  </si>
  <si>
    <t>1194649623</t>
  </si>
  <si>
    <t>HWL.950220000003</t>
  </si>
  <si>
    <t>Souprava zemní teleskopická pro šoupě DN200 (1,3-1,8m)</t>
  </si>
  <si>
    <t>-858093344</t>
  </si>
  <si>
    <t>1243612764</t>
  </si>
  <si>
    <t>1354404431</t>
  </si>
  <si>
    <t>-244483407</t>
  </si>
  <si>
    <t>891359111</t>
  </si>
  <si>
    <t>Montáž vodovodních armatur na potrubí navrtávacích pasů s ventilem Jt 1 MPa, na potrubí z trub litinových, ocelových nebo plastických hmot DN 200</t>
  </si>
  <si>
    <t>-945123679</t>
  </si>
  <si>
    <t>https://podminky.urs.cz/item/CS_URS_2024_02/891359111</t>
  </si>
  <si>
    <t>42271416</t>
  </si>
  <si>
    <t>pás navrtávací z tvárné litiny DN 200, pro litinové a ocelové potrubí, se závitovým výstupem 1",5/4",6/4",2"</t>
  </si>
  <si>
    <t>-1265174835</t>
  </si>
  <si>
    <t>420496135</t>
  </si>
  <si>
    <t>215360245</t>
  </si>
  <si>
    <t>892271111</t>
  </si>
  <si>
    <t>Tlakové zkoušky vodou na potrubí DN 100 nebo 125</t>
  </si>
  <si>
    <t>1747409196</t>
  </si>
  <si>
    <t>https://podminky.urs.cz/item/CS_URS_2024_02/892271111</t>
  </si>
  <si>
    <t>892273122</t>
  </si>
  <si>
    <t>Proplach a dezinfekce vodovodního potrubí DN od 80 do 125</t>
  </si>
  <si>
    <t>-1108869165</t>
  </si>
  <si>
    <t>https://podminky.urs.cz/item/CS_URS_2024_02/892273122</t>
  </si>
  <si>
    <t>848,39</t>
  </si>
  <si>
    <t>"suchovod"4</t>
  </si>
  <si>
    <t>1736741107</t>
  </si>
  <si>
    <t>2113254393</t>
  </si>
  <si>
    <t>Vložkování vodovodního potrubí litinového DN200 kevlarovou vložkou s PE potahem ND 200/8" - W vč. 6ks koncových konektorů (3 sanační úseky) max. provozní tlak ve směrových zakřiveních do 45°P=10bar</t>
  </si>
  <si>
    <t>678982041</t>
  </si>
  <si>
    <t>1240262887</t>
  </si>
  <si>
    <t>3+1+1</t>
  </si>
  <si>
    <t>440633814</t>
  </si>
  <si>
    <t>"AŠ"14+6</t>
  </si>
  <si>
    <t>-988991695</t>
  </si>
  <si>
    <t>135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</si>
  <si>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</si>
  <si>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</si>
  <si>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2043382512</t>
  </si>
  <si>
    <t>https://podminky.urs.cz/item/CS_URS_2024_02/916131213</t>
  </si>
  <si>
    <t>136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</si>
  <si>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</si>
  <si>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</si>
  <si>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1406314477</t>
  </si>
  <si>
    <t>https://podminky.urs.cz/item/CS_URS_2024_02/919732211</t>
  </si>
  <si>
    <t>137</t>
  </si>
  <si>
    <t>919735113</t>
  </si>
  <si>
    <t>Řezání stávajícího živičného krytu nebo podkladu hloubky přes 100 do 150 mm</t>
  </si>
  <si>
    <t>493001273</t>
  </si>
  <si>
    <t>https://podminky.urs.cz/item/CS_URS_2024_02/919735113</t>
  </si>
  <si>
    <t>138</t>
  </si>
  <si>
    <t>-1608013970</t>
  </si>
  <si>
    <t>"AŠ"1,2*3,75+2,54*1,3</t>
  </si>
  <si>
    <t>139</t>
  </si>
  <si>
    <t>-1212934275</t>
  </si>
  <si>
    <t>"AŠ"0,1*3,75*1,2+0,1*2,54*1,3</t>
  </si>
  <si>
    <t>140</t>
  </si>
  <si>
    <t>968885329</t>
  </si>
  <si>
    <t>"AŠ"3,75*1,2+2,54*1,3</t>
  </si>
  <si>
    <t>141</t>
  </si>
  <si>
    <t>-109392399</t>
  </si>
  <si>
    <t>142</t>
  </si>
  <si>
    <t>-1291193851</t>
  </si>
  <si>
    <t>143</t>
  </si>
  <si>
    <t>977151125</t>
  </si>
  <si>
    <t>Jádrové vrty diamantovými korunkami do stavebních materiálů (železobetonu, betonu, cihel, obkladů, dlažeb, kamene) průměru přes 180 do 200 mm</t>
  </si>
  <si>
    <t>-384264934</t>
  </si>
  <si>
    <t>https://podminky.urs.cz/item/CS_URS_2024_02/977151125</t>
  </si>
  <si>
    <t>144</t>
  </si>
  <si>
    <t>-265756028</t>
  </si>
  <si>
    <t>145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</si>
  <si>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</si>
  <si>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</si>
  <si>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702090487</t>
  </si>
  <si>
    <t>https://podminky.urs.cz/item/CS_URS_2024_02/979024443</t>
  </si>
  <si>
    <t>146</t>
  </si>
  <si>
    <t>-367775230</t>
  </si>
  <si>
    <t>"AŠ"3,75*1,2+2,95*(3,75+1,2)*2</t>
  </si>
  <si>
    <t>"AŠ"2,54*1,3+1,35*(2,54+1,3)*2</t>
  </si>
  <si>
    <t>147</t>
  </si>
  <si>
    <t>-1904819938</t>
  </si>
  <si>
    <t>148</t>
  </si>
  <si>
    <t>-671213223</t>
  </si>
  <si>
    <t>"AŠ"0,08*(3,75+1,2)*2</t>
  </si>
  <si>
    <t>"AŠ"0,08*(2,54+1,3)*2</t>
  </si>
  <si>
    <t>149</t>
  </si>
  <si>
    <t>-1010232040</t>
  </si>
  <si>
    <t>150</t>
  </si>
  <si>
    <t>R9-2</t>
  </si>
  <si>
    <t>D+M systémové prostupové těsnění do otvoru DN200 pro potrubí DN100</t>
  </si>
  <si>
    <t>658506668</t>
  </si>
  <si>
    <t>151</t>
  </si>
  <si>
    <t>-928027263</t>
  </si>
  <si>
    <t>9,764</t>
  </si>
  <si>
    <t>152</t>
  </si>
  <si>
    <t>-1444711440</t>
  </si>
  <si>
    <t>9,764*19 'Přepočtené koeficientem množství</t>
  </si>
  <si>
    <t>153</t>
  </si>
  <si>
    <t>-451288325</t>
  </si>
  <si>
    <t>154</t>
  </si>
  <si>
    <t>997221551</t>
  </si>
  <si>
    <t>Vodorovná doprava suti bez naložení, ale se složením a s hrubým urovnáním ze sypkých materiálů, na vzdálenost do 1 km</t>
  </si>
  <si>
    <t>212889276</t>
  </si>
  <si>
    <t>https://podminky.urs.cz/item/CS_URS_2024_02/997221551</t>
  </si>
  <si>
    <t>9,28</t>
  </si>
  <si>
    <t>7,04+2,944</t>
  </si>
  <si>
    <t>155</t>
  </si>
  <si>
    <t>997221559</t>
  </si>
  <si>
    <t>Vodorovná doprava suti bez naložení, ale se složením a s hrubým urovnáním Příplatek k ceně za každý další započatý 1 km přes 1 km</t>
  </si>
  <si>
    <t>776613506</t>
  </si>
  <si>
    <t>https://podminky.urs.cz/item/CS_URS_2024_02/997221559</t>
  </si>
  <si>
    <t>19,264*19 'Přepočtené koeficientem množství</t>
  </si>
  <si>
    <t>156</t>
  </si>
  <si>
    <t>997221873</t>
  </si>
  <si>
    <t>Poplatek za uložení stavebního odpadu na recyklační skládce (skládkovné) zeminy a kamení zatříděného do Katalogu odpadů pod kódem 17 05 04</t>
  </si>
  <si>
    <t>-1097124183</t>
  </si>
  <si>
    <t>https://podminky.urs.cz/item/CS_URS_2024_02/997221873</t>
  </si>
  <si>
    <t>157</t>
  </si>
  <si>
    <t>997221875</t>
  </si>
  <si>
    <t>Poplatek za uložení stavebního odpadu na recyklační skládce (skládkovné) asfaltového bez obsahu dehtu zatříděného do Katalogu odpadů pod kódem 17 03 02</t>
  </si>
  <si>
    <t>-333731847</t>
  </si>
  <si>
    <t>https://podminky.urs.cz/item/CS_URS_2024_02/997221875</t>
  </si>
  <si>
    <t>158</t>
  </si>
  <si>
    <t>159</t>
  </si>
  <si>
    <t>-1912582428</t>
  </si>
  <si>
    <t>"AŠ"3,75*1,2</t>
  </si>
  <si>
    <t>"AŠ"2,54*1,3</t>
  </si>
  <si>
    <t>160</t>
  </si>
  <si>
    <t>-580925255</t>
  </si>
  <si>
    <t>7,802*1,5 'Přepočtené koeficientem množství</t>
  </si>
  <si>
    <t>161</t>
  </si>
  <si>
    <t>1129852930</t>
  </si>
  <si>
    <t>"AŠ"2,95*(3,75+1,2)*2</t>
  </si>
  <si>
    <t>"AŠ"1,35*(2,54+1,3)*2</t>
  </si>
  <si>
    <t>162</t>
  </si>
  <si>
    <t>706925873</t>
  </si>
  <si>
    <t>39,573*1,5 'Přepočtené koeficientem množství</t>
  </si>
  <si>
    <t>163</t>
  </si>
  <si>
    <t>1066170941</t>
  </si>
  <si>
    <t>164</t>
  </si>
  <si>
    <t>722239106</t>
  </si>
  <si>
    <t>Armatury se dvěma závity montáž vodovodních armatur se dvěma závity ostatních typů G 2"</t>
  </si>
  <si>
    <t>504235379</t>
  </si>
  <si>
    <t>https://podminky.urs.cz/item/CS_URS_2024_02/722239106</t>
  </si>
  <si>
    <t>165</t>
  </si>
  <si>
    <t>55114154</t>
  </si>
  <si>
    <t>kohout kulový PN 35 T 185°C plnoprůtokový nikl páčka 2" červený</t>
  </si>
  <si>
    <t>956303950</t>
  </si>
  <si>
    <t>166</t>
  </si>
  <si>
    <t>2029741111</t>
  </si>
  <si>
    <t>3,5</t>
  </si>
  <si>
    <t>SO-03 - Přívodní řad - III.etapa</t>
  </si>
  <si>
    <t>M - Práce a dodávky M</t>
  </si>
  <si>
    <t xml:space="preserve">    23-M - Montáže potrubí</t>
  </si>
  <si>
    <t>-271532019</t>
  </si>
  <si>
    <t>925238297</t>
  </si>
  <si>
    <t>153956292</t>
  </si>
  <si>
    <t>213210486</t>
  </si>
  <si>
    <t>230,64*0,2</t>
  </si>
  <si>
    <t>1541602188</t>
  </si>
  <si>
    <t>230,64*0,2/8</t>
  </si>
  <si>
    <t>121151103</t>
  </si>
  <si>
    <t>Sejmutí ornice strojně při souvislé ploše do 100 m2, tl. vrstvy do 200 mm</t>
  </si>
  <si>
    <t>-1846364561</t>
  </si>
  <si>
    <t>https://podminky.urs.cz/item/CS_URS_2024_02/121151103</t>
  </si>
  <si>
    <t>"J3.1"3*4</t>
  </si>
  <si>
    <t>"J3.3"3*4</t>
  </si>
  <si>
    <t>2005414100</t>
  </si>
  <si>
    <t>"j3.1"9</t>
  </si>
  <si>
    <t>"j3.2"8,9</t>
  </si>
  <si>
    <t>"j3.3"8,1</t>
  </si>
  <si>
    <t>-1561600432</t>
  </si>
  <si>
    <t>1131197421</t>
  </si>
  <si>
    <t>-268753351</t>
  </si>
  <si>
    <t>"J3.1"9*1,6</t>
  </si>
  <si>
    <t>"J3.2"9*1,5</t>
  </si>
  <si>
    <t>"J3.3"9*1,9</t>
  </si>
  <si>
    <t>1237084068</t>
  </si>
  <si>
    <t>-1658725662</t>
  </si>
  <si>
    <t>-1341189419</t>
  </si>
  <si>
    <t>-485076674</t>
  </si>
  <si>
    <t>7*0,5</t>
  </si>
  <si>
    <t>-1128529297</t>
  </si>
  <si>
    <t>3,5*10 'Přepočtené koeficientem množství</t>
  </si>
  <si>
    <t>275073150</t>
  </si>
  <si>
    <t>3,5*2 'Přepočtené koeficientem množství</t>
  </si>
  <si>
    <t>-1367728059</t>
  </si>
  <si>
    <t>1747070415</t>
  </si>
  <si>
    <t>"J3.1"0,5*1,5*1</t>
  </si>
  <si>
    <t>"J3.2"0,5*1,5*2</t>
  </si>
  <si>
    <t>"J3.3"0,5*1,5*1</t>
  </si>
  <si>
    <t>-1921426096</t>
  </si>
  <si>
    <t>"aktivní zona"0,5*7*1,67</t>
  </si>
  <si>
    <t>-724279537</t>
  </si>
  <si>
    <t>1419677274</t>
  </si>
  <si>
    <t>181351003</t>
  </si>
  <si>
    <t>Rozprostření a urovnání ornice v rovině nebo ve svahu sklonu do 1:5 strojně při souvislé ploše do 100 m2, tl. vrstvy do 200 mm</t>
  </si>
  <si>
    <t>1241956964</t>
  </si>
  <si>
    <t>https://podminky.urs.cz/item/CS_URS_2024_02/181351003</t>
  </si>
  <si>
    <t>236132270</t>
  </si>
  <si>
    <t>958640247</t>
  </si>
  <si>
    <t>24*0,02 'Přepočtené koeficientem množství</t>
  </si>
  <si>
    <t>1660532369</t>
  </si>
  <si>
    <t>0,25*0,7*0,6</t>
  </si>
  <si>
    <t>226,64</t>
  </si>
  <si>
    <t>226848212</t>
  </si>
  <si>
    <t>0,9*1,15*0,7*1</t>
  </si>
  <si>
    <t>-1570417873</t>
  </si>
  <si>
    <t>0,7*(1,15+0,9)*2</t>
  </si>
  <si>
    <t>0,7*(0,9+0,95)*2</t>
  </si>
  <si>
    <t>-1975091130</t>
  </si>
  <si>
    <t>703514299</t>
  </si>
  <si>
    <t>1018962132</t>
  </si>
  <si>
    <t>569851111</t>
  </si>
  <si>
    <t>Zpevnění krajnic nebo komunikací pro pěší s rozprostřením a zhutněním, po zhutnění štěrkodrtí tl. 150 mm</t>
  </si>
  <si>
    <t>127813091</t>
  </si>
  <si>
    <t>https://podminky.urs.cz/item/CS_URS_2024_02/569851111</t>
  </si>
  <si>
    <t>0,5*6,5*2</t>
  </si>
  <si>
    <t>-1721734034</t>
  </si>
  <si>
    <t>1524456583</t>
  </si>
  <si>
    <t>-1998740927</t>
  </si>
  <si>
    <t>"AŠ"2,4+0,83</t>
  </si>
  <si>
    <t>857311131</t>
  </si>
  <si>
    <t>Montáž litinových tvarovek na potrubí litinovém tlakovém jednoosých na potrubí z trub hrdlových v otevřeném výkopu, kanálu nebo v šachtě s integrovaným těsněním DN 150</t>
  </si>
  <si>
    <t>28028057</t>
  </si>
  <si>
    <t>https://podminky.urs.cz/item/CS_URS_2024_02/857311131</t>
  </si>
  <si>
    <t>"AŠ multitoleranční spojka"1</t>
  </si>
  <si>
    <t>31951018</t>
  </si>
  <si>
    <t>potrubní spojka jištěná proti posuvu hrdlo-hrdlo DN 150</t>
  </si>
  <si>
    <t>1262557181</t>
  </si>
  <si>
    <t>857312122</t>
  </si>
  <si>
    <t>Montáž litinových tvarovek na potrubí litinovém tlakovém jednoosých na potrubí z trub přírubových v otevřeném výkopu, kanálu nebo v šachtě DN 150</t>
  </si>
  <si>
    <t>-670820965</t>
  </si>
  <si>
    <t>https://podminky.urs.cz/item/CS_URS_2024_02/857312122</t>
  </si>
  <si>
    <t>"AŠ příruba s jištěním pro PE"1</t>
  </si>
  <si>
    <t>55251344</t>
  </si>
  <si>
    <t>příruba jištěná proti posunu nástrčné hrdlo pro PE a PVC potrubí DN 150/160</t>
  </si>
  <si>
    <t>-363209461</t>
  </si>
  <si>
    <t>"příruba pro litinu"4</t>
  </si>
  <si>
    <t>"AŠ FFR200/150"1</t>
  </si>
  <si>
    <t>"suchovod příruba s vnitřním závitem"2</t>
  </si>
  <si>
    <t>1614757967</t>
  </si>
  <si>
    <t>4*1,01 'Přepočtené koeficientem množství</t>
  </si>
  <si>
    <t>55253622</t>
  </si>
  <si>
    <t>přechod přírubový litinový PN10 FFR-kus dl 300mm DN 200/150</t>
  </si>
  <si>
    <t>-1357994378</t>
  </si>
  <si>
    <t>1488067761</t>
  </si>
  <si>
    <t>"AŠ T200/200"1</t>
  </si>
  <si>
    <t>55253537</t>
  </si>
  <si>
    <t>tvarovka přírubová litinová s přírubovou odbočkou,práškový epoxid tl 250µm T-kus DN 200/200</t>
  </si>
  <si>
    <t>1287157606</t>
  </si>
  <si>
    <t>2108139271</t>
  </si>
  <si>
    <t>"suchovod"240</t>
  </si>
  <si>
    <t>1922759095</t>
  </si>
  <si>
    <t>240</t>
  </si>
  <si>
    <t>240*1,015 'Přepočtené koeficientem množství</t>
  </si>
  <si>
    <t>-1695233364</t>
  </si>
  <si>
    <t>871321141</t>
  </si>
  <si>
    <t>Montáž vodovodního potrubí z polyetylenu PE100 RC v otevřeném výkopu svařovaných na tupo SDR 11/PN16 d 160 x 14,6 mm</t>
  </si>
  <si>
    <t>1969604406</t>
  </si>
  <si>
    <t>https://podminky.urs.cz/item/CS_URS_2024_02/871321141</t>
  </si>
  <si>
    <t>"AŠ"2</t>
  </si>
  <si>
    <t>28613553</t>
  </si>
  <si>
    <t>potrubí vodovodní dvouvrstvé PE100 RC SDR11 160x14,6mm</t>
  </si>
  <si>
    <t>300183795</t>
  </si>
  <si>
    <t>2*1,015 'Přepočtené koeficientem množství</t>
  </si>
  <si>
    <t>4*1,015 'Přepočtené koeficientem množství</t>
  </si>
  <si>
    <t>417932733</t>
  </si>
  <si>
    <t>"suchovod"(4+2)</t>
  </si>
  <si>
    <t>53293559</t>
  </si>
  <si>
    <t>-1646892240</t>
  </si>
  <si>
    <t>877241101</t>
  </si>
  <si>
    <t>Montáž tvarovek na vodovodním plastovém potrubí z polyetylenu PE 100 elektrotvarovek SDR 11/PN16 spojek, oblouků nebo redukcí d 90</t>
  </si>
  <si>
    <t>-1726677873</t>
  </si>
  <si>
    <t>https://podminky.urs.cz/item/CS_URS_2024_02/877241101</t>
  </si>
  <si>
    <t>28615974</t>
  </si>
  <si>
    <t>elektrospojka SDR11 PE 100 PN16 D 90mm</t>
  </si>
  <si>
    <t>-1394293476</t>
  </si>
  <si>
    <t>28653135</t>
  </si>
  <si>
    <t>nákružek lemový PE 100 SDR11 90mm</t>
  </si>
  <si>
    <t>805373635</t>
  </si>
  <si>
    <t>28654368</t>
  </si>
  <si>
    <t>příruba volná k lemovému nákružku z polypropylénu 90</t>
  </si>
  <si>
    <t>-1883966254</t>
  </si>
  <si>
    <t>"FN"5</t>
  </si>
  <si>
    <t>"spojka"5</t>
  </si>
  <si>
    <t>5*1,015 'Přepočtené koeficientem množství</t>
  </si>
  <si>
    <t>-935532528</t>
  </si>
  <si>
    <t>"AŠ"3</t>
  </si>
  <si>
    <t>HWL.950205010003</t>
  </si>
  <si>
    <t>Souprava zemní teleskopická pro šoupě DN50-100 (1,3-1,8m)</t>
  </si>
  <si>
    <t>-355171130</t>
  </si>
  <si>
    <t>891311222</t>
  </si>
  <si>
    <t>Montáž vodovodních armatur na potrubí šoupátek nebo klapek uzavíracích v šachtách s ručním kolečkem DN 150</t>
  </si>
  <si>
    <t>500268307</t>
  </si>
  <si>
    <t>https://podminky.urs.cz/item/CS_URS_2024_02/891311222</t>
  </si>
  <si>
    <t>42221119</t>
  </si>
  <si>
    <t>šoupátko s přírubami voda DN 150 PN16</t>
  </si>
  <si>
    <t>-1013721179</t>
  </si>
  <si>
    <t>42210102</t>
  </si>
  <si>
    <t>kolo ruční pro DN 100-150 D 300mm</t>
  </si>
  <si>
    <t>840009634</t>
  </si>
  <si>
    <t>-1956351074</t>
  </si>
  <si>
    <t>-1094895176</t>
  </si>
  <si>
    <t>-1386145505</t>
  </si>
  <si>
    <t>-1582757715</t>
  </si>
  <si>
    <t>-693587953</t>
  </si>
  <si>
    <t>230,64</t>
  </si>
  <si>
    <t>"suchovod"1</t>
  </si>
  <si>
    <t>770379596</t>
  </si>
  <si>
    <t>"AŠ"8</t>
  </si>
  <si>
    <t>-1145836168</t>
  </si>
  <si>
    <t>-1416515880</t>
  </si>
  <si>
    <t>6,5</t>
  </si>
  <si>
    <t>-828160057</t>
  </si>
  <si>
    <t>-66394381</t>
  </si>
  <si>
    <t>"AŠ"1,5*2,4</t>
  </si>
  <si>
    <t>2056727575</t>
  </si>
  <si>
    <t>"AŠ"0,1*1,5*2,4</t>
  </si>
  <si>
    <t>1234277923</t>
  </si>
  <si>
    <t>1131462662</t>
  </si>
  <si>
    <t>771754315</t>
  </si>
  <si>
    <t>977151127</t>
  </si>
  <si>
    <t>Jádrové vrty diamantovými korunkami do stavebních materiálů (železobetonu, betonu, cihel, obkladů, dlažeb, kamene) průměru přes 225 do 250 mm</t>
  </si>
  <si>
    <t>-1127125921</t>
  </si>
  <si>
    <t>https://podminky.urs.cz/item/CS_URS_2024_02/977151127</t>
  </si>
  <si>
    <t>-176015326</t>
  </si>
  <si>
    <t>1411310215</t>
  </si>
  <si>
    <t>"AŠ"1,5*2,4+1,5*(1,5+2,4)*2</t>
  </si>
  <si>
    <t>1560086413</t>
  </si>
  <si>
    <t>-699707131</t>
  </si>
  <si>
    <t>"AŠ"0,08*(1,5+2,4)*2</t>
  </si>
  <si>
    <t>791955471</t>
  </si>
  <si>
    <t>R9-3</t>
  </si>
  <si>
    <t>D+M systémové prostupové těsnění do otvoru DN250 pro potrubí DN150</t>
  </si>
  <si>
    <t>-1281480006</t>
  </si>
  <si>
    <t>1402223649</t>
  </si>
  <si>
    <t>3,321</t>
  </si>
  <si>
    <t>-1480106082</t>
  </si>
  <si>
    <t>3,321*19 'Přepočtené koeficientem množství</t>
  </si>
  <si>
    <t>-678438098</t>
  </si>
  <si>
    <t>-1135202725</t>
  </si>
  <si>
    <t>2,03</t>
  </si>
  <si>
    <t>1,54+0,644</t>
  </si>
  <si>
    <t>1456583353</t>
  </si>
  <si>
    <t>4,214*19 'Přepočtené koeficientem množství</t>
  </si>
  <si>
    <t>1032673294</t>
  </si>
  <si>
    <t>145900799</t>
  </si>
  <si>
    <t>-1386150059</t>
  </si>
  <si>
    <t>717584612</t>
  </si>
  <si>
    <t>3,6*1,5 'Přepočtené koeficientem množství</t>
  </si>
  <si>
    <t>-955137349</t>
  </si>
  <si>
    <t>"AŠ"1,5*(1,5+2,4)*2</t>
  </si>
  <si>
    <t>1241659469</t>
  </si>
  <si>
    <t>11,7*1,5 'Přepočtené koeficientem množství</t>
  </si>
  <si>
    <t>-733835750</t>
  </si>
  <si>
    <t>Práce a dodávky M</t>
  </si>
  <si>
    <t>23-M</t>
  </si>
  <si>
    <t>Montáže potrubí</t>
  </si>
  <si>
    <t>230024101</t>
  </si>
  <si>
    <t>Montáž trubních dílů přivařovacích hmotnosti přes 10 do 50 kg tř. 11 až 13 Ø 219 mm, tl. 6,3 mm</t>
  </si>
  <si>
    <t>495745350</t>
  </si>
  <si>
    <t>https://podminky.urs.cz/item/CS_URS_2024_02/230024101</t>
  </si>
  <si>
    <t>552-1</t>
  </si>
  <si>
    <t>Ocelový návarek - lom na návarku 9°- DN200 (219x6,3) ocel. tř.11</t>
  </si>
  <si>
    <t>-308943867</t>
  </si>
  <si>
    <t>552-2</t>
  </si>
  <si>
    <t>Ocelová navařovací příruba - DN200 (pro pr.219)</t>
  </si>
  <si>
    <t>522525391</t>
  </si>
  <si>
    <t>SEZNAM FIGUR</t>
  </si>
  <si>
    <t>Výměra</t>
  </si>
  <si>
    <t>Použití figury:</t>
  </si>
  <si>
    <t>Obsypání potrubí strojně sypaninou bez prohození, uloženou do 3 m</t>
  </si>
  <si>
    <t>Zásyp jam, šachet rýh nebo kolem objektů sypaninou se zhutněním</t>
  </si>
  <si>
    <t>Příplatek k ceně za prohození sypaniny strojně</t>
  </si>
  <si>
    <t>Hloubení jam zapažených v hornině třídy těžitelnosti I skupiny 3 objem do 20 m3 strojně</t>
  </si>
  <si>
    <t>Hloubení jam zapažených v hornině třídy těžitelnosti I skupiny 1 a 2 objem do 20 m3 strojně</t>
  </si>
  <si>
    <t>Hloubení jam zapažených v hornině třídy těžitelnosti II skupiny 4 objem do 20 m3 strojně</t>
  </si>
  <si>
    <t>Hloubení zapažených rýh š do 2000 mm v hornině třídy těžitelnosti I skupiny 3 objem do 50 m3</t>
  </si>
  <si>
    <t>Hloubení zapažených rýh š do 2000 mm v hornině třídy těžitelnosti I skupiny 1 a 2 objem do 50 m3</t>
  </si>
  <si>
    <t>Hloubení zapažených rýh š do 2000 mm v hornině třídy těžitelnosti II skupiny 4 objem do 50 m3</t>
  </si>
  <si>
    <t>zásyp jam a rýh</t>
  </si>
  <si>
    <t>Sejmutí ornice plochy do 100 m2 tl vrstvy přes 300 do 400 mm strojně</t>
  </si>
  <si>
    <t>Rozprostření ornice tl vrstvy přes 300 do 400 mm pl do 100 m2 v rovině nebo ve svahu do 1:5 strojně</t>
  </si>
  <si>
    <t>Uložení sypaniny na skládky nebo meziskládky</t>
  </si>
  <si>
    <t>Vodorovné přemístění přes 9 000 do 10000 m výkopku/sypaniny z horniny třídy těžitelnosti I skupiny 1 až 3</t>
  </si>
  <si>
    <t>Příplatek k vodorovnému přemístění výkopku/sypaniny z horniny třídy těžitelnosti I skupiny 1 až 3 ZKD 1000 m přes 10000 m</t>
  </si>
  <si>
    <t>Poplatek za uložení na skládce (skládkovné) zeminy a kamení kód odpadu 17 05 04</t>
  </si>
  <si>
    <t>Sejmutí ornice plochy do 100 m2 tl vrstvy do 200 mm strojně</t>
  </si>
  <si>
    <t>Rozprostření ornice tl vrstvy do 200 mm pl do 100 m2 v rovině nebo ve svahu do 1:5 strojně</t>
  </si>
  <si>
    <t>Založení lučního trávníku výsevem pl do 1000 m2 v rovině a ve svahu do 1:5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</si>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</sst>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color rgb="FF000000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4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left" vertical="center" indent="1"/>
    </xf>
    <xf numFmtId="0" fontId="22" fillId="0" borderId="0" xfId="0" applyFont="1" applyAlignment="1" applyProtection="1">
      <alignment horizontal="left" vertical="center" indent="1"/>
    </xf>
    <xf numFmtId="167" fontId="22" fillId="0" borderId="0" xfId="0" applyNumberFormat="1" applyFont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40" fillId="2" borderId="20" xfId="0" applyFont="1" applyFill="1" applyBorder="1" applyAlignment="1" applyProtection="1">
      <alignment horizontal="left" vertical="center"/>
      <protection locked="0"/>
    </xf>
    <xf numFmtId="0" fontId="40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5101201" TargetMode="External" /><Relationship Id="rId2" Type="http://schemas.openxmlformats.org/officeDocument/2006/relationships/hyperlink" Target="https://podminky.urs.cz/item/CS_URS_2024_02/115101301" TargetMode="External" /><Relationship Id="rId3" Type="http://schemas.openxmlformats.org/officeDocument/2006/relationships/hyperlink" Target="https://podminky.urs.cz/item/CS_URS_2024_02/119001421" TargetMode="External" /><Relationship Id="rId4" Type="http://schemas.openxmlformats.org/officeDocument/2006/relationships/hyperlink" Target="https://podminky.urs.cz/item/CS_URS_2024_02/121151106" TargetMode="External" /><Relationship Id="rId5" Type="http://schemas.openxmlformats.org/officeDocument/2006/relationships/hyperlink" Target="https://podminky.urs.cz/item/CS_URS_2024_02/131151201" TargetMode="External" /><Relationship Id="rId6" Type="http://schemas.openxmlformats.org/officeDocument/2006/relationships/hyperlink" Target="https://podminky.urs.cz/item/CS_URS_2024_02/131251201" TargetMode="External" /><Relationship Id="rId7" Type="http://schemas.openxmlformats.org/officeDocument/2006/relationships/hyperlink" Target="https://podminky.urs.cz/item/CS_URS_2024_02/131252502" TargetMode="External" /><Relationship Id="rId8" Type="http://schemas.openxmlformats.org/officeDocument/2006/relationships/hyperlink" Target="https://podminky.urs.cz/item/CS_URS_2024_02/131351201" TargetMode="External" /><Relationship Id="rId9" Type="http://schemas.openxmlformats.org/officeDocument/2006/relationships/hyperlink" Target="https://podminky.urs.cz/item/CS_URS_2024_02/132154202" TargetMode="External" /><Relationship Id="rId10" Type="http://schemas.openxmlformats.org/officeDocument/2006/relationships/hyperlink" Target="https://podminky.urs.cz/item/CS_URS_2024_02/132254202" TargetMode="External" /><Relationship Id="rId11" Type="http://schemas.openxmlformats.org/officeDocument/2006/relationships/hyperlink" Target="https://podminky.urs.cz/item/CS_URS_2024_02/132354202" TargetMode="External" /><Relationship Id="rId12" Type="http://schemas.openxmlformats.org/officeDocument/2006/relationships/hyperlink" Target="https://podminky.urs.cz/item/CS_URS_2024_02/139001101" TargetMode="External" /><Relationship Id="rId13" Type="http://schemas.openxmlformats.org/officeDocument/2006/relationships/hyperlink" Target="https://podminky.urs.cz/item/CS_URS_2024_02/151101101" TargetMode="External" /><Relationship Id="rId14" Type="http://schemas.openxmlformats.org/officeDocument/2006/relationships/hyperlink" Target="https://podminky.urs.cz/item/CS_URS_2024_02/151101111" TargetMode="External" /><Relationship Id="rId15" Type="http://schemas.openxmlformats.org/officeDocument/2006/relationships/hyperlink" Target="https://podminky.urs.cz/item/CS_URS_2024_02/151201201" TargetMode="External" /><Relationship Id="rId16" Type="http://schemas.openxmlformats.org/officeDocument/2006/relationships/hyperlink" Target="https://podminky.urs.cz/item/CS_URS_2024_02/151201211" TargetMode="External" /><Relationship Id="rId17" Type="http://schemas.openxmlformats.org/officeDocument/2006/relationships/hyperlink" Target="https://podminky.urs.cz/item/CS_URS_2024_02/151201301" TargetMode="External" /><Relationship Id="rId18" Type="http://schemas.openxmlformats.org/officeDocument/2006/relationships/hyperlink" Target="https://podminky.urs.cz/item/CS_URS_2024_02/151201311" TargetMode="External" /><Relationship Id="rId19" Type="http://schemas.openxmlformats.org/officeDocument/2006/relationships/hyperlink" Target="https://podminky.urs.cz/item/CS_URS_2024_02/174151101" TargetMode="External" /><Relationship Id="rId20" Type="http://schemas.openxmlformats.org/officeDocument/2006/relationships/hyperlink" Target="https://podminky.urs.cz/item/CS_URS_2024_02/175151101" TargetMode="External" /><Relationship Id="rId21" Type="http://schemas.openxmlformats.org/officeDocument/2006/relationships/hyperlink" Target="https://podminky.urs.cz/item/CS_URS_2024_02/175151109" TargetMode="External" /><Relationship Id="rId22" Type="http://schemas.openxmlformats.org/officeDocument/2006/relationships/hyperlink" Target="https://podminky.urs.cz/item/CS_URS_2024_02/181351006" TargetMode="External" /><Relationship Id="rId23" Type="http://schemas.openxmlformats.org/officeDocument/2006/relationships/hyperlink" Target="https://podminky.urs.cz/item/CS_URS_2024_02/211971110" TargetMode="External" /><Relationship Id="rId24" Type="http://schemas.openxmlformats.org/officeDocument/2006/relationships/hyperlink" Target="https://podminky.urs.cz/item/CS_URS_2024_02/212751106" TargetMode="External" /><Relationship Id="rId25" Type="http://schemas.openxmlformats.org/officeDocument/2006/relationships/hyperlink" Target="https://podminky.urs.cz/item/CS_URS_2024_02/242111113" TargetMode="External" /><Relationship Id="rId26" Type="http://schemas.openxmlformats.org/officeDocument/2006/relationships/hyperlink" Target="https://podminky.urs.cz/item/CS_URS_2024_02/275313511" TargetMode="External" /><Relationship Id="rId27" Type="http://schemas.openxmlformats.org/officeDocument/2006/relationships/hyperlink" Target="https://podminky.urs.cz/item/CS_URS_2024_02/278381541" TargetMode="External" /><Relationship Id="rId28" Type="http://schemas.openxmlformats.org/officeDocument/2006/relationships/hyperlink" Target="https://podminky.urs.cz/item/CS_URS_2024_02/338171123" TargetMode="External" /><Relationship Id="rId29" Type="http://schemas.openxmlformats.org/officeDocument/2006/relationships/hyperlink" Target="https://podminky.urs.cz/item/CS_URS_2024_02/359901212" TargetMode="External" /><Relationship Id="rId30" Type="http://schemas.openxmlformats.org/officeDocument/2006/relationships/hyperlink" Target="https://podminky.urs.cz/item/CS_URS_2024_02/452312141" TargetMode="External" /><Relationship Id="rId31" Type="http://schemas.openxmlformats.org/officeDocument/2006/relationships/hyperlink" Target="https://podminky.urs.cz/item/CS_URS_2024_02/452313141" TargetMode="External" /><Relationship Id="rId32" Type="http://schemas.openxmlformats.org/officeDocument/2006/relationships/hyperlink" Target="https://podminky.urs.cz/item/CS_URS_2024_02/452353111" TargetMode="External" /><Relationship Id="rId33" Type="http://schemas.openxmlformats.org/officeDocument/2006/relationships/hyperlink" Target="https://podminky.urs.cz/item/CS_URS_2024_02/452353112" TargetMode="External" /><Relationship Id="rId34" Type="http://schemas.openxmlformats.org/officeDocument/2006/relationships/hyperlink" Target="https://podminky.urs.cz/item/CS_URS_2024_02/850361811" TargetMode="External" /><Relationship Id="rId35" Type="http://schemas.openxmlformats.org/officeDocument/2006/relationships/hyperlink" Target="https://podminky.urs.cz/item/CS_URS_2024_02/857242122" TargetMode="External" /><Relationship Id="rId36" Type="http://schemas.openxmlformats.org/officeDocument/2006/relationships/hyperlink" Target="https://podminky.urs.cz/item/CS_URS_2024_02/857262122" TargetMode="External" /><Relationship Id="rId37" Type="http://schemas.openxmlformats.org/officeDocument/2006/relationships/hyperlink" Target="https://podminky.urs.cz/item/CS_URS_2024_02/857352122" TargetMode="External" /><Relationship Id="rId38" Type="http://schemas.openxmlformats.org/officeDocument/2006/relationships/hyperlink" Target="https://podminky.urs.cz/item/CS_URS_2024_02/857354122" TargetMode="External" /><Relationship Id="rId39" Type="http://schemas.openxmlformats.org/officeDocument/2006/relationships/hyperlink" Target="https://podminky.urs.cz/item/CS_URS_2024_02/871211141" TargetMode="External" /><Relationship Id="rId40" Type="http://schemas.openxmlformats.org/officeDocument/2006/relationships/hyperlink" Target="https://podminky.urs.cz/item/CS_URS_2024_02/871251811" TargetMode="External" /><Relationship Id="rId41" Type="http://schemas.openxmlformats.org/officeDocument/2006/relationships/hyperlink" Target="https://podminky.urs.cz/item/CS_URS_2024_02/871351142" TargetMode="External" /><Relationship Id="rId42" Type="http://schemas.openxmlformats.org/officeDocument/2006/relationships/hyperlink" Target="https://podminky.urs.cz/item/CS_URS_2024_02/877212001" TargetMode="External" /><Relationship Id="rId43" Type="http://schemas.openxmlformats.org/officeDocument/2006/relationships/hyperlink" Target="https://podminky.urs.cz/item/CS_URS_2024_02/877351102" TargetMode="External" /><Relationship Id="rId44" Type="http://schemas.openxmlformats.org/officeDocument/2006/relationships/hyperlink" Target="https://podminky.urs.cz/item/CS_URS_2024_02/877351110" TargetMode="External" /><Relationship Id="rId45" Type="http://schemas.openxmlformats.org/officeDocument/2006/relationships/hyperlink" Target="https://podminky.urs.cz/item/CS_URS_2024_02/891181295" TargetMode="External" /><Relationship Id="rId46" Type="http://schemas.openxmlformats.org/officeDocument/2006/relationships/hyperlink" Target="https://podminky.urs.cz/item/CS_URS_2024_02/891241112" TargetMode="External" /><Relationship Id="rId47" Type="http://schemas.openxmlformats.org/officeDocument/2006/relationships/hyperlink" Target="https://podminky.urs.cz/item/CS_URS_2024_02/891243321" TargetMode="External" /><Relationship Id="rId48" Type="http://schemas.openxmlformats.org/officeDocument/2006/relationships/hyperlink" Target="https://podminky.urs.cz/item/CS_URS_2024_02/891247112" TargetMode="External" /><Relationship Id="rId49" Type="http://schemas.openxmlformats.org/officeDocument/2006/relationships/hyperlink" Target="https://podminky.urs.cz/item/CS_URS_2024_02/891261222" TargetMode="External" /><Relationship Id="rId50" Type="http://schemas.openxmlformats.org/officeDocument/2006/relationships/hyperlink" Target="https://podminky.urs.cz/item/CS_URS_2024_02/891351222" TargetMode="External" /><Relationship Id="rId51" Type="http://schemas.openxmlformats.org/officeDocument/2006/relationships/hyperlink" Target="https://podminky.urs.cz/item/CS_URS_2024_02/892233122" TargetMode="External" /><Relationship Id="rId52" Type="http://schemas.openxmlformats.org/officeDocument/2006/relationships/hyperlink" Target="https://podminky.urs.cz/item/CS_URS_2024_02/892241111" TargetMode="External" /><Relationship Id="rId53" Type="http://schemas.openxmlformats.org/officeDocument/2006/relationships/hyperlink" Target="https://podminky.urs.cz/item/CS_URS_2024_02/892351111" TargetMode="External" /><Relationship Id="rId54" Type="http://schemas.openxmlformats.org/officeDocument/2006/relationships/hyperlink" Target="https://podminky.urs.cz/item/CS_URS_2024_02/892353122" TargetMode="External" /><Relationship Id="rId55" Type="http://schemas.openxmlformats.org/officeDocument/2006/relationships/hyperlink" Target="https://podminky.urs.cz/item/CS_URS_2024_02/892372111" TargetMode="External" /><Relationship Id="rId56" Type="http://schemas.openxmlformats.org/officeDocument/2006/relationships/hyperlink" Target="https://podminky.urs.cz/item/CS_URS_2024_02/894414211" TargetMode="External" /><Relationship Id="rId57" Type="http://schemas.openxmlformats.org/officeDocument/2006/relationships/hyperlink" Target="https://podminky.urs.cz/item/CS_URS_2024_02/899112112" TargetMode="External" /><Relationship Id="rId58" Type="http://schemas.openxmlformats.org/officeDocument/2006/relationships/hyperlink" Target="https://podminky.urs.cz/item/CS_URS_2024_02/899401112" TargetMode="External" /><Relationship Id="rId59" Type="http://schemas.openxmlformats.org/officeDocument/2006/relationships/hyperlink" Target="https://podminky.urs.cz/item/CS_URS_2024_02/899501411" TargetMode="External" /><Relationship Id="rId60" Type="http://schemas.openxmlformats.org/officeDocument/2006/relationships/hyperlink" Target="https://podminky.urs.cz/item/CS_URS_2024_02/899721112" TargetMode="External" /><Relationship Id="rId61" Type="http://schemas.openxmlformats.org/officeDocument/2006/relationships/hyperlink" Target="https://podminky.urs.cz/item/CS_URS_2024_02/899722113" TargetMode="External" /><Relationship Id="rId62" Type="http://schemas.openxmlformats.org/officeDocument/2006/relationships/hyperlink" Target="https://podminky.urs.cz/item/CS_URS_2024_02/952901411" TargetMode="External" /><Relationship Id="rId63" Type="http://schemas.openxmlformats.org/officeDocument/2006/relationships/hyperlink" Target="https://podminky.urs.cz/item/CS_URS_2024_02/952905131" TargetMode="External" /><Relationship Id="rId64" Type="http://schemas.openxmlformats.org/officeDocument/2006/relationships/hyperlink" Target="https://podminky.urs.cz/item/CS_URS_2024_02/952905212" TargetMode="External" /><Relationship Id="rId65" Type="http://schemas.openxmlformats.org/officeDocument/2006/relationships/hyperlink" Target="https://podminky.urs.cz/item/CS_URS_2024_02/952905221" TargetMode="External" /><Relationship Id="rId66" Type="http://schemas.openxmlformats.org/officeDocument/2006/relationships/hyperlink" Target="https://podminky.urs.cz/item/CS_URS_2024_02/976083141" TargetMode="External" /><Relationship Id="rId67" Type="http://schemas.openxmlformats.org/officeDocument/2006/relationships/hyperlink" Target="https://podminky.urs.cz/item/CS_URS_2024_02/977151128" TargetMode="External" /><Relationship Id="rId68" Type="http://schemas.openxmlformats.org/officeDocument/2006/relationships/hyperlink" Target="https://podminky.urs.cz/item/CS_URS_2024_02/985121122" TargetMode="External" /><Relationship Id="rId69" Type="http://schemas.openxmlformats.org/officeDocument/2006/relationships/hyperlink" Target="https://podminky.urs.cz/item/CS_URS_2024_02/985311112" TargetMode="External" /><Relationship Id="rId70" Type="http://schemas.openxmlformats.org/officeDocument/2006/relationships/hyperlink" Target="https://podminky.urs.cz/item/CS_URS_2024_02/985311114" TargetMode="External" /><Relationship Id="rId71" Type="http://schemas.openxmlformats.org/officeDocument/2006/relationships/hyperlink" Target="https://podminky.urs.cz/item/CS_URS_2024_02/997013501" TargetMode="External" /><Relationship Id="rId72" Type="http://schemas.openxmlformats.org/officeDocument/2006/relationships/hyperlink" Target="https://podminky.urs.cz/item/CS_URS_2024_02/997013509" TargetMode="External" /><Relationship Id="rId73" Type="http://schemas.openxmlformats.org/officeDocument/2006/relationships/hyperlink" Target="https://podminky.urs.cz/item/CS_URS_2024_02/997013871" TargetMode="External" /><Relationship Id="rId74" Type="http://schemas.openxmlformats.org/officeDocument/2006/relationships/hyperlink" Target="https://podminky.urs.cz/item/CS_URS_2024_02/998276101" TargetMode="External" /><Relationship Id="rId75" Type="http://schemas.openxmlformats.org/officeDocument/2006/relationships/hyperlink" Target="https://podminky.urs.cz/item/CS_URS_2024_02/711191101" TargetMode="External" /><Relationship Id="rId76" Type="http://schemas.openxmlformats.org/officeDocument/2006/relationships/hyperlink" Target="https://podminky.urs.cz/item/CS_URS_2024_02/711192101" TargetMode="External" /><Relationship Id="rId77" Type="http://schemas.openxmlformats.org/officeDocument/2006/relationships/hyperlink" Target="https://podminky.urs.cz/item/CS_URS_2024_02/998711101" TargetMode="External" /><Relationship Id="rId78" Type="http://schemas.openxmlformats.org/officeDocument/2006/relationships/hyperlink" Target="https://podminky.urs.cz/item/CS_URS_2024_02/722229108" TargetMode="External" /><Relationship Id="rId79" Type="http://schemas.openxmlformats.org/officeDocument/2006/relationships/hyperlink" Target="https://podminky.urs.cz/item/CS_URS_2024_02/998722101" TargetMode="External" /><Relationship Id="rId8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322" TargetMode="External" /><Relationship Id="rId2" Type="http://schemas.openxmlformats.org/officeDocument/2006/relationships/hyperlink" Target="https://podminky.urs.cz/item/CS_URS_2024_02/113107342" TargetMode="External" /><Relationship Id="rId3" Type="http://schemas.openxmlformats.org/officeDocument/2006/relationships/hyperlink" Target="https://podminky.urs.cz/item/CS_URS_2024_02/113154512" TargetMode="External" /><Relationship Id="rId4" Type="http://schemas.openxmlformats.org/officeDocument/2006/relationships/hyperlink" Target="https://podminky.urs.cz/item/CS_URS_2024_02/113202111" TargetMode="External" /><Relationship Id="rId5" Type="http://schemas.openxmlformats.org/officeDocument/2006/relationships/hyperlink" Target="https://podminky.urs.cz/item/CS_URS_2024_02/115101201" TargetMode="External" /><Relationship Id="rId6" Type="http://schemas.openxmlformats.org/officeDocument/2006/relationships/hyperlink" Target="https://podminky.urs.cz/item/CS_URS_2024_02/115101301" TargetMode="External" /><Relationship Id="rId7" Type="http://schemas.openxmlformats.org/officeDocument/2006/relationships/hyperlink" Target="https://podminky.urs.cz/item/CS_URS_2024_02/121151106" TargetMode="External" /><Relationship Id="rId8" Type="http://schemas.openxmlformats.org/officeDocument/2006/relationships/hyperlink" Target="https://podminky.urs.cz/item/CS_URS_2024_02/131151201" TargetMode="External" /><Relationship Id="rId9" Type="http://schemas.openxmlformats.org/officeDocument/2006/relationships/hyperlink" Target="https://podminky.urs.cz/item/CS_URS_2024_02/131251201" TargetMode="External" /><Relationship Id="rId10" Type="http://schemas.openxmlformats.org/officeDocument/2006/relationships/hyperlink" Target="https://podminky.urs.cz/item/CS_URS_2024_02/131252502" TargetMode="External" /><Relationship Id="rId11" Type="http://schemas.openxmlformats.org/officeDocument/2006/relationships/hyperlink" Target="https://podminky.urs.cz/item/CS_URS_2024_02/131351201" TargetMode="External" /><Relationship Id="rId12" Type="http://schemas.openxmlformats.org/officeDocument/2006/relationships/hyperlink" Target="https://podminky.urs.cz/item/CS_URS_2024_02/151201201" TargetMode="External" /><Relationship Id="rId13" Type="http://schemas.openxmlformats.org/officeDocument/2006/relationships/hyperlink" Target="https://podminky.urs.cz/item/CS_URS_2024_02/151201211" TargetMode="External" /><Relationship Id="rId14" Type="http://schemas.openxmlformats.org/officeDocument/2006/relationships/hyperlink" Target="https://podminky.urs.cz/item/CS_URS_2024_02/151201301" TargetMode="External" /><Relationship Id="rId15" Type="http://schemas.openxmlformats.org/officeDocument/2006/relationships/hyperlink" Target="https://podminky.urs.cz/item/CS_URS_2024_02/151201311" TargetMode="External" /><Relationship Id="rId16" Type="http://schemas.openxmlformats.org/officeDocument/2006/relationships/hyperlink" Target="https://podminky.urs.cz/item/CS_URS_2024_02/162751117" TargetMode="External" /><Relationship Id="rId17" Type="http://schemas.openxmlformats.org/officeDocument/2006/relationships/hyperlink" Target="https://podminky.urs.cz/item/CS_URS_2024_02/162751119" TargetMode="External" /><Relationship Id="rId18" Type="http://schemas.openxmlformats.org/officeDocument/2006/relationships/hyperlink" Target="https://podminky.urs.cz/item/CS_URS_2024_02/171201221" TargetMode="External" /><Relationship Id="rId19" Type="http://schemas.openxmlformats.org/officeDocument/2006/relationships/hyperlink" Target="https://podminky.urs.cz/item/CS_URS_2024_02/171251201" TargetMode="External" /><Relationship Id="rId20" Type="http://schemas.openxmlformats.org/officeDocument/2006/relationships/hyperlink" Target="https://podminky.urs.cz/item/CS_URS_2024_02/174151101" TargetMode="External" /><Relationship Id="rId21" Type="http://schemas.openxmlformats.org/officeDocument/2006/relationships/hyperlink" Target="https://podminky.urs.cz/item/CS_URS_2024_02/175151101" TargetMode="External" /><Relationship Id="rId22" Type="http://schemas.openxmlformats.org/officeDocument/2006/relationships/hyperlink" Target="https://podminky.urs.cz/item/CS_URS_2024_02/175151109" TargetMode="External" /><Relationship Id="rId23" Type="http://schemas.openxmlformats.org/officeDocument/2006/relationships/hyperlink" Target="https://podminky.urs.cz/item/CS_URS_2024_02/181351006" TargetMode="External" /><Relationship Id="rId24" Type="http://schemas.openxmlformats.org/officeDocument/2006/relationships/hyperlink" Target="https://podminky.urs.cz/item/CS_URS_2024_02/181411121" TargetMode="External" /><Relationship Id="rId25" Type="http://schemas.openxmlformats.org/officeDocument/2006/relationships/hyperlink" Target="https://podminky.urs.cz/item/CS_URS_2024_02/211971110" TargetMode="External" /><Relationship Id="rId26" Type="http://schemas.openxmlformats.org/officeDocument/2006/relationships/hyperlink" Target="https://podminky.urs.cz/item/CS_URS_2024_02/212751106" TargetMode="External" /><Relationship Id="rId27" Type="http://schemas.openxmlformats.org/officeDocument/2006/relationships/hyperlink" Target="https://podminky.urs.cz/item/CS_URS_2024_02/242111113" TargetMode="External" /><Relationship Id="rId28" Type="http://schemas.openxmlformats.org/officeDocument/2006/relationships/hyperlink" Target="https://podminky.urs.cz/item/CS_URS_2024_02/275313511" TargetMode="External" /><Relationship Id="rId29" Type="http://schemas.openxmlformats.org/officeDocument/2006/relationships/hyperlink" Target="https://podminky.urs.cz/item/CS_URS_2024_02/278381541" TargetMode="External" /><Relationship Id="rId30" Type="http://schemas.openxmlformats.org/officeDocument/2006/relationships/hyperlink" Target="https://podminky.urs.cz/item/CS_URS_2024_02/338171123" TargetMode="External" /><Relationship Id="rId31" Type="http://schemas.openxmlformats.org/officeDocument/2006/relationships/hyperlink" Target="https://podminky.urs.cz/item/CS_URS_2024_02/359901212" TargetMode="External" /><Relationship Id="rId32" Type="http://schemas.openxmlformats.org/officeDocument/2006/relationships/hyperlink" Target="https://podminky.urs.cz/item/CS_URS_2024_02/452312141" TargetMode="External" /><Relationship Id="rId33" Type="http://schemas.openxmlformats.org/officeDocument/2006/relationships/hyperlink" Target="https://podminky.urs.cz/item/CS_URS_2024_02/452313141" TargetMode="External" /><Relationship Id="rId34" Type="http://schemas.openxmlformats.org/officeDocument/2006/relationships/hyperlink" Target="https://podminky.urs.cz/item/CS_URS_2024_02/452353111" TargetMode="External" /><Relationship Id="rId35" Type="http://schemas.openxmlformats.org/officeDocument/2006/relationships/hyperlink" Target="https://podminky.urs.cz/item/CS_URS_2024_02/452353112" TargetMode="External" /><Relationship Id="rId36" Type="http://schemas.openxmlformats.org/officeDocument/2006/relationships/hyperlink" Target="https://podminky.urs.cz/item/CS_URS_2024_02/564861011" TargetMode="External" /><Relationship Id="rId37" Type="http://schemas.openxmlformats.org/officeDocument/2006/relationships/hyperlink" Target="https://podminky.urs.cz/item/CS_URS_2024_02/565155101" TargetMode="External" /><Relationship Id="rId38" Type="http://schemas.openxmlformats.org/officeDocument/2006/relationships/hyperlink" Target="https://podminky.urs.cz/item/CS_URS_2024_02/573231108" TargetMode="External" /><Relationship Id="rId39" Type="http://schemas.openxmlformats.org/officeDocument/2006/relationships/hyperlink" Target="https://podminky.urs.cz/item/CS_URS_2024_02/577134131" TargetMode="External" /><Relationship Id="rId40" Type="http://schemas.openxmlformats.org/officeDocument/2006/relationships/hyperlink" Target="https://podminky.urs.cz/item/CS_URS_2024_02/850361811" TargetMode="External" /><Relationship Id="rId41" Type="http://schemas.openxmlformats.org/officeDocument/2006/relationships/hyperlink" Target="https://podminky.urs.cz/item/CS_URS_2024_02/857242122" TargetMode="External" /><Relationship Id="rId42" Type="http://schemas.openxmlformats.org/officeDocument/2006/relationships/hyperlink" Target="https://podminky.urs.cz/item/CS_URS_2024_02/857262122" TargetMode="External" /><Relationship Id="rId43" Type="http://schemas.openxmlformats.org/officeDocument/2006/relationships/hyperlink" Target="https://podminky.urs.cz/item/CS_URS_2024_02/857352122" TargetMode="External" /><Relationship Id="rId44" Type="http://schemas.openxmlformats.org/officeDocument/2006/relationships/hyperlink" Target="https://podminky.urs.cz/item/CS_URS_2024_02/857354122" TargetMode="External" /><Relationship Id="rId45" Type="http://schemas.openxmlformats.org/officeDocument/2006/relationships/hyperlink" Target="https://podminky.urs.cz/item/CS_URS_2024_02/871251141" TargetMode="External" /><Relationship Id="rId46" Type="http://schemas.openxmlformats.org/officeDocument/2006/relationships/hyperlink" Target="https://podminky.urs.cz/item/CS_URS_2024_02/871351142" TargetMode="External" /><Relationship Id="rId47" Type="http://schemas.openxmlformats.org/officeDocument/2006/relationships/hyperlink" Target="https://podminky.urs.cz/item/CS_URS_2024_02/877251101" TargetMode="External" /><Relationship Id="rId48" Type="http://schemas.openxmlformats.org/officeDocument/2006/relationships/hyperlink" Target="https://podminky.urs.cz/item/CS_URS_2024_02/877351102" TargetMode="External" /><Relationship Id="rId49" Type="http://schemas.openxmlformats.org/officeDocument/2006/relationships/hyperlink" Target="https://podminky.urs.cz/item/CS_URS_2024_02/871211141" TargetMode="External" /><Relationship Id="rId50" Type="http://schemas.openxmlformats.org/officeDocument/2006/relationships/hyperlink" Target="https://podminky.urs.cz/item/CS_URS_2024_02/871251811" TargetMode="External" /><Relationship Id="rId51" Type="http://schemas.openxmlformats.org/officeDocument/2006/relationships/hyperlink" Target="https://podminky.urs.cz/item/CS_URS_2024_02/891171321" TargetMode="External" /><Relationship Id="rId52" Type="http://schemas.openxmlformats.org/officeDocument/2006/relationships/hyperlink" Target="https://podminky.urs.cz/item/CS_URS_2024_02/877212001" TargetMode="External" /><Relationship Id="rId53" Type="http://schemas.openxmlformats.org/officeDocument/2006/relationships/hyperlink" Target="https://podminky.urs.cz/item/CS_URS_2024_02/891181295" TargetMode="External" /><Relationship Id="rId54" Type="http://schemas.openxmlformats.org/officeDocument/2006/relationships/hyperlink" Target="https://podminky.urs.cz/item/CS_URS_2024_02/891213222" TargetMode="External" /><Relationship Id="rId55" Type="http://schemas.openxmlformats.org/officeDocument/2006/relationships/hyperlink" Target="https://podminky.urs.cz/item/CS_URS_2024_02/891241112" TargetMode="External" /><Relationship Id="rId56" Type="http://schemas.openxmlformats.org/officeDocument/2006/relationships/hyperlink" Target="https://podminky.urs.cz/item/CS_URS_2024_02/891241222" TargetMode="External" /><Relationship Id="rId57" Type="http://schemas.openxmlformats.org/officeDocument/2006/relationships/hyperlink" Target="https://podminky.urs.cz/item/CS_URS_2024_02/891242312" TargetMode="External" /><Relationship Id="rId58" Type="http://schemas.openxmlformats.org/officeDocument/2006/relationships/hyperlink" Target="https://podminky.urs.cz/item/CS_URS_2024_02/891245321" TargetMode="External" /><Relationship Id="rId59" Type="http://schemas.openxmlformats.org/officeDocument/2006/relationships/hyperlink" Target="https://podminky.urs.cz/item/CS_URS_2024_02/891247112" TargetMode="External" /><Relationship Id="rId60" Type="http://schemas.openxmlformats.org/officeDocument/2006/relationships/hyperlink" Target="https://podminky.urs.cz/item/CS_URS_2024_02/891261222" TargetMode="External" /><Relationship Id="rId61" Type="http://schemas.openxmlformats.org/officeDocument/2006/relationships/hyperlink" Target="https://podminky.urs.cz/item/CS_URS_2024_02/891351112" TargetMode="External" /><Relationship Id="rId62" Type="http://schemas.openxmlformats.org/officeDocument/2006/relationships/hyperlink" Target="https://podminky.urs.cz/item/CS_URS_2024_02/891351222" TargetMode="External" /><Relationship Id="rId63" Type="http://schemas.openxmlformats.org/officeDocument/2006/relationships/hyperlink" Target="https://podminky.urs.cz/item/CS_URS_2024_02/891359111" TargetMode="External" /><Relationship Id="rId64" Type="http://schemas.openxmlformats.org/officeDocument/2006/relationships/hyperlink" Target="https://podminky.urs.cz/item/CS_URS_2024_02/892233122" TargetMode="External" /><Relationship Id="rId65" Type="http://schemas.openxmlformats.org/officeDocument/2006/relationships/hyperlink" Target="https://podminky.urs.cz/item/CS_URS_2024_02/892241111" TargetMode="External" /><Relationship Id="rId66" Type="http://schemas.openxmlformats.org/officeDocument/2006/relationships/hyperlink" Target="https://podminky.urs.cz/item/CS_URS_2024_02/892271111" TargetMode="External" /><Relationship Id="rId67" Type="http://schemas.openxmlformats.org/officeDocument/2006/relationships/hyperlink" Target="https://podminky.urs.cz/item/CS_URS_2024_02/892273122" TargetMode="External" /><Relationship Id="rId68" Type="http://schemas.openxmlformats.org/officeDocument/2006/relationships/hyperlink" Target="https://podminky.urs.cz/item/CS_URS_2024_02/892351111" TargetMode="External" /><Relationship Id="rId69" Type="http://schemas.openxmlformats.org/officeDocument/2006/relationships/hyperlink" Target="https://podminky.urs.cz/item/CS_URS_2024_02/892353122" TargetMode="External" /><Relationship Id="rId70" Type="http://schemas.openxmlformats.org/officeDocument/2006/relationships/hyperlink" Target="https://podminky.urs.cz/item/CS_URS_2024_02/892372111" TargetMode="External" /><Relationship Id="rId71" Type="http://schemas.openxmlformats.org/officeDocument/2006/relationships/hyperlink" Target="https://podminky.urs.cz/item/CS_URS_2024_02/894414211" TargetMode="External" /><Relationship Id="rId72" Type="http://schemas.openxmlformats.org/officeDocument/2006/relationships/hyperlink" Target="https://podminky.urs.cz/item/CS_URS_2024_02/899112112" TargetMode="External" /><Relationship Id="rId73" Type="http://schemas.openxmlformats.org/officeDocument/2006/relationships/hyperlink" Target="https://podminky.urs.cz/item/CS_URS_2024_02/899401112" TargetMode="External" /><Relationship Id="rId74" Type="http://schemas.openxmlformats.org/officeDocument/2006/relationships/hyperlink" Target="https://podminky.urs.cz/item/CS_URS_2024_02/899501411" TargetMode="External" /><Relationship Id="rId75" Type="http://schemas.openxmlformats.org/officeDocument/2006/relationships/hyperlink" Target="https://podminky.urs.cz/item/CS_URS_2024_02/899721112" TargetMode="External" /><Relationship Id="rId76" Type="http://schemas.openxmlformats.org/officeDocument/2006/relationships/hyperlink" Target="https://podminky.urs.cz/item/CS_URS_2024_02/899722113" TargetMode="External" /><Relationship Id="rId77" Type="http://schemas.openxmlformats.org/officeDocument/2006/relationships/hyperlink" Target="https://podminky.urs.cz/item/CS_URS_2024_02/916131213" TargetMode="External" /><Relationship Id="rId78" Type="http://schemas.openxmlformats.org/officeDocument/2006/relationships/hyperlink" Target="https://podminky.urs.cz/item/CS_URS_2024_02/919732211" TargetMode="External" /><Relationship Id="rId79" Type="http://schemas.openxmlformats.org/officeDocument/2006/relationships/hyperlink" Target="https://podminky.urs.cz/item/CS_URS_2024_02/919735113" TargetMode="External" /><Relationship Id="rId80" Type="http://schemas.openxmlformats.org/officeDocument/2006/relationships/hyperlink" Target="https://podminky.urs.cz/item/CS_URS_2024_02/952901411" TargetMode="External" /><Relationship Id="rId81" Type="http://schemas.openxmlformats.org/officeDocument/2006/relationships/hyperlink" Target="https://podminky.urs.cz/item/CS_URS_2024_02/952905131" TargetMode="External" /><Relationship Id="rId82" Type="http://schemas.openxmlformats.org/officeDocument/2006/relationships/hyperlink" Target="https://podminky.urs.cz/item/CS_URS_2024_02/952905212" TargetMode="External" /><Relationship Id="rId83" Type="http://schemas.openxmlformats.org/officeDocument/2006/relationships/hyperlink" Target="https://podminky.urs.cz/item/CS_URS_2024_02/952905221" TargetMode="External" /><Relationship Id="rId84" Type="http://schemas.openxmlformats.org/officeDocument/2006/relationships/hyperlink" Target="https://podminky.urs.cz/item/CS_URS_2024_02/976083141" TargetMode="External" /><Relationship Id="rId85" Type="http://schemas.openxmlformats.org/officeDocument/2006/relationships/hyperlink" Target="https://podminky.urs.cz/item/CS_URS_2024_02/977151125" TargetMode="External" /><Relationship Id="rId86" Type="http://schemas.openxmlformats.org/officeDocument/2006/relationships/hyperlink" Target="https://podminky.urs.cz/item/CS_URS_2024_02/977151128" TargetMode="External" /><Relationship Id="rId87" Type="http://schemas.openxmlformats.org/officeDocument/2006/relationships/hyperlink" Target="https://podminky.urs.cz/item/CS_URS_2024_02/979024443" TargetMode="External" /><Relationship Id="rId88" Type="http://schemas.openxmlformats.org/officeDocument/2006/relationships/hyperlink" Target="https://podminky.urs.cz/item/CS_URS_2024_02/985121122" TargetMode="External" /><Relationship Id="rId89" Type="http://schemas.openxmlformats.org/officeDocument/2006/relationships/hyperlink" Target="https://podminky.urs.cz/item/CS_URS_2024_02/985311112" TargetMode="External" /><Relationship Id="rId90" Type="http://schemas.openxmlformats.org/officeDocument/2006/relationships/hyperlink" Target="https://podminky.urs.cz/item/CS_URS_2024_02/985311114" TargetMode="External" /><Relationship Id="rId91" Type="http://schemas.openxmlformats.org/officeDocument/2006/relationships/hyperlink" Target="https://podminky.urs.cz/item/CS_URS_2024_02/997013501" TargetMode="External" /><Relationship Id="rId92" Type="http://schemas.openxmlformats.org/officeDocument/2006/relationships/hyperlink" Target="https://podminky.urs.cz/item/CS_URS_2024_02/997013509" TargetMode="External" /><Relationship Id="rId93" Type="http://schemas.openxmlformats.org/officeDocument/2006/relationships/hyperlink" Target="https://podminky.urs.cz/item/CS_URS_2024_02/997013871" TargetMode="External" /><Relationship Id="rId94" Type="http://schemas.openxmlformats.org/officeDocument/2006/relationships/hyperlink" Target="https://podminky.urs.cz/item/CS_URS_2024_02/997221551" TargetMode="External" /><Relationship Id="rId95" Type="http://schemas.openxmlformats.org/officeDocument/2006/relationships/hyperlink" Target="https://podminky.urs.cz/item/CS_URS_2024_02/997221559" TargetMode="External" /><Relationship Id="rId96" Type="http://schemas.openxmlformats.org/officeDocument/2006/relationships/hyperlink" Target="https://podminky.urs.cz/item/CS_URS_2024_02/997221873" TargetMode="External" /><Relationship Id="rId97" Type="http://schemas.openxmlformats.org/officeDocument/2006/relationships/hyperlink" Target="https://podminky.urs.cz/item/CS_URS_2024_02/997221875" TargetMode="External" /><Relationship Id="rId98" Type="http://schemas.openxmlformats.org/officeDocument/2006/relationships/hyperlink" Target="https://podminky.urs.cz/item/CS_URS_2024_02/998276101" TargetMode="External" /><Relationship Id="rId99" Type="http://schemas.openxmlformats.org/officeDocument/2006/relationships/hyperlink" Target="https://podminky.urs.cz/item/CS_URS_2024_02/711191101" TargetMode="External" /><Relationship Id="rId100" Type="http://schemas.openxmlformats.org/officeDocument/2006/relationships/hyperlink" Target="https://podminky.urs.cz/item/CS_URS_2024_02/711192101" TargetMode="External" /><Relationship Id="rId101" Type="http://schemas.openxmlformats.org/officeDocument/2006/relationships/hyperlink" Target="https://podminky.urs.cz/item/CS_URS_2024_02/998711101" TargetMode="External" /><Relationship Id="rId102" Type="http://schemas.openxmlformats.org/officeDocument/2006/relationships/hyperlink" Target="https://podminky.urs.cz/item/CS_URS_2024_02/722239106" TargetMode="External" /><Relationship Id="rId103" Type="http://schemas.openxmlformats.org/officeDocument/2006/relationships/hyperlink" Target="https://podminky.urs.cz/item/CS_URS_2024_02/998722101" TargetMode="External" /><Relationship Id="rId10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322" TargetMode="External" /><Relationship Id="rId2" Type="http://schemas.openxmlformats.org/officeDocument/2006/relationships/hyperlink" Target="https://podminky.urs.cz/item/CS_URS_2024_02/113107342" TargetMode="External" /><Relationship Id="rId3" Type="http://schemas.openxmlformats.org/officeDocument/2006/relationships/hyperlink" Target="https://podminky.urs.cz/item/CS_URS_2024_02/113154512" TargetMode="External" /><Relationship Id="rId4" Type="http://schemas.openxmlformats.org/officeDocument/2006/relationships/hyperlink" Target="https://podminky.urs.cz/item/CS_URS_2024_02/115101201" TargetMode="External" /><Relationship Id="rId5" Type="http://schemas.openxmlformats.org/officeDocument/2006/relationships/hyperlink" Target="https://podminky.urs.cz/item/CS_URS_2024_02/115101301" TargetMode="External" /><Relationship Id="rId6" Type="http://schemas.openxmlformats.org/officeDocument/2006/relationships/hyperlink" Target="https://podminky.urs.cz/item/CS_URS_2024_02/121151103" TargetMode="External" /><Relationship Id="rId7" Type="http://schemas.openxmlformats.org/officeDocument/2006/relationships/hyperlink" Target="https://podminky.urs.cz/item/CS_URS_2024_02/131151201" TargetMode="External" /><Relationship Id="rId8" Type="http://schemas.openxmlformats.org/officeDocument/2006/relationships/hyperlink" Target="https://podminky.urs.cz/item/CS_URS_2024_02/131251201" TargetMode="External" /><Relationship Id="rId9" Type="http://schemas.openxmlformats.org/officeDocument/2006/relationships/hyperlink" Target="https://podminky.urs.cz/item/CS_URS_2024_02/131351201" TargetMode="External" /><Relationship Id="rId10" Type="http://schemas.openxmlformats.org/officeDocument/2006/relationships/hyperlink" Target="https://podminky.urs.cz/item/CS_URS_2024_02/151201201" TargetMode="External" /><Relationship Id="rId11" Type="http://schemas.openxmlformats.org/officeDocument/2006/relationships/hyperlink" Target="https://podminky.urs.cz/item/CS_URS_2024_02/151201211" TargetMode="External" /><Relationship Id="rId12" Type="http://schemas.openxmlformats.org/officeDocument/2006/relationships/hyperlink" Target="https://podminky.urs.cz/item/CS_URS_2024_02/151201301" TargetMode="External" /><Relationship Id="rId13" Type="http://schemas.openxmlformats.org/officeDocument/2006/relationships/hyperlink" Target="https://podminky.urs.cz/item/CS_URS_2024_02/151201311" TargetMode="External" /><Relationship Id="rId14" Type="http://schemas.openxmlformats.org/officeDocument/2006/relationships/hyperlink" Target="https://podminky.urs.cz/item/CS_URS_2024_02/162751117" TargetMode="External" /><Relationship Id="rId15" Type="http://schemas.openxmlformats.org/officeDocument/2006/relationships/hyperlink" Target="https://podminky.urs.cz/item/CS_URS_2024_02/162751119" TargetMode="External" /><Relationship Id="rId16" Type="http://schemas.openxmlformats.org/officeDocument/2006/relationships/hyperlink" Target="https://podminky.urs.cz/item/CS_URS_2024_02/171201221" TargetMode="External" /><Relationship Id="rId17" Type="http://schemas.openxmlformats.org/officeDocument/2006/relationships/hyperlink" Target="https://podminky.urs.cz/item/CS_URS_2024_02/171251201" TargetMode="External" /><Relationship Id="rId18" Type="http://schemas.openxmlformats.org/officeDocument/2006/relationships/hyperlink" Target="https://podminky.urs.cz/item/CS_URS_2024_02/174151101" TargetMode="External" /><Relationship Id="rId19" Type="http://schemas.openxmlformats.org/officeDocument/2006/relationships/hyperlink" Target="https://podminky.urs.cz/item/CS_URS_2024_02/175151101" TargetMode="External" /><Relationship Id="rId20" Type="http://schemas.openxmlformats.org/officeDocument/2006/relationships/hyperlink" Target="https://podminky.urs.cz/item/CS_URS_2024_02/175151109" TargetMode="External" /><Relationship Id="rId21" Type="http://schemas.openxmlformats.org/officeDocument/2006/relationships/hyperlink" Target="https://podminky.urs.cz/item/CS_URS_2024_02/181351003" TargetMode="External" /><Relationship Id="rId22" Type="http://schemas.openxmlformats.org/officeDocument/2006/relationships/hyperlink" Target="https://podminky.urs.cz/item/CS_URS_2024_02/181411121" TargetMode="External" /><Relationship Id="rId23" Type="http://schemas.openxmlformats.org/officeDocument/2006/relationships/hyperlink" Target="https://podminky.urs.cz/item/CS_URS_2024_02/278381541" TargetMode="External" /><Relationship Id="rId24" Type="http://schemas.openxmlformats.org/officeDocument/2006/relationships/hyperlink" Target="https://podminky.urs.cz/item/CS_URS_2024_02/359901212" TargetMode="External" /><Relationship Id="rId25" Type="http://schemas.openxmlformats.org/officeDocument/2006/relationships/hyperlink" Target="https://podminky.urs.cz/item/CS_URS_2024_02/452313141" TargetMode="External" /><Relationship Id="rId26" Type="http://schemas.openxmlformats.org/officeDocument/2006/relationships/hyperlink" Target="https://podminky.urs.cz/item/CS_URS_2024_02/452353111" TargetMode="External" /><Relationship Id="rId27" Type="http://schemas.openxmlformats.org/officeDocument/2006/relationships/hyperlink" Target="https://podminky.urs.cz/item/CS_URS_2024_02/452353112" TargetMode="External" /><Relationship Id="rId28" Type="http://schemas.openxmlformats.org/officeDocument/2006/relationships/hyperlink" Target="https://podminky.urs.cz/item/CS_URS_2024_02/564861011" TargetMode="External" /><Relationship Id="rId29" Type="http://schemas.openxmlformats.org/officeDocument/2006/relationships/hyperlink" Target="https://podminky.urs.cz/item/CS_URS_2024_02/565155101" TargetMode="External" /><Relationship Id="rId30" Type="http://schemas.openxmlformats.org/officeDocument/2006/relationships/hyperlink" Target="https://podminky.urs.cz/item/CS_URS_2024_02/569851111" TargetMode="External" /><Relationship Id="rId31" Type="http://schemas.openxmlformats.org/officeDocument/2006/relationships/hyperlink" Target="https://podminky.urs.cz/item/CS_URS_2024_02/573231108" TargetMode="External" /><Relationship Id="rId32" Type="http://schemas.openxmlformats.org/officeDocument/2006/relationships/hyperlink" Target="https://podminky.urs.cz/item/CS_URS_2024_02/577134131" TargetMode="External" /><Relationship Id="rId33" Type="http://schemas.openxmlformats.org/officeDocument/2006/relationships/hyperlink" Target="https://podminky.urs.cz/item/CS_URS_2024_02/850361811" TargetMode="External" /><Relationship Id="rId34" Type="http://schemas.openxmlformats.org/officeDocument/2006/relationships/hyperlink" Target="https://podminky.urs.cz/item/CS_URS_2024_02/857311131" TargetMode="External" /><Relationship Id="rId35" Type="http://schemas.openxmlformats.org/officeDocument/2006/relationships/hyperlink" Target="https://podminky.urs.cz/item/CS_URS_2024_02/857312122" TargetMode="External" /><Relationship Id="rId36" Type="http://schemas.openxmlformats.org/officeDocument/2006/relationships/hyperlink" Target="https://podminky.urs.cz/item/CS_URS_2024_02/857352122" TargetMode="External" /><Relationship Id="rId37" Type="http://schemas.openxmlformats.org/officeDocument/2006/relationships/hyperlink" Target="https://podminky.urs.cz/item/CS_URS_2024_02/857354122" TargetMode="External" /><Relationship Id="rId38" Type="http://schemas.openxmlformats.org/officeDocument/2006/relationships/hyperlink" Target="https://podminky.urs.cz/item/CS_URS_2024_02/871211141" TargetMode="External" /><Relationship Id="rId39" Type="http://schemas.openxmlformats.org/officeDocument/2006/relationships/hyperlink" Target="https://podminky.urs.cz/item/CS_URS_2024_02/871251811" TargetMode="External" /><Relationship Id="rId40" Type="http://schemas.openxmlformats.org/officeDocument/2006/relationships/hyperlink" Target="https://podminky.urs.cz/item/CS_URS_2024_02/871321141" TargetMode="External" /><Relationship Id="rId41" Type="http://schemas.openxmlformats.org/officeDocument/2006/relationships/hyperlink" Target="https://podminky.urs.cz/item/CS_URS_2024_02/871351142" TargetMode="External" /><Relationship Id="rId42" Type="http://schemas.openxmlformats.org/officeDocument/2006/relationships/hyperlink" Target="https://podminky.urs.cz/item/CS_URS_2024_02/877212001" TargetMode="External" /><Relationship Id="rId43" Type="http://schemas.openxmlformats.org/officeDocument/2006/relationships/hyperlink" Target="https://podminky.urs.cz/item/CS_URS_2024_02/877241101" TargetMode="External" /><Relationship Id="rId44" Type="http://schemas.openxmlformats.org/officeDocument/2006/relationships/hyperlink" Target="https://podminky.urs.cz/item/CS_URS_2024_02/877351102" TargetMode="External" /><Relationship Id="rId45" Type="http://schemas.openxmlformats.org/officeDocument/2006/relationships/hyperlink" Target="https://podminky.urs.cz/item/CS_URS_2024_02/891181295" TargetMode="External" /><Relationship Id="rId46" Type="http://schemas.openxmlformats.org/officeDocument/2006/relationships/hyperlink" Target="https://podminky.urs.cz/item/CS_URS_2024_02/891241112" TargetMode="External" /><Relationship Id="rId47" Type="http://schemas.openxmlformats.org/officeDocument/2006/relationships/hyperlink" Target="https://podminky.urs.cz/item/CS_URS_2024_02/891311222" TargetMode="External" /><Relationship Id="rId48" Type="http://schemas.openxmlformats.org/officeDocument/2006/relationships/hyperlink" Target="https://podminky.urs.cz/item/CS_URS_2024_02/891351222" TargetMode="External" /><Relationship Id="rId49" Type="http://schemas.openxmlformats.org/officeDocument/2006/relationships/hyperlink" Target="https://podminky.urs.cz/item/CS_URS_2024_02/892233122" TargetMode="External" /><Relationship Id="rId50" Type="http://schemas.openxmlformats.org/officeDocument/2006/relationships/hyperlink" Target="https://podminky.urs.cz/item/CS_URS_2024_02/892241111" TargetMode="External" /><Relationship Id="rId51" Type="http://schemas.openxmlformats.org/officeDocument/2006/relationships/hyperlink" Target="https://podminky.urs.cz/item/CS_URS_2024_02/892351111" TargetMode="External" /><Relationship Id="rId52" Type="http://schemas.openxmlformats.org/officeDocument/2006/relationships/hyperlink" Target="https://podminky.urs.cz/item/CS_URS_2024_02/892353122" TargetMode="External" /><Relationship Id="rId53" Type="http://schemas.openxmlformats.org/officeDocument/2006/relationships/hyperlink" Target="https://podminky.urs.cz/item/CS_URS_2024_02/892372111" TargetMode="External" /><Relationship Id="rId54" Type="http://schemas.openxmlformats.org/officeDocument/2006/relationships/hyperlink" Target="https://podminky.urs.cz/item/CS_URS_2024_02/899401112" TargetMode="External" /><Relationship Id="rId55" Type="http://schemas.openxmlformats.org/officeDocument/2006/relationships/hyperlink" Target="https://podminky.urs.cz/item/CS_URS_2024_02/899501411" TargetMode="External" /><Relationship Id="rId56" Type="http://schemas.openxmlformats.org/officeDocument/2006/relationships/hyperlink" Target="https://podminky.urs.cz/item/CS_URS_2024_02/899721112" TargetMode="External" /><Relationship Id="rId57" Type="http://schemas.openxmlformats.org/officeDocument/2006/relationships/hyperlink" Target="https://podminky.urs.cz/item/CS_URS_2024_02/899722113" TargetMode="External" /><Relationship Id="rId58" Type="http://schemas.openxmlformats.org/officeDocument/2006/relationships/hyperlink" Target="https://podminky.urs.cz/item/CS_URS_2024_02/919732211" TargetMode="External" /><Relationship Id="rId59" Type="http://schemas.openxmlformats.org/officeDocument/2006/relationships/hyperlink" Target="https://podminky.urs.cz/item/CS_URS_2024_02/919735113" TargetMode="External" /><Relationship Id="rId60" Type="http://schemas.openxmlformats.org/officeDocument/2006/relationships/hyperlink" Target="https://podminky.urs.cz/item/CS_URS_2024_02/952901411" TargetMode="External" /><Relationship Id="rId61" Type="http://schemas.openxmlformats.org/officeDocument/2006/relationships/hyperlink" Target="https://podminky.urs.cz/item/CS_URS_2024_02/952905131" TargetMode="External" /><Relationship Id="rId62" Type="http://schemas.openxmlformats.org/officeDocument/2006/relationships/hyperlink" Target="https://podminky.urs.cz/item/CS_URS_2024_02/952905212" TargetMode="External" /><Relationship Id="rId63" Type="http://schemas.openxmlformats.org/officeDocument/2006/relationships/hyperlink" Target="https://podminky.urs.cz/item/CS_URS_2024_02/952905221" TargetMode="External" /><Relationship Id="rId64" Type="http://schemas.openxmlformats.org/officeDocument/2006/relationships/hyperlink" Target="https://podminky.urs.cz/item/CS_URS_2024_02/976083141" TargetMode="External" /><Relationship Id="rId65" Type="http://schemas.openxmlformats.org/officeDocument/2006/relationships/hyperlink" Target="https://podminky.urs.cz/item/CS_URS_2024_02/977151127" TargetMode="External" /><Relationship Id="rId66" Type="http://schemas.openxmlformats.org/officeDocument/2006/relationships/hyperlink" Target="https://podminky.urs.cz/item/CS_URS_2024_02/977151128" TargetMode="External" /><Relationship Id="rId67" Type="http://schemas.openxmlformats.org/officeDocument/2006/relationships/hyperlink" Target="https://podminky.urs.cz/item/CS_URS_2024_02/985121122" TargetMode="External" /><Relationship Id="rId68" Type="http://schemas.openxmlformats.org/officeDocument/2006/relationships/hyperlink" Target="https://podminky.urs.cz/item/CS_URS_2024_02/985311112" TargetMode="External" /><Relationship Id="rId69" Type="http://schemas.openxmlformats.org/officeDocument/2006/relationships/hyperlink" Target="https://podminky.urs.cz/item/CS_URS_2024_02/985311114" TargetMode="External" /><Relationship Id="rId70" Type="http://schemas.openxmlformats.org/officeDocument/2006/relationships/hyperlink" Target="https://podminky.urs.cz/item/CS_URS_2024_02/997013501" TargetMode="External" /><Relationship Id="rId71" Type="http://schemas.openxmlformats.org/officeDocument/2006/relationships/hyperlink" Target="https://podminky.urs.cz/item/CS_URS_2024_02/997013509" TargetMode="External" /><Relationship Id="rId72" Type="http://schemas.openxmlformats.org/officeDocument/2006/relationships/hyperlink" Target="https://podminky.urs.cz/item/CS_URS_2024_02/997013871" TargetMode="External" /><Relationship Id="rId73" Type="http://schemas.openxmlformats.org/officeDocument/2006/relationships/hyperlink" Target="https://podminky.urs.cz/item/CS_URS_2024_02/997221551" TargetMode="External" /><Relationship Id="rId74" Type="http://schemas.openxmlformats.org/officeDocument/2006/relationships/hyperlink" Target="https://podminky.urs.cz/item/CS_URS_2024_02/997221559" TargetMode="External" /><Relationship Id="rId75" Type="http://schemas.openxmlformats.org/officeDocument/2006/relationships/hyperlink" Target="https://podminky.urs.cz/item/CS_URS_2024_02/997221873" TargetMode="External" /><Relationship Id="rId76" Type="http://schemas.openxmlformats.org/officeDocument/2006/relationships/hyperlink" Target="https://podminky.urs.cz/item/CS_URS_2024_02/997221875" TargetMode="External" /><Relationship Id="rId77" Type="http://schemas.openxmlformats.org/officeDocument/2006/relationships/hyperlink" Target="https://podminky.urs.cz/item/CS_URS_2024_02/998276101" TargetMode="External" /><Relationship Id="rId78" Type="http://schemas.openxmlformats.org/officeDocument/2006/relationships/hyperlink" Target="https://podminky.urs.cz/item/CS_URS_2024_02/711191101" TargetMode="External" /><Relationship Id="rId79" Type="http://schemas.openxmlformats.org/officeDocument/2006/relationships/hyperlink" Target="https://podminky.urs.cz/item/CS_URS_2024_02/711192101" TargetMode="External" /><Relationship Id="rId80" Type="http://schemas.openxmlformats.org/officeDocument/2006/relationships/hyperlink" Target="https://podminky.urs.cz/item/CS_URS_2024_02/998711101" TargetMode="External" /><Relationship Id="rId81" Type="http://schemas.openxmlformats.org/officeDocument/2006/relationships/hyperlink" Target="https://podminky.urs.cz/item/CS_URS_2024_02/230024101" TargetMode="External" /><Relationship Id="rId82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29.28" customHeight="1">
      <c r="B9" s="24"/>
      <c r="C9" s="25"/>
      <c r="D9" s="29" t="s">
        <v>26</v>
      </c>
      <c r="E9" s="25"/>
      <c r="F9" s="25"/>
      <c r="G9" s="25"/>
      <c r="H9" s="25"/>
      <c r="I9" s="25"/>
      <c r="J9" s="25"/>
      <c r="K9" s="37" t="s">
        <v>27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9" t="s">
        <v>28</v>
      </c>
      <c r="AL9" s="25"/>
      <c r="AM9" s="25"/>
      <c r="AN9" s="37" t="s">
        <v>29</v>
      </c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30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31</v>
      </c>
      <c r="AL10" s="25"/>
      <c r="AM10" s="25"/>
      <c r="AN10" s="30" t="s">
        <v>32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33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34</v>
      </c>
      <c r="AL11" s="25"/>
      <c r="AM11" s="25"/>
      <c r="AN11" s="30" t="s">
        <v>35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36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31</v>
      </c>
      <c r="AL13" s="25"/>
      <c r="AM13" s="25"/>
      <c r="AN13" s="38" t="s">
        <v>37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8" t="s">
        <v>37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5" t="s">
        <v>34</v>
      </c>
      <c r="AL14" s="25"/>
      <c r="AM14" s="25"/>
      <c r="AN14" s="38" t="s">
        <v>37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38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31</v>
      </c>
      <c r="AL16" s="25"/>
      <c r="AM16" s="25"/>
      <c r="AN16" s="30" t="s">
        <v>39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40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34</v>
      </c>
      <c r="AL17" s="25"/>
      <c r="AM17" s="25"/>
      <c r="AN17" s="30" t="s">
        <v>41</v>
      </c>
      <c r="AO17" s="25"/>
      <c r="AP17" s="25"/>
      <c r="AQ17" s="25"/>
      <c r="AR17" s="23"/>
      <c r="BE17" s="34"/>
      <c r="BS17" s="20" t="s">
        <v>42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43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31</v>
      </c>
      <c r="AL19" s="25"/>
      <c r="AM19" s="25"/>
      <c r="AN19" s="30" t="s">
        <v>44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45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34</v>
      </c>
      <c r="AL20" s="25"/>
      <c r="AM20" s="25"/>
      <c r="AN20" s="30" t="s">
        <v>44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40" t="s">
        <v>47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25"/>
      <c r="AQ25" s="25"/>
      <c r="AR25" s="23"/>
      <c r="BE25" s="34"/>
    </row>
    <row r="26" s="2" customFormat="1" ht="25.92" customHeight="1">
      <c r="A26" s="42"/>
      <c r="B26" s="43"/>
      <c r="C26" s="44"/>
      <c r="D26" s="45" t="s">
        <v>48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>
        <f>ROUND(AG54,2)</f>
        <v>0</v>
      </c>
      <c r="AL26" s="46"/>
      <c r="AM26" s="46"/>
      <c r="AN26" s="46"/>
      <c r="AO26" s="46"/>
      <c r="AP26" s="44"/>
      <c r="AQ26" s="44"/>
      <c r="AR26" s="48"/>
      <c r="BE26" s="34"/>
    </row>
    <row r="27" s="2" customFormat="1" ht="6.96" customHeight="1">
      <c r="A27" s="42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8"/>
      <c r="BE27" s="34"/>
    </row>
    <row r="28" s="2" customFormat="1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9" t="s">
        <v>49</v>
      </c>
      <c r="M28" s="49"/>
      <c r="N28" s="49"/>
      <c r="O28" s="49"/>
      <c r="P28" s="49"/>
      <c r="Q28" s="44"/>
      <c r="R28" s="44"/>
      <c r="S28" s="44"/>
      <c r="T28" s="44"/>
      <c r="U28" s="44"/>
      <c r="V28" s="44"/>
      <c r="W28" s="49" t="s">
        <v>50</v>
      </c>
      <c r="X28" s="49"/>
      <c r="Y28" s="49"/>
      <c r="Z28" s="49"/>
      <c r="AA28" s="49"/>
      <c r="AB28" s="49"/>
      <c r="AC28" s="49"/>
      <c r="AD28" s="49"/>
      <c r="AE28" s="49"/>
      <c r="AF28" s="44"/>
      <c r="AG28" s="44"/>
      <c r="AH28" s="44"/>
      <c r="AI28" s="44"/>
      <c r="AJ28" s="44"/>
      <c r="AK28" s="49" t="s">
        <v>51</v>
      </c>
      <c r="AL28" s="49"/>
      <c r="AM28" s="49"/>
      <c r="AN28" s="49"/>
      <c r="AO28" s="49"/>
      <c r="AP28" s="44"/>
      <c r="AQ28" s="44"/>
      <c r="AR28" s="48"/>
      <c r="BE28" s="34"/>
    </row>
    <row r="29" s="3" customFormat="1" ht="14.4" customHeight="1">
      <c r="A29" s="3"/>
      <c r="B29" s="50"/>
      <c r="C29" s="51"/>
      <c r="D29" s="35" t="s">
        <v>52</v>
      </c>
      <c r="E29" s="51"/>
      <c r="F29" s="35" t="s">
        <v>53</v>
      </c>
      <c r="G29" s="51"/>
      <c r="H29" s="51"/>
      <c r="I29" s="51"/>
      <c r="J29" s="51"/>
      <c r="K29" s="51"/>
      <c r="L29" s="52">
        <v>0.20999999999999999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3">
        <f>ROUND(AZ54,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3">
        <f>ROUND(AV54, 2)</f>
        <v>0</v>
      </c>
      <c r="AL29" s="51"/>
      <c r="AM29" s="51"/>
      <c r="AN29" s="51"/>
      <c r="AO29" s="51"/>
      <c r="AP29" s="51"/>
      <c r="AQ29" s="51"/>
      <c r="AR29" s="54"/>
      <c r="BE29" s="55"/>
    </row>
    <row r="30" s="3" customFormat="1" ht="14.4" customHeight="1">
      <c r="A30" s="3"/>
      <c r="B30" s="50"/>
      <c r="C30" s="51"/>
      <c r="D30" s="51"/>
      <c r="E30" s="51"/>
      <c r="F30" s="35" t="s">
        <v>54</v>
      </c>
      <c r="G30" s="51"/>
      <c r="H30" s="51"/>
      <c r="I30" s="51"/>
      <c r="J30" s="51"/>
      <c r="K30" s="51"/>
      <c r="L30" s="52">
        <v>0.12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3">
        <f>ROUND(BA54,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3">
        <f>ROUND(AW54, 2)</f>
        <v>0</v>
      </c>
      <c r="AL30" s="51"/>
      <c r="AM30" s="51"/>
      <c r="AN30" s="51"/>
      <c r="AO30" s="51"/>
      <c r="AP30" s="51"/>
      <c r="AQ30" s="51"/>
      <c r="AR30" s="54"/>
      <c r="BE30" s="55"/>
    </row>
    <row r="31" hidden="1" s="3" customFormat="1" ht="14.4" customHeight="1">
      <c r="A31" s="3"/>
      <c r="B31" s="50"/>
      <c r="C31" s="51"/>
      <c r="D31" s="51"/>
      <c r="E31" s="51"/>
      <c r="F31" s="35" t="s">
        <v>55</v>
      </c>
      <c r="G31" s="51"/>
      <c r="H31" s="51"/>
      <c r="I31" s="51"/>
      <c r="J31" s="51"/>
      <c r="K31" s="51"/>
      <c r="L31" s="52">
        <v>0.20999999999999999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3">
        <f>ROUND(BB54, 2)</f>
        <v>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3">
        <v>0</v>
      </c>
      <c r="AL31" s="51"/>
      <c r="AM31" s="51"/>
      <c r="AN31" s="51"/>
      <c r="AO31" s="51"/>
      <c r="AP31" s="51"/>
      <c r="AQ31" s="51"/>
      <c r="AR31" s="54"/>
      <c r="BE31" s="55"/>
    </row>
    <row r="32" hidden="1" s="3" customFormat="1" ht="14.4" customHeight="1">
      <c r="A32" s="3"/>
      <c r="B32" s="50"/>
      <c r="C32" s="51"/>
      <c r="D32" s="51"/>
      <c r="E32" s="51"/>
      <c r="F32" s="35" t="s">
        <v>56</v>
      </c>
      <c r="G32" s="51"/>
      <c r="H32" s="51"/>
      <c r="I32" s="51"/>
      <c r="J32" s="51"/>
      <c r="K32" s="51"/>
      <c r="L32" s="52">
        <v>0.12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3">
        <f>ROUND(BC54, 2)</f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3">
        <v>0</v>
      </c>
      <c r="AL32" s="51"/>
      <c r="AM32" s="51"/>
      <c r="AN32" s="51"/>
      <c r="AO32" s="51"/>
      <c r="AP32" s="51"/>
      <c r="AQ32" s="51"/>
      <c r="AR32" s="54"/>
      <c r="BE32" s="55"/>
    </row>
    <row r="33" hidden="1" s="3" customFormat="1" ht="14.4" customHeight="1">
      <c r="A33" s="3"/>
      <c r="B33" s="50"/>
      <c r="C33" s="51"/>
      <c r="D33" s="51"/>
      <c r="E33" s="51"/>
      <c r="F33" s="35" t="s">
        <v>57</v>
      </c>
      <c r="G33" s="51"/>
      <c r="H33" s="51"/>
      <c r="I33" s="51"/>
      <c r="J33" s="51"/>
      <c r="K33" s="51"/>
      <c r="L33" s="52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3">
        <f>ROUND(BD54,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3">
        <v>0</v>
      </c>
      <c r="AL33" s="51"/>
      <c r="AM33" s="51"/>
      <c r="AN33" s="51"/>
      <c r="AO33" s="51"/>
      <c r="AP33" s="51"/>
      <c r="AQ33" s="51"/>
      <c r="AR33" s="54"/>
      <c r="BE33" s="3"/>
    </row>
    <row r="34" s="2" customFormat="1" ht="6.96" customHeight="1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  <c r="BE34" s="42"/>
    </row>
    <row r="35" s="2" customFormat="1" ht="25.92" customHeight="1">
      <c r="A35" s="42"/>
      <c r="B35" s="43"/>
      <c r="C35" s="56"/>
      <c r="D35" s="57" t="s">
        <v>58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59</v>
      </c>
      <c r="U35" s="58"/>
      <c r="V35" s="58"/>
      <c r="W35" s="58"/>
      <c r="X35" s="60" t="s">
        <v>60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8"/>
      <c r="BE35" s="42"/>
    </row>
    <row r="36" s="2" customFormat="1" ht="6.96" customHeight="1">
      <c r="A36" s="42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  <c r="BE36" s="42"/>
    </row>
    <row r="37" s="2" customFormat="1" ht="6.96" customHeight="1">
      <c r="A37" s="42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48"/>
      <c r="BE37" s="42"/>
    </row>
    <row r="41" s="2" customFormat="1" ht="6.96" customHeight="1">
      <c r="A41" s="42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48"/>
      <c r="BE41" s="42"/>
    </row>
    <row r="42" s="2" customFormat="1" ht="24.96" customHeight="1">
      <c r="A42" s="42"/>
      <c r="B42" s="43"/>
      <c r="C42" s="26" t="s">
        <v>61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  <c r="BE42" s="42"/>
    </row>
    <row r="43" s="2" customFormat="1" ht="6.96" customHeight="1">
      <c r="A43" s="42"/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  <c r="BE43" s="42"/>
    </row>
    <row r="44" s="4" customFormat="1" ht="12" customHeight="1">
      <c r="A44" s="4"/>
      <c r="B44" s="67"/>
      <c r="C44" s="35" t="s">
        <v>13</v>
      </c>
      <c r="D44" s="68"/>
      <c r="E44" s="68"/>
      <c r="F44" s="68"/>
      <c r="G44" s="68"/>
      <c r="H44" s="68"/>
      <c r="I44" s="68"/>
      <c r="J44" s="68"/>
      <c r="K44" s="68"/>
      <c r="L44" s="68" t="str">
        <f>K5</f>
        <v>2024/08/02</v>
      </c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9"/>
      <c r="BE44" s="4"/>
    </row>
    <row r="45" s="5" customFormat="1" ht="36.96" customHeight="1">
      <c r="A45" s="5"/>
      <c r="B45" s="70"/>
      <c r="C45" s="71" t="s">
        <v>16</v>
      </c>
      <c r="D45" s="72"/>
      <c r="E45" s="72"/>
      <c r="F45" s="72"/>
      <c r="G45" s="72"/>
      <c r="H45" s="72"/>
      <c r="I45" s="72"/>
      <c r="J45" s="72"/>
      <c r="K45" s="72"/>
      <c r="L45" s="73" t="str">
        <f>K6</f>
        <v>Obnova vodovodu Měšice - Smyslov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4"/>
      <c r="BE45" s="5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8"/>
      <c r="BE46" s="42"/>
    </row>
    <row r="47" s="2" customFormat="1" ht="12" customHeight="1">
      <c r="A47" s="42"/>
      <c r="B47" s="43"/>
      <c r="C47" s="35" t="s">
        <v>22</v>
      </c>
      <c r="D47" s="44"/>
      <c r="E47" s="44"/>
      <c r="F47" s="44"/>
      <c r="G47" s="44"/>
      <c r="H47" s="44"/>
      <c r="I47" s="44"/>
      <c r="J47" s="44"/>
      <c r="K47" s="44"/>
      <c r="L47" s="75" t="str">
        <f>IF(K8="","",K8)</f>
        <v>Měšice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35" t="s">
        <v>24</v>
      </c>
      <c r="AJ47" s="44"/>
      <c r="AK47" s="44"/>
      <c r="AL47" s="44"/>
      <c r="AM47" s="76" t="str">
        <f>IF(AN8= "","",AN8)</f>
        <v>26. 8. 2024</v>
      </c>
      <c r="AN47" s="76"/>
      <c r="AO47" s="44"/>
      <c r="AP47" s="44"/>
      <c r="AQ47" s="44"/>
      <c r="AR47" s="48"/>
      <c r="B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8"/>
      <c r="BE48" s="42"/>
    </row>
    <row r="49" s="2" customFormat="1" ht="15.15" customHeight="1">
      <c r="A49" s="42"/>
      <c r="B49" s="43"/>
      <c r="C49" s="35" t="s">
        <v>30</v>
      </c>
      <c r="D49" s="44"/>
      <c r="E49" s="44"/>
      <c r="F49" s="44"/>
      <c r="G49" s="44"/>
      <c r="H49" s="44"/>
      <c r="I49" s="44"/>
      <c r="J49" s="44"/>
      <c r="K49" s="44"/>
      <c r="L49" s="68" t="str">
        <f>IF(E11= "","",E11)</f>
        <v>Vodárenská společnost Táborsko s.r.o.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35" t="s">
        <v>38</v>
      </c>
      <c r="AJ49" s="44"/>
      <c r="AK49" s="44"/>
      <c r="AL49" s="44"/>
      <c r="AM49" s="77" t="str">
        <f>IF(E17="","",E17)</f>
        <v>VAK projekt s.r.o.</v>
      </c>
      <c r="AN49" s="68"/>
      <c r="AO49" s="68"/>
      <c r="AP49" s="68"/>
      <c r="AQ49" s="44"/>
      <c r="AR49" s="48"/>
      <c r="AS49" s="78" t="s">
        <v>62</v>
      </c>
      <c r="AT49" s="79"/>
      <c r="AU49" s="80"/>
      <c r="AV49" s="80"/>
      <c r="AW49" s="80"/>
      <c r="AX49" s="80"/>
      <c r="AY49" s="80"/>
      <c r="AZ49" s="80"/>
      <c r="BA49" s="80"/>
      <c r="BB49" s="80"/>
      <c r="BC49" s="80"/>
      <c r="BD49" s="81"/>
      <c r="BE49" s="42"/>
    </row>
    <row r="50" s="2" customFormat="1" ht="15.15" customHeight="1">
      <c r="A50" s="42"/>
      <c r="B50" s="43"/>
      <c r="C50" s="35" t="s">
        <v>36</v>
      </c>
      <c r="D50" s="44"/>
      <c r="E50" s="44"/>
      <c r="F50" s="44"/>
      <c r="G50" s="44"/>
      <c r="H50" s="44"/>
      <c r="I50" s="44"/>
      <c r="J50" s="44"/>
      <c r="K50" s="44"/>
      <c r="L50" s="68" t="str">
        <f>IF(E14= "Vyplň údaj","",E14)</f>
        <v/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35" t="s">
        <v>43</v>
      </c>
      <c r="AJ50" s="44"/>
      <c r="AK50" s="44"/>
      <c r="AL50" s="44"/>
      <c r="AM50" s="77" t="str">
        <f>IF(E20="","",E20)</f>
        <v>Ing. Martina Zamlinská</v>
      </c>
      <c r="AN50" s="68"/>
      <c r="AO50" s="68"/>
      <c r="AP50" s="68"/>
      <c r="AQ50" s="44"/>
      <c r="AR50" s="48"/>
      <c r="AS50" s="82"/>
      <c r="AT50" s="83"/>
      <c r="AU50" s="84"/>
      <c r="AV50" s="84"/>
      <c r="AW50" s="84"/>
      <c r="AX50" s="84"/>
      <c r="AY50" s="84"/>
      <c r="AZ50" s="84"/>
      <c r="BA50" s="84"/>
      <c r="BB50" s="84"/>
      <c r="BC50" s="84"/>
      <c r="BD50" s="85"/>
      <c r="BE50" s="42"/>
    </row>
    <row r="51" s="2" customFormat="1" ht="10.8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8"/>
      <c r="AS51" s="86"/>
      <c r="AT51" s="87"/>
      <c r="AU51" s="88"/>
      <c r="AV51" s="88"/>
      <c r="AW51" s="88"/>
      <c r="AX51" s="88"/>
      <c r="AY51" s="88"/>
      <c r="AZ51" s="88"/>
      <c r="BA51" s="88"/>
      <c r="BB51" s="88"/>
      <c r="BC51" s="88"/>
      <c r="BD51" s="89"/>
      <c r="BE51" s="42"/>
    </row>
    <row r="52" s="2" customFormat="1" ht="29.28" customHeight="1">
      <c r="A52" s="42"/>
      <c r="B52" s="43"/>
      <c r="C52" s="90" t="s">
        <v>63</v>
      </c>
      <c r="D52" s="91"/>
      <c r="E52" s="91"/>
      <c r="F52" s="91"/>
      <c r="G52" s="91"/>
      <c r="H52" s="92"/>
      <c r="I52" s="93" t="s">
        <v>64</v>
      </c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4" t="s">
        <v>65</v>
      </c>
      <c r="AH52" s="91"/>
      <c r="AI52" s="91"/>
      <c r="AJ52" s="91"/>
      <c r="AK52" s="91"/>
      <c r="AL52" s="91"/>
      <c r="AM52" s="91"/>
      <c r="AN52" s="93" t="s">
        <v>66</v>
      </c>
      <c r="AO52" s="91"/>
      <c r="AP52" s="91"/>
      <c r="AQ52" s="95" t="s">
        <v>67</v>
      </c>
      <c r="AR52" s="48"/>
      <c r="AS52" s="96" t="s">
        <v>68</v>
      </c>
      <c r="AT52" s="97" t="s">
        <v>69</v>
      </c>
      <c r="AU52" s="97" t="s">
        <v>70</v>
      </c>
      <c r="AV52" s="97" t="s">
        <v>71</v>
      </c>
      <c r="AW52" s="97" t="s">
        <v>72</v>
      </c>
      <c r="AX52" s="97" t="s">
        <v>73</v>
      </c>
      <c r="AY52" s="97" t="s">
        <v>74</v>
      </c>
      <c r="AZ52" s="97" t="s">
        <v>75</v>
      </c>
      <c r="BA52" s="97" t="s">
        <v>76</v>
      </c>
      <c r="BB52" s="97" t="s">
        <v>77</v>
      </c>
      <c r="BC52" s="97" t="s">
        <v>78</v>
      </c>
      <c r="BD52" s="98" t="s">
        <v>79</v>
      </c>
      <c r="BE52" s="42"/>
    </row>
    <row r="53" s="2" customFormat="1" ht="10.8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8"/>
      <c r="AS53" s="99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1"/>
      <c r="BE53" s="42"/>
    </row>
    <row r="54" s="6" customFormat="1" ht="32.4" customHeight="1">
      <c r="A54" s="6"/>
      <c r="B54" s="102"/>
      <c r="C54" s="103" t="s">
        <v>80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5">
        <f>ROUND(SUM(AG55:AG58),2)</f>
        <v>0</v>
      </c>
      <c r="AH54" s="105"/>
      <c r="AI54" s="105"/>
      <c r="AJ54" s="105"/>
      <c r="AK54" s="105"/>
      <c r="AL54" s="105"/>
      <c r="AM54" s="105"/>
      <c r="AN54" s="106">
        <f>SUM(AG54,AT54)</f>
        <v>0</v>
      </c>
      <c r="AO54" s="106"/>
      <c r="AP54" s="106"/>
      <c r="AQ54" s="107" t="s">
        <v>44</v>
      </c>
      <c r="AR54" s="108"/>
      <c r="AS54" s="109">
        <f>ROUND(SUM(AS55:AS58),2)</f>
        <v>0</v>
      </c>
      <c r="AT54" s="110">
        <f>ROUND(SUM(AV54:AW54),2)</f>
        <v>0</v>
      </c>
      <c r="AU54" s="111">
        <f>ROUND(SUM(AU55:AU58),5)</f>
        <v>0</v>
      </c>
      <c r="AV54" s="110">
        <f>ROUND(AZ54*L29,2)</f>
        <v>0</v>
      </c>
      <c r="AW54" s="110">
        <f>ROUND(BA54*L30,2)</f>
        <v>0</v>
      </c>
      <c r="AX54" s="110">
        <f>ROUND(BB54*L29,2)</f>
        <v>0</v>
      </c>
      <c r="AY54" s="110">
        <f>ROUND(BC54*L30,2)</f>
        <v>0</v>
      </c>
      <c r="AZ54" s="110">
        <f>ROUND(SUM(AZ55:AZ58),2)</f>
        <v>0</v>
      </c>
      <c r="BA54" s="110">
        <f>ROUND(SUM(BA55:BA58),2)</f>
        <v>0</v>
      </c>
      <c r="BB54" s="110">
        <f>ROUND(SUM(BB55:BB58),2)</f>
        <v>0</v>
      </c>
      <c r="BC54" s="110">
        <f>ROUND(SUM(BC55:BC58),2)</f>
        <v>0</v>
      </c>
      <c r="BD54" s="112">
        <f>ROUND(SUM(BD55:BD58),2)</f>
        <v>0</v>
      </c>
      <c r="BE54" s="6"/>
      <c r="BS54" s="113" t="s">
        <v>81</v>
      </c>
      <c r="BT54" s="113" t="s">
        <v>82</v>
      </c>
      <c r="BU54" s="114" t="s">
        <v>83</v>
      </c>
      <c r="BV54" s="113" t="s">
        <v>84</v>
      </c>
      <c r="BW54" s="113" t="s">
        <v>5</v>
      </c>
      <c r="BX54" s="113" t="s">
        <v>85</v>
      </c>
      <c r="CL54" s="113" t="s">
        <v>19</v>
      </c>
    </row>
    <row r="55" s="7" customFormat="1" ht="16.5" customHeight="1">
      <c r="A55" s="115" t="s">
        <v>86</v>
      </c>
      <c r="B55" s="116"/>
      <c r="C55" s="117"/>
      <c r="D55" s="118" t="s">
        <v>87</v>
      </c>
      <c r="E55" s="118"/>
      <c r="F55" s="118"/>
      <c r="G55" s="118"/>
      <c r="H55" s="118"/>
      <c r="I55" s="119"/>
      <c r="J55" s="118" t="s">
        <v>88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20">
        <f>'VRN-00 - Vedlejší rozpočt...'!J30</f>
        <v>0</v>
      </c>
      <c r="AH55" s="119"/>
      <c r="AI55" s="119"/>
      <c r="AJ55" s="119"/>
      <c r="AK55" s="119"/>
      <c r="AL55" s="119"/>
      <c r="AM55" s="119"/>
      <c r="AN55" s="120">
        <f>SUM(AG55,AT55)</f>
        <v>0</v>
      </c>
      <c r="AO55" s="119"/>
      <c r="AP55" s="119"/>
      <c r="AQ55" s="121" t="s">
        <v>89</v>
      </c>
      <c r="AR55" s="122"/>
      <c r="AS55" s="123">
        <v>0</v>
      </c>
      <c r="AT55" s="124">
        <f>ROUND(SUM(AV55:AW55),2)</f>
        <v>0</v>
      </c>
      <c r="AU55" s="125">
        <f>'VRN-00 - Vedlejší rozpočt...'!P83</f>
        <v>0</v>
      </c>
      <c r="AV55" s="124">
        <f>'VRN-00 - Vedlejší rozpočt...'!J33</f>
        <v>0</v>
      </c>
      <c r="AW55" s="124">
        <f>'VRN-00 - Vedlejší rozpočt...'!J34</f>
        <v>0</v>
      </c>
      <c r="AX55" s="124">
        <f>'VRN-00 - Vedlejší rozpočt...'!J35</f>
        <v>0</v>
      </c>
      <c r="AY55" s="124">
        <f>'VRN-00 - Vedlejší rozpočt...'!J36</f>
        <v>0</v>
      </c>
      <c r="AZ55" s="124">
        <f>'VRN-00 - Vedlejší rozpočt...'!F33</f>
        <v>0</v>
      </c>
      <c r="BA55" s="124">
        <f>'VRN-00 - Vedlejší rozpočt...'!F34</f>
        <v>0</v>
      </c>
      <c r="BB55" s="124">
        <f>'VRN-00 - Vedlejší rozpočt...'!F35</f>
        <v>0</v>
      </c>
      <c r="BC55" s="124">
        <f>'VRN-00 - Vedlejší rozpočt...'!F36</f>
        <v>0</v>
      </c>
      <c r="BD55" s="126">
        <f>'VRN-00 - Vedlejší rozpočt...'!F37</f>
        <v>0</v>
      </c>
      <c r="BE55" s="7"/>
      <c r="BT55" s="127" t="s">
        <v>90</v>
      </c>
      <c r="BV55" s="127" t="s">
        <v>84</v>
      </c>
      <c r="BW55" s="127" t="s">
        <v>91</v>
      </c>
      <c r="BX55" s="127" t="s">
        <v>5</v>
      </c>
      <c r="CL55" s="127" t="s">
        <v>19</v>
      </c>
      <c r="CM55" s="127" t="s">
        <v>21</v>
      </c>
    </row>
    <row r="56" s="7" customFormat="1" ht="16.5" customHeight="1">
      <c r="A56" s="115" t="s">
        <v>86</v>
      </c>
      <c r="B56" s="116"/>
      <c r="C56" s="117"/>
      <c r="D56" s="118" t="s">
        <v>92</v>
      </c>
      <c r="E56" s="118"/>
      <c r="F56" s="118"/>
      <c r="G56" s="118"/>
      <c r="H56" s="118"/>
      <c r="I56" s="119"/>
      <c r="J56" s="118" t="s">
        <v>93</v>
      </c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20">
        <f>'SO-01 - Přívodní řad - I....'!J30</f>
        <v>0</v>
      </c>
      <c r="AH56" s="119"/>
      <c r="AI56" s="119"/>
      <c r="AJ56" s="119"/>
      <c r="AK56" s="119"/>
      <c r="AL56" s="119"/>
      <c r="AM56" s="119"/>
      <c r="AN56" s="120">
        <f>SUM(AG56,AT56)</f>
        <v>0</v>
      </c>
      <c r="AO56" s="119"/>
      <c r="AP56" s="119"/>
      <c r="AQ56" s="121" t="s">
        <v>94</v>
      </c>
      <c r="AR56" s="122"/>
      <c r="AS56" s="123">
        <v>0</v>
      </c>
      <c r="AT56" s="124">
        <f>ROUND(SUM(AV56:AW56),2)</f>
        <v>0</v>
      </c>
      <c r="AU56" s="125">
        <f>'SO-01 - Přívodní řad - I....'!P91</f>
        <v>0</v>
      </c>
      <c r="AV56" s="124">
        <f>'SO-01 - Přívodní řad - I....'!J33</f>
        <v>0</v>
      </c>
      <c r="AW56" s="124">
        <f>'SO-01 - Přívodní řad - I....'!J34</f>
        <v>0</v>
      </c>
      <c r="AX56" s="124">
        <f>'SO-01 - Přívodní řad - I....'!J35</f>
        <v>0</v>
      </c>
      <c r="AY56" s="124">
        <f>'SO-01 - Přívodní řad - I....'!J36</f>
        <v>0</v>
      </c>
      <c r="AZ56" s="124">
        <f>'SO-01 - Přívodní řad - I....'!F33</f>
        <v>0</v>
      </c>
      <c r="BA56" s="124">
        <f>'SO-01 - Přívodní řad - I....'!F34</f>
        <v>0</v>
      </c>
      <c r="BB56" s="124">
        <f>'SO-01 - Přívodní řad - I....'!F35</f>
        <v>0</v>
      </c>
      <c r="BC56" s="124">
        <f>'SO-01 - Přívodní řad - I....'!F36</f>
        <v>0</v>
      </c>
      <c r="BD56" s="126">
        <f>'SO-01 - Přívodní řad - I....'!F37</f>
        <v>0</v>
      </c>
      <c r="BE56" s="7"/>
      <c r="BT56" s="127" t="s">
        <v>90</v>
      </c>
      <c r="BV56" s="127" t="s">
        <v>84</v>
      </c>
      <c r="BW56" s="127" t="s">
        <v>95</v>
      </c>
      <c r="BX56" s="127" t="s">
        <v>5</v>
      </c>
      <c r="CL56" s="127" t="s">
        <v>19</v>
      </c>
      <c r="CM56" s="127" t="s">
        <v>21</v>
      </c>
    </row>
    <row r="57" s="7" customFormat="1" ht="16.5" customHeight="1">
      <c r="A57" s="115" t="s">
        <v>86</v>
      </c>
      <c r="B57" s="116"/>
      <c r="C57" s="117"/>
      <c r="D57" s="118" t="s">
        <v>96</v>
      </c>
      <c r="E57" s="118"/>
      <c r="F57" s="118"/>
      <c r="G57" s="118"/>
      <c r="H57" s="118"/>
      <c r="I57" s="119"/>
      <c r="J57" s="118" t="s">
        <v>97</v>
      </c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20">
        <f>'SO-02 - Přívodní řad - II...'!J30</f>
        <v>0</v>
      </c>
      <c r="AH57" s="119"/>
      <c r="AI57" s="119"/>
      <c r="AJ57" s="119"/>
      <c r="AK57" s="119"/>
      <c r="AL57" s="119"/>
      <c r="AM57" s="119"/>
      <c r="AN57" s="120">
        <f>SUM(AG57,AT57)</f>
        <v>0</v>
      </c>
      <c r="AO57" s="119"/>
      <c r="AP57" s="119"/>
      <c r="AQ57" s="121" t="s">
        <v>94</v>
      </c>
      <c r="AR57" s="122"/>
      <c r="AS57" s="123">
        <v>0</v>
      </c>
      <c r="AT57" s="124">
        <f>ROUND(SUM(AV57:AW57),2)</f>
        <v>0</v>
      </c>
      <c r="AU57" s="125">
        <f>'SO-02 - Přívodní řad - II...'!P92</f>
        <v>0</v>
      </c>
      <c r="AV57" s="124">
        <f>'SO-02 - Přívodní řad - II...'!J33</f>
        <v>0</v>
      </c>
      <c r="AW57" s="124">
        <f>'SO-02 - Přívodní řad - II...'!J34</f>
        <v>0</v>
      </c>
      <c r="AX57" s="124">
        <f>'SO-02 - Přívodní řad - II...'!J35</f>
        <v>0</v>
      </c>
      <c r="AY57" s="124">
        <f>'SO-02 - Přívodní řad - II...'!J36</f>
        <v>0</v>
      </c>
      <c r="AZ57" s="124">
        <f>'SO-02 - Přívodní řad - II...'!F33</f>
        <v>0</v>
      </c>
      <c r="BA57" s="124">
        <f>'SO-02 - Přívodní řad - II...'!F34</f>
        <v>0</v>
      </c>
      <c r="BB57" s="124">
        <f>'SO-02 - Přívodní řad - II...'!F35</f>
        <v>0</v>
      </c>
      <c r="BC57" s="124">
        <f>'SO-02 - Přívodní řad - II...'!F36</f>
        <v>0</v>
      </c>
      <c r="BD57" s="126">
        <f>'SO-02 - Přívodní řad - II...'!F37</f>
        <v>0</v>
      </c>
      <c r="BE57" s="7"/>
      <c r="BT57" s="127" t="s">
        <v>90</v>
      </c>
      <c r="BV57" s="127" t="s">
        <v>84</v>
      </c>
      <c r="BW57" s="127" t="s">
        <v>98</v>
      </c>
      <c r="BX57" s="127" t="s">
        <v>5</v>
      </c>
      <c r="CL57" s="127" t="s">
        <v>19</v>
      </c>
      <c r="CM57" s="127" t="s">
        <v>21</v>
      </c>
    </row>
    <row r="58" s="7" customFormat="1" ht="16.5" customHeight="1">
      <c r="A58" s="115" t="s">
        <v>86</v>
      </c>
      <c r="B58" s="116"/>
      <c r="C58" s="117"/>
      <c r="D58" s="118" t="s">
        <v>99</v>
      </c>
      <c r="E58" s="118"/>
      <c r="F58" s="118"/>
      <c r="G58" s="118"/>
      <c r="H58" s="118"/>
      <c r="I58" s="119"/>
      <c r="J58" s="118" t="s">
        <v>100</v>
      </c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20">
        <f>'SO-03 - Přívodní řad - II...'!J30</f>
        <v>0</v>
      </c>
      <c r="AH58" s="119"/>
      <c r="AI58" s="119"/>
      <c r="AJ58" s="119"/>
      <c r="AK58" s="119"/>
      <c r="AL58" s="119"/>
      <c r="AM58" s="119"/>
      <c r="AN58" s="120">
        <f>SUM(AG58,AT58)</f>
        <v>0</v>
      </c>
      <c r="AO58" s="119"/>
      <c r="AP58" s="119"/>
      <c r="AQ58" s="121" t="s">
        <v>94</v>
      </c>
      <c r="AR58" s="122"/>
      <c r="AS58" s="128">
        <v>0</v>
      </c>
      <c r="AT58" s="129">
        <f>ROUND(SUM(AV58:AW58),2)</f>
        <v>0</v>
      </c>
      <c r="AU58" s="130">
        <f>'SO-03 - Přívodní řad - II...'!P93</f>
        <v>0</v>
      </c>
      <c r="AV58" s="129">
        <f>'SO-03 - Přívodní řad - II...'!J33</f>
        <v>0</v>
      </c>
      <c r="AW58" s="129">
        <f>'SO-03 - Přívodní řad - II...'!J34</f>
        <v>0</v>
      </c>
      <c r="AX58" s="129">
        <f>'SO-03 - Přívodní řad - II...'!J35</f>
        <v>0</v>
      </c>
      <c r="AY58" s="129">
        <f>'SO-03 - Přívodní řad - II...'!J36</f>
        <v>0</v>
      </c>
      <c r="AZ58" s="129">
        <f>'SO-03 - Přívodní řad - II...'!F33</f>
        <v>0</v>
      </c>
      <c r="BA58" s="129">
        <f>'SO-03 - Přívodní řad - II...'!F34</f>
        <v>0</v>
      </c>
      <c r="BB58" s="129">
        <f>'SO-03 - Přívodní řad - II...'!F35</f>
        <v>0</v>
      </c>
      <c r="BC58" s="129">
        <f>'SO-03 - Přívodní řad - II...'!F36</f>
        <v>0</v>
      </c>
      <c r="BD58" s="131">
        <f>'SO-03 - Přívodní řad - II...'!F37</f>
        <v>0</v>
      </c>
      <c r="BE58" s="7"/>
      <c r="BT58" s="127" t="s">
        <v>90</v>
      </c>
      <c r="BV58" s="127" t="s">
        <v>84</v>
      </c>
      <c r="BW58" s="127" t="s">
        <v>101</v>
      </c>
      <c r="BX58" s="127" t="s">
        <v>5</v>
      </c>
      <c r="CL58" s="127" t="s">
        <v>19</v>
      </c>
      <c r="CM58" s="127" t="s">
        <v>21</v>
      </c>
    </row>
    <row r="59" s="2" customFormat="1" ht="30" customHeight="1">
      <c r="A59" s="42"/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8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="2" customFormat="1" ht="6.96" customHeight="1">
      <c r="A60" s="42"/>
      <c r="B60" s="63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48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</sheetData>
  <sheetProtection sheet="1" formatColumns="0" formatRows="0" objects="1" scenarios="1" spinCount="100000" saltValue="nL5xQPGRPLi0n5+RQ/187Fke6Doyc7lHEyoWPId+hDgoRSrjCr2Ts53OMPD9lqiHsyuqwonoj3T3rdvcKVeOzA==" hashValue="vMGYSMGdnHQOI4BrJrbV26tagm508qCHXC4A0FuKc2zPS/quoNzFeM7CZN/QoKXVrHLUPbnJUoOLEmmSpNki1A==" algorithmName="SHA-512" password="88F3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VRN-00 - Vedlejší rozpočt...'!C2" display="/"/>
    <hyperlink ref="A56" location="'SO-01 - Přívodní řad - I....'!C2" display="/"/>
    <hyperlink ref="A57" location="'SO-02 - Přívodní řad - II...'!C2" display="/"/>
    <hyperlink ref="A58" location="'SO-03 - Přívodní řad - II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21</v>
      </c>
    </row>
    <row r="4" s="1" customFormat="1" ht="24.96" customHeight="1">
      <c r="B4" s="23"/>
      <c r="D4" s="134" t="s">
        <v>102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Obnova vodovodu Měšice - Smyslov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103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104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26. 8. 2024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21.84" customHeight="1">
      <c r="A13" s="42"/>
      <c r="B13" s="48"/>
      <c r="C13" s="42"/>
      <c r="D13" s="142" t="s">
        <v>26</v>
      </c>
      <c r="E13" s="42"/>
      <c r="F13" s="143" t="s">
        <v>27</v>
      </c>
      <c r="G13" s="42"/>
      <c r="H13" s="42"/>
      <c r="I13" s="142" t="s">
        <v>28</v>
      </c>
      <c r="J13" s="143" t="s">
        <v>29</v>
      </c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30</v>
      </c>
      <c r="E14" s="42"/>
      <c r="F14" s="42"/>
      <c r="G14" s="42"/>
      <c r="H14" s="42"/>
      <c r="I14" s="136" t="s">
        <v>31</v>
      </c>
      <c r="J14" s="140" t="s">
        <v>32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33</v>
      </c>
      <c r="F15" s="42"/>
      <c r="G15" s="42"/>
      <c r="H15" s="42"/>
      <c r="I15" s="136" t="s">
        <v>34</v>
      </c>
      <c r="J15" s="140" t="s">
        <v>35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36</v>
      </c>
      <c r="E17" s="42"/>
      <c r="F17" s="42"/>
      <c r="G17" s="42"/>
      <c r="H17" s="42"/>
      <c r="I17" s="136" t="s">
        <v>31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34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38</v>
      </c>
      <c r="E20" s="42"/>
      <c r="F20" s="42"/>
      <c r="G20" s="42"/>
      <c r="H20" s="42"/>
      <c r="I20" s="136" t="s">
        <v>31</v>
      </c>
      <c r="J20" s="140" t="s">
        <v>39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40</v>
      </c>
      <c r="F21" s="42"/>
      <c r="G21" s="42"/>
      <c r="H21" s="42"/>
      <c r="I21" s="136" t="s">
        <v>34</v>
      </c>
      <c r="J21" s="140" t="s">
        <v>41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43</v>
      </c>
      <c r="E23" s="42"/>
      <c r="F23" s="42"/>
      <c r="G23" s="42"/>
      <c r="H23" s="42"/>
      <c r="I23" s="136" t="s">
        <v>31</v>
      </c>
      <c r="J23" s="140" t="s">
        <v>44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45</v>
      </c>
      <c r="F24" s="42"/>
      <c r="G24" s="42"/>
      <c r="H24" s="42"/>
      <c r="I24" s="136" t="s">
        <v>34</v>
      </c>
      <c r="J24" s="140" t="s">
        <v>44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46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4"/>
      <c r="B27" s="145"/>
      <c r="C27" s="144"/>
      <c r="D27" s="144"/>
      <c r="E27" s="146" t="s">
        <v>44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48</v>
      </c>
      <c r="E30" s="42"/>
      <c r="F30" s="42"/>
      <c r="G30" s="42"/>
      <c r="H30" s="42"/>
      <c r="I30" s="42"/>
      <c r="J30" s="150">
        <f>ROUND(J83,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50</v>
      </c>
      <c r="G32" s="42"/>
      <c r="H32" s="42"/>
      <c r="I32" s="151" t="s">
        <v>49</v>
      </c>
      <c r="J32" s="151" t="s">
        <v>51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52</v>
      </c>
      <c r="E33" s="136" t="s">
        <v>53</v>
      </c>
      <c r="F33" s="153">
        <f>ROUND((SUM(BE83:BE112)),  2)</f>
        <v>0</v>
      </c>
      <c r="G33" s="42"/>
      <c r="H33" s="42"/>
      <c r="I33" s="154">
        <v>0.20999999999999999</v>
      </c>
      <c r="J33" s="153">
        <f>ROUND(((SUM(BE83:BE112))*I33),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54</v>
      </c>
      <c r="F34" s="153">
        <f>ROUND((SUM(BF83:BF112)),  2)</f>
        <v>0</v>
      </c>
      <c r="G34" s="42"/>
      <c r="H34" s="42"/>
      <c r="I34" s="154">
        <v>0.12</v>
      </c>
      <c r="J34" s="153">
        <f>ROUND(((SUM(BF83:BF112))*I34),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55</v>
      </c>
      <c r="F35" s="153">
        <f>ROUND((SUM(BG83:BG112)),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56</v>
      </c>
      <c r="F36" s="153">
        <f>ROUND((SUM(BH83:BH112)),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57</v>
      </c>
      <c r="F37" s="153">
        <f>ROUND((SUM(BI83:BI112)),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58</v>
      </c>
      <c r="E39" s="157"/>
      <c r="F39" s="157"/>
      <c r="G39" s="158" t="s">
        <v>59</v>
      </c>
      <c r="H39" s="159" t="s">
        <v>60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105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Obnova vodovodu Měšice - Smyslov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103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VRN-00 - Vedlejší rozpočtové náklady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Měšice</v>
      </c>
      <c r="G52" s="44"/>
      <c r="H52" s="44"/>
      <c r="I52" s="35" t="s">
        <v>24</v>
      </c>
      <c r="J52" s="76" t="str">
        <f>IF(J12="","",J12)</f>
        <v>26. 8. 2024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Vodárenská společnost Táborsko s.r.o.</v>
      </c>
      <c r="G54" s="44"/>
      <c r="H54" s="44"/>
      <c r="I54" s="35" t="s">
        <v>38</v>
      </c>
      <c r="J54" s="40" t="str">
        <f>E21</f>
        <v>VAK projekt s.r.o.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25.65" customHeight="1">
      <c r="A55" s="42"/>
      <c r="B55" s="43"/>
      <c r="C55" s="35" t="s">
        <v>36</v>
      </c>
      <c r="D55" s="44"/>
      <c r="E55" s="44"/>
      <c r="F55" s="30" t="str">
        <f>IF(E18="","",E18)</f>
        <v>Vyplň údaj</v>
      </c>
      <c r="G55" s="44"/>
      <c r="H55" s="44"/>
      <c r="I55" s="35" t="s">
        <v>43</v>
      </c>
      <c r="J55" s="40" t="str">
        <f>E24</f>
        <v>Ing. Martina Zamlinská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106</v>
      </c>
      <c r="D57" s="168"/>
      <c r="E57" s="168"/>
      <c r="F57" s="168"/>
      <c r="G57" s="168"/>
      <c r="H57" s="168"/>
      <c r="I57" s="168"/>
      <c r="J57" s="169" t="s">
        <v>107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80</v>
      </c>
      <c r="D59" s="44"/>
      <c r="E59" s="44"/>
      <c r="F59" s="44"/>
      <c r="G59" s="44"/>
      <c r="H59" s="44"/>
      <c r="I59" s="44"/>
      <c r="J59" s="106">
        <f>J83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108</v>
      </c>
    </row>
    <row r="60" s="9" customFormat="1" ht="24.96" customHeight="1">
      <c r="A60" s="9"/>
      <c r="B60" s="171"/>
      <c r="C60" s="172"/>
      <c r="D60" s="173" t="s">
        <v>109</v>
      </c>
      <c r="E60" s="174"/>
      <c r="F60" s="174"/>
      <c r="G60" s="174"/>
      <c r="H60" s="174"/>
      <c r="I60" s="174"/>
      <c r="J60" s="175">
        <f>J84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110</v>
      </c>
      <c r="E61" s="180"/>
      <c r="F61" s="180"/>
      <c r="G61" s="180"/>
      <c r="H61" s="180"/>
      <c r="I61" s="180"/>
      <c r="J61" s="181">
        <f>J85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111</v>
      </c>
      <c r="E62" s="180"/>
      <c r="F62" s="180"/>
      <c r="G62" s="180"/>
      <c r="H62" s="180"/>
      <c r="I62" s="180"/>
      <c r="J62" s="181">
        <f>J102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112</v>
      </c>
      <c r="E63" s="180"/>
      <c r="F63" s="180"/>
      <c r="G63" s="180"/>
      <c r="H63" s="180"/>
      <c r="I63" s="180"/>
      <c r="J63" s="181">
        <f>J105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2"/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138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="2" customFormat="1" ht="6.96" customHeight="1">
      <c r="A65" s="42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138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9" s="2" customFormat="1" ht="6.96" customHeight="1">
      <c r="A69" s="42"/>
      <c r="B69" s="65"/>
      <c r="C69" s="66"/>
      <c r="D69" s="66"/>
      <c r="E69" s="66"/>
      <c r="F69" s="66"/>
      <c r="G69" s="66"/>
      <c r="H69" s="66"/>
      <c r="I69" s="66"/>
      <c r="J69" s="66"/>
      <c r="K69" s="66"/>
      <c r="L69" s="13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24.96" customHeight="1">
      <c r="A70" s="42"/>
      <c r="B70" s="43"/>
      <c r="C70" s="26" t="s">
        <v>113</v>
      </c>
      <c r="D70" s="44"/>
      <c r="E70" s="44"/>
      <c r="F70" s="44"/>
      <c r="G70" s="44"/>
      <c r="H70" s="44"/>
      <c r="I70" s="44"/>
      <c r="J70" s="44"/>
      <c r="K70" s="44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6.96" customHeight="1">
      <c r="A71" s="42"/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2" customHeight="1">
      <c r="A72" s="42"/>
      <c r="B72" s="43"/>
      <c r="C72" s="35" t="s">
        <v>16</v>
      </c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6.5" customHeight="1">
      <c r="A73" s="42"/>
      <c r="B73" s="43"/>
      <c r="C73" s="44"/>
      <c r="D73" s="44"/>
      <c r="E73" s="166" t="str">
        <f>E7</f>
        <v>Obnova vodovodu Měšice - Smyslov</v>
      </c>
      <c r="F73" s="35"/>
      <c r="G73" s="35"/>
      <c r="H73" s="35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103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73" t="str">
        <f>E9</f>
        <v>VRN-00 - Vedlejší rozpočtové náklady</v>
      </c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6.96" customHeight="1">
      <c r="A76" s="4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2" customHeight="1">
      <c r="A77" s="42"/>
      <c r="B77" s="43"/>
      <c r="C77" s="35" t="s">
        <v>22</v>
      </c>
      <c r="D77" s="44"/>
      <c r="E77" s="44"/>
      <c r="F77" s="30" t="str">
        <f>F12</f>
        <v>Měšice</v>
      </c>
      <c r="G77" s="44"/>
      <c r="H77" s="44"/>
      <c r="I77" s="35" t="s">
        <v>24</v>
      </c>
      <c r="J77" s="76" t="str">
        <f>IF(J12="","",J12)</f>
        <v>26. 8. 2024</v>
      </c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5.15" customHeight="1">
      <c r="A79" s="42"/>
      <c r="B79" s="43"/>
      <c r="C79" s="35" t="s">
        <v>30</v>
      </c>
      <c r="D79" s="44"/>
      <c r="E79" s="44"/>
      <c r="F79" s="30" t="str">
        <f>E15</f>
        <v>Vodárenská společnost Táborsko s.r.o.</v>
      </c>
      <c r="G79" s="44"/>
      <c r="H79" s="44"/>
      <c r="I79" s="35" t="s">
        <v>38</v>
      </c>
      <c r="J79" s="40" t="str">
        <f>E21</f>
        <v>VAK projekt s.r.o.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25.65" customHeight="1">
      <c r="A80" s="42"/>
      <c r="B80" s="43"/>
      <c r="C80" s="35" t="s">
        <v>36</v>
      </c>
      <c r="D80" s="44"/>
      <c r="E80" s="44"/>
      <c r="F80" s="30" t="str">
        <f>IF(E18="","",E18)</f>
        <v>Vyplň údaj</v>
      </c>
      <c r="G80" s="44"/>
      <c r="H80" s="44"/>
      <c r="I80" s="35" t="s">
        <v>43</v>
      </c>
      <c r="J80" s="40" t="str">
        <f>E24</f>
        <v>Ing. Martina Zamlinská</v>
      </c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0.32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11" customFormat="1" ht="29.28" customHeight="1">
      <c r="A82" s="183"/>
      <c r="B82" s="184"/>
      <c r="C82" s="185" t="s">
        <v>114</v>
      </c>
      <c r="D82" s="186" t="s">
        <v>67</v>
      </c>
      <c r="E82" s="186" t="s">
        <v>63</v>
      </c>
      <c r="F82" s="186" t="s">
        <v>64</v>
      </c>
      <c r="G82" s="186" t="s">
        <v>115</v>
      </c>
      <c r="H82" s="186" t="s">
        <v>116</v>
      </c>
      <c r="I82" s="186" t="s">
        <v>117</v>
      </c>
      <c r="J82" s="186" t="s">
        <v>107</v>
      </c>
      <c r="K82" s="187" t="s">
        <v>118</v>
      </c>
      <c r="L82" s="188"/>
      <c r="M82" s="96" t="s">
        <v>44</v>
      </c>
      <c r="N82" s="97" t="s">
        <v>52</v>
      </c>
      <c r="O82" s="97" t="s">
        <v>119</v>
      </c>
      <c r="P82" s="97" t="s">
        <v>120</v>
      </c>
      <c r="Q82" s="97" t="s">
        <v>121</v>
      </c>
      <c r="R82" s="97" t="s">
        <v>122</v>
      </c>
      <c r="S82" s="97" t="s">
        <v>123</v>
      </c>
      <c r="T82" s="98" t="s">
        <v>124</v>
      </c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</row>
    <row r="83" s="2" customFormat="1" ht="22.8" customHeight="1">
      <c r="A83" s="42"/>
      <c r="B83" s="43"/>
      <c r="C83" s="103" t="s">
        <v>125</v>
      </c>
      <c r="D83" s="44"/>
      <c r="E83" s="44"/>
      <c r="F83" s="44"/>
      <c r="G83" s="44"/>
      <c r="H83" s="44"/>
      <c r="I83" s="44"/>
      <c r="J83" s="189">
        <f>BK83</f>
        <v>0</v>
      </c>
      <c r="K83" s="44"/>
      <c r="L83" s="48"/>
      <c r="M83" s="99"/>
      <c r="N83" s="190"/>
      <c r="O83" s="100"/>
      <c r="P83" s="191">
        <f>P84</f>
        <v>0</v>
      </c>
      <c r="Q83" s="100"/>
      <c r="R83" s="191">
        <f>R84</f>
        <v>0</v>
      </c>
      <c r="S83" s="100"/>
      <c r="T83" s="192">
        <f>T84</f>
        <v>0</v>
      </c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T83" s="20" t="s">
        <v>81</v>
      </c>
      <c r="AU83" s="20" t="s">
        <v>108</v>
      </c>
      <c r="BK83" s="193">
        <f>BK84</f>
        <v>0</v>
      </c>
    </row>
    <row r="84" s="12" customFormat="1" ht="25.92" customHeight="1">
      <c r="A84" s="12"/>
      <c r="B84" s="194"/>
      <c r="C84" s="195"/>
      <c r="D84" s="196" t="s">
        <v>81</v>
      </c>
      <c r="E84" s="197" t="s">
        <v>126</v>
      </c>
      <c r="F84" s="197" t="s">
        <v>88</v>
      </c>
      <c r="G84" s="195"/>
      <c r="H84" s="195"/>
      <c r="I84" s="198"/>
      <c r="J84" s="199">
        <f>BK84</f>
        <v>0</v>
      </c>
      <c r="K84" s="195"/>
      <c r="L84" s="200"/>
      <c r="M84" s="201"/>
      <c r="N84" s="202"/>
      <c r="O84" s="202"/>
      <c r="P84" s="203">
        <f>P85+P102+P105</f>
        <v>0</v>
      </c>
      <c r="Q84" s="202"/>
      <c r="R84" s="203">
        <f>R85+R102+R105</f>
        <v>0</v>
      </c>
      <c r="S84" s="202"/>
      <c r="T84" s="204">
        <f>T85+T102+T105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5" t="s">
        <v>127</v>
      </c>
      <c r="AT84" s="206" t="s">
        <v>81</v>
      </c>
      <c r="AU84" s="206" t="s">
        <v>82</v>
      </c>
      <c r="AY84" s="205" t="s">
        <v>128</v>
      </c>
      <c r="BK84" s="207">
        <f>BK85+BK102+BK105</f>
        <v>0</v>
      </c>
    </row>
    <row r="85" s="12" customFormat="1" ht="22.8" customHeight="1">
      <c r="A85" s="12"/>
      <c r="B85" s="194"/>
      <c r="C85" s="195"/>
      <c r="D85" s="196" t="s">
        <v>81</v>
      </c>
      <c r="E85" s="208" t="s">
        <v>129</v>
      </c>
      <c r="F85" s="208" t="s">
        <v>130</v>
      </c>
      <c r="G85" s="195"/>
      <c r="H85" s="195"/>
      <c r="I85" s="198"/>
      <c r="J85" s="209">
        <f>BK85</f>
        <v>0</v>
      </c>
      <c r="K85" s="195"/>
      <c r="L85" s="200"/>
      <c r="M85" s="201"/>
      <c r="N85" s="202"/>
      <c r="O85" s="202"/>
      <c r="P85" s="203">
        <f>SUM(P86:P101)</f>
        <v>0</v>
      </c>
      <c r="Q85" s="202"/>
      <c r="R85" s="203">
        <f>SUM(R86:R101)</f>
        <v>0</v>
      </c>
      <c r="S85" s="202"/>
      <c r="T85" s="204">
        <f>SUM(T86:T101)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5" t="s">
        <v>127</v>
      </c>
      <c r="AT85" s="206" t="s">
        <v>81</v>
      </c>
      <c r="AU85" s="206" t="s">
        <v>90</v>
      </c>
      <c r="AY85" s="205" t="s">
        <v>128</v>
      </c>
      <c r="BK85" s="207">
        <f>SUM(BK86:BK101)</f>
        <v>0</v>
      </c>
    </row>
    <row r="86" s="2" customFormat="1" ht="16.5" customHeight="1">
      <c r="A86" s="42"/>
      <c r="B86" s="43"/>
      <c r="C86" s="210" t="s">
        <v>90</v>
      </c>
      <c r="D86" s="210" t="s">
        <v>131</v>
      </c>
      <c r="E86" s="211" t="s">
        <v>132</v>
      </c>
      <c r="F86" s="212" t="s">
        <v>133</v>
      </c>
      <c r="G86" s="213" t="s">
        <v>134</v>
      </c>
      <c r="H86" s="214">
        <v>1</v>
      </c>
      <c r="I86" s="215"/>
      <c r="J86" s="216">
        <f>ROUND(I86*H86,2)</f>
        <v>0</v>
      </c>
      <c r="K86" s="212" t="s">
        <v>44</v>
      </c>
      <c r="L86" s="48"/>
      <c r="M86" s="217" t="s">
        <v>44</v>
      </c>
      <c r="N86" s="218" t="s">
        <v>53</v>
      </c>
      <c r="O86" s="88"/>
      <c r="P86" s="219">
        <f>O86*H86</f>
        <v>0</v>
      </c>
      <c r="Q86" s="219">
        <v>0</v>
      </c>
      <c r="R86" s="219">
        <f>Q86*H86</f>
        <v>0</v>
      </c>
      <c r="S86" s="219">
        <v>0</v>
      </c>
      <c r="T86" s="220">
        <f>S86*H86</f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R86" s="221" t="s">
        <v>135</v>
      </c>
      <c r="AT86" s="221" t="s">
        <v>131</v>
      </c>
      <c r="AU86" s="221" t="s">
        <v>21</v>
      </c>
      <c r="AY86" s="20" t="s">
        <v>128</v>
      </c>
      <c r="BE86" s="222">
        <f>IF(N86="základní",J86,0)</f>
        <v>0</v>
      </c>
      <c r="BF86" s="222">
        <f>IF(N86="snížená",J86,0)</f>
        <v>0</v>
      </c>
      <c r="BG86" s="222">
        <f>IF(N86="zákl. přenesená",J86,0)</f>
        <v>0</v>
      </c>
      <c r="BH86" s="222">
        <f>IF(N86="sníž. přenesená",J86,0)</f>
        <v>0</v>
      </c>
      <c r="BI86" s="222">
        <f>IF(N86="nulová",J86,0)</f>
        <v>0</v>
      </c>
      <c r="BJ86" s="20" t="s">
        <v>90</v>
      </c>
      <c r="BK86" s="222">
        <f>ROUND(I86*H86,2)</f>
        <v>0</v>
      </c>
      <c r="BL86" s="20" t="s">
        <v>135</v>
      </c>
      <c r="BM86" s="221" t="s">
        <v>136</v>
      </c>
    </row>
    <row r="87" s="2" customFormat="1">
      <c r="A87" s="42"/>
      <c r="B87" s="43"/>
      <c r="C87" s="44"/>
      <c r="D87" s="223" t="s">
        <v>137</v>
      </c>
      <c r="E87" s="44"/>
      <c r="F87" s="224" t="s">
        <v>138</v>
      </c>
      <c r="G87" s="44"/>
      <c r="H87" s="44"/>
      <c r="I87" s="225"/>
      <c r="J87" s="44"/>
      <c r="K87" s="44"/>
      <c r="L87" s="48"/>
      <c r="M87" s="226"/>
      <c r="N87" s="227"/>
      <c r="O87" s="88"/>
      <c r="P87" s="88"/>
      <c r="Q87" s="88"/>
      <c r="R87" s="88"/>
      <c r="S87" s="88"/>
      <c r="T87" s="89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T87" s="20" t="s">
        <v>137</v>
      </c>
      <c r="AU87" s="20" t="s">
        <v>21</v>
      </c>
    </row>
    <row r="88" s="2" customFormat="1" ht="16.5" customHeight="1">
      <c r="A88" s="42"/>
      <c r="B88" s="43"/>
      <c r="C88" s="210" t="s">
        <v>21</v>
      </c>
      <c r="D88" s="210" t="s">
        <v>131</v>
      </c>
      <c r="E88" s="211" t="s">
        <v>139</v>
      </c>
      <c r="F88" s="212" t="s">
        <v>140</v>
      </c>
      <c r="G88" s="213" t="s">
        <v>134</v>
      </c>
      <c r="H88" s="214">
        <v>1</v>
      </c>
      <c r="I88" s="215"/>
      <c r="J88" s="216">
        <f>ROUND(I88*H88,2)</f>
        <v>0</v>
      </c>
      <c r="K88" s="212" t="s">
        <v>44</v>
      </c>
      <c r="L88" s="48"/>
      <c r="M88" s="217" t="s">
        <v>44</v>
      </c>
      <c r="N88" s="218" t="s">
        <v>53</v>
      </c>
      <c r="O88" s="88"/>
      <c r="P88" s="219">
        <f>O88*H88</f>
        <v>0</v>
      </c>
      <c r="Q88" s="219">
        <v>0</v>
      </c>
      <c r="R88" s="219">
        <f>Q88*H88</f>
        <v>0</v>
      </c>
      <c r="S88" s="219">
        <v>0</v>
      </c>
      <c r="T88" s="220">
        <f>S88*H88</f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1" t="s">
        <v>135</v>
      </c>
      <c r="AT88" s="221" t="s">
        <v>131</v>
      </c>
      <c r="AU88" s="221" t="s">
        <v>21</v>
      </c>
      <c r="AY88" s="20" t="s">
        <v>128</v>
      </c>
      <c r="BE88" s="222">
        <f>IF(N88="základní",J88,0)</f>
        <v>0</v>
      </c>
      <c r="BF88" s="222">
        <f>IF(N88="snížená",J88,0)</f>
        <v>0</v>
      </c>
      <c r="BG88" s="222">
        <f>IF(N88="zákl. přenesená",J88,0)</f>
        <v>0</v>
      </c>
      <c r="BH88" s="222">
        <f>IF(N88="sníž. přenesená",J88,0)</f>
        <v>0</v>
      </c>
      <c r="BI88" s="222">
        <f>IF(N88="nulová",J88,0)</f>
        <v>0</v>
      </c>
      <c r="BJ88" s="20" t="s">
        <v>90</v>
      </c>
      <c r="BK88" s="222">
        <f>ROUND(I88*H88,2)</f>
        <v>0</v>
      </c>
      <c r="BL88" s="20" t="s">
        <v>135</v>
      </c>
      <c r="BM88" s="221" t="s">
        <v>141</v>
      </c>
    </row>
    <row r="89" s="2" customFormat="1" ht="16.5" customHeight="1">
      <c r="A89" s="42"/>
      <c r="B89" s="43"/>
      <c r="C89" s="210" t="s">
        <v>142</v>
      </c>
      <c r="D89" s="210" t="s">
        <v>131</v>
      </c>
      <c r="E89" s="211" t="s">
        <v>143</v>
      </c>
      <c r="F89" s="212" t="s">
        <v>144</v>
      </c>
      <c r="G89" s="213" t="s">
        <v>134</v>
      </c>
      <c r="H89" s="214">
        <v>1</v>
      </c>
      <c r="I89" s="215"/>
      <c r="J89" s="216">
        <f>ROUND(I89*H89,2)</f>
        <v>0</v>
      </c>
      <c r="K89" s="212" t="s">
        <v>44</v>
      </c>
      <c r="L89" s="48"/>
      <c r="M89" s="217" t="s">
        <v>44</v>
      </c>
      <c r="N89" s="218" t="s">
        <v>53</v>
      </c>
      <c r="O89" s="88"/>
      <c r="P89" s="219">
        <f>O89*H89</f>
        <v>0</v>
      </c>
      <c r="Q89" s="219">
        <v>0</v>
      </c>
      <c r="R89" s="219">
        <f>Q89*H89</f>
        <v>0</v>
      </c>
      <c r="S89" s="219">
        <v>0</v>
      </c>
      <c r="T89" s="220">
        <f>S89*H89</f>
        <v>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R89" s="221" t="s">
        <v>135</v>
      </c>
      <c r="AT89" s="221" t="s">
        <v>131</v>
      </c>
      <c r="AU89" s="221" t="s">
        <v>21</v>
      </c>
      <c r="AY89" s="20" t="s">
        <v>128</v>
      </c>
      <c r="BE89" s="222">
        <f>IF(N89="základní",J89,0)</f>
        <v>0</v>
      </c>
      <c r="BF89" s="222">
        <f>IF(N89="snížená",J89,0)</f>
        <v>0</v>
      </c>
      <c r="BG89" s="222">
        <f>IF(N89="zákl. přenesená",J89,0)</f>
        <v>0</v>
      </c>
      <c r="BH89" s="222">
        <f>IF(N89="sníž. přenesená",J89,0)</f>
        <v>0</v>
      </c>
      <c r="BI89" s="222">
        <f>IF(N89="nulová",J89,0)</f>
        <v>0</v>
      </c>
      <c r="BJ89" s="20" t="s">
        <v>90</v>
      </c>
      <c r="BK89" s="222">
        <f>ROUND(I89*H89,2)</f>
        <v>0</v>
      </c>
      <c r="BL89" s="20" t="s">
        <v>135</v>
      </c>
      <c r="BM89" s="221" t="s">
        <v>145</v>
      </c>
    </row>
    <row r="90" s="2" customFormat="1" ht="16.5" customHeight="1">
      <c r="A90" s="42"/>
      <c r="B90" s="43"/>
      <c r="C90" s="210" t="s">
        <v>146</v>
      </c>
      <c r="D90" s="210" t="s">
        <v>131</v>
      </c>
      <c r="E90" s="211" t="s">
        <v>147</v>
      </c>
      <c r="F90" s="212" t="s">
        <v>148</v>
      </c>
      <c r="G90" s="213" t="s">
        <v>134</v>
      </c>
      <c r="H90" s="214">
        <v>1</v>
      </c>
      <c r="I90" s="215"/>
      <c r="J90" s="216">
        <f>ROUND(I90*H90,2)</f>
        <v>0</v>
      </c>
      <c r="K90" s="212" t="s">
        <v>44</v>
      </c>
      <c r="L90" s="48"/>
      <c r="M90" s="217" t="s">
        <v>44</v>
      </c>
      <c r="N90" s="218" t="s">
        <v>53</v>
      </c>
      <c r="O90" s="88"/>
      <c r="P90" s="219">
        <f>O90*H90</f>
        <v>0</v>
      </c>
      <c r="Q90" s="219">
        <v>0</v>
      </c>
      <c r="R90" s="219">
        <f>Q90*H90</f>
        <v>0</v>
      </c>
      <c r="S90" s="219">
        <v>0</v>
      </c>
      <c r="T90" s="220">
        <f>S90*H90</f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1" t="s">
        <v>135</v>
      </c>
      <c r="AT90" s="221" t="s">
        <v>131</v>
      </c>
      <c r="AU90" s="221" t="s">
        <v>21</v>
      </c>
      <c r="AY90" s="20" t="s">
        <v>128</v>
      </c>
      <c r="BE90" s="222">
        <f>IF(N90="základní",J90,0)</f>
        <v>0</v>
      </c>
      <c r="BF90" s="222">
        <f>IF(N90="snížená",J90,0)</f>
        <v>0</v>
      </c>
      <c r="BG90" s="222">
        <f>IF(N90="zákl. přenesená",J90,0)</f>
        <v>0</v>
      </c>
      <c r="BH90" s="222">
        <f>IF(N90="sníž. přenesená",J90,0)</f>
        <v>0</v>
      </c>
      <c r="BI90" s="222">
        <f>IF(N90="nulová",J90,0)</f>
        <v>0</v>
      </c>
      <c r="BJ90" s="20" t="s">
        <v>90</v>
      </c>
      <c r="BK90" s="222">
        <f>ROUND(I90*H90,2)</f>
        <v>0</v>
      </c>
      <c r="BL90" s="20" t="s">
        <v>135</v>
      </c>
      <c r="BM90" s="221" t="s">
        <v>149</v>
      </c>
    </row>
    <row r="91" s="13" customFormat="1">
      <c r="A91" s="13"/>
      <c r="B91" s="228"/>
      <c r="C91" s="229"/>
      <c r="D91" s="223" t="s">
        <v>150</v>
      </c>
      <c r="E91" s="230" t="s">
        <v>44</v>
      </c>
      <c r="F91" s="231" t="s">
        <v>90</v>
      </c>
      <c r="G91" s="229"/>
      <c r="H91" s="232">
        <v>1</v>
      </c>
      <c r="I91" s="233"/>
      <c r="J91" s="229"/>
      <c r="K91" s="229"/>
      <c r="L91" s="234"/>
      <c r="M91" s="235"/>
      <c r="N91" s="236"/>
      <c r="O91" s="236"/>
      <c r="P91" s="236"/>
      <c r="Q91" s="236"/>
      <c r="R91" s="236"/>
      <c r="S91" s="236"/>
      <c r="T91" s="237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8" t="s">
        <v>150</v>
      </c>
      <c r="AU91" s="238" t="s">
        <v>21</v>
      </c>
      <c r="AV91" s="13" t="s">
        <v>21</v>
      </c>
      <c r="AW91" s="13" t="s">
        <v>42</v>
      </c>
      <c r="AX91" s="13" t="s">
        <v>90</v>
      </c>
      <c r="AY91" s="238" t="s">
        <v>128</v>
      </c>
    </row>
    <row r="92" s="2" customFormat="1" ht="16.5" customHeight="1">
      <c r="A92" s="42"/>
      <c r="B92" s="43"/>
      <c r="C92" s="210" t="s">
        <v>127</v>
      </c>
      <c r="D92" s="210" t="s">
        <v>131</v>
      </c>
      <c r="E92" s="211" t="s">
        <v>151</v>
      </c>
      <c r="F92" s="212" t="s">
        <v>152</v>
      </c>
      <c r="G92" s="213" t="s">
        <v>134</v>
      </c>
      <c r="H92" s="214">
        <v>1</v>
      </c>
      <c r="I92" s="215"/>
      <c r="J92" s="216">
        <f>ROUND(I92*H92,2)</f>
        <v>0</v>
      </c>
      <c r="K92" s="212" t="s">
        <v>44</v>
      </c>
      <c r="L92" s="48"/>
      <c r="M92" s="217" t="s">
        <v>44</v>
      </c>
      <c r="N92" s="218" t="s">
        <v>53</v>
      </c>
      <c r="O92" s="88"/>
      <c r="P92" s="219">
        <f>O92*H92</f>
        <v>0</v>
      </c>
      <c r="Q92" s="219">
        <v>0</v>
      </c>
      <c r="R92" s="219">
        <f>Q92*H92</f>
        <v>0</v>
      </c>
      <c r="S92" s="219">
        <v>0</v>
      </c>
      <c r="T92" s="220">
        <f>S92*H92</f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1" t="s">
        <v>135</v>
      </c>
      <c r="AT92" s="221" t="s">
        <v>131</v>
      </c>
      <c r="AU92" s="221" t="s">
        <v>21</v>
      </c>
      <c r="AY92" s="20" t="s">
        <v>128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20" t="s">
        <v>90</v>
      </c>
      <c r="BK92" s="222">
        <f>ROUND(I92*H92,2)</f>
        <v>0</v>
      </c>
      <c r="BL92" s="20" t="s">
        <v>135</v>
      </c>
      <c r="BM92" s="221" t="s">
        <v>153</v>
      </c>
    </row>
    <row r="93" s="2" customFormat="1">
      <c r="A93" s="42"/>
      <c r="B93" s="43"/>
      <c r="C93" s="44"/>
      <c r="D93" s="223" t="s">
        <v>137</v>
      </c>
      <c r="E93" s="44"/>
      <c r="F93" s="224" t="s">
        <v>154</v>
      </c>
      <c r="G93" s="44"/>
      <c r="H93" s="44"/>
      <c r="I93" s="225"/>
      <c r="J93" s="44"/>
      <c r="K93" s="44"/>
      <c r="L93" s="48"/>
      <c r="M93" s="226"/>
      <c r="N93" s="227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137</v>
      </c>
      <c r="AU93" s="20" t="s">
        <v>21</v>
      </c>
    </row>
    <row r="94" s="2" customFormat="1" ht="16.5" customHeight="1">
      <c r="A94" s="42"/>
      <c r="B94" s="43"/>
      <c r="C94" s="210" t="s">
        <v>155</v>
      </c>
      <c r="D94" s="210" t="s">
        <v>131</v>
      </c>
      <c r="E94" s="211" t="s">
        <v>156</v>
      </c>
      <c r="F94" s="212" t="s">
        <v>157</v>
      </c>
      <c r="G94" s="213" t="s">
        <v>134</v>
      </c>
      <c r="H94" s="214">
        <v>1</v>
      </c>
      <c r="I94" s="215"/>
      <c r="J94" s="216">
        <f>ROUND(I94*H94,2)</f>
        <v>0</v>
      </c>
      <c r="K94" s="212" t="s">
        <v>44</v>
      </c>
      <c r="L94" s="48"/>
      <c r="M94" s="217" t="s">
        <v>44</v>
      </c>
      <c r="N94" s="218" t="s">
        <v>53</v>
      </c>
      <c r="O94" s="88"/>
      <c r="P94" s="219">
        <f>O94*H94</f>
        <v>0</v>
      </c>
      <c r="Q94" s="219">
        <v>0</v>
      </c>
      <c r="R94" s="219">
        <f>Q94*H94</f>
        <v>0</v>
      </c>
      <c r="S94" s="219">
        <v>0</v>
      </c>
      <c r="T94" s="220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135</v>
      </c>
      <c r="AT94" s="221" t="s">
        <v>131</v>
      </c>
      <c r="AU94" s="221" t="s">
        <v>21</v>
      </c>
      <c r="AY94" s="20" t="s">
        <v>128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90</v>
      </c>
      <c r="BK94" s="222">
        <f>ROUND(I94*H94,2)</f>
        <v>0</v>
      </c>
      <c r="BL94" s="20" t="s">
        <v>135</v>
      </c>
      <c r="BM94" s="221" t="s">
        <v>158</v>
      </c>
    </row>
    <row r="95" s="2" customFormat="1">
      <c r="A95" s="42"/>
      <c r="B95" s="43"/>
      <c r="C95" s="44"/>
      <c r="D95" s="223" t="s">
        <v>137</v>
      </c>
      <c r="E95" s="44"/>
      <c r="F95" s="224" t="s">
        <v>159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137</v>
      </c>
      <c r="AU95" s="20" t="s">
        <v>21</v>
      </c>
    </row>
    <row r="96" s="13" customFormat="1">
      <c r="A96" s="13"/>
      <c r="B96" s="228"/>
      <c r="C96" s="229"/>
      <c r="D96" s="223" t="s">
        <v>150</v>
      </c>
      <c r="E96" s="230" t="s">
        <v>44</v>
      </c>
      <c r="F96" s="231" t="s">
        <v>90</v>
      </c>
      <c r="G96" s="229"/>
      <c r="H96" s="232">
        <v>1</v>
      </c>
      <c r="I96" s="233"/>
      <c r="J96" s="229"/>
      <c r="K96" s="229"/>
      <c r="L96" s="234"/>
      <c r="M96" s="235"/>
      <c r="N96" s="236"/>
      <c r="O96" s="236"/>
      <c r="P96" s="236"/>
      <c r="Q96" s="236"/>
      <c r="R96" s="236"/>
      <c r="S96" s="236"/>
      <c r="T96" s="23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8" t="s">
        <v>150</v>
      </c>
      <c r="AU96" s="238" t="s">
        <v>21</v>
      </c>
      <c r="AV96" s="13" t="s">
        <v>21</v>
      </c>
      <c r="AW96" s="13" t="s">
        <v>42</v>
      </c>
      <c r="AX96" s="13" t="s">
        <v>90</v>
      </c>
      <c r="AY96" s="238" t="s">
        <v>128</v>
      </c>
    </row>
    <row r="97" s="2" customFormat="1" ht="16.5" customHeight="1">
      <c r="A97" s="42"/>
      <c r="B97" s="43"/>
      <c r="C97" s="210" t="s">
        <v>160</v>
      </c>
      <c r="D97" s="210" t="s">
        <v>131</v>
      </c>
      <c r="E97" s="211" t="s">
        <v>161</v>
      </c>
      <c r="F97" s="212" t="s">
        <v>162</v>
      </c>
      <c r="G97" s="213" t="s">
        <v>134</v>
      </c>
      <c r="H97" s="214">
        <v>1</v>
      </c>
      <c r="I97" s="215"/>
      <c r="J97" s="216">
        <f>ROUND(I97*H97,2)</f>
        <v>0</v>
      </c>
      <c r="K97" s="212" t="s">
        <v>44</v>
      </c>
      <c r="L97" s="48"/>
      <c r="M97" s="217" t="s">
        <v>44</v>
      </c>
      <c r="N97" s="218" t="s">
        <v>53</v>
      </c>
      <c r="O97" s="88"/>
      <c r="P97" s="219">
        <f>O97*H97</f>
        <v>0</v>
      </c>
      <c r="Q97" s="219">
        <v>0</v>
      </c>
      <c r="R97" s="219">
        <f>Q97*H97</f>
        <v>0</v>
      </c>
      <c r="S97" s="219">
        <v>0</v>
      </c>
      <c r="T97" s="220">
        <f>S97*H97</f>
        <v>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R97" s="221" t="s">
        <v>135</v>
      </c>
      <c r="AT97" s="221" t="s">
        <v>131</v>
      </c>
      <c r="AU97" s="221" t="s">
        <v>21</v>
      </c>
      <c r="AY97" s="20" t="s">
        <v>128</v>
      </c>
      <c r="BE97" s="222">
        <f>IF(N97="základní",J97,0)</f>
        <v>0</v>
      </c>
      <c r="BF97" s="222">
        <f>IF(N97="snížená",J97,0)</f>
        <v>0</v>
      </c>
      <c r="BG97" s="222">
        <f>IF(N97="zákl. přenesená",J97,0)</f>
        <v>0</v>
      </c>
      <c r="BH97" s="222">
        <f>IF(N97="sníž. přenesená",J97,0)</f>
        <v>0</v>
      </c>
      <c r="BI97" s="222">
        <f>IF(N97="nulová",J97,0)</f>
        <v>0</v>
      </c>
      <c r="BJ97" s="20" t="s">
        <v>90</v>
      </c>
      <c r="BK97" s="222">
        <f>ROUND(I97*H97,2)</f>
        <v>0</v>
      </c>
      <c r="BL97" s="20" t="s">
        <v>135</v>
      </c>
      <c r="BM97" s="221" t="s">
        <v>163</v>
      </c>
    </row>
    <row r="98" s="2" customFormat="1">
      <c r="A98" s="42"/>
      <c r="B98" s="43"/>
      <c r="C98" s="44"/>
      <c r="D98" s="223" t="s">
        <v>137</v>
      </c>
      <c r="E98" s="44"/>
      <c r="F98" s="224" t="s">
        <v>164</v>
      </c>
      <c r="G98" s="44"/>
      <c r="H98" s="44"/>
      <c r="I98" s="225"/>
      <c r="J98" s="44"/>
      <c r="K98" s="44"/>
      <c r="L98" s="48"/>
      <c r="M98" s="226"/>
      <c r="N98" s="227"/>
      <c r="O98" s="88"/>
      <c r="P98" s="88"/>
      <c r="Q98" s="88"/>
      <c r="R98" s="88"/>
      <c r="S98" s="88"/>
      <c r="T98" s="89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T98" s="20" t="s">
        <v>137</v>
      </c>
      <c r="AU98" s="20" t="s">
        <v>21</v>
      </c>
    </row>
    <row r="99" s="13" customFormat="1">
      <c r="A99" s="13"/>
      <c r="B99" s="228"/>
      <c r="C99" s="229"/>
      <c r="D99" s="223" t="s">
        <v>150</v>
      </c>
      <c r="E99" s="230" t="s">
        <v>44</v>
      </c>
      <c r="F99" s="231" t="s">
        <v>90</v>
      </c>
      <c r="G99" s="229"/>
      <c r="H99" s="232">
        <v>1</v>
      </c>
      <c r="I99" s="233"/>
      <c r="J99" s="229"/>
      <c r="K99" s="229"/>
      <c r="L99" s="234"/>
      <c r="M99" s="235"/>
      <c r="N99" s="236"/>
      <c r="O99" s="236"/>
      <c r="P99" s="236"/>
      <c r="Q99" s="236"/>
      <c r="R99" s="236"/>
      <c r="S99" s="236"/>
      <c r="T99" s="23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8" t="s">
        <v>150</v>
      </c>
      <c r="AU99" s="238" t="s">
        <v>21</v>
      </c>
      <c r="AV99" s="13" t="s">
        <v>21</v>
      </c>
      <c r="AW99" s="13" t="s">
        <v>42</v>
      </c>
      <c r="AX99" s="13" t="s">
        <v>90</v>
      </c>
      <c r="AY99" s="238" t="s">
        <v>128</v>
      </c>
    </row>
    <row r="100" s="2" customFormat="1" ht="16.5" customHeight="1">
      <c r="A100" s="42"/>
      <c r="B100" s="43"/>
      <c r="C100" s="210" t="s">
        <v>165</v>
      </c>
      <c r="D100" s="210" t="s">
        <v>131</v>
      </c>
      <c r="E100" s="211" t="s">
        <v>166</v>
      </c>
      <c r="F100" s="212" t="s">
        <v>167</v>
      </c>
      <c r="G100" s="213" t="s">
        <v>134</v>
      </c>
      <c r="H100" s="214">
        <v>1</v>
      </c>
      <c r="I100" s="215"/>
      <c r="J100" s="216">
        <f>ROUND(I100*H100,2)</f>
        <v>0</v>
      </c>
      <c r="K100" s="212" t="s">
        <v>44</v>
      </c>
      <c r="L100" s="48"/>
      <c r="M100" s="217" t="s">
        <v>44</v>
      </c>
      <c r="N100" s="218" t="s">
        <v>53</v>
      </c>
      <c r="O100" s="88"/>
      <c r="P100" s="219">
        <f>O100*H100</f>
        <v>0</v>
      </c>
      <c r="Q100" s="219">
        <v>0</v>
      </c>
      <c r="R100" s="219">
        <f>Q100*H100</f>
        <v>0</v>
      </c>
      <c r="S100" s="219">
        <v>0</v>
      </c>
      <c r="T100" s="220">
        <f>S100*H100</f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21" t="s">
        <v>135</v>
      </c>
      <c r="AT100" s="221" t="s">
        <v>131</v>
      </c>
      <c r="AU100" s="221" t="s">
        <v>21</v>
      </c>
      <c r="AY100" s="20" t="s">
        <v>128</v>
      </c>
      <c r="BE100" s="222">
        <f>IF(N100="základní",J100,0)</f>
        <v>0</v>
      </c>
      <c r="BF100" s="222">
        <f>IF(N100="snížená",J100,0)</f>
        <v>0</v>
      </c>
      <c r="BG100" s="222">
        <f>IF(N100="zákl. přenesená",J100,0)</f>
        <v>0</v>
      </c>
      <c r="BH100" s="222">
        <f>IF(N100="sníž. přenesená",J100,0)</f>
        <v>0</v>
      </c>
      <c r="BI100" s="222">
        <f>IF(N100="nulová",J100,0)</f>
        <v>0</v>
      </c>
      <c r="BJ100" s="20" t="s">
        <v>90</v>
      </c>
      <c r="BK100" s="222">
        <f>ROUND(I100*H100,2)</f>
        <v>0</v>
      </c>
      <c r="BL100" s="20" t="s">
        <v>135</v>
      </c>
      <c r="BM100" s="221" t="s">
        <v>168</v>
      </c>
    </row>
    <row r="101" s="13" customFormat="1">
      <c r="A101" s="13"/>
      <c r="B101" s="228"/>
      <c r="C101" s="229"/>
      <c r="D101" s="223" t="s">
        <v>150</v>
      </c>
      <c r="E101" s="230" t="s">
        <v>44</v>
      </c>
      <c r="F101" s="231" t="s">
        <v>90</v>
      </c>
      <c r="G101" s="229"/>
      <c r="H101" s="232">
        <v>1</v>
      </c>
      <c r="I101" s="233"/>
      <c r="J101" s="229"/>
      <c r="K101" s="229"/>
      <c r="L101" s="234"/>
      <c r="M101" s="235"/>
      <c r="N101" s="236"/>
      <c r="O101" s="236"/>
      <c r="P101" s="236"/>
      <c r="Q101" s="236"/>
      <c r="R101" s="236"/>
      <c r="S101" s="236"/>
      <c r="T101" s="237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8" t="s">
        <v>150</v>
      </c>
      <c r="AU101" s="238" t="s">
        <v>21</v>
      </c>
      <c r="AV101" s="13" t="s">
        <v>21</v>
      </c>
      <c r="AW101" s="13" t="s">
        <v>42</v>
      </c>
      <c r="AX101" s="13" t="s">
        <v>90</v>
      </c>
      <c r="AY101" s="238" t="s">
        <v>128</v>
      </c>
    </row>
    <row r="102" s="12" customFormat="1" ht="22.8" customHeight="1">
      <c r="A102" s="12"/>
      <c r="B102" s="194"/>
      <c r="C102" s="195"/>
      <c r="D102" s="196" t="s">
        <v>81</v>
      </c>
      <c r="E102" s="208" t="s">
        <v>169</v>
      </c>
      <c r="F102" s="208" t="s">
        <v>170</v>
      </c>
      <c r="G102" s="195"/>
      <c r="H102" s="195"/>
      <c r="I102" s="198"/>
      <c r="J102" s="209">
        <f>BK102</f>
        <v>0</v>
      </c>
      <c r="K102" s="195"/>
      <c r="L102" s="200"/>
      <c r="M102" s="201"/>
      <c r="N102" s="202"/>
      <c r="O102" s="202"/>
      <c r="P102" s="203">
        <f>SUM(P103:P104)</f>
        <v>0</v>
      </c>
      <c r="Q102" s="202"/>
      <c r="R102" s="203">
        <f>SUM(R103:R104)</f>
        <v>0</v>
      </c>
      <c r="S102" s="202"/>
      <c r="T102" s="204">
        <f>SUM(T103:T104)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5" t="s">
        <v>127</v>
      </c>
      <c r="AT102" s="206" t="s">
        <v>81</v>
      </c>
      <c r="AU102" s="206" t="s">
        <v>90</v>
      </c>
      <c r="AY102" s="205" t="s">
        <v>128</v>
      </c>
      <c r="BK102" s="207">
        <f>SUM(BK103:BK104)</f>
        <v>0</v>
      </c>
    </row>
    <row r="103" s="2" customFormat="1" ht="16.5" customHeight="1">
      <c r="A103" s="42"/>
      <c r="B103" s="43"/>
      <c r="C103" s="210" t="s">
        <v>171</v>
      </c>
      <c r="D103" s="210" t="s">
        <v>131</v>
      </c>
      <c r="E103" s="211" t="s">
        <v>172</v>
      </c>
      <c r="F103" s="212" t="s">
        <v>170</v>
      </c>
      <c r="G103" s="213" t="s">
        <v>134</v>
      </c>
      <c r="H103" s="214">
        <v>1</v>
      </c>
      <c r="I103" s="215"/>
      <c r="J103" s="216">
        <f>ROUND(I103*H103,2)</f>
        <v>0</v>
      </c>
      <c r="K103" s="212" t="s">
        <v>44</v>
      </c>
      <c r="L103" s="48"/>
      <c r="M103" s="217" t="s">
        <v>44</v>
      </c>
      <c r="N103" s="218" t="s">
        <v>53</v>
      </c>
      <c r="O103" s="88"/>
      <c r="P103" s="219">
        <f>O103*H103</f>
        <v>0</v>
      </c>
      <c r="Q103" s="219">
        <v>0</v>
      </c>
      <c r="R103" s="219">
        <f>Q103*H103</f>
        <v>0</v>
      </c>
      <c r="S103" s="219">
        <v>0</v>
      </c>
      <c r="T103" s="220">
        <f>S103*H103</f>
        <v>0</v>
      </c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R103" s="221" t="s">
        <v>135</v>
      </c>
      <c r="AT103" s="221" t="s">
        <v>131</v>
      </c>
      <c r="AU103" s="221" t="s">
        <v>21</v>
      </c>
      <c r="AY103" s="20" t="s">
        <v>128</v>
      </c>
      <c r="BE103" s="222">
        <f>IF(N103="základní",J103,0)</f>
        <v>0</v>
      </c>
      <c r="BF103" s="222">
        <f>IF(N103="snížená",J103,0)</f>
        <v>0</v>
      </c>
      <c r="BG103" s="222">
        <f>IF(N103="zákl. přenesená",J103,0)</f>
        <v>0</v>
      </c>
      <c r="BH103" s="222">
        <f>IF(N103="sníž. přenesená",J103,0)</f>
        <v>0</v>
      </c>
      <c r="BI103" s="222">
        <f>IF(N103="nulová",J103,0)</f>
        <v>0</v>
      </c>
      <c r="BJ103" s="20" t="s">
        <v>90</v>
      </c>
      <c r="BK103" s="222">
        <f>ROUND(I103*H103,2)</f>
        <v>0</v>
      </c>
      <c r="BL103" s="20" t="s">
        <v>135</v>
      </c>
      <c r="BM103" s="221" t="s">
        <v>173</v>
      </c>
    </row>
    <row r="104" s="13" customFormat="1">
      <c r="A104" s="13"/>
      <c r="B104" s="228"/>
      <c r="C104" s="229"/>
      <c r="D104" s="223" t="s">
        <v>150</v>
      </c>
      <c r="E104" s="230" t="s">
        <v>44</v>
      </c>
      <c r="F104" s="231" t="s">
        <v>90</v>
      </c>
      <c r="G104" s="229"/>
      <c r="H104" s="232">
        <v>1</v>
      </c>
      <c r="I104" s="233"/>
      <c r="J104" s="229"/>
      <c r="K104" s="229"/>
      <c r="L104" s="234"/>
      <c r="M104" s="235"/>
      <c r="N104" s="236"/>
      <c r="O104" s="236"/>
      <c r="P104" s="236"/>
      <c r="Q104" s="236"/>
      <c r="R104" s="236"/>
      <c r="S104" s="236"/>
      <c r="T104" s="237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8" t="s">
        <v>150</v>
      </c>
      <c r="AU104" s="238" t="s">
        <v>21</v>
      </c>
      <c r="AV104" s="13" t="s">
        <v>21</v>
      </c>
      <c r="AW104" s="13" t="s">
        <v>42</v>
      </c>
      <c r="AX104" s="13" t="s">
        <v>90</v>
      </c>
      <c r="AY104" s="238" t="s">
        <v>128</v>
      </c>
    </row>
    <row r="105" s="12" customFormat="1" ht="22.8" customHeight="1">
      <c r="A105" s="12"/>
      <c r="B105" s="194"/>
      <c r="C105" s="195"/>
      <c r="D105" s="196" t="s">
        <v>81</v>
      </c>
      <c r="E105" s="208" t="s">
        <v>174</v>
      </c>
      <c r="F105" s="208" t="s">
        <v>175</v>
      </c>
      <c r="G105" s="195"/>
      <c r="H105" s="195"/>
      <c r="I105" s="198"/>
      <c r="J105" s="209">
        <f>BK105</f>
        <v>0</v>
      </c>
      <c r="K105" s="195"/>
      <c r="L105" s="200"/>
      <c r="M105" s="201"/>
      <c r="N105" s="202"/>
      <c r="O105" s="202"/>
      <c r="P105" s="203">
        <f>SUM(P106:P112)</f>
        <v>0</v>
      </c>
      <c r="Q105" s="202"/>
      <c r="R105" s="203">
        <f>SUM(R106:R112)</f>
        <v>0</v>
      </c>
      <c r="S105" s="202"/>
      <c r="T105" s="204">
        <f>SUM(T106:T112)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5" t="s">
        <v>127</v>
      </c>
      <c r="AT105" s="206" t="s">
        <v>81</v>
      </c>
      <c r="AU105" s="206" t="s">
        <v>90</v>
      </c>
      <c r="AY105" s="205" t="s">
        <v>128</v>
      </c>
      <c r="BK105" s="207">
        <f>SUM(BK106:BK112)</f>
        <v>0</v>
      </c>
    </row>
    <row r="106" s="2" customFormat="1" ht="16.5" customHeight="1">
      <c r="A106" s="42"/>
      <c r="B106" s="43"/>
      <c r="C106" s="210" t="s">
        <v>176</v>
      </c>
      <c r="D106" s="210" t="s">
        <v>131</v>
      </c>
      <c r="E106" s="211" t="s">
        <v>177</v>
      </c>
      <c r="F106" s="212" t="s">
        <v>178</v>
      </c>
      <c r="G106" s="213" t="s">
        <v>134</v>
      </c>
      <c r="H106" s="214">
        <v>1</v>
      </c>
      <c r="I106" s="215"/>
      <c r="J106" s="216">
        <f>ROUND(I106*H106,2)</f>
        <v>0</v>
      </c>
      <c r="K106" s="212" t="s">
        <v>44</v>
      </c>
      <c r="L106" s="48"/>
      <c r="M106" s="217" t="s">
        <v>44</v>
      </c>
      <c r="N106" s="218" t="s">
        <v>53</v>
      </c>
      <c r="O106" s="88"/>
      <c r="P106" s="219">
        <f>O106*H106</f>
        <v>0</v>
      </c>
      <c r="Q106" s="219">
        <v>0</v>
      </c>
      <c r="R106" s="219">
        <f>Q106*H106</f>
        <v>0</v>
      </c>
      <c r="S106" s="219">
        <v>0</v>
      </c>
      <c r="T106" s="220">
        <f>S106*H106</f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R106" s="221" t="s">
        <v>135</v>
      </c>
      <c r="AT106" s="221" t="s">
        <v>131</v>
      </c>
      <c r="AU106" s="221" t="s">
        <v>21</v>
      </c>
      <c r="AY106" s="20" t="s">
        <v>128</v>
      </c>
      <c r="BE106" s="222">
        <f>IF(N106="základní",J106,0)</f>
        <v>0</v>
      </c>
      <c r="BF106" s="222">
        <f>IF(N106="snížená",J106,0)</f>
        <v>0</v>
      </c>
      <c r="BG106" s="222">
        <f>IF(N106="zákl. přenesená",J106,0)</f>
        <v>0</v>
      </c>
      <c r="BH106" s="222">
        <f>IF(N106="sníž. přenesená",J106,0)</f>
        <v>0</v>
      </c>
      <c r="BI106" s="222">
        <f>IF(N106="nulová",J106,0)</f>
        <v>0</v>
      </c>
      <c r="BJ106" s="20" t="s">
        <v>90</v>
      </c>
      <c r="BK106" s="222">
        <f>ROUND(I106*H106,2)</f>
        <v>0</v>
      </c>
      <c r="BL106" s="20" t="s">
        <v>135</v>
      </c>
      <c r="BM106" s="221" t="s">
        <v>179</v>
      </c>
    </row>
    <row r="107" s="13" customFormat="1">
      <c r="A107" s="13"/>
      <c r="B107" s="228"/>
      <c r="C107" s="229"/>
      <c r="D107" s="223" t="s">
        <v>150</v>
      </c>
      <c r="E107" s="230" t="s">
        <v>44</v>
      </c>
      <c r="F107" s="231" t="s">
        <v>90</v>
      </c>
      <c r="G107" s="229"/>
      <c r="H107" s="232">
        <v>1</v>
      </c>
      <c r="I107" s="233"/>
      <c r="J107" s="229"/>
      <c r="K107" s="229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150</v>
      </c>
      <c r="AU107" s="238" t="s">
        <v>21</v>
      </c>
      <c r="AV107" s="13" t="s">
        <v>21</v>
      </c>
      <c r="AW107" s="13" t="s">
        <v>42</v>
      </c>
      <c r="AX107" s="13" t="s">
        <v>90</v>
      </c>
      <c r="AY107" s="238" t="s">
        <v>128</v>
      </c>
    </row>
    <row r="108" s="2" customFormat="1" ht="16.5" customHeight="1">
      <c r="A108" s="42"/>
      <c r="B108" s="43"/>
      <c r="C108" s="210" t="s">
        <v>180</v>
      </c>
      <c r="D108" s="210" t="s">
        <v>131</v>
      </c>
      <c r="E108" s="211" t="s">
        <v>181</v>
      </c>
      <c r="F108" s="212" t="s">
        <v>182</v>
      </c>
      <c r="G108" s="213" t="s">
        <v>134</v>
      </c>
      <c r="H108" s="214">
        <v>1</v>
      </c>
      <c r="I108" s="215"/>
      <c r="J108" s="216">
        <f>ROUND(I108*H108,2)</f>
        <v>0</v>
      </c>
      <c r="K108" s="212" t="s">
        <v>44</v>
      </c>
      <c r="L108" s="48"/>
      <c r="M108" s="217" t="s">
        <v>44</v>
      </c>
      <c r="N108" s="218" t="s">
        <v>53</v>
      </c>
      <c r="O108" s="88"/>
      <c r="P108" s="219">
        <f>O108*H108</f>
        <v>0</v>
      </c>
      <c r="Q108" s="219">
        <v>0</v>
      </c>
      <c r="R108" s="219">
        <f>Q108*H108</f>
        <v>0</v>
      </c>
      <c r="S108" s="219">
        <v>0</v>
      </c>
      <c r="T108" s="220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1" t="s">
        <v>135</v>
      </c>
      <c r="AT108" s="221" t="s">
        <v>131</v>
      </c>
      <c r="AU108" s="221" t="s">
        <v>21</v>
      </c>
      <c r="AY108" s="20" t="s">
        <v>128</v>
      </c>
      <c r="BE108" s="222">
        <f>IF(N108="základní",J108,0)</f>
        <v>0</v>
      </c>
      <c r="BF108" s="222">
        <f>IF(N108="snížená",J108,0)</f>
        <v>0</v>
      </c>
      <c r="BG108" s="222">
        <f>IF(N108="zákl. přenesená",J108,0)</f>
        <v>0</v>
      </c>
      <c r="BH108" s="222">
        <f>IF(N108="sníž. přenesená",J108,0)</f>
        <v>0</v>
      </c>
      <c r="BI108" s="222">
        <f>IF(N108="nulová",J108,0)</f>
        <v>0</v>
      </c>
      <c r="BJ108" s="20" t="s">
        <v>90</v>
      </c>
      <c r="BK108" s="222">
        <f>ROUND(I108*H108,2)</f>
        <v>0</v>
      </c>
      <c r="BL108" s="20" t="s">
        <v>135</v>
      </c>
      <c r="BM108" s="221" t="s">
        <v>183</v>
      </c>
    </row>
    <row r="109" s="2" customFormat="1">
      <c r="A109" s="42"/>
      <c r="B109" s="43"/>
      <c r="C109" s="44"/>
      <c r="D109" s="223" t="s">
        <v>137</v>
      </c>
      <c r="E109" s="44"/>
      <c r="F109" s="224" t="s">
        <v>184</v>
      </c>
      <c r="G109" s="44"/>
      <c r="H109" s="44"/>
      <c r="I109" s="225"/>
      <c r="J109" s="44"/>
      <c r="K109" s="44"/>
      <c r="L109" s="48"/>
      <c r="M109" s="226"/>
      <c r="N109" s="227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137</v>
      </c>
      <c r="AU109" s="20" t="s">
        <v>21</v>
      </c>
    </row>
    <row r="110" s="13" customFormat="1">
      <c r="A110" s="13"/>
      <c r="B110" s="228"/>
      <c r="C110" s="229"/>
      <c r="D110" s="223" t="s">
        <v>150</v>
      </c>
      <c r="E110" s="230" t="s">
        <v>44</v>
      </c>
      <c r="F110" s="231" t="s">
        <v>90</v>
      </c>
      <c r="G110" s="229"/>
      <c r="H110" s="232">
        <v>1</v>
      </c>
      <c r="I110" s="233"/>
      <c r="J110" s="229"/>
      <c r="K110" s="229"/>
      <c r="L110" s="234"/>
      <c r="M110" s="235"/>
      <c r="N110" s="236"/>
      <c r="O110" s="236"/>
      <c r="P110" s="236"/>
      <c r="Q110" s="236"/>
      <c r="R110" s="236"/>
      <c r="S110" s="236"/>
      <c r="T110" s="237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8" t="s">
        <v>150</v>
      </c>
      <c r="AU110" s="238" t="s">
        <v>21</v>
      </c>
      <c r="AV110" s="13" t="s">
        <v>21</v>
      </c>
      <c r="AW110" s="13" t="s">
        <v>42</v>
      </c>
      <c r="AX110" s="13" t="s">
        <v>90</v>
      </c>
      <c r="AY110" s="238" t="s">
        <v>128</v>
      </c>
    </row>
    <row r="111" s="2" customFormat="1" ht="16.5" customHeight="1">
      <c r="A111" s="42"/>
      <c r="B111" s="43"/>
      <c r="C111" s="210" t="s">
        <v>8</v>
      </c>
      <c r="D111" s="210" t="s">
        <v>131</v>
      </c>
      <c r="E111" s="211" t="s">
        <v>185</v>
      </c>
      <c r="F111" s="212" t="s">
        <v>186</v>
      </c>
      <c r="G111" s="213" t="s">
        <v>134</v>
      </c>
      <c r="H111" s="214">
        <v>1</v>
      </c>
      <c r="I111" s="215"/>
      <c r="J111" s="216">
        <f>ROUND(I111*H111,2)</f>
        <v>0</v>
      </c>
      <c r="K111" s="212" t="s">
        <v>44</v>
      </c>
      <c r="L111" s="48"/>
      <c r="M111" s="217" t="s">
        <v>44</v>
      </c>
      <c r="N111" s="218" t="s">
        <v>53</v>
      </c>
      <c r="O111" s="88"/>
      <c r="P111" s="219">
        <f>O111*H111</f>
        <v>0</v>
      </c>
      <c r="Q111" s="219">
        <v>0</v>
      </c>
      <c r="R111" s="219">
        <f>Q111*H111</f>
        <v>0</v>
      </c>
      <c r="S111" s="219">
        <v>0</v>
      </c>
      <c r="T111" s="220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1" t="s">
        <v>135</v>
      </c>
      <c r="AT111" s="221" t="s">
        <v>131</v>
      </c>
      <c r="AU111" s="221" t="s">
        <v>21</v>
      </c>
      <c r="AY111" s="20" t="s">
        <v>128</v>
      </c>
      <c r="BE111" s="222">
        <f>IF(N111="základní",J111,0)</f>
        <v>0</v>
      </c>
      <c r="BF111" s="222">
        <f>IF(N111="snížená",J111,0)</f>
        <v>0</v>
      </c>
      <c r="BG111" s="222">
        <f>IF(N111="zákl. přenesená",J111,0)</f>
        <v>0</v>
      </c>
      <c r="BH111" s="222">
        <f>IF(N111="sníž. přenesená",J111,0)</f>
        <v>0</v>
      </c>
      <c r="BI111" s="222">
        <f>IF(N111="nulová",J111,0)</f>
        <v>0</v>
      </c>
      <c r="BJ111" s="20" t="s">
        <v>90</v>
      </c>
      <c r="BK111" s="222">
        <f>ROUND(I111*H111,2)</f>
        <v>0</v>
      </c>
      <c r="BL111" s="20" t="s">
        <v>135</v>
      </c>
      <c r="BM111" s="221" t="s">
        <v>187</v>
      </c>
    </row>
    <row r="112" s="13" customFormat="1">
      <c r="A112" s="13"/>
      <c r="B112" s="228"/>
      <c r="C112" s="229"/>
      <c r="D112" s="223" t="s">
        <v>150</v>
      </c>
      <c r="E112" s="230" t="s">
        <v>44</v>
      </c>
      <c r="F112" s="231" t="s">
        <v>90</v>
      </c>
      <c r="G112" s="229"/>
      <c r="H112" s="232">
        <v>1</v>
      </c>
      <c r="I112" s="233"/>
      <c r="J112" s="229"/>
      <c r="K112" s="229"/>
      <c r="L112" s="234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8" t="s">
        <v>150</v>
      </c>
      <c r="AU112" s="238" t="s">
        <v>21</v>
      </c>
      <c r="AV112" s="13" t="s">
        <v>21</v>
      </c>
      <c r="AW112" s="13" t="s">
        <v>42</v>
      </c>
      <c r="AX112" s="13" t="s">
        <v>90</v>
      </c>
      <c r="AY112" s="238" t="s">
        <v>128</v>
      </c>
    </row>
    <row r="113" s="2" customFormat="1" ht="6.96" customHeight="1">
      <c r="A113" s="42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48"/>
      <c r="M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</row>
  </sheetData>
  <sheetProtection sheet="1" autoFilter="0" formatColumns="0" formatRows="0" objects="1" scenarios="1" spinCount="100000" saltValue="i0ETSmTRhQ+ftkkHdIUap0FvNVSfhot2n0FxCpqoWnxfia5/9hXZgp5t2aoqeAw4NRAhryQeoKPDoNBJ4cfn0w==" hashValue="zPZDqHkpFo8WGC69vYESsG1MXZbWuCtM+5ZWYfNaAbCOu4FAegwiPG1sH3xJmTRsSCJsK5PVHnPrHoNqBZrerg==" algorithmName="SHA-512" password="88F3"/>
  <autoFilter ref="C82:K112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  <c r="AZ2" s="242" t="s">
        <v>188</v>
      </c>
      <c r="BA2" s="242" t="s">
        <v>189</v>
      </c>
      <c r="BB2" s="242" t="s">
        <v>190</v>
      </c>
      <c r="BC2" s="242" t="s">
        <v>191</v>
      </c>
      <c r="BD2" s="242" t="s">
        <v>21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21</v>
      </c>
      <c r="AZ3" s="242" t="s">
        <v>192</v>
      </c>
      <c r="BA3" s="242" t="s">
        <v>193</v>
      </c>
      <c r="BB3" s="242" t="s">
        <v>194</v>
      </c>
      <c r="BC3" s="242" t="s">
        <v>195</v>
      </c>
      <c r="BD3" s="242" t="s">
        <v>21</v>
      </c>
    </row>
    <row r="4" s="1" customFormat="1" ht="24.96" customHeight="1">
      <c r="B4" s="23"/>
      <c r="D4" s="134" t="s">
        <v>102</v>
      </c>
      <c r="L4" s="23"/>
      <c r="M4" s="135" t="s">
        <v>10</v>
      </c>
      <c r="AT4" s="20" t="s">
        <v>4</v>
      </c>
      <c r="AZ4" s="242" t="s">
        <v>196</v>
      </c>
      <c r="BA4" s="242" t="s">
        <v>197</v>
      </c>
      <c r="BB4" s="242" t="s">
        <v>194</v>
      </c>
      <c r="BC4" s="242" t="s">
        <v>198</v>
      </c>
      <c r="BD4" s="242" t="s">
        <v>21</v>
      </c>
    </row>
    <row r="5" s="1" customFormat="1" ht="6.96" customHeight="1">
      <c r="B5" s="23"/>
      <c r="L5" s="23"/>
      <c r="AZ5" s="242" t="s">
        <v>199</v>
      </c>
      <c r="BA5" s="242" t="s">
        <v>200</v>
      </c>
      <c r="BB5" s="242" t="s">
        <v>194</v>
      </c>
      <c r="BC5" s="242" t="s">
        <v>201</v>
      </c>
      <c r="BD5" s="242" t="s">
        <v>21</v>
      </c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Obnova vodovodu Měšice - Smyslov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103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202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26. 8. 2024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21.84" customHeight="1">
      <c r="A13" s="42"/>
      <c r="B13" s="48"/>
      <c r="C13" s="42"/>
      <c r="D13" s="142" t="s">
        <v>26</v>
      </c>
      <c r="E13" s="42"/>
      <c r="F13" s="143" t="s">
        <v>27</v>
      </c>
      <c r="G13" s="42"/>
      <c r="H13" s="42"/>
      <c r="I13" s="142" t="s">
        <v>28</v>
      </c>
      <c r="J13" s="143" t="s">
        <v>29</v>
      </c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30</v>
      </c>
      <c r="E14" s="42"/>
      <c r="F14" s="42"/>
      <c r="G14" s="42"/>
      <c r="H14" s="42"/>
      <c r="I14" s="136" t="s">
        <v>31</v>
      </c>
      <c r="J14" s="140" t="s">
        <v>32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33</v>
      </c>
      <c r="F15" s="42"/>
      <c r="G15" s="42"/>
      <c r="H15" s="42"/>
      <c r="I15" s="136" t="s">
        <v>34</v>
      </c>
      <c r="J15" s="140" t="s">
        <v>35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36</v>
      </c>
      <c r="E17" s="42"/>
      <c r="F17" s="42"/>
      <c r="G17" s="42"/>
      <c r="H17" s="42"/>
      <c r="I17" s="136" t="s">
        <v>31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34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38</v>
      </c>
      <c r="E20" s="42"/>
      <c r="F20" s="42"/>
      <c r="G20" s="42"/>
      <c r="H20" s="42"/>
      <c r="I20" s="136" t="s">
        <v>31</v>
      </c>
      <c r="J20" s="140" t="s">
        <v>39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40</v>
      </c>
      <c r="F21" s="42"/>
      <c r="G21" s="42"/>
      <c r="H21" s="42"/>
      <c r="I21" s="136" t="s">
        <v>34</v>
      </c>
      <c r="J21" s="140" t="s">
        <v>41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43</v>
      </c>
      <c r="E23" s="42"/>
      <c r="F23" s="42"/>
      <c r="G23" s="42"/>
      <c r="H23" s="42"/>
      <c r="I23" s="136" t="s">
        <v>31</v>
      </c>
      <c r="J23" s="140" t="s">
        <v>44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45</v>
      </c>
      <c r="F24" s="42"/>
      <c r="G24" s="42"/>
      <c r="H24" s="42"/>
      <c r="I24" s="136" t="s">
        <v>34</v>
      </c>
      <c r="J24" s="140" t="s">
        <v>44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46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4"/>
      <c r="B27" s="145"/>
      <c r="C27" s="144"/>
      <c r="D27" s="144"/>
      <c r="E27" s="146" t="s">
        <v>44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48</v>
      </c>
      <c r="E30" s="42"/>
      <c r="F30" s="42"/>
      <c r="G30" s="42"/>
      <c r="H30" s="42"/>
      <c r="I30" s="42"/>
      <c r="J30" s="150">
        <f>ROUND(J91,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50</v>
      </c>
      <c r="G32" s="42"/>
      <c r="H32" s="42"/>
      <c r="I32" s="151" t="s">
        <v>49</v>
      </c>
      <c r="J32" s="151" t="s">
        <v>51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52</v>
      </c>
      <c r="E33" s="136" t="s">
        <v>53</v>
      </c>
      <c r="F33" s="153">
        <f>ROUND((SUM(BE91:BE601)),  2)</f>
        <v>0</v>
      </c>
      <c r="G33" s="42"/>
      <c r="H33" s="42"/>
      <c r="I33" s="154">
        <v>0.20999999999999999</v>
      </c>
      <c r="J33" s="153">
        <f>ROUND(((SUM(BE91:BE601))*I33),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54</v>
      </c>
      <c r="F34" s="153">
        <f>ROUND((SUM(BF91:BF601)),  2)</f>
        <v>0</v>
      </c>
      <c r="G34" s="42"/>
      <c r="H34" s="42"/>
      <c r="I34" s="154">
        <v>0.12</v>
      </c>
      <c r="J34" s="153">
        <f>ROUND(((SUM(BF91:BF601))*I34),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55</v>
      </c>
      <c r="F35" s="153">
        <f>ROUND((SUM(BG91:BG601)),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56</v>
      </c>
      <c r="F36" s="153">
        <f>ROUND((SUM(BH91:BH601)),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57</v>
      </c>
      <c r="F37" s="153">
        <f>ROUND((SUM(BI91:BI601)),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58</v>
      </c>
      <c r="E39" s="157"/>
      <c r="F39" s="157"/>
      <c r="G39" s="158" t="s">
        <v>59</v>
      </c>
      <c r="H39" s="159" t="s">
        <v>60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105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Obnova vodovodu Měšice - Smyslov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103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SO-01 - Přívodní řad - I.etapa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Měšice</v>
      </c>
      <c r="G52" s="44"/>
      <c r="H52" s="44"/>
      <c r="I52" s="35" t="s">
        <v>24</v>
      </c>
      <c r="J52" s="76" t="str">
        <f>IF(J12="","",J12)</f>
        <v>26. 8. 2024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Vodárenská společnost Táborsko s.r.o.</v>
      </c>
      <c r="G54" s="44"/>
      <c r="H54" s="44"/>
      <c r="I54" s="35" t="s">
        <v>38</v>
      </c>
      <c r="J54" s="40" t="str">
        <f>E21</f>
        <v>VAK projekt s.r.o.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25.65" customHeight="1">
      <c r="A55" s="42"/>
      <c r="B55" s="43"/>
      <c r="C55" s="35" t="s">
        <v>36</v>
      </c>
      <c r="D55" s="44"/>
      <c r="E55" s="44"/>
      <c r="F55" s="30" t="str">
        <f>IF(E18="","",E18)</f>
        <v>Vyplň údaj</v>
      </c>
      <c r="G55" s="44"/>
      <c r="H55" s="44"/>
      <c r="I55" s="35" t="s">
        <v>43</v>
      </c>
      <c r="J55" s="40" t="str">
        <f>E24</f>
        <v>Ing. Martina Zamlinská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106</v>
      </c>
      <c r="D57" s="168"/>
      <c r="E57" s="168"/>
      <c r="F57" s="168"/>
      <c r="G57" s="168"/>
      <c r="H57" s="168"/>
      <c r="I57" s="168"/>
      <c r="J57" s="169" t="s">
        <v>107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80</v>
      </c>
      <c r="D59" s="44"/>
      <c r="E59" s="44"/>
      <c r="F59" s="44"/>
      <c r="G59" s="44"/>
      <c r="H59" s="44"/>
      <c r="I59" s="44"/>
      <c r="J59" s="106">
        <f>J91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108</v>
      </c>
    </row>
    <row r="60" s="9" customFormat="1" ht="24.96" customHeight="1">
      <c r="A60" s="9"/>
      <c r="B60" s="171"/>
      <c r="C60" s="172"/>
      <c r="D60" s="173" t="s">
        <v>203</v>
      </c>
      <c r="E60" s="174"/>
      <c r="F60" s="174"/>
      <c r="G60" s="174"/>
      <c r="H60" s="174"/>
      <c r="I60" s="174"/>
      <c r="J60" s="175">
        <f>J92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204</v>
      </c>
      <c r="E61" s="180"/>
      <c r="F61" s="180"/>
      <c r="G61" s="180"/>
      <c r="H61" s="180"/>
      <c r="I61" s="180"/>
      <c r="J61" s="181">
        <f>J93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205</v>
      </c>
      <c r="E62" s="180"/>
      <c r="F62" s="180"/>
      <c r="G62" s="180"/>
      <c r="H62" s="180"/>
      <c r="I62" s="180"/>
      <c r="J62" s="181">
        <f>J256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206</v>
      </c>
      <c r="E63" s="180"/>
      <c r="F63" s="180"/>
      <c r="G63" s="180"/>
      <c r="H63" s="180"/>
      <c r="I63" s="180"/>
      <c r="J63" s="181">
        <f>J288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207</v>
      </c>
      <c r="E64" s="180"/>
      <c r="F64" s="180"/>
      <c r="G64" s="180"/>
      <c r="H64" s="180"/>
      <c r="I64" s="180"/>
      <c r="J64" s="181">
        <f>J304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7"/>
      <c r="C65" s="178"/>
      <c r="D65" s="179" t="s">
        <v>208</v>
      </c>
      <c r="E65" s="180"/>
      <c r="F65" s="180"/>
      <c r="G65" s="180"/>
      <c r="H65" s="180"/>
      <c r="I65" s="180"/>
      <c r="J65" s="181">
        <f>J329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7"/>
      <c r="C66" s="178"/>
      <c r="D66" s="179" t="s">
        <v>209</v>
      </c>
      <c r="E66" s="180"/>
      <c r="F66" s="180"/>
      <c r="G66" s="180"/>
      <c r="H66" s="180"/>
      <c r="I66" s="180"/>
      <c r="J66" s="181">
        <f>J535</f>
        <v>0</v>
      </c>
      <c r="K66" s="178"/>
      <c r="L66" s="18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7"/>
      <c r="C67" s="178"/>
      <c r="D67" s="179" t="s">
        <v>210</v>
      </c>
      <c r="E67" s="180"/>
      <c r="F67" s="180"/>
      <c r="G67" s="180"/>
      <c r="H67" s="180"/>
      <c r="I67" s="180"/>
      <c r="J67" s="181">
        <f>J566</f>
        <v>0</v>
      </c>
      <c r="K67" s="178"/>
      <c r="L67" s="18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7"/>
      <c r="C68" s="178"/>
      <c r="D68" s="179" t="s">
        <v>211</v>
      </c>
      <c r="E68" s="180"/>
      <c r="F68" s="180"/>
      <c r="G68" s="180"/>
      <c r="H68" s="180"/>
      <c r="I68" s="180"/>
      <c r="J68" s="181">
        <f>J574</f>
        <v>0</v>
      </c>
      <c r="K68" s="178"/>
      <c r="L68" s="182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1"/>
      <c r="C69" s="172"/>
      <c r="D69" s="173" t="s">
        <v>212</v>
      </c>
      <c r="E69" s="174"/>
      <c r="F69" s="174"/>
      <c r="G69" s="174"/>
      <c r="H69" s="174"/>
      <c r="I69" s="174"/>
      <c r="J69" s="175">
        <f>J577</f>
        <v>0</v>
      </c>
      <c r="K69" s="172"/>
      <c r="L69" s="176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7"/>
      <c r="C70" s="178"/>
      <c r="D70" s="179" t="s">
        <v>213</v>
      </c>
      <c r="E70" s="180"/>
      <c r="F70" s="180"/>
      <c r="G70" s="180"/>
      <c r="H70" s="180"/>
      <c r="I70" s="180"/>
      <c r="J70" s="181">
        <f>J578</f>
        <v>0</v>
      </c>
      <c r="K70" s="178"/>
      <c r="L70" s="182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7"/>
      <c r="C71" s="178"/>
      <c r="D71" s="179" t="s">
        <v>214</v>
      </c>
      <c r="E71" s="180"/>
      <c r="F71" s="180"/>
      <c r="G71" s="180"/>
      <c r="H71" s="180"/>
      <c r="I71" s="180"/>
      <c r="J71" s="181">
        <f>J591</f>
        <v>0</v>
      </c>
      <c r="K71" s="178"/>
      <c r="L71" s="182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2"/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7" s="2" customFormat="1" ht="6.96" customHeight="1">
      <c r="A77" s="42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24.96" customHeight="1">
      <c r="A78" s="42"/>
      <c r="B78" s="43"/>
      <c r="C78" s="26" t="s">
        <v>113</v>
      </c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6.96" customHeight="1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2" customHeight="1">
      <c r="A80" s="42"/>
      <c r="B80" s="43"/>
      <c r="C80" s="35" t="s">
        <v>16</v>
      </c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6.5" customHeight="1">
      <c r="A81" s="42"/>
      <c r="B81" s="43"/>
      <c r="C81" s="44"/>
      <c r="D81" s="44"/>
      <c r="E81" s="166" t="str">
        <f>E7</f>
        <v>Obnova vodovodu Měšice - Smyslov</v>
      </c>
      <c r="F81" s="35"/>
      <c r="G81" s="35"/>
      <c r="H81" s="35"/>
      <c r="I81" s="44"/>
      <c r="J81" s="44"/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2" customHeight="1">
      <c r="A82" s="42"/>
      <c r="B82" s="43"/>
      <c r="C82" s="35" t="s">
        <v>103</v>
      </c>
      <c r="D82" s="44"/>
      <c r="E82" s="44"/>
      <c r="F82" s="44"/>
      <c r="G82" s="44"/>
      <c r="H82" s="44"/>
      <c r="I82" s="44"/>
      <c r="J82" s="44"/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6.5" customHeight="1">
      <c r="A83" s="42"/>
      <c r="B83" s="43"/>
      <c r="C83" s="44"/>
      <c r="D83" s="44"/>
      <c r="E83" s="73" t="str">
        <f>E9</f>
        <v>SO-01 - Přívodní řad - I.etapa</v>
      </c>
      <c r="F83" s="44"/>
      <c r="G83" s="44"/>
      <c r="H83" s="44"/>
      <c r="I83" s="44"/>
      <c r="J83" s="44"/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6.96" customHeight="1">
      <c r="A84" s="42"/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13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2" customHeight="1">
      <c r="A85" s="42"/>
      <c r="B85" s="43"/>
      <c r="C85" s="35" t="s">
        <v>22</v>
      </c>
      <c r="D85" s="44"/>
      <c r="E85" s="44"/>
      <c r="F85" s="30" t="str">
        <f>F12</f>
        <v>Měšice</v>
      </c>
      <c r="G85" s="44"/>
      <c r="H85" s="44"/>
      <c r="I85" s="35" t="s">
        <v>24</v>
      </c>
      <c r="J85" s="76" t="str">
        <f>IF(J12="","",J12)</f>
        <v>26. 8. 2024</v>
      </c>
      <c r="K85" s="44"/>
      <c r="L85" s="13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6.96" customHeight="1">
      <c r="A86" s="42"/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13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15.15" customHeight="1">
      <c r="A87" s="42"/>
      <c r="B87" s="43"/>
      <c r="C87" s="35" t="s">
        <v>30</v>
      </c>
      <c r="D87" s="44"/>
      <c r="E87" s="44"/>
      <c r="F87" s="30" t="str">
        <f>E15</f>
        <v>Vodárenská společnost Táborsko s.r.o.</v>
      </c>
      <c r="G87" s="44"/>
      <c r="H87" s="44"/>
      <c r="I87" s="35" t="s">
        <v>38</v>
      </c>
      <c r="J87" s="40" t="str">
        <f>E21</f>
        <v>VAK projekt s.r.o.</v>
      </c>
      <c r="K87" s="44"/>
      <c r="L87" s="138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25.65" customHeight="1">
      <c r="A88" s="42"/>
      <c r="B88" s="43"/>
      <c r="C88" s="35" t="s">
        <v>36</v>
      </c>
      <c r="D88" s="44"/>
      <c r="E88" s="44"/>
      <c r="F88" s="30" t="str">
        <f>IF(E18="","",E18)</f>
        <v>Vyplň údaj</v>
      </c>
      <c r="G88" s="44"/>
      <c r="H88" s="44"/>
      <c r="I88" s="35" t="s">
        <v>43</v>
      </c>
      <c r="J88" s="40" t="str">
        <f>E24</f>
        <v>Ing. Martina Zamlinská</v>
      </c>
      <c r="K88" s="44"/>
      <c r="L88" s="138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10.32" customHeight="1">
      <c r="A89" s="42"/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138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11" customFormat="1" ht="29.28" customHeight="1">
      <c r="A90" s="183"/>
      <c r="B90" s="184"/>
      <c r="C90" s="185" t="s">
        <v>114</v>
      </c>
      <c r="D90" s="186" t="s">
        <v>67</v>
      </c>
      <c r="E90" s="186" t="s">
        <v>63</v>
      </c>
      <c r="F90" s="186" t="s">
        <v>64</v>
      </c>
      <c r="G90" s="186" t="s">
        <v>115</v>
      </c>
      <c r="H90" s="186" t="s">
        <v>116</v>
      </c>
      <c r="I90" s="186" t="s">
        <v>117</v>
      </c>
      <c r="J90" s="186" t="s">
        <v>107</v>
      </c>
      <c r="K90" s="187" t="s">
        <v>118</v>
      </c>
      <c r="L90" s="188"/>
      <c r="M90" s="96" t="s">
        <v>44</v>
      </c>
      <c r="N90" s="97" t="s">
        <v>52</v>
      </c>
      <c r="O90" s="97" t="s">
        <v>119</v>
      </c>
      <c r="P90" s="97" t="s">
        <v>120</v>
      </c>
      <c r="Q90" s="97" t="s">
        <v>121</v>
      </c>
      <c r="R90" s="97" t="s">
        <v>122</v>
      </c>
      <c r="S90" s="97" t="s">
        <v>123</v>
      </c>
      <c r="T90" s="98" t="s">
        <v>124</v>
      </c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</row>
    <row r="91" s="2" customFormat="1" ht="22.8" customHeight="1">
      <c r="A91" s="42"/>
      <c r="B91" s="43"/>
      <c r="C91" s="103" t="s">
        <v>125</v>
      </c>
      <c r="D91" s="44"/>
      <c r="E91" s="44"/>
      <c r="F91" s="44"/>
      <c r="G91" s="44"/>
      <c r="H91" s="44"/>
      <c r="I91" s="44"/>
      <c r="J91" s="189">
        <f>BK91</f>
        <v>0</v>
      </c>
      <c r="K91" s="44"/>
      <c r="L91" s="48"/>
      <c r="M91" s="99"/>
      <c r="N91" s="190"/>
      <c r="O91" s="100"/>
      <c r="P91" s="191">
        <f>P92+P577</f>
        <v>0</v>
      </c>
      <c r="Q91" s="100"/>
      <c r="R91" s="191">
        <f>R92+R577</f>
        <v>20.917136219999996</v>
      </c>
      <c r="S91" s="100"/>
      <c r="T91" s="192">
        <f>T92+T577</f>
        <v>7.4193999999999996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81</v>
      </c>
      <c r="AU91" s="20" t="s">
        <v>108</v>
      </c>
      <c r="BK91" s="193">
        <f>BK92+BK577</f>
        <v>0</v>
      </c>
    </row>
    <row r="92" s="12" customFormat="1" ht="25.92" customHeight="1">
      <c r="A92" s="12"/>
      <c r="B92" s="194"/>
      <c r="C92" s="195"/>
      <c r="D92" s="196" t="s">
        <v>81</v>
      </c>
      <c r="E92" s="197" t="s">
        <v>215</v>
      </c>
      <c r="F92" s="197" t="s">
        <v>216</v>
      </c>
      <c r="G92" s="195"/>
      <c r="H92" s="195"/>
      <c r="I92" s="198"/>
      <c r="J92" s="199">
        <f>BK92</f>
        <v>0</v>
      </c>
      <c r="K92" s="195"/>
      <c r="L92" s="200"/>
      <c r="M92" s="201"/>
      <c r="N92" s="202"/>
      <c r="O92" s="202"/>
      <c r="P92" s="203">
        <f>P93+P256+P288+P304+P329+P535+P566+P574</f>
        <v>0</v>
      </c>
      <c r="Q92" s="202"/>
      <c r="R92" s="203">
        <f>R93+R256+R288+R304+R329+R535+R566+R574</f>
        <v>20.880040219999998</v>
      </c>
      <c r="S92" s="202"/>
      <c r="T92" s="204">
        <f>T93+T256+T288+T304+T329+T535+T566+T574</f>
        <v>7.4193999999999996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5" t="s">
        <v>90</v>
      </c>
      <c r="AT92" s="206" t="s">
        <v>81</v>
      </c>
      <c r="AU92" s="206" t="s">
        <v>82</v>
      </c>
      <c r="AY92" s="205" t="s">
        <v>128</v>
      </c>
      <c r="BK92" s="207">
        <f>BK93+BK256+BK288+BK304+BK329+BK535+BK566+BK574</f>
        <v>0</v>
      </c>
    </row>
    <row r="93" s="12" customFormat="1" ht="22.8" customHeight="1">
      <c r="A93" s="12"/>
      <c r="B93" s="194"/>
      <c r="C93" s="195"/>
      <c r="D93" s="196" t="s">
        <v>81</v>
      </c>
      <c r="E93" s="208" t="s">
        <v>90</v>
      </c>
      <c r="F93" s="208" t="s">
        <v>217</v>
      </c>
      <c r="G93" s="195"/>
      <c r="H93" s="195"/>
      <c r="I93" s="198"/>
      <c r="J93" s="209">
        <f>BK93</f>
        <v>0</v>
      </c>
      <c r="K93" s="195"/>
      <c r="L93" s="200"/>
      <c r="M93" s="201"/>
      <c r="N93" s="202"/>
      <c r="O93" s="202"/>
      <c r="P93" s="203">
        <f>SUM(P94:P255)</f>
        <v>0</v>
      </c>
      <c r="Q93" s="202"/>
      <c r="R93" s="203">
        <f>SUM(R94:R255)</f>
        <v>0.4087788</v>
      </c>
      <c r="S93" s="202"/>
      <c r="T93" s="204">
        <f>SUM(T94:T255)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5" t="s">
        <v>90</v>
      </c>
      <c r="AT93" s="206" t="s">
        <v>81</v>
      </c>
      <c r="AU93" s="206" t="s">
        <v>90</v>
      </c>
      <c r="AY93" s="205" t="s">
        <v>128</v>
      </c>
      <c r="BK93" s="207">
        <f>SUM(BK94:BK255)</f>
        <v>0</v>
      </c>
    </row>
    <row r="94" s="2" customFormat="1" ht="16.5" customHeight="1">
      <c r="A94" s="42"/>
      <c r="B94" s="43"/>
      <c r="C94" s="210" t="s">
        <v>90</v>
      </c>
      <c r="D94" s="210" t="s">
        <v>131</v>
      </c>
      <c r="E94" s="211" t="s">
        <v>218</v>
      </c>
      <c r="F94" s="212" t="s">
        <v>219</v>
      </c>
      <c r="G94" s="213" t="s">
        <v>220</v>
      </c>
      <c r="H94" s="214">
        <v>122.56</v>
      </c>
      <c r="I94" s="215"/>
      <c r="J94" s="216">
        <f>ROUND(I94*H94,2)</f>
        <v>0</v>
      </c>
      <c r="K94" s="212" t="s">
        <v>221</v>
      </c>
      <c r="L94" s="48"/>
      <c r="M94" s="217" t="s">
        <v>44</v>
      </c>
      <c r="N94" s="218" t="s">
        <v>53</v>
      </c>
      <c r="O94" s="88"/>
      <c r="P94" s="219">
        <f>O94*H94</f>
        <v>0</v>
      </c>
      <c r="Q94" s="219">
        <v>3.0000000000000001E-05</v>
      </c>
      <c r="R94" s="219">
        <f>Q94*H94</f>
        <v>0.0036768</v>
      </c>
      <c r="S94" s="219">
        <v>0</v>
      </c>
      <c r="T94" s="220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146</v>
      </c>
      <c r="AT94" s="221" t="s">
        <v>131</v>
      </c>
      <c r="AU94" s="221" t="s">
        <v>21</v>
      </c>
      <c r="AY94" s="20" t="s">
        <v>128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90</v>
      </c>
      <c r="BK94" s="222">
        <f>ROUND(I94*H94,2)</f>
        <v>0</v>
      </c>
      <c r="BL94" s="20" t="s">
        <v>146</v>
      </c>
      <c r="BM94" s="221" t="s">
        <v>222</v>
      </c>
    </row>
    <row r="95" s="2" customFormat="1">
      <c r="A95" s="42"/>
      <c r="B95" s="43"/>
      <c r="C95" s="44"/>
      <c r="D95" s="243" t="s">
        <v>223</v>
      </c>
      <c r="E95" s="44"/>
      <c r="F95" s="244" t="s">
        <v>224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223</v>
      </c>
      <c r="AU95" s="20" t="s">
        <v>21</v>
      </c>
    </row>
    <row r="96" s="13" customFormat="1">
      <c r="A96" s="13"/>
      <c r="B96" s="228"/>
      <c r="C96" s="229"/>
      <c r="D96" s="223" t="s">
        <v>150</v>
      </c>
      <c r="E96" s="230" t="s">
        <v>44</v>
      </c>
      <c r="F96" s="231" t="s">
        <v>225</v>
      </c>
      <c r="G96" s="229"/>
      <c r="H96" s="232">
        <v>122.56</v>
      </c>
      <c r="I96" s="233"/>
      <c r="J96" s="229"/>
      <c r="K96" s="229"/>
      <c r="L96" s="234"/>
      <c r="M96" s="235"/>
      <c r="N96" s="236"/>
      <c r="O96" s="236"/>
      <c r="P96" s="236"/>
      <c r="Q96" s="236"/>
      <c r="R96" s="236"/>
      <c r="S96" s="236"/>
      <c r="T96" s="23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8" t="s">
        <v>150</v>
      </c>
      <c r="AU96" s="238" t="s">
        <v>21</v>
      </c>
      <c r="AV96" s="13" t="s">
        <v>21</v>
      </c>
      <c r="AW96" s="13" t="s">
        <v>42</v>
      </c>
      <c r="AX96" s="13" t="s">
        <v>90</v>
      </c>
      <c r="AY96" s="238" t="s">
        <v>128</v>
      </c>
    </row>
    <row r="97" s="2" customFormat="1" ht="24.15" customHeight="1">
      <c r="A97" s="42"/>
      <c r="B97" s="43"/>
      <c r="C97" s="210" t="s">
        <v>21</v>
      </c>
      <c r="D97" s="210" t="s">
        <v>131</v>
      </c>
      <c r="E97" s="211" t="s">
        <v>226</v>
      </c>
      <c r="F97" s="212" t="s">
        <v>227</v>
      </c>
      <c r="G97" s="213" t="s">
        <v>228</v>
      </c>
      <c r="H97" s="214">
        <v>15.32</v>
      </c>
      <c r="I97" s="215"/>
      <c r="J97" s="216">
        <f>ROUND(I97*H97,2)</f>
        <v>0</v>
      </c>
      <c r="K97" s="212" t="s">
        <v>221</v>
      </c>
      <c r="L97" s="48"/>
      <c r="M97" s="217" t="s">
        <v>44</v>
      </c>
      <c r="N97" s="218" t="s">
        <v>53</v>
      </c>
      <c r="O97" s="88"/>
      <c r="P97" s="219">
        <f>O97*H97</f>
        <v>0</v>
      </c>
      <c r="Q97" s="219">
        <v>0</v>
      </c>
      <c r="R97" s="219">
        <f>Q97*H97</f>
        <v>0</v>
      </c>
      <c r="S97" s="219">
        <v>0</v>
      </c>
      <c r="T97" s="220">
        <f>S97*H97</f>
        <v>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R97" s="221" t="s">
        <v>146</v>
      </c>
      <c r="AT97" s="221" t="s">
        <v>131</v>
      </c>
      <c r="AU97" s="221" t="s">
        <v>21</v>
      </c>
      <c r="AY97" s="20" t="s">
        <v>128</v>
      </c>
      <c r="BE97" s="222">
        <f>IF(N97="základní",J97,0)</f>
        <v>0</v>
      </c>
      <c r="BF97" s="222">
        <f>IF(N97="snížená",J97,0)</f>
        <v>0</v>
      </c>
      <c r="BG97" s="222">
        <f>IF(N97="zákl. přenesená",J97,0)</f>
        <v>0</v>
      </c>
      <c r="BH97" s="222">
        <f>IF(N97="sníž. přenesená",J97,0)</f>
        <v>0</v>
      </c>
      <c r="BI97" s="222">
        <f>IF(N97="nulová",J97,0)</f>
        <v>0</v>
      </c>
      <c r="BJ97" s="20" t="s">
        <v>90</v>
      </c>
      <c r="BK97" s="222">
        <f>ROUND(I97*H97,2)</f>
        <v>0</v>
      </c>
      <c r="BL97" s="20" t="s">
        <v>146</v>
      </c>
      <c r="BM97" s="221" t="s">
        <v>229</v>
      </c>
    </row>
    <row r="98" s="2" customFormat="1">
      <c r="A98" s="42"/>
      <c r="B98" s="43"/>
      <c r="C98" s="44"/>
      <c r="D98" s="243" t="s">
        <v>223</v>
      </c>
      <c r="E98" s="44"/>
      <c r="F98" s="244" t="s">
        <v>230</v>
      </c>
      <c r="G98" s="44"/>
      <c r="H98" s="44"/>
      <c r="I98" s="225"/>
      <c r="J98" s="44"/>
      <c r="K98" s="44"/>
      <c r="L98" s="48"/>
      <c r="M98" s="226"/>
      <c r="N98" s="227"/>
      <c r="O98" s="88"/>
      <c r="P98" s="88"/>
      <c r="Q98" s="88"/>
      <c r="R98" s="88"/>
      <c r="S98" s="88"/>
      <c r="T98" s="89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T98" s="20" t="s">
        <v>223</v>
      </c>
      <c r="AU98" s="20" t="s">
        <v>21</v>
      </c>
    </row>
    <row r="99" s="13" customFormat="1">
      <c r="A99" s="13"/>
      <c r="B99" s="228"/>
      <c r="C99" s="229"/>
      <c r="D99" s="223" t="s">
        <v>150</v>
      </c>
      <c r="E99" s="230" t="s">
        <v>44</v>
      </c>
      <c r="F99" s="231" t="s">
        <v>231</v>
      </c>
      <c r="G99" s="229"/>
      <c r="H99" s="232">
        <v>15.32</v>
      </c>
      <c r="I99" s="233"/>
      <c r="J99" s="229"/>
      <c r="K99" s="229"/>
      <c r="L99" s="234"/>
      <c r="M99" s="235"/>
      <c r="N99" s="236"/>
      <c r="O99" s="236"/>
      <c r="P99" s="236"/>
      <c r="Q99" s="236"/>
      <c r="R99" s="236"/>
      <c r="S99" s="236"/>
      <c r="T99" s="23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8" t="s">
        <v>150</v>
      </c>
      <c r="AU99" s="238" t="s">
        <v>21</v>
      </c>
      <c r="AV99" s="13" t="s">
        <v>21</v>
      </c>
      <c r="AW99" s="13" t="s">
        <v>42</v>
      </c>
      <c r="AX99" s="13" t="s">
        <v>90</v>
      </c>
      <c r="AY99" s="238" t="s">
        <v>128</v>
      </c>
    </row>
    <row r="100" s="2" customFormat="1" ht="49.05" customHeight="1">
      <c r="A100" s="42"/>
      <c r="B100" s="43"/>
      <c r="C100" s="210" t="s">
        <v>142</v>
      </c>
      <c r="D100" s="210" t="s">
        <v>131</v>
      </c>
      <c r="E100" s="211" t="s">
        <v>232</v>
      </c>
      <c r="F100" s="212" t="s">
        <v>233</v>
      </c>
      <c r="G100" s="213" t="s">
        <v>234</v>
      </c>
      <c r="H100" s="214">
        <v>5</v>
      </c>
      <c r="I100" s="215"/>
      <c r="J100" s="216">
        <f>ROUND(I100*H100,2)</f>
        <v>0</v>
      </c>
      <c r="K100" s="212" t="s">
        <v>221</v>
      </c>
      <c r="L100" s="48"/>
      <c r="M100" s="217" t="s">
        <v>44</v>
      </c>
      <c r="N100" s="218" t="s">
        <v>53</v>
      </c>
      <c r="O100" s="88"/>
      <c r="P100" s="219">
        <f>O100*H100</f>
        <v>0</v>
      </c>
      <c r="Q100" s="219">
        <v>0.036900000000000002</v>
      </c>
      <c r="R100" s="219">
        <f>Q100*H100</f>
        <v>0.1845</v>
      </c>
      <c r="S100" s="219">
        <v>0</v>
      </c>
      <c r="T100" s="220">
        <f>S100*H100</f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21" t="s">
        <v>146</v>
      </c>
      <c r="AT100" s="221" t="s">
        <v>131</v>
      </c>
      <c r="AU100" s="221" t="s">
        <v>21</v>
      </c>
      <c r="AY100" s="20" t="s">
        <v>128</v>
      </c>
      <c r="BE100" s="222">
        <f>IF(N100="základní",J100,0)</f>
        <v>0</v>
      </c>
      <c r="BF100" s="222">
        <f>IF(N100="snížená",J100,0)</f>
        <v>0</v>
      </c>
      <c r="BG100" s="222">
        <f>IF(N100="zákl. přenesená",J100,0)</f>
        <v>0</v>
      </c>
      <c r="BH100" s="222">
        <f>IF(N100="sníž. přenesená",J100,0)</f>
        <v>0</v>
      </c>
      <c r="BI100" s="222">
        <f>IF(N100="nulová",J100,0)</f>
        <v>0</v>
      </c>
      <c r="BJ100" s="20" t="s">
        <v>90</v>
      </c>
      <c r="BK100" s="222">
        <f>ROUND(I100*H100,2)</f>
        <v>0</v>
      </c>
      <c r="BL100" s="20" t="s">
        <v>146</v>
      </c>
      <c r="BM100" s="221" t="s">
        <v>235</v>
      </c>
    </row>
    <row r="101" s="2" customFormat="1">
      <c r="A101" s="42"/>
      <c r="B101" s="43"/>
      <c r="C101" s="44"/>
      <c r="D101" s="243" t="s">
        <v>223</v>
      </c>
      <c r="E101" s="44"/>
      <c r="F101" s="244" t="s">
        <v>236</v>
      </c>
      <c r="G101" s="44"/>
      <c r="H101" s="44"/>
      <c r="I101" s="225"/>
      <c r="J101" s="44"/>
      <c r="K101" s="44"/>
      <c r="L101" s="48"/>
      <c r="M101" s="226"/>
      <c r="N101" s="227"/>
      <c r="O101" s="88"/>
      <c r="P101" s="88"/>
      <c r="Q101" s="88"/>
      <c r="R101" s="88"/>
      <c r="S101" s="88"/>
      <c r="T101" s="89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T101" s="20" t="s">
        <v>223</v>
      </c>
      <c r="AU101" s="20" t="s">
        <v>21</v>
      </c>
    </row>
    <row r="102" s="13" customFormat="1">
      <c r="A102" s="13"/>
      <c r="B102" s="228"/>
      <c r="C102" s="229"/>
      <c r="D102" s="223" t="s">
        <v>150</v>
      </c>
      <c r="E102" s="230" t="s">
        <v>44</v>
      </c>
      <c r="F102" s="231" t="s">
        <v>237</v>
      </c>
      <c r="G102" s="229"/>
      <c r="H102" s="232">
        <v>5</v>
      </c>
      <c r="I102" s="233"/>
      <c r="J102" s="229"/>
      <c r="K102" s="229"/>
      <c r="L102" s="234"/>
      <c r="M102" s="235"/>
      <c r="N102" s="236"/>
      <c r="O102" s="236"/>
      <c r="P102" s="236"/>
      <c r="Q102" s="236"/>
      <c r="R102" s="236"/>
      <c r="S102" s="236"/>
      <c r="T102" s="237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8" t="s">
        <v>150</v>
      </c>
      <c r="AU102" s="238" t="s">
        <v>21</v>
      </c>
      <c r="AV102" s="13" t="s">
        <v>21</v>
      </c>
      <c r="AW102" s="13" t="s">
        <v>42</v>
      </c>
      <c r="AX102" s="13" t="s">
        <v>90</v>
      </c>
      <c r="AY102" s="238" t="s">
        <v>128</v>
      </c>
    </row>
    <row r="103" s="2" customFormat="1" ht="16.5" customHeight="1">
      <c r="A103" s="42"/>
      <c r="B103" s="43"/>
      <c r="C103" s="210" t="s">
        <v>146</v>
      </c>
      <c r="D103" s="210" t="s">
        <v>131</v>
      </c>
      <c r="E103" s="211" t="s">
        <v>238</v>
      </c>
      <c r="F103" s="212" t="s">
        <v>239</v>
      </c>
      <c r="G103" s="213" t="s">
        <v>190</v>
      </c>
      <c r="H103" s="214">
        <v>87.280000000000001</v>
      </c>
      <c r="I103" s="215"/>
      <c r="J103" s="216">
        <f>ROUND(I103*H103,2)</f>
        <v>0</v>
      </c>
      <c r="K103" s="212" t="s">
        <v>221</v>
      </c>
      <c r="L103" s="48"/>
      <c r="M103" s="217" t="s">
        <v>44</v>
      </c>
      <c r="N103" s="218" t="s">
        <v>53</v>
      </c>
      <c r="O103" s="88"/>
      <c r="P103" s="219">
        <f>O103*H103</f>
        <v>0</v>
      </c>
      <c r="Q103" s="219">
        <v>0</v>
      </c>
      <c r="R103" s="219">
        <f>Q103*H103</f>
        <v>0</v>
      </c>
      <c r="S103" s="219">
        <v>0</v>
      </c>
      <c r="T103" s="220">
        <f>S103*H103</f>
        <v>0</v>
      </c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R103" s="221" t="s">
        <v>146</v>
      </c>
      <c r="AT103" s="221" t="s">
        <v>131</v>
      </c>
      <c r="AU103" s="221" t="s">
        <v>21</v>
      </c>
      <c r="AY103" s="20" t="s">
        <v>128</v>
      </c>
      <c r="BE103" s="222">
        <f>IF(N103="základní",J103,0)</f>
        <v>0</v>
      </c>
      <c r="BF103" s="222">
        <f>IF(N103="snížená",J103,0)</f>
        <v>0</v>
      </c>
      <c r="BG103" s="222">
        <f>IF(N103="zákl. přenesená",J103,0)</f>
        <v>0</v>
      </c>
      <c r="BH103" s="222">
        <f>IF(N103="sníž. přenesená",J103,0)</f>
        <v>0</v>
      </c>
      <c r="BI103" s="222">
        <f>IF(N103="nulová",J103,0)</f>
        <v>0</v>
      </c>
      <c r="BJ103" s="20" t="s">
        <v>90</v>
      </c>
      <c r="BK103" s="222">
        <f>ROUND(I103*H103,2)</f>
        <v>0</v>
      </c>
      <c r="BL103" s="20" t="s">
        <v>146</v>
      </c>
      <c r="BM103" s="221" t="s">
        <v>240</v>
      </c>
    </row>
    <row r="104" s="2" customFormat="1">
      <c r="A104" s="42"/>
      <c r="B104" s="43"/>
      <c r="C104" s="44"/>
      <c r="D104" s="243" t="s">
        <v>223</v>
      </c>
      <c r="E104" s="44"/>
      <c r="F104" s="244" t="s">
        <v>241</v>
      </c>
      <c r="G104" s="44"/>
      <c r="H104" s="44"/>
      <c r="I104" s="225"/>
      <c r="J104" s="44"/>
      <c r="K104" s="44"/>
      <c r="L104" s="48"/>
      <c r="M104" s="226"/>
      <c r="N104" s="227"/>
      <c r="O104" s="88"/>
      <c r="P104" s="88"/>
      <c r="Q104" s="88"/>
      <c r="R104" s="88"/>
      <c r="S104" s="88"/>
      <c r="T104" s="89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T104" s="20" t="s">
        <v>223</v>
      </c>
      <c r="AU104" s="20" t="s">
        <v>21</v>
      </c>
    </row>
    <row r="105" s="13" customFormat="1">
      <c r="A105" s="13"/>
      <c r="B105" s="228"/>
      <c r="C105" s="229"/>
      <c r="D105" s="223" t="s">
        <v>150</v>
      </c>
      <c r="E105" s="230" t="s">
        <v>44</v>
      </c>
      <c r="F105" s="231" t="s">
        <v>242</v>
      </c>
      <c r="G105" s="229"/>
      <c r="H105" s="232">
        <v>42.280000000000001</v>
      </c>
      <c r="I105" s="233"/>
      <c r="J105" s="229"/>
      <c r="K105" s="229"/>
      <c r="L105" s="234"/>
      <c r="M105" s="235"/>
      <c r="N105" s="236"/>
      <c r="O105" s="236"/>
      <c r="P105" s="236"/>
      <c r="Q105" s="236"/>
      <c r="R105" s="236"/>
      <c r="S105" s="236"/>
      <c r="T105" s="237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8" t="s">
        <v>150</v>
      </c>
      <c r="AU105" s="238" t="s">
        <v>21</v>
      </c>
      <c r="AV105" s="13" t="s">
        <v>21</v>
      </c>
      <c r="AW105" s="13" t="s">
        <v>42</v>
      </c>
      <c r="AX105" s="13" t="s">
        <v>82</v>
      </c>
      <c r="AY105" s="238" t="s">
        <v>128</v>
      </c>
    </row>
    <row r="106" s="13" customFormat="1">
      <c r="A106" s="13"/>
      <c r="B106" s="228"/>
      <c r="C106" s="229"/>
      <c r="D106" s="223" t="s">
        <v>150</v>
      </c>
      <c r="E106" s="230" t="s">
        <v>44</v>
      </c>
      <c r="F106" s="231" t="s">
        <v>243</v>
      </c>
      <c r="G106" s="229"/>
      <c r="H106" s="232">
        <v>12</v>
      </c>
      <c r="I106" s="233"/>
      <c r="J106" s="229"/>
      <c r="K106" s="229"/>
      <c r="L106" s="234"/>
      <c r="M106" s="235"/>
      <c r="N106" s="236"/>
      <c r="O106" s="236"/>
      <c r="P106" s="236"/>
      <c r="Q106" s="236"/>
      <c r="R106" s="236"/>
      <c r="S106" s="236"/>
      <c r="T106" s="237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8" t="s">
        <v>150</v>
      </c>
      <c r="AU106" s="238" t="s">
        <v>21</v>
      </c>
      <c r="AV106" s="13" t="s">
        <v>21</v>
      </c>
      <c r="AW106" s="13" t="s">
        <v>42</v>
      </c>
      <c r="AX106" s="13" t="s">
        <v>82</v>
      </c>
      <c r="AY106" s="238" t="s">
        <v>128</v>
      </c>
    </row>
    <row r="107" s="13" customFormat="1">
      <c r="A107" s="13"/>
      <c r="B107" s="228"/>
      <c r="C107" s="229"/>
      <c r="D107" s="223" t="s">
        <v>150</v>
      </c>
      <c r="E107" s="230" t="s">
        <v>44</v>
      </c>
      <c r="F107" s="231" t="s">
        <v>243</v>
      </c>
      <c r="G107" s="229"/>
      <c r="H107" s="232">
        <v>12</v>
      </c>
      <c r="I107" s="233"/>
      <c r="J107" s="229"/>
      <c r="K107" s="229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150</v>
      </c>
      <c r="AU107" s="238" t="s">
        <v>21</v>
      </c>
      <c r="AV107" s="13" t="s">
        <v>21</v>
      </c>
      <c r="AW107" s="13" t="s">
        <v>42</v>
      </c>
      <c r="AX107" s="13" t="s">
        <v>82</v>
      </c>
      <c r="AY107" s="238" t="s">
        <v>128</v>
      </c>
    </row>
    <row r="108" s="13" customFormat="1">
      <c r="A108" s="13"/>
      <c r="B108" s="228"/>
      <c r="C108" s="229"/>
      <c r="D108" s="223" t="s">
        <v>150</v>
      </c>
      <c r="E108" s="230" t="s">
        <v>44</v>
      </c>
      <c r="F108" s="231" t="s">
        <v>243</v>
      </c>
      <c r="G108" s="229"/>
      <c r="H108" s="232">
        <v>12</v>
      </c>
      <c r="I108" s="233"/>
      <c r="J108" s="229"/>
      <c r="K108" s="229"/>
      <c r="L108" s="234"/>
      <c r="M108" s="235"/>
      <c r="N108" s="236"/>
      <c r="O108" s="236"/>
      <c r="P108" s="236"/>
      <c r="Q108" s="236"/>
      <c r="R108" s="236"/>
      <c r="S108" s="236"/>
      <c r="T108" s="23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8" t="s">
        <v>150</v>
      </c>
      <c r="AU108" s="238" t="s">
        <v>21</v>
      </c>
      <c r="AV108" s="13" t="s">
        <v>21</v>
      </c>
      <c r="AW108" s="13" t="s">
        <v>42</v>
      </c>
      <c r="AX108" s="13" t="s">
        <v>82</v>
      </c>
      <c r="AY108" s="238" t="s">
        <v>128</v>
      </c>
    </row>
    <row r="109" s="13" customFormat="1">
      <c r="A109" s="13"/>
      <c r="B109" s="228"/>
      <c r="C109" s="229"/>
      <c r="D109" s="223" t="s">
        <v>150</v>
      </c>
      <c r="E109" s="230" t="s">
        <v>44</v>
      </c>
      <c r="F109" s="231" t="s">
        <v>244</v>
      </c>
      <c r="G109" s="229"/>
      <c r="H109" s="232">
        <v>9</v>
      </c>
      <c r="I109" s="233"/>
      <c r="J109" s="229"/>
      <c r="K109" s="229"/>
      <c r="L109" s="234"/>
      <c r="M109" s="235"/>
      <c r="N109" s="236"/>
      <c r="O109" s="236"/>
      <c r="P109" s="236"/>
      <c r="Q109" s="236"/>
      <c r="R109" s="236"/>
      <c r="S109" s="236"/>
      <c r="T109" s="237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8" t="s">
        <v>150</v>
      </c>
      <c r="AU109" s="238" t="s">
        <v>21</v>
      </c>
      <c r="AV109" s="13" t="s">
        <v>21</v>
      </c>
      <c r="AW109" s="13" t="s">
        <v>42</v>
      </c>
      <c r="AX109" s="13" t="s">
        <v>82</v>
      </c>
      <c r="AY109" s="238" t="s">
        <v>128</v>
      </c>
    </row>
    <row r="110" s="14" customFormat="1">
      <c r="A110" s="14"/>
      <c r="B110" s="245"/>
      <c r="C110" s="246"/>
      <c r="D110" s="223" t="s">
        <v>150</v>
      </c>
      <c r="E110" s="247" t="s">
        <v>188</v>
      </c>
      <c r="F110" s="248" t="s">
        <v>245</v>
      </c>
      <c r="G110" s="246"/>
      <c r="H110" s="249">
        <v>87.280000000000001</v>
      </c>
      <c r="I110" s="250"/>
      <c r="J110" s="246"/>
      <c r="K110" s="246"/>
      <c r="L110" s="251"/>
      <c r="M110" s="252"/>
      <c r="N110" s="253"/>
      <c r="O110" s="253"/>
      <c r="P110" s="253"/>
      <c r="Q110" s="253"/>
      <c r="R110" s="253"/>
      <c r="S110" s="253"/>
      <c r="T110" s="25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5" t="s">
        <v>150</v>
      </c>
      <c r="AU110" s="255" t="s">
        <v>21</v>
      </c>
      <c r="AV110" s="14" t="s">
        <v>146</v>
      </c>
      <c r="AW110" s="14" t="s">
        <v>42</v>
      </c>
      <c r="AX110" s="14" t="s">
        <v>90</v>
      </c>
      <c r="AY110" s="255" t="s">
        <v>128</v>
      </c>
    </row>
    <row r="111" s="2" customFormat="1" ht="24.15" customHeight="1">
      <c r="A111" s="42"/>
      <c r="B111" s="43"/>
      <c r="C111" s="210" t="s">
        <v>127</v>
      </c>
      <c r="D111" s="210" t="s">
        <v>131</v>
      </c>
      <c r="E111" s="211" t="s">
        <v>246</v>
      </c>
      <c r="F111" s="212" t="s">
        <v>247</v>
      </c>
      <c r="G111" s="213" t="s">
        <v>194</v>
      </c>
      <c r="H111" s="214">
        <v>14.640000000000001</v>
      </c>
      <c r="I111" s="215"/>
      <c r="J111" s="216">
        <f>ROUND(I111*H111,2)</f>
        <v>0</v>
      </c>
      <c r="K111" s="212" t="s">
        <v>221</v>
      </c>
      <c r="L111" s="48"/>
      <c r="M111" s="217" t="s">
        <v>44</v>
      </c>
      <c r="N111" s="218" t="s">
        <v>53</v>
      </c>
      <c r="O111" s="88"/>
      <c r="P111" s="219">
        <f>O111*H111</f>
        <v>0</v>
      </c>
      <c r="Q111" s="219">
        <v>0</v>
      </c>
      <c r="R111" s="219">
        <f>Q111*H111</f>
        <v>0</v>
      </c>
      <c r="S111" s="219">
        <v>0</v>
      </c>
      <c r="T111" s="220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1" t="s">
        <v>146</v>
      </c>
      <c r="AT111" s="221" t="s">
        <v>131</v>
      </c>
      <c r="AU111" s="221" t="s">
        <v>21</v>
      </c>
      <c r="AY111" s="20" t="s">
        <v>128</v>
      </c>
      <c r="BE111" s="222">
        <f>IF(N111="základní",J111,0)</f>
        <v>0</v>
      </c>
      <c r="BF111" s="222">
        <f>IF(N111="snížená",J111,0)</f>
        <v>0</v>
      </c>
      <c r="BG111" s="222">
        <f>IF(N111="zákl. přenesená",J111,0)</f>
        <v>0</v>
      </c>
      <c r="BH111" s="222">
        <f>IF(N111="sníž. přenesená",J111,0)</f>
        <v>0</v>
      </c>
      <c r="BI111" s="222">
        <f>IF(N111="nulová",J111,0)</f>
        <v>0</v>
      </c>
      <c r="BJ111" s="20" t="s">
        <v>90</v>
      </c>
      <c r="BK111" s="222">
        <f>ROUND(I111*H111,2)</f>
        <v>0</v>
      </c>
      <c r="BL111" s="20" t="s">
        <v>146</v>
      </c>
      <c r="BM111" s="221" t="s">
        <v>248</v>
      </c>
    </row>
    <row r="112" s="2" customFormat="1">
      <c r="A112" s="42"/>
      <c r="B112" s="43"/>
      <c r="C112" s="44"/>
      <c r="D112" s="243" t="s">
        <v>223</v>
      </c>
      <c r="E112" s="44"/>
      <c r="F112" s="244" t="s">
        <v>249</v>
      </c>
      <c r="G112" s="44"/>
      <c r="H112" s="44"/>
      <c r="I112" s="225"/>
      <c r="J112" s="44"/>
      <c r="K112" s="44"/>
      <c r="L112" s="48"/>
      <c r="M112" s="226"/>
      <c r="N112" s="227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223</v>
      </c>
      <c r="AU112" s="20" t="s">
        <v>21</v>
      </c>
    </row>
    <row r="113" s="13" customFormat="1">
      <c r="A113" s="13"/>
      <c r="B113" s="228"/>
      <c r="C113" s="229"/>
      <c r="D113" s="223" t="s">
        <v>150</v>
      </c>
      <c r="E113" s="230" t="s">
        <v>44</v>
      </c>
      <c r="F113" s="231" t="s">
        <v>250</v>
      </c>
      <c r="G113" s="229"/>
      <c r="H113" s="232">
        <v>14.640000000000001</v>
      </c>
      <c r="I113" s="233"/>
      <c r="J113" s="229"/>
      <c r="K113" s="229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150</v>
      </c>
      <c r="AU113" s="238" t="s">
        <v>21</v>
      </c>
      <c r="AV113" s="13" t="s">
        <v>21</v>
      </c>
      <c r="AW113" s="13" t="s">
        <v>42</v>
      </c>
      <c r="AX113" s="13" t="s">
        <v>90</v>
      </c>
      <c r="AY113" s="238" t="s">
        <v>128</v>
      </c>
    </row>
    <row r="114" s="2" customFormat="1">
      <c r="A114" s="42"/>
      <c r="B114" s="43"/>
      <c r="C114" s="44"/>
      <c r="D114" s="223" t="s">
        <v>251</v>
      </c>
      <c r="E114" s="44"/>
      <c r="F114" s="256" t="s">
        <v>252</v>
      </c>
      <c r="G114" s="44"/>
      <c r="H114" s="44"/>
      <c r="I114" s="44"/>
      <c r="J114" s="44"/>
      <c r="K114" s="44"/>
      <c r="L114" s="48"/>
      <c r="M114" s="226"/>
      <c r="N114" s="227"/>
      <c r="O114" s="88"/>
      <c r="P114" s="88"/>
      <c r="Q114" s="88"/>
      <c r="R114" s="88"/>
      <c r="S114" s="88"/>
      <c r="T114" s="89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U114" s="20" t="s">
        <v>21</v>
      </c>
    </row>
    <row r="115" s="2" customFormat="1">
      <c r="A115" s="42"/>
      <c r="B115" s="43"/>
      <c r="C115" s="44"/>
      <c r="D115" s="223" t="s">
        <v>251</v>
      </c>
      <c r="E115" s="44"/>
      <c r="F115" s="257" t="s">
        <v>253</v>
      </c>
      <c r="G115" s="44"/>
      <c r="H115" s="258">
        <v>8.0999999999999996</v>
      </c>
      <c r="I115" s="44"/>
      <c r="J115" s="44"/>
      <c r="K115" s="44"/>
      <c r="L115" s="48"/>
      <c r="M115" s="226"/>
      <c r="N115" s="227"/>
      <c r="O115" s="88"/>
      <c r="P115" s="88"/>
      <c r="Q115" s="88"/>
      <c r="R115" s="88"/>
      <c r="S115" s="88"/>
      <c r="T115" s="89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U115" s="20" t="s">
        <v>21</v>
      </c>
    </row>
    <row r="116" s="2" customFormat="1">
      <c r="A116" s="42"/>
      <c r="B116" s="43"/>
      <c r="C116" s="44"/>
      <c r="D116" s="223" t="s">
        <v>251</v>
      </c>
      <c r="E116" s="44"/>
      <c r="F116" s="257" t="s">
        <v>254</v>
      </c>
      <c r="G116" s="44"/>
      <c r="H116" s="258">
        <v>10.9</v>
      </c>
      <c r="I116" s="44"/>
      <c r="J116" s="44"/>
      <c r="K116" s="44"/>
      <c r="L116" s="48"/>
      <c r="M116" s="226"/>
      <c r="N116" s="227"/>
      <c r="O116" s="88"/>
      <c r="P116" s="88"/>
      <c r="Q116" s="88"/>
      <c r="R116" s="88"/>
      <c r="S116" s="88"/>
      <c r="T116" s="89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U116" s="20" t="s">
        <v>21</v>
      </c>
    </row>
    <row r="117" s="2" customFormat="1">
      <c r="A117" s="42"/>
      <c r="B117" s="43"/>
      <c r="C117" s="44"/>
      <c r="D117" s="223" t="s">
        <v>251</v>
      </c>
      <c r="E117" s="44"/>
      <c r="F117" s="257" t="s">
        <v>255</v>
      </c>
      <c r="G117" s="44"/>
      <c r="H117" s="258">
        <v>9</v>
      </c>
      <c r="I117" s="44"/>
      <c r="J117" s="44"/>
      <c r="K117" s="44"/>
      <c r="L117" s="48"/>
      <c r="M117" s="226"/>
      <c r="N117" s="227"/>
      <c r="O117" s="88"/>
      <c r="P117" s="88"/>
      <c r="Q117" s="88"/>
      <c r="R117" s="88"/>
      <c r="S117" s="88"/>
      <c r="T117" s="89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U117" s="20" t="s">
        <v>21</v>
      </c>
    </row>
    <row r="118" s="2" customFormat="1">
      <c r="A118" s="42"/>
      <c r="B118" s="43"/>
      <c r="C118" s="44"/>
      <c r="D118" s="223" t="s">
        <v>251</v>
      </c>
      <c r="E118" s="44"/>
      <c r="F118" s="257" t="s">
        <v>256</v>
      </c>
      <c r="G118" s="44"/>
      <c r="H118" s="258">
        <v>8.5999999999999996</v>
      </c>
      <c r="I118" s="44"/>
      <c r="J118" s="44"/>
      <c r="K118" s="44"/>
      <c r="L118" s="48"/>
      <c r="M118" s="226"/>
      <c r="N118" s="227"/>
      <c r="O118" s="88"/>
      <c r="P118" s="88"/>
      <c r="Q118" s="88"/>
      <c r="R118" s="88"/>
      <c r="S118" s="88"/>
      <c r="T118" s="89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U118" s="20" t="s">
        <v>21</v>
      </c>
    </row>
    <row r="119" s="2" customFormat="1">
      <c r="A119" s="42"/>
      <c r="B119" s="43"/>
      <c r="C119" s="44"/>
      <c r="D119" s="223" t="s">
        <v>251</v>
      </c>
      <c r="E119" s="44"/>
      <c r="F119" s="257" t="s">
        <v>257</v>
      </c>
      <c r="G119" s="44"/>
      <c r="H119" s="258">
        <v>36.600000000000001</v>
      </c>
      <c r="I119" s="44"/>
      <c r="J119" s="44"/>
      <c r="K119" s="44"/>
      <c r="L119" s="48"/>
      <c r="M119" s="226"/>
      <c r="N119" s="227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U119" s="20" t="s">
        <v>21</v>
      </c>
    </row>
    <row r="120" s="2" customFormat="1" ht="24.15" customHeight="1">
      <c r="A120" s="42"/>
      <c r="B120" s="43"/>
      <c r="C120" s="210" t="s">
        <v>155</v>
      </c>
      <c r="D120" s="210" t="s">
        <v>131</v>
      </c>
      <c r="E120" s="211" t="s">
        <v>258</v>
      </c>
      <c r="F120" s="212" t="s">
        <v>259</v>
      </c>
      <c r="G120" s="213" t="s">
        <v>194</v>
      </c>
      <c r="H120" s="214">
        <v>14.640000000000001</v>
      </c>
      <c r="I120" s="215"/>
      <c r="J120" s="216">
        <f>ROUND(I120*H120,2)</f>
        <v>0</v>
      </c>
      <c r="K120" s="212" t="s">
        <v>221</v>
      </c>
      <c r="L120" s="48"/>
      <c r="M120" s="217" t="s">
        <v>44</v>
      </c>
      <c r="N120" s="218" t="s">
        <v>53</v>
      </c>
      <c r="O120" s="88"/>
      <c r="P120" s="219">
        <f>O120*H120</f>
        <v>0</v>
      </c>
      <c r="Q120" s="219">
        <v>0</v>
      </c>
      <c r="R120" s="219">
        <f>Q120*H120</f>
        <v>0</v>
      </c>
      <c r="S120" s="219">
        <v>0</v>
      </c>
      <c r="T120" s="220">
        <f>S120*H120</f>
        <v>0</v>
      </c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R120" s="221" t="s">
        <v>146</v>
      </c>
      <c r="AT120" s="221" t="s">
        <v>131</v>
      </c>
      <c r="AU120" s="221" t="s">
        <v>21</v>
      </c>
      <c r="AY120" s="20" t="s">
        <v>128</v>
      </c>
      <c r="BE120" s="222">
        <f>IF(N120="základní",J120,0)</f>
        <v>0</v>
      </c>
      <c r="BF120" s="222">
        <f>IF(N120="snížená",J120,0)</f>
        <v>0</v>
      </c>
      <c r="BG120" s="222">
        <f>IF(N120="zákl. přenesená",J120,0)</f>
        <v>0</v>
      </c>
      <c r="BH120" s="222">
        <f>IF(N120="sníž. přenesená",J120,0)</f>
        <v>0</v>
      </c>
      <c r="BI120" s="222">
        <f>IF(N120="nulová",J120,0)</f>
        <v>0</v>
      </c>
      <c r="BJ120" s="20" t="s">
        <v>90</v>
      </c>
      <c r="BK120" s="222">
        <f>ROUND(I120*H120,2)</f>
        <v>0</v>
      </c>
      <c r="BL120" s="20" t="s">
        <v>146</v>
      </c>
      <c r="BM120" s="221" t="s">
        <v>260</v>
      </c>
    </row>
    <row r="121" s="2" customFormat="1">
      <c r="A121" s="42"/>
      <c r="B121" s="43"/>
      <c r="C121" s="44"/>
      <c r="D121" s="243" t="s">
        <v>223</v>
      </c>
      <c r="E121" s="44"/>
      <c r="F121" s="244" t="s">
        <v>261</v>
      </c>
      <c r="G121" s="44"/>
      <c r="H121" s="44"/>
      <c r="I121" s="225"/>
      <c r="J121" s="44"/>
      <c r="K121" s="44"/>
      <c r="L121" s="48"/>
      <c r="M121" s="226"/>
      <c r="N121" s="227"/>
      <c r="O121" s="88"/>
      <c r="P121" s="88"/>
      <c r="Q121" s="88"/>
      <c r="R121" s="88"/>
      <c r="S121" s="88"/>
      <c r="T121" s="89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T121" s="20" t="s">
        <v>223</v>
      </c>
      <c r="AU121" s="20" t="s">
        <v>21</v>
      </c>
    </row>
    <row r="122" s="13" customFormat="1">
      <c r="A122" s="13"/>
      <c r="B122" s="228"/>
      <c r="C122" s="229"/>
      <c r="D122" s="223" t="s">
        <v>150</v>
      </c>
      <c r="E122" s="230" t="s">
        <v>44</v>
      </c>
      <c r="F122" s="231" t="s">
        <v>253</v>
      </c>
      <c r="G122" s="229"/>
      <c r="H122" s="232">
        <v>8.0999999999999996</v>
      </c>
      <c r="I122" s="233"/>
      <c r="J122" s="229"/>
      <c r="K122" s="229"/>
      <c r="L122" s="234"/>
      <c r="M122" s="235"/>
      <c r="N122" s="236"/>
      <c r="O122" s="236"/>
      <c r="P122" s="236"/>
      <c r="Q122" s="236"/>
      <c r="R122" s="236"/>
      <c r="S122" s="236"/>
      <c r="T122" s="23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8" t="s">
        <v>150</v>
      </c>
      <c r="AU122" s="238" t="s">
        <v>21</v>
      </c>
      <c r="AV122" s="13" t="s">
        <v>21</v>
      </c>
      <c r="AW122" s="13" t="s">
        <v>42</v>
      </c>
      <c r="AX122" s="13" t="s">
        <v>82</v>
      </c>
      <c r="AY122" s="238" t="s">
        <v>128</v>
      </c>
    </row>
    <row r="123" s="13" customFormat="1">
      <c r="A123" s="13"/>
      <c r="B123" s="228"/>
      <c r="C123" s="229"/>
      <c r="D123" s="223" t="s">
        <v>150</v>
      </c>
      <c r="E123" s="230" t="s">
        <v>44</v>
      </c>
      <c r="F123" s="231" t="s">
        <v>254</v>
      </c>
      <c r="G123" s="229"/>
      <c r="H123" s="232">
        <v>10.9</v>
      </c>
      <c r="I123" s="233"/>
      <c r="J123" s="229"/>
      <c r="K123" s="229"/>
      <c r="L123" s="234"/>
      <c r="M123" s="235"/>
      <c r="N123" s="236"/>
      <c r="O123" s="236"/>
      <c r="P123" s="236"/>
      <c r="Q123" s="236"/>
      <c r="R123" s="236"/>
      <c r="S123" s="236"/>
      <c r="T123" s="237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8" t="s">
        <v>150</v>
      </c>
      <c r="AU123" s="238" t="s">
        <v>21</v>
      </c>
      <c r="AV123" s="13" t="s">
        <v>21</v>
      </c>
      <c r="AW123" s="13" t="s">
        <v>42</v>
      </c>
      <c r="AX123" s="13" t="s">
        <v>82</v>
      </c>
      <c r="AY123" s="238" t="s">
        <v>128</v>
      </c>
    </row>
    <row r="124" s="13" customFormat="1">
      <c r="A124" s="13"/>
      <c r="B124" s="228"/>
      <c r="C124" s="229"/>
      <c r="D124" s="223" t="s">
        <v>150</v>
      </c>
      <c r="E124" s="230" t="s">
        <v>44</v>
      </c>
      <c r="F124" s="231" t="s">
        <v>255</v>
      </c>
      <c r="G124" s="229"/>
      <c r="H124" s="232">
        <v>9</v>
      </c>
      <c r="I124" s="233"/>
      <c r="J124" s="229"/>
      <c r="K124" s="229"/>
      <c r="L124" s="234"/>
      <c r="M124" s="235"/>
      <c r="N124" s="236"/>
      <c r="O124" s="236"/>
      <c r="P124" s="236"/>
      <c r="Q124" s="236"/>
      <c r="R124" s="236"/>
      <c r="S124" s="236"/>
      <c r="T124" s="23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8" t="s">
        <v>150</v>
      </c>
      <c r="AU124" s="238" t="s">
        <v>21</v>
      </c>
      <c r="AV124" s="13" t="s">
        <v>21</v>
      </c>
      <c r="AW124" s="13" t="s">
        <v>42</v>
      </c>
      <c r="AX124" s="13" t="s">
        <v>82</v>
      </c>
      <c r="AY124" s="238" t="s">
        <v>128</v>
      </c>
    </row>
    <row r="125" s="13" customFormat="1">
      <c r="A125" s="13"/>
      <c r="B125" s="228"/>
      <c r="C125" s="229"/>
      <c r="D125" s="223" t="s">
        <v>150</v>
      </c>
      <c r="E125" s="230" t="s">
        <v>44</v>
      </c>
      <c r="F125" s="231" t="s">
        <v>256</v>
      </c>
      <c r="G125" s="229"/>
      <c r="H125" s="232">
        <v>8.5999999999999996</v>
      </c>
      <c r="I125" s="233"/>
      <c r="J125" s="229"/>
      <c r="K125" s="229"/>
      <c r="L125" s="234"/>
      <c r="M125" s="235"/>
      <c r="N125" s="236"/>
      <c r="O125" s="236"/>
      <c r="P125" s="236"/>
      <c r="Q125" s="236"/>
      <c r="R125" s="236"/>
      <c r="S125" s="236"/>
      <c r="T125" s="23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8" t="s">
        <v>150</v>
      </c>
      <c r="AU125" s="238" t="s">
        <v>21</v>
      </c>
      <c r="AV125" s="13" t="s">
        <v>21</v>
      </c>
      <c r="AW125" s="13" t="s">
        <v>42</v>
      </c>
      <c r="AX125" s="13" t="s">
        <v>82</v>
      </c>
      <c r="AY125" s="238" t="s">
        <v>128</v>
      </c>
    </row>
    <row r="126" s="15" customFormat="1">
      <c r="A126" s="15"/>
      <c r="B126" s="259"/>
      <c r="C126" s="260"/>
      <c r="D126" s="223" t="s">
        <v>150</v>
      </c>
      <c r="E126" s="261" t="s">
        <v>192</v>
      </c>
      <c r="F126" s="262" t="s">
        <v>257</v>
      </c>
      <c r="G126" s="260"/>
      <c r="H126" s="263">
        <v>36.600000000000001</v>
      </c>
      <c r="I126" s="264"/>
      <c r="J126" s="260"/>
      <c r="K126" s="260"/>
      <c r="L126" s="265"/>
      <c r="M126" s="266"/>
      <c r="N126" s="267"/>
      <c r="O126" s="267"/>
      <c r="P126" s="267"/>
      <c r="Q126" s="267"/>
      <c r="R126" s="267"/>
      <c r="S126" s="267"/>
      <c r="T126" s="268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9" t="s">
        <v>150</v>
      </c>
      <c r="AU126" s="269" t="s">
        <v>21</v>
      </c>
      <c r="AV126" s="15" t="s">
        <v>142</v>
      </c>
      <c r="AW126" s="15" t="s">
        <v>42</v>
      </c>
      <c r="AX126" s="15" t="s">
        <v>82</v>
      </c>
      <c r="AY126" s="269" t="s">
        <v>128</v>
      </c>
    </row>
    <row r="127" s="13" customFormat="1">
      <c r="A127" s="13"/>
      <c r="B127" s="228"/>
      <c r="C127" s="229"/>
      <c r="D127" s="223" t="s">
        <v>150</v>
      </c>
      <c r="E127" s="230" t="s">
        <v>44</v>
      </c>
      <c r="F127" s="231" t="s">
        <v>262</v>
      </c>
      <c r="G127" s="229"/>
      <c r="H127" s="232">
        <v>14.640000000000001</v>
      </c>
      <c r="I127" s="233"/>
      <c r="J127" s="229"/>
      <c r="K127" s="229"/>
      <c r="L127" s="234"/>
      <c r="M127" s="235"/>
      <c r="N127" s="236"/>
      <c r="O127" s="236"/>
      <c r="P127" s="236"/>
      <c r="Q127" s="236"/>
      <c r="R127" s="236"/>
      <c r="S127" s="236"/>
      <c r="T127" s="23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8" t="s">
        <v>150</v>
      </c>
      <c r="AU127" s="238" t="s">
        <v>21</v>
      </c>
      <c r="AV127" s="13" t="s">
        <v>21</v>
      </c>
      <c r="AW127" s="13" t="s">
        <v>42</v>
      </c>
      <c r="AX127" s="13" t="s">
        <v>90</v>
      </c>
      <c r="AY127" s="238" t="s">
        <v>128</v>
      </c>
    </row>
    <row r="128" s="2" customFormat="1">
      <c r="A128" s="42"/>
      <c r="B128" s="43"/>
      <c r="C128" s="44"/>
      <c r="D128" s="223" t="s">
        <v>251</v>
      </c>
      <c r="E128" s="44"/>
      <c r="F128" s="256" t="s">
        <v>252</v>
      </c>
      <c r="G128" s="44"/>
      <c r="H128" s="44"/>
      <c r="I128" s="44"/>
      <c r="J128" s="44"/>
      <c r="K128" s="44"/>
      <c r="L128" s="48"/>
      <c r="M128" s="226"/>
      <c r="N128" s="227"/>
      <c r="O128" s="88"/>
      <c r="P128" s="88"/>
      <c r="Q128" s="88"/>
      <c r="R128" s="88"/>
      <c r="S128" s="88"/>
      <c r="T128" s="89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U128" s="20" t="s">
        <v>21</v>
      </c>
    </row>
    <row r="129" s="2" customFormat="1">
      <c r="A129" s="42"/>
      <c r="B129" s="43"/>
      <c r="C129" s="44"/>
      <c r="D129" s="223" t="s">
        <v>251</v>
      </c>
      <c r="E129" s="44"/>
      <c r="F129" s="257" t="s">
        <v>253</v>
      </c>
      <c r="G129" s="44"/>
      <c r="H129" s="258">
        <v>8.0999999999999996</v>
      </c>
      <c r="I129" s="44"/>
      <c r="J129" s="44"/>
      <c r="K129" s="44"/>
      <c r="L129" s="48"/>
      <c r="M129" s="226"/>
      <c r="N129" s="227"/>
      <c r="O129" s="88"/>
      <c r="P129" s="88"/>
      <c r="Q129" s="88"/>
      <c r="R129" s="88"/>
      <c r="S129" s="88"/>
      <c r="T129" s="89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U129" s="20" t="s">
        <v>21</v>
      </c>
    </row>
    <row r="130" s="2" customFormat="1">
      <c r="A130" s="42"/>
      <c r="B130" s="43"/>
      <c r="C130" s="44"/>
      <c r="D130" s="223" t="s">
        <v>251</v>
      </c>
      <c r="E130" s="44"/>
      <c r="F130" s="257" t="s">
        <v>254</v>
      </c>
      <c r="G130" s="44"/>
      <c r="H130" s="258">
        <v>10.9</v>
      </c>
      <c r="I130" s="44"/>
      <c r="J130" s="44"/>
      <c r="K130" s="44"/>
      <c r="L130" s="48"/>
      <c r="M130" s="226"/>
      <c r="N130" s="227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U130" s="20" t="s">
        <v>21</v>
      </c>
    </row>
    <row r="131" s="2" customFormat="1">
      <c r="A131" s="42"/>
      <c r="B131" s="43"/>
      <c r="C131" s="44"/>
      <c r="D131" s="223" t="s">
        <v>251</v>
      </c>
      <c r="E131" s="44"/>
      <c r="F131" s="257" t="s">
        <v>255</v>
      </c>
      <c r="G131" s="44"/>
      <c r="H131" s="258">
        <v>9</v>
      </c>
      <c r="I131" s="44"/>
      <c r="J131" s="44"/>
      <c r="K131" s="44"/>
      <c r="L131" s="48"/>
      <c r="M131" s="226"/>
      <c r="N131" s="227"/>
      <c r="O131" s="88"/>
      <c r="P131" s="88"/>
      <c r="Q131" s="88"/>
      <c r="R131" s="88"/>
      <c r="S131" s="88"/>
      <c r="T131" s="89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U131" s="20" t="s">
        <v>21</v>
      </c>
    </row>
    <row r="132" s="2" customFormat="1">
      <c r="A132" s="42"/>
      <c r="B132" s="43"/>
      <c r="C132" s="44"/>
      <c r="D132" s="223" t="s">
        <v>251</v>
      </c>
      <c r="E132" s="44"/>
      <c r="F132" s="257" t="s">
        <v>256</v>
      </c>
      <c r="G132" s="44"/>
      <c r="H132" s="258">
        <v>8.5999999999999996</v>
      </c>
      <c r="I132" s="44"/>
      <c r="J132" s="44"/>
      <c r="K132" s="44"/>
      <c r="L132" s="48"/>
      <c r="M132" s="226"/>
      <c r="N132" s="227"/>
      <c r="O132" s="88"/>
      <c r="P132" s="88"/>
      <c r="Q132" s="88"/>
      <c r="R132" s="88"/>
      <c r="S132" s="88"/>
      <c r="T132" s="89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U132" s="20" t="s">
        <v>21</v>
      </c>
    </row>
    <row r="133" s="2" customFormat="1">
      <c r="A133" s="42"/>
      <c r="B133" s="43"/>
      <c r="C133" s="44"/>
      <c r="D133" s="223" t="s">
        <v>251</v>
      </c>
      <c r="E133" s="44"/>
      <c r="F133" s="257" t="s">
        <v>257</v>
      </c>
      <c r="G133" s="44"/>
      <c r="H133" s="258">
        <v>36.600000000000001</v>
      </c>
      <c r="I133" s="44"/>
      <c r="J133" s="44"/>
      <c r="K133" s="44"/>
      <c r="L133" s="48"/>
      <c r="M133" s="226"/>
      <c r="N133" s="227"/>
      <c r="O133" s="88"/>
      <c r="P133" s="88"/>
      <c r="Q133" s="88"/>
      <c r="R133" s="88"/>
      <c r="S133" s="88"/>
      <c r="T133" s="89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U133" s="20" t="s">
        <v>21</v>
      </c>
    </row>
    <row r="134" s="2" customFormat="1" ht="24.15" customHeight="1">
      <c r="A134" s="42"/>
      <c r="B134" s="43"/>
      <c r="C134" s="210" t="s">
        <v>160</v>
      </c>
      <c r="D134" s="210" t="s">
        <v>131</v>
      </c>
      <c r="E134" s="211" t="s">
        <v>263</v>
      </c>
      <c r="F134" s="212" t="s">
        <v>264</v>
      </c>
      <c r="G134" s="213" t="s">
        <v>194</v>
      </c>
      <c r="H134" s="214">
        <v>0.58899999999999997</v>
      </c>
      <c r="I134" s="215"/>
      <c r="J134" s="216">
        <f>ROUND(I134*H134,2)</f>
        <v>0</v>
      </c>
      <c r="K134" s="212" t="s">
        <v>221</v>
      </c>
      <c r="L134" s="48"/>
      <c r="M134" s="217" t="s">
        <v>44</v>
      </c>
      <c r="N134" s="218" t="s">
        <v>53</v>
      </c>
      <c r="O134" s="88"/>
      <c r="P134" s="219">
        <f>O134*H134</f>
        <v>0</v>
      </c>
      <c r="Q134" s="219">
        <v>0</v>
      </c>
      <c r="R134" s="219">
        <f>Q134*H134</f>
        <v>0</v>
      </c>
      <c r="S134" s="219">
        <v>0</v>
      </c>
      <c r="T134" s="220">
        <f>S134*H134</f>
        <v>0</v>
      </c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R134" s="221" t="s">
        <v>146</v>
      </c>
      <c r="AT134" s="221" t="s">
        <v>131</v>
      </c>
      <c r="AU134" s="221" t="s">
        <v>21</v>
      </c>
      <c r="AY134" s="20" t="s">
        <v>128</v>
      </c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20" t="s">
        <v>90</v>
      </c>
      <c r="BK134" s="222">
        <f>ROUND(I134*H134,2)</f>
        <v>0</v>
      </c>
      <c r="BL134" s="20" t="s">
        <v>146</v>
      </c>
      <c r="BM134" s="221" t="s">
        <v>265</v>
      </c>
    </row>
    <row r="135" s="2" customFormat="1">
      <c r="A135" s="42"/>
      <c r="B135" s="43"/>
      <c r="C135" s="44"/>
      <c r="D135" s="243" t="s">
        <v>223</v>
      </c>
      <c r="E135" s="44"/>
      <c r="F135" s="244" t="s">
        <v>266</v>
      </c>
      <c r="G135" s="44"/>
      <c r="H135" s="44"/>
      <c r="I135" s="225"/>
      <c r="J135" s="44"/>
      <c r="K135" s="44"/>
      <c r="L135" s="48"/>
      <c r="M135" s="226"/>
      <c r="N135" s="227"/>
      <c r="O135" s="88"/>
      <c r="P135" s="88"/>
      <c r="Q135" s="88"/>
      <c r="R135" s="88"/>
      <c r="S135" s="88"/>
      <c r="T135" s="89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T135" s="20" t="s">
        <v>223</v>
      </c>
      <c r="AU135" s="20" t="s">
        <v>21</v>
      </c>
    </row>
    <row r="136" s="13" customFormat="1">
      <c r="A136" s="13"/>
      <c r="B136" s="228"/>
      <c r="C136" s="229"/>
      <c r="D136" s="223" t="s">
        <v>150</v>
      </c>
      <c r="E136" s="230" t="s">
        <v>44</v>
      </c>
      <c r="F136" s="231" t="s">
        <v>267</v>
      </c>
      <c r="G136" s="229"/>
      <c r="H136" s="232">
        <v>0.58899999999999997</v>
      </c>
      <c r="I136" s="233"/>
      <c r="J136" s="229"/>
      <c r="K136" s="229"/>
      <c r="L136" s="234"/>
      <c r="M136" s="235"/>
      <c r="N136" s="236"/>
      <c r="O136" s="236"/>
      <c r="P136" s="236"/>
      <c r="Q136" s="236"/>
      <c r="R136" s="236"/>
      <c r="S136" s="236"/>
      <c r="T136" s="23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8" t="s">
        <v>150</v>
      </c>
      <c r="AU136" s="238" t="s">
        <v>21</v>
      </c>
      <c r="AV136" s="13" t="s">
        <v>21</v>
      </c>
      <c r="AW136" s="13" t="s">
        <v>42</v>
      </c>
      <c r="AX136" s="13" t="s">
        <v>90</v>
      </c>
      <c r="AY136" s="238" t="s">
        <v>128</v>
      </c>
    </row>
    <row r="137" s="2" customFormat="1" ht="24.15" customHeight="1">
      <c r="A137" s="42"/>
      <c r="B137" s="43"/>
      <c r="C137" s="210" t="s">
        <v>165</v>
      </c>
      <c r="D137" s="210" t="s">
        <v>131</v>
      </c>
      <c r="E137" s="211" t="s">
        <v>268</v>
      </c>
      <c r="F137" s="212" t="s">
        <v>269</v>
      </c>
      <c r="G137" s="213" t="s">
        <v>194</v>
      </c>
      <c r="H137" s="214">
        <v>7.3200000000000003</v>
      </c>
      <c r="I137" s="215"/>
      <c r="J137" s="216">
        <f>ROUND(I137*H137,2)</f>
        <v>0</v>
      </c>
      <c r="K137" s="212" t="s">
        <v>221</v>
      </c>
      <c r="L137" s="48"/>
      <c r="M137" s="217" t="s">
        <v>44</v>
      </c>
      <c r="N137" s="218" t="s">
        <v>53</v>
      </c>
      <c r="O137" s="88"/>
      <c r="P137" s="219">
        <f>O137*H137</f>
        <v>0</v>
      </c>
      <c r="Q137" s="219">
        <v>0</v>
      </c>
      <c r="R137" s="219">
        <f>Q137*H137</f>
        <v>0</v>
      </c>
      <c r="S137" s="219">
        <v>0</v>
      </c>
      <c r="T137" s="220">
        <f>S137*H137</f>
        <v>0</v>
      </c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R137" s="221" t="s">
        <v>146</v>
      </c>
      <c r="AT137" s="221" t="s">
        <v>131</v>
      </c>
      <c r="AU137" s="221" t="s">
        <v>21</v>
      </c>
      <c r="AY137" s="20" t="s">
        <v>128</v>
      </c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20" t="s">
        <v>90</v>
      </c>
      <c r="BK137" s="222">
        <f>ROUND(I137*H137,2)</f>
        <v>0</v>
      </c>
      <c r="BL137" s="20" t="s">
        <v>146</v>
      </c>
      <c r="BM137" s="221" t="s">
        <v>270</v>
      </c>
    </row>
    <row r="138" s="2" customFormat="1">
      <c r="A138" s="42"/>
      <c r="B138" s="43"/>
      <c r="C138" s="44"/>
      <c r="D138" s="243" t="s">
        <v>223</v>
      </c>
      <c r="E138" s="44"/>
      <c r="F138" s="244" t="s">
        <v>271</v>
      </c>
      <c r="G138" s="44"/>
      <c r="H138" s="44"/>
      <c r="I138" s="225"/>
      <c r="J138" s="44"/>
      <c r="K138" s="44"/>
      <c r="L138" s="48"/>
      <c r="M138" s="226"/>
      <c r="N138" s="227"/>
      <c r="O138" s="88"/>
      <c r="P138" s="88"/>
      <c r="Q138" s="88"/>
      <c r="R138" s="88"/>
      <c r="S138" s="88"/>
      <c r="T138" s="89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T138" s="20" t="s">
        <v>223</v>
      </c>
      <c r="AU138" s="20" t="s">
        <v>21</v>
      </c>
    </row>
    <row r="139" s="13" customFormat="1">
      <c r="A139" s="13"/>
      <c r="B139" s="228"/>
      <c r="C139" s="229"/>
      <c r="D139" s="223" t="s">
        <v>150</v>
      </c>
      <c r="E139" s="230" t="s">
        <v>44</v>
      </c>
      <c r="F139" s="231" t="s">
        <v>272</v>
      </c>
      <c r="G139" s="229"/>
      <c r="H139" s="232">
        <v>7.3200000000000003</v>
      </c>
      <c r="I139" s="233"/>
      <c r="J139" s="229"/>
      <c r="K139" s="229"/>
      <c r="L139" s="234"/>
      <c r="M139" s="235"/>
      <c r="N139" s="236"/>
      <c r="O139" s="236"/>
      <c r="P139" s="236"/>
      <c r="Q139" s="236"/>
      <c r="R139" s="236"/>
      <c r="S139" s="236"/>
      <c r="T139" s="23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8" t="s">
        <v>150</v>
      </c>
      <c r="AU139" s="238" t="s">
        <v>21</v>
      </c>
      <c r="AV139" s="13" t="s">
        <v>21</v>
      </c>
      <c r="AW139" s="13" t="s">
        <v>42</v>
      </c>
      <c r="AX139" s="13" t="s">
        <v>90</v>
      </c>
      <c r="AY139" s="238" t="s">
        <v>128</v>
      </c>
    </row>
    <row r="140" s="2" customFormat="1">
      <c r="A140" s="42"/>
      <c r="B140" s="43"/>
      <c r="C140" s="44"/>
      <c r="D140" s="223" t="s">
        <v>251</v>
      </c>
      <c r="E140" s="44"/>
      <c r="F140" s="256" t="s">
        <v>252</v>
      </c>
      <c r="G140" s="44"/>
      <c r="H140" s="44"/>
      <c r="I140" s="44"/>
      <c r="J140" s="44"/>
      <c r="K140" s="44"/>
      <c r="L140" s="48"/>
      <c r="M140" s="226"/>
      <c r="N140" s="227"/>
      <c r="O140" s="88"/>
      <c r="P140" s="88"/>
      <c r="Q140" s="88"/>
      <c r="R140" s="88"/>
      <c r="S140" s="88"/>
      <c r="T140" s="89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U140" s="20" t="s">
        <v>21</v>
      </c>
    </row>
    <row r="141" s="2" customFormat="1">
      <c r="A141" s="42"/>
      <c r="B141" s="43"/>
      <c r="C141" s="44"/>
      <c r="D141" s="223" t="s">
        <v>251</v>
      </c>
      <c r="E141" s="44"/>
      <c r="F141" s="257" t="s">
        <v>253</v>
      </c>
      <c r="G141" s="44"/>
      <c r="H141" s="258">
        <v>8.0999999999999996</v>
      </c>
      <c r="I141" s="44"/>
      <c r="J141" s="44"/>
      <c r="K141" s="44"/>
      <c r="L141" s="48"/>
      <c r="M141" s="226"/>
      <c r="N141" s="227"/>
      <c r="O141" s="88"/>
      <c r="P141" s="88"/>
      <c r="Q141" s="88"/>
      <c r="R141" s="88"/>
      <c r="S141" s="88"/>
      <c r="T141" s="89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U141" s="20" t="s">
        <v>21</v>
      </c>
    </row>
    <row r="142" s="2" customFormat="1">
      <c r="A142" s="42"/>
      <c r="B142" s="43"/>
      <c r="C142" s="44"/>
      <c r="D142" s="223" t="s">
        <v>251</v>
      </c>
      <c r="E142" s="44"/>
      <c r="F142" s="257" t="s">
        <v>254</v>
      </c>
      <c r="G142" s="44"/>
      <c r="H142" s="258">
        <v>10.9</v>
      </c>
      <c r="I142" s="44"/>
      <c r="J142" s="44"/>
      <c r="K142" s="44"/>
      <c r="L142" s="48"/>
      <c r="M142" s="226"/>
      <c r="N142" s="227"/>
      <c r="O142" s="88"/>
      <c r="P142" s="88"/>
      <c r="Q142" s="88"/>
      <c r="R142" s="88"/>
      <c r="S142" s="88"/>
      <c r="T142" s="89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U142" s="20" t="s">
        <v>21</v>
      </c>
    </row>
    <row r="143" s="2" customFormat="1">
      <c r="A143" s="42"/>
      <c r="B143" s="43"/>
      <c r="C143" s="44"/>
      <c r="D143" s="223" t="s">
        <v>251</v>
      </c>
      <c r="E143" s="44"/>
      <c r="F143" s="257" t="s">
        <v>255</v>
      </c>
      <c r="G143" s="44"/>
      <c r="H143" s="258">
        <v>9</v>
      </c>
      <c r="I143" s="44"/>
      <c r="J143" s="44"/>
      <c r="K143" s="44"/>
      <c r="L143" s="48"/>
      <c r="M143" s="226"/>
      <c r="N143" s="227"/>
      <c r="O143" s="88"/>
      <c r="P143" s="88"/>
      <c r="Q143" s="88"/>
      <c r="R143" s="88"/>
      <c r="S143" s="88"/>
      <c r="T143" s="89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U143" s="20" t="s">
        <v>21</v>
      </c>
    </row>
    <row r="144" s="2" customFormat="1">
      <c r="A144" s="42"/>
      <c r="B144" s="43"/>
      <c r="C144" s="44"/>
      <c r="D144" s="223" t="s">
        <v>251</v>
      </c>
      <c r="E144" s="44"/>
      <c r="F144" s="257" t="s">
        <v>256</v>
      </c>
      <c r="G144" s="44"/>
      <c r="H144" s="258">
        <v>8.5999999999999996</v>
      </c>
      <c r="I144" s="44"/>
      <c r="J144" s="44"/>
      <c r="K144" s="44"/>
      <c r="L144" s="48"/>
      <c r="M144" s="226"/>
      <c r="N144" s="227"/>
      <c r="O144" s="88"/>
      <c r="P144" s="88"/>
      <c r="Q144" s="88"/>
      <c r="R144" s="88"/>
      <c r="S144" s="88"/>
      <c r="T144" s="89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U144" s="20" t="s">
        <v>21</v>
      </c>
    </row>
    <row r="145" s="2" customFormat="1">
      <c r="A145" s="42"/>
      <c r="B145" s="43"/>
      <c r="C145" s="44"/>
      <c r="D145" s="223" t="s">
        <v>251</v>
      </c>
      <c r="E145" s="44"/>
      <c r="F145" s="257" t="s">
        <v>257</v>
      </c>
      <c r="G145" s="44"/>
      <c r="H145" s="258">
        <v>36.600000000000001</v>
      </c>
      <c r="I145" s="44"/>
      <c r="J145" s="44"/>
      <c r="K145" s="44"/>
      <c r="L145" s="48"/>
      <c r="M145" s="226"/>
      <c r="N145" s="227"/>
      <c r="O145" s="88"/>
      <c r="P145" s="88"/>
      <c r="Q145" s="88"/>
      <c r="R145" s="88"/>
      <c r="S145" s="88"/>
      <c r="T145" s="89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U145" s="20" t="s">
        <v>21</v>
      </c>
    </row>
    <row r="146" s="2" customFormat="1" ht="24.15" customHeight="1">
      <c r="A146" s="42"/>
      <c r="B146" s="43"/>
      <c r="C146" s="210" t="s">
        <v>171</v>
      </c>
      <c r="D146" s="210" t="s">
        <v>131</v>
      </c>
      <c r="E146" s="211" t="s">
        <v>273</v>
      </c>
      <c r="F146" s="212" t="s">
        <v>274</v>
      </c>
      <c r="G146" s="213" t="s">
        <v>194</v>
      </c>
      <c r="H146" s="214">
        <v>19.600000000000001</v>
      </c>
      <c r="I146" s="215"/>
      <c r="J146" s="216">
        <f>ROUND(I146*H146,2)</f>
        <v>0</v>
      </c>
      <c r="K146" s="212" t="s">
        <v>221</v>
      </c>
      <c r="L146" s="48"/>
      <c r="M146" s="217" t="s">
        <v>44</v>
      </c>
      <c r="N146" s="218" t="s">
        <v>53</v>
      </c>
      <c r="O146" s="88"/>
      <c r="P146" s="219">
        <f>O146*H146</f>
        <v>0</v>
      </c>
      <c r="Q146" s="219">
        <v>0</v>
      </c>
      <c r="R146" s="219">
        <f>Q146*H146</f>
        <v>0</v>
      </c>
      <c r="S146" s="219">
        <v>0</v>
      </c>
      <c r="T146" s="220">
        <f>S146*H146</f>
        <v>0</v>
      </c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R146" s="221" t="s">
        <v>146</v>
      </c>
      <c r="AT146" s="221" t="s">
        <v>131</v>
      </c>
      <c r="AU146" s="221" t="s">
        <v>21</v>
      </c>
      <c r="AY146" s="20" t="s">
        <v>128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20" t="s">
        <v>90</v>
      </c>
      <c r="BK146" s="222">
        <f>ROUND(I146*H146,2)</f>
        <v>0</v>
      </c>
      <c r="BL146" s="20" t="s">
        <v>146</v>
      </c>
      <c r="BM146" s="221" t="s">
        <v>275</v>
      </c>
    </row>
    <row r="147" s="2" customFormat="1">
      <c r="A147" s="42"/>
      <c r="B147" s="43"/>
      <c r="C147" s="44"/>
      <c r="D147" s="243" t="s">
        <v>223</v>
      </c>
      <c r="E147" s="44"/>
      <c r="F147" s="244" t="s">
        <v>276</v>
      </c>
      <c r="G147" s="44"/>
      <c r="H147" s="44"/>
      <c r="I147" s="225"/>
      <c r="J147" s="44"/>
      <c r="K147" s="44"/>
      <c r="L147" s="48"/>
      <c r="M147" s="226"/>
      <c r="N147" s="227"/>
      <c r="O147" s="88"/>
      <c r="P147" s="88"/>
      <c r="Q147" s="88"/>
      <c r="R147" s="88"/>
      <c r="S147" s="88"/>
      <c r="T147" s="89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T147" s="20" t="s">
        <v>223</v>
      </c>
      <c r="AU147" s="20" t="s">
        <v>21</v>
      </c>
    </row>
    <row r="148" s="13" customFormat="1">
      <c r="A148" s="13"/>
      <c r="B148" s="228"/>
      <c r="C148" s="229"/>
      <c r="D148" s="223" t="s">
        <v>150</v>
      </c>
      <c r="E148" s="230" t="s">
        <v>44</v>
      </c>
      <c r="F148" s="231" t="s">
        <v>277</v>
      </c>
      <c r="G148" s="229"/>
      <c r="H148" s="232">
        <v>19.600000000000001</v>
      </c>
      <c r="I148" s="233"/>
      <c r="J148" s="229"/>
      <c r="K148" s="229"/>
      <c r="L148" s="234"/>
      <c r="M148" s="235"/>
      <c r="N148" s="236"/>
      <c r="O148" s="236"/>
      <c r="P148" s="236"/>
      <c r="Q148" s="236"/>
      <c r="R148" s="236"/>
      <c r="S148" s="236"/>
      <c r="T148" s="23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8" t="s">
        <v>150</v>
      </c>
      <c r="AU148" s="238" t="s">
        <v>21</v>
      </c>
      <c r="AV148" s="13" t="s">
        <v>21</v>
      </c>
      <c r="AW148" s="13" t="s">
        <v>42</v>
      </c>
      <c r="AX148" s="13" t="s">
        <v>90</v>
      </c>
      <c r="AY148" s="238" t="s">
        <v>128</v>
      </c>
    </row>
    <row r="149" s="2" customFormat="1">
      <c r="A149" s="42"/>
      <c r="B149" s="43"/>
      <c r="C149" s="44"/>
      <c r="D149" s="223" t="s">
        <v>251</v>
      </c>
      <c r="E149" s="44"/>
      <c r="F149" s="256" t="s">
        <v>278</v>
      </c>
      <c r="G149" s="44"/>
      <c r="H149" s="44"/>
      <c r="I149" s="44"/>
      <c r="J149" s="44"/>
      <c r="K149" s="44"/>
      <c r="L149" s="48"/>
      <c r="M149" s="226"/>
      <c r="N149" s="227"/>
      <c r="O149" s="88"/>
      <c r="P149" s="88"/>
      <c r="Q149" s="88"/>
      <c r="R149" s="88"/>
      <c r="S149" s="88"/>
      <c r="T149" s="89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U149" s="20" t="s">
        <v>21</v>
      </c>
    </row>
    <row r="150" s="2" customFormat="1">
      <c r="A150" s="42"/>
      <c r="B150" s="43"/>
      <c r="C150" s="44"/>
      <c r="D150" s="223" t="s">
        <v>251</v>
      </c>
      <c r="E150" s="44"/>
      <c r="F150" s="257" t="s">
        <v>279</v>
      </c>
      <c r="G150" s="44"/>
      <c r="H150" s="258">
        <v>49</v>
      </c>
      <c r="I150" s="44"/>
      <c r="J150" s="44"/>
      <c r="K150" s="44"/>
      <c r="L150" s="48"/>
      <c r="M150" s="226"/>
      <c r="N150" s="227"/>
      <c r="O150" s="88"/>
      <c r="P150" s="88"/>
      <c r="Q150" s="88"/>
      <c r="R150" s="88"/>
      <c r="S150" s="88"/>
      <c r="T150" s="89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U150" s="20" t="s">
        <v>21</v>
      </c>
    </row>
    <row r="151" s="2" customFormat="1">
      <c r="A151" s="42"/>
      <c r="B151" s="43"/>
      <c r="C151" s="44"/>
      <c r="D151" s="223" t="s">
        <v>251</v>
      </c>
      <c r="E151" s="44"/>
      <c r="F151" s="257" t="s">
        <v>257</v>
      </c>
      <c r="G151" s="44"/>
      <c r="H151" s="258">
        <v>49</v>
      </c>
      <c r="I151" s="44"/>
      <c r="J151" s="44"/>
      <c r="K151" s="44"/>
      <c r="L151" s="48"/>
      <c r="M151" s="226"/>
      <c r="N151" s="227"/>
      <c r="O151" s="88"/>
      <c r="P151" s="88"/>
      <c r="Q151" s="88"/>
      <c r="R151" s="88"/>
      <c r="S151" s="88"/>
      <c r="T151" s="89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U151" s="20" t="s">
        <v>21</v>
      </c>
    </row>
    <row r="152" s="2" customFormat="1" ht="24.15" customHeight="1">
      <c r="A152" s="42"/>
      <c r="B152" s="43"/>
      <c r="C152" s="210" t="s">
        <v>176</v>
      </c>
      <c r="D152" s="210" t="s">
        <v>131</v>
      </c>
      <c r="E152" s="211" t="s">
        <v>280</v>
      </c>
      <c r="F152" s="212" t="s">
        <v>281</v>
      </c>
      <c r="G152" s="213" t="s">
        <v>194</v>
      </c>
      <c r="H152" s="214">
        <v>19.600000000000001</v>
      </c>
      <c r="I152" s="215"/>
      <c r="J152" s="216">
        <f>ROUND(I152*H152,2)</f>
        <v>0</v>
      </c>
      <c r="K152" s="212" t="s">
        <v>221</v>
      </c>
      <c r="L152" s="48"/>
      <c r="M152" s="217" t="s">
        <v>44</v>
      </c>
      <c r="N152" s="218" t="s">
        <v>53</v>
      </c>
      <c r="O152" s="88"/>
      <c r="P152" s="219">
        <f>O152*H152</f>
        <v>0</v>
      </c>
      <c r="Q152" s="219">
        <v>0</v>
      </c>
      <c r="R152" s="219">
        <f>Q152*H152</f>
        <v>0</v>
      </c>
      <c r="S152" s="219">
        <v>0</v>
      </c>
      <c r="T152" s="220">
        <f>S152*H152</f>
        <v>0</v>
      </c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R152" s="221" t="s">
        <v>146</v>
      </c>
      <c r="AT152" s="221" t="s">
        <v>131</v>
      </c>
      <c r="AU152" s="221" t="s">
        <v>21</v>
      </c>
      <c r="AY152" s="20" t="s">
        <v>128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20" t="s">
        <v>90</v>
      </c>
      <c r="BK152" s="222">
        <f>ROUND(I152*H152,2)</f>
        <v>0</v>
      </c>
      <c r="BL152" s="20" t="s">
        <v>146</v>
      </c>
      <c r="BM152" s="221" t="s">
        <v>282</v>
      </c>
    </row>
    <row r="153" s="2" customFormat="1">
      <c r="A153" s="42"/>
      <c r="B153" s="43"/>
      <c r="C153" s="44"/>
      <c r="D153" s="243" t="s">
        <v>223</v>
      </c>
      <c r="E153" s="44"/>
      <c r="F153" s="244" t="s">
        <v>283</v>
      </c>
      <c r="G153" s="44"/>
      <c r="H153" s="44"/>
      <c r="I153" s="225"/>
      <c r="J153" s="44"/>
      <c r="K153" s="44"/>
      <c r="L153" s="48"/>
      <c r="M153" s="226"/>
      <c r="N153" s="227"/>
      <c r="O153" s="88"/>
      <c r="P153" s="88"/>
      <c r="Q153" s="88"/>
      <c r="R153" s="88"/>
      <c r="S153" s="88"/>
      <c r="T153" s="89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T153" s="20" t="s">
        <v>223</v>
      </c>
      <c r="AU153" s="20" t="s">
        <v>21</v>
      </c>
    </row>
    <row r="154" s="13" customFormat="1">
      <c r="A154" s="13"/>
      <c r="B154" s="228"/>
      <c r="C154" s="229"/>
      <c r="D154" s="223" t="s">
        <v>150</v>
      </c>
      <c r="E154" s="230" t="s">
        <v>44</v>
      </c>
      <c r="F154" s="231" t="s">
        <v>279</v>
      </c>
      <c r="G154" s="229"/>
      <c r="H154" s="232">
        <v>49</v>
      </c>
      <c r="I154" s="233"/>
      <c r="J154" s="229"/>
      <c r="K154" s="229"/>
      <c r="L154" s="234"/>
      <c r="M154" s="235"/>
      <c r="N154" s="236"/>
      <c r="O154" s="236"/>
      <c r="P154" s="236"/>
      <c r="Q154" s="236"/>
      <c r="R154" s="236"/>
      <c r="S154" s="236"/>
      <c r="T154" s="23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8" t="s">
        <v>150</v>
      </c>
      <c r="AU154" s="238" t="s">
        <v>21</v>
      </c>
      <c r="AV154" s="13" t="s">
        <v>21</v>
      </c>
      <c r="AW154" s="13" t="s">
        <v>42</v>
      </c>
      <c r="AX154" s="13" t="s">
        <v>82</v>
      </c>
      <c r="AY154" s="238" t="s">
        <v>128</v>
      </c>
    </row>
    <row r="155" s="15" customFormat="1">
      <c r="A155" s="15"/>
      <c r="B155" s="259"/>
      <c r="C155" s="260"/>
      <c r="D155" s="223" t="s">
        <v>150</v>
      </c>
      <c r="E155" s="261" t="s">
        <v>196</v>
      </c>
      <c r="F155" s="262" t="s">
        <v>257</v>
      </c>
      <c r="G155" s="260"/>
      <c r="H155" s="263">
        <v>49</v>
      </c>
      <c r="I155" s="264"/>
      <c r="J155" s="260"/>
      <c r="K155" s="260"/>
      <c r="L155" s="265"/>
      <c r="M155" s="266"/>
      <c r="N155" s="267"/>
      <c r="O155" s="267"/>
      <c r="P155" s="267"/>
      <c r="Q155" s="267"/>
      <c r="R155" s="267"/>
      <c r="S155" s="267"/>
      <c r="T155" s="268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9" t="s">
        <v>150</v>
      </c>
      <c r="AU155" s="269" t="s">
        <v>21</v>
      </c>
      <c r="AV155" s="15" t="s">
        <v>142</v>
      </c>
      <c r="AW155" s="15" t="s">
        <v>42</v>
      </c>
      <c r="AX155" s="15" t="s">
        <v>82</v>
      </c>
      <c r="AY155" s="269" t="s">
        <v>128</v>
      </c>
    </row>
    <row r="156" s="13" customFormat="1">
      <c r="A156" s="13"/>
      <c r="B156" s="228"/>
      <c r="C156" s="229"/>
      <c r="D156" s="223" t="s">
        <v>150</v>
      </c>
      <c r="E156" s="230" t="s">
        <v>44</v>
      </c>
      <c r="F156" s="231" t="s">
        <v>284</v>
      </c>
      <c r="G156" s="229"/>
      <c r="H156" s="232">
        <v>19.600000000000001</v>
      </c>
      <c r="I156" s="233"/>
      <c r="J156" s="229"/>
      <c r="K156" s="229"/>
      <c r="L156" s="234"/>
      <c r="M156" s="235"/>
      <c r="N156" s="236"/>
      <c r="O156" s="236"/>
      <c r="P156" s="236"/>
      <c r="Q156" s="236"/>
      <c r="R156" s="236"/>
      <c r="S156" s="236"/>
      <c r="T156" s="23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8" t="s">
        <v>150</v>
      </c>
      <c r="AU156" s="238" t="s">
        <v>21</v>
      </c>
      <c r="AV156" s="13" t="s">
        <v>21</v>
      </c>
      <c r="AW156" s="13" t="s">
        <v>42</v>
      </c>
      <c r="AX156" s="13" t="s">
        <v>90</v>
      </c>
      <c r="AY156" s="238" t="s">
        <v>128</v>
      </c>
    </row>
    <row r="157" s="2" customFormat="1">
      <c r="A157" s="42"/>
      <c r="B157" s="43"/>
      <c r="C157" s="44"/>
      <c r="D157" s="223" t="s">
        <v>251</v>
      </c>
      <c r="E157" s="44"/>
      <c r="F157" s="256" t="s">
        <v>278</v>
      </c>
      <c r="G157" s="44"/>
      <c r="H157" s="44"/>
      <c r="I157" s="44"/>
      <c r="J157" s="44"/>
      <c r="K157" s="44"/>
      <c r="L157" s="48"/>
      <c r="M157" s="226"/>
      <c r="N157" s="227"/>
      <c r="O157" s="88"/>
      <c r="P157" s="88"/>
      <c r="Q157" s="88"/>
      <c r="R157" s="88"/>
      <c r="S157" s="88"/>
      <c r="T157" s="89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U157" s="20" t="s">
        <v>21</v>
      </c>
    </row>
    <row r="158" s="2" customFormat="1">
      <c r="A158" s="42"/>
      <c r="B158" s="43"/>
      <c r="C158" s="44"/>
      <c r="D158" s="223" t="s">
        <v>251</v>
      </c>
      <c r="E158" s="44"/>
      <c r="F158" s="257" t="s">
        <v>279</v>
      </c>
      <c r="G158" s="44"/>
      <c r="H158" s="258">
        <v>49</v>
      </c>
      <c r="I158" s="44"/>
      <c r="J158" s="44"/>
      <c r="K158" s="44"/>
      <c r="L158" s="48"/>
      <c r="M158" s="226"/>
      <c r="N158" s="227"/>
      <c r="O158" s="88"/>
      <c r="P158" s="88"/>
      <c r="Q158" s="88"/>
      <c r="R158" s="88"/>
      <c r="S158" s="88"/>
      <c r="T158" s="89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U158" s="20" t="s">
        <v>21</v>
      </c>
    </row>
    <row r="159" s="2" customFormat="1">
      <c r="A159" s="42"/>
      <c r="B159" s="43"/>
      <c r="C159" s="44"/>
      <c r="D159" s="223" t="s">
        <v>251</v>
      </c>
      <c r="E159" s="44"/>
      <c r="F159" s="257" t="s">
        <v>257</v>
      </c>
      <c r="G159" s="44"/>
      <c r="H159" s="258">
        <v>49</v>
      </c>
      <c r="I159" s="44"/>
      <c r="J159" s="44"/>
      <c r="K159" s="44"/>
      <c r="L159" s="48"/>
      <c r="M159" s="226"/>
      <c r="N159" s="227"/>
      <c r="O159" s="88"/>
      <c r="P159" s="88"/>
      <c r="Q159" s="88"/>
      <c r="R159" s="88"/>
      <c r="S159" s="88"/>
      <c r="T159" s="89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U159" s="20" t="s">
        <v>21</v>
      </c>
    </row>
    <row r="160" s="2" customFormat="1" ht="24.15" customHeight="1">
      <c r="A160" s="42"/>
      <c r="B160" s="43"/>
      <c r="C160" s="210" t="s">
        <v>180</v>
      </c>
      <c r="D160" s="210" t="s">
        <v>131</v>
      </c>
      <c r="E160" s="211" t="s">
        <v>285</v>
      </c>
      <c r="F160" s="212" t="s">
        <v>286</v>
      </c>
      <c r="G160" s="213" t="s">
        <v>194</v>
      </c>
      <c r="H160" s="214">
        <v>9.8000000000000007</v>
      </c>
      <c r="I160" s="215"/>
      <c r="J160" s="216">
        <f>ROUND(I160*H160,2)</f>
        <v>0</v>
      </c>
      <c r="K160" s="212" t="s">
        <v>221</v>
      </c>
      <c r="L160" s="48"/>
      <c r="M160" s="217" t="s">
        <v>44</v>
      </c>
      <c r="N160" s="218" t="s">
        <v>53</v>
      </c>
      <c r="O160" s="88"/>
      <c r="P160" s="219">
        <f>O160*H160</f>
        <v>0</v>
      </c>
      <c r="Q160" s="219">
        <v>0</v>
      </c>
      <c r="R160" s="219">
        <f>Q160*H160</f>
        <v>0</v>
      </c>
      <c r="S160" s="219">
        <v>0</v>
      </c>
      <c r="T160" s="220">
        <f>S160*H160</f>
        <v>0</v>
      </c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R160" s="221" t="s">
        <v>146</v>
      </c>
      <c r="AT160" s="221" t="s">
        <v>131</v>
      </c>
      <c r="AU160" s="221" t="s">
        <v>21</v>
      </c>
      <c r="AY160" s="20" t="s">
        <v>128</v>
      </c>
      <c r="BE160" s="222">
        <f>IF(N160="základní",J160,0)</f>
        <v>0</v>
      </c>
      <c r="BF160" s="222">
        <f>IF(N160="snížená",J160,0)</f>
        <v>0</v>
      </c>
      <c r="BG160" s="222">
        <f>IF(N160="zákl. přenesená",J160,0)</f>
        <v>0</v>
      </c>
      <c r="BH160" s="222">
        <f>IF(N160="sníž. přenesená",J160,0)</f>
        <v>0</v>
      </c>
      <c r="BI160" s="222">
        <f>IF(N160="nulová",J160,0)</f>
        <v>0</v>
      </c>
      <c r="BJ160" s="20" t="s">
        <v>90</v>
      </c>
      <c r="BK160" s="222">
        <f>ROUND(I160*H160,2)</f>
        <v>0</v>
      </c>
      <c r="BL160" s="20" t="s">
        <v>146</v>
      </c>
      <c r="BM160" s="221" t="s">
        <v>287</v>
      </c>
    </row>
    <row r="161" s="2" customFormat="1">
      <c r="A161" s="42"/>
      <c r="B161" s="43"/>
      <c r="C161" s="44"/>
      <c r="D161" s="243" t="s">
        <v>223</v>
      </c>
      <c r="E161" s="44"/>
      <c r="F161" s="244" t="s">
        <v>288</v>
      </c>
      <c r="G161" s="44"/>
      <c r="H161" s="44"/>
      <c r="I161" s="225"/>
      <c r="J161" s="44"/>
      <c r="K161" s="44"/>
      <c r="L161" s="48"/>
      <c r="M161" s="226"/>
      <c r="N161" s="227"/>
      <c r="O161" s="88"/>
      <c r="P161" s="88"/>
      <c r="Q161" s="88"/>
      <c r="R161" s="88"/>
      <c r="S161" s="88"/>
      <c r="T161" s="89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T161" s="20" t="s">
        <v>223</v>
      </c>
      <c r="AU161" s="20" t="s">
        <v>21</v>
      </c>
    </row>
    <row r="162" s="13" customFormat="1">
      <c r="A162" s="13"/>
      <c r="B162" s="228"/>
      <c r="C162" s="229"/>
      <c r="D162" s="223" t="s">
        <v>150</v>
      </c>
      <c r="E162" s="230" t="s">
        <v>44</v>
      </c>
      <c r="F162" s="231" t="s">
        <v>289</v>
      </c>
      <c r="G162" s="229"/>
      <c r="H162" s="232">
        <v>9.8000000000000007</v>
      </c>
      <c r="I162" s="233"/>
      <c r="J162" s="229"/>
      <c r="K162" s="229"/>
      <c r="L162" s="234"/>
      <c r="M162" s="235"/>
      <c r="N162" s="236"/>
      <c r="O162" s="236"/>
      <c r="P162" s="236"/>
      <c r="Q162" s="236"/>
      <c r="R162" s="236"/>
      <c r="S162" s="236"/>
      <c r="T162" s="23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8" t="s">
        <v>150</v>
      </c>
      <c r="AU162" s="238" t="s">
        <v>21</v>
      </c>
      <c r="AV162" s="13" t="s">
        <v>21</v>
      </c>
      <c r="AW162" s="13" t="s">
        <v>42</v>
      </c>
      <c r="AX162" s="13" t="s">
        <v>90</v>
      </c>
      <c r="AY162" s="238" t="s">
        <v>128</v>
      </c>
    </row>
    <row r="163" s="2" customFormat="1">
      <c r="A163" s="42"/>
      <c r="B163" s="43"/>
      <c r="C163" s="44"/>
      <c r="D163" s="223" t="s">
        <v>251</v>
      </c>
      <c r="E163" s="44"/>
      <c r="F163" s="256" t="s">
        <v>278</v>
      </c>
      <c r="G163" s="44"/>
      <c r="H163" s="44"/>
      <c r="I163" s="44"/>
      <c r="J163" s="44"/>
      <c r="K163" s="44"/>
      <c r="L163" s="48"/>
      <c r="M163" s="226"/>
      <c r="N163" s="227"/>
      <c r="O163" s="88"/>
      <c r="P163" s="88"/>
      <c r="Q163" s="88"/>
      <c r="R163" s="88"/>
      <c r="S163" s="88"/>
      <c r="T163" s="89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U163" s="20" t="s">
        <v>21</v>
      </c>
    </row>
    <row r="164" s="2" customFormat="1">
      <c r="A164" s="42"/>
      <c r="B164" s="43"/>
      <c r="C164" s="44"/>
      <c r="D164" s="223" t="s">
        <v>251</v>
      </c>
      <c r="E164" s="44"/>
      <c r="F164" s="257" t="s">
        <v>279</v>
      </c>
      <c r="G164" s="44"/>
      <c r="H164" s="258">
        <v>49</v>
      </c>
      <c r="I164" s="44"/>
      <c r="J164" s="44"/>
      <c r="K164" s="44"/>
      <c r="L164" s="48"/>
      <c r="M164" s="226"/>
      <c r="N164" s="227"/>
      <c r="O164" s="88"/>
      <c r="P164" s="88"/>
      <c r="Q164" s="88"/>
      <c r="R164" s="88"/>
      <c r="S164" s="88"/>
      <c r="T164" s="89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U164" s="20" t="s">
        <v>21</v>
      </c>
    </row>
    <row r="165" s="2" customFormat="1">
      <c r="A165" s="42"/>
      <c r="B165" s="43"/>
      <c r="C165" s="44"/>
      <c r="D165" s="223" t="s">
        <v>251</v>
      </c>
      <c r="E165" s="44"/>
      <c r="F165" s="257" t="s">
        <v>257</v>
      </c>
      <c r="G165" s="44"/>
      <c r="H165" s="258">
        <v>49</v>
      </c>
      <c r="I165" s="44"/>
      <c r="J165" s="44"/>
      <c r="K165" s="44"/>
      <c r="L165" s="48"/>
      <c r="M165" s="226"/>
      <c r="N165" s="227"/>
      <c r="O165" s="88"/>
      <c r="P165" s="88"/>
      <c r="Q165" s="88"/>
      <c r="R165" s="88"/>
      <c r="S165" s="88"/>
      <c r="T165" s="89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U165" s="20" t="s">
        <v>21</v>
      </c>
    </row>
    <row r="166" s="2" customFormat="1" ht="24.15" customHeight="1">
      <c r="A166" s="42"/>
      <c r="B166" s="43"/>
      <c r="C166" s="210" t="s">
        <v>8</v>
      </c>
      <c r="D166" s="210" t="s">
        <v>131</v>
      </c>
      <c r="E166" s="211" t="s">
        <v>290</v>
      </c>
      <c r="F166" s="212" t="s">
        <v>291</v>
      </c>
      <c r="G166" s="213" t="s">
        <v>194</v>
      </c>
      <c r="H166" s="214">
        <v>4.5</v>
      </c>
      <c r="I166" s="215"/>
      <c r="J166" s="216">
        <f>ROUND(I166*H166,2)</f>
        <v>0</v>
      </c>
      <c r="K166" s="212" t="s">
        <v>221</v>
      </c>
      <c r="L166" s="48"/>
      <c r="M166" s="217" t="s">
        <v>44</v>
      </c>
      <c r="N166" s="218" t="s">
        <v>53</v>
      </c>
      <c r="O166" s="88"/>
      <c r="P166" s="219">
        <f>O166*H166</f>
        <v>0</v>
      </c>
      <c r="Q166" s="219">
        <v>0</v>
      </c>
      <c r="R166" s="219">
        <f>Q166*H166</f>
        <v>0</v>
      </c>
      <c r="S166" s="219">
        <v>0</v>
      </c>
      <c r="T166" s="220">
        <f>S166*H166</f>
        <v>0</v>
      </c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R166" s="221" t="s">
        <v>146</v>
      </c>
      <c r="AT166" s="221" t="s">
        <v>131</v>
      </c>
      <c r="AU166" s="221" t="s">
        <v>21</v>
      </c>
      <c r="AY166" s="20" t="s">
        <v>128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20" t="s">
        <v>90</v>
      </c>
      <c r="BK166" s="222">
        <f>ROUND(I166*H166,2)</f>
        <v>0</v>
      </c>
      <c r="BL166" s="20" t="s">
        <v>146</v>
      </c>
      <c r="BM166" s="221" t="s">
        <v>292</v>
      </c>
    </row>
    <row r="167" s="2" customFormat="1">
      <c r="A167" s="42"/>
      <c r="B167" s="43"/>
      <c r="C167" s="44"/>
      <c r="D167" s="243" t="s">
        <v>223</v>
      </c>
      <c r="E167" s="44"/>
      <c r="F167" s="244" t="s">
        <v>293</v>
      </c>
      <c r="G167" s="44"/>
      <c r="H167" s="44"/>
      <c r="I167" s="225"/>
      <c r="J167" s="44"/>
      <c r="K167" s="44"/>
      <c r="L167" s="48"/>
      <c r="M167" s="226"/>
      <c r="N167" s="227"/>
      <c r="O167" s="88"/>
      <c r="P167" s="88"/>
      <c r="Q167" s="88"/>
      <c r="R167" s="88"/>
      <c r="S167" s="88"/>
      <c r="T167" s="89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T167" s="20" t="s">
        <v>223</v>
      </c>
      <c r="AU167" s="20" t="s">
        <v>21</v>
      </c>
    </row>
    <row r="168" s="13" customFormat="1">
      <c r="A168" s="13"/>
      <c r="B168" s="228"/>
      <c r="C168" s="229"/>
      <c r="D168" s="223" t="s">
        <v>150</v>
      </c>
      <c r="E168" s="230" t="s">
        <v>44</v>
      </c>
      <c r="F168" s="231" t="s">
        <v>294</v>
      </c>
      <c r="G168" s="229"/>
      <c r="H168" s="232">
        <v>4.5</v>
      </c>
      <c r="I168" s="233"/>
      <c r="J168" s="229"/>
      <c r="K168" s="229"/>
      <c r="L168" s="234"/>
      <c r="M168" s="235"/>
      <c r="N168" s="236"/>
      <c r="O168" s="236"/>
      <c r="P168" s="236"/>
      <c r="Q168" s="236"/>
      <c r="R168" s="236"/>
      <c r="S168" s="236"/>
      <c r="T168" s="23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8" t="s">
        <v>150</v>
      </c>
      <c r="AU168" s="238" t="s">
        <v>21</v>
      </c>
      <c r="AV168" s="13" t="s">
        <v>21</v>
      </c>
      <c r="AW168" s="13" t="s">
        <v>42</v>
      </c>
      <c r="AX168" s="13" t="s">
        <v>90</v>
      </c>
      <c r="AY168" s="238" t="s">
        <v>128</v>
      </c>
    </row>
    <row r="169" s="2" customFormat="1" ht="21.75" customHeight="1">
      <c r="A169" s="42"/>
      <c r="B169" s="43"/>
      <c r="C169" s="210" t="s">
        <v>295</v>
      </c>
      <c r="D169" s="210" t="s">
        <v>131</v>
      </c>
      <c r="E169" s="211" t="s">
        <v>296</v>
      </c>
      <c r="F169" s="212" t="s">
        <v>297</v>
      </c>
      <c r="G169" s="213" t="s">
        <v>190</v>
      </c>
      <c r="H169" s="214">
        <v>98</v>
      </c>
      <c r="I169" s="215"/>
      <c r="J169" s="216">
        <f>ROUND(I169*H169,2)</f>
        <v>0</v>
      </c>
      <c r="K169" s="212" t="s">
        <v>221</v>
      </c>
      <c r="L169" s="48"/>
      <c r="M169" s="217" t="s">
        <v>44</v>
      </c>
      <c r="N169" s="218" t="s">
        <v>53</v>
      </c>
      <c r="O169" s="88"/>
      <c r="P169" s="219">
        <f>O169*H169</f>
        <v>0</v>
      </c>
      <c r="Q169" s="219">
        <v>0.00084000000000000003</v>
      </c>
      <c r="R169" s="219">
        <f>Q169*H169</f>
        <v>0.082320000000000004</v>
      </c>
      <c r="S169" s="219">
        <v>0</v>
      </c>
      <c r="T169" s="220">
        <f>S169*H169</f>
        <v>0</v>
      </c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R169" s="221" t="s">
        <v>146</v>
      </c>
      <c r="AT169" s="221" t="s">
        <v>131</v>
      </c>
      <c r="AU169" s="221" t="s">
        <v>21</v>
      </c>
      <c r="AY169" s="20" t="s">
        <v>128</v>
      </c>
      <c r="BE169" s="222">
        <f>IF(N169="základní",J169,0)</f>
        <v>0</v>
      </c>
      <c r="BF169" s="222">
        <f>IF(N169="snížená",J169,0)</f>
        <v>0</v>
      </c>
      <c r="BG169" s="222">
        <f>IF(N169="zákl. přenesená",J169,0)</f>
        <v>0</v>
      </c>
      <c r="BH169" s="222">
        <f>IF(N169="sníž. přenesená",J169,0)</f>
        <v>0</v>
      </c>
      <c r="BI169" s="222">
        <f>IF(N169="nulová",J169,0)</f>
        <v>0</v>
      </c>
      <c r="BJ169" s="20" t="s">
        <v>90</v>
      </c>
      <c r="BK169" s="222">
        <f>ROUND(I169*H169,2)</f>
        <v>0</v>
      </c>
      <c r="BL169" s="20" t="s">
        <v>146</v>
      </c>
      <c r="BM169" s="221" t="s">
        <v>298</v>
      </c>
    </row>
    <row r="170" s="2" customFormat="1">
      <c r="A170" s="42"/>
      <c r="B170" s="43"/>
      <c r="C170" s="44"/>
      <c r="D170" s="243" t="s">
        <v>223</v>
      </c>
      <c r="E170" s="44"/>
      <c r="F170" s="244" t="s">
        <v>299</v>
      </c>
      <c r="G170" s="44"/>
      <c r="H170" s="44"/>
      <c r="I170" s="225"/>
      <c r="J170" s="44"/>
      <c r="K170" s="44"/>
      <c r="L170" s="48"/>
      <c r="M170" s="226"/>
      <c r="N170" s="227"/>
      <c r="O170" s="88"/>
      <c r="P170" s="88"/>
      <c r="Q170" s="88"/>
      <c r="R170" s="88"/>
      <c r="S170" s="88"/>
      <c r="T170" s="89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T170" s="20" t="s">
        <v>223</v>
      </c>
      <c r="AU170" s="20" t="s">
        <v>21</v>
      </c>
    </row>
    <row r="171" s="13" customFormat="1">
      <c r="A171" s="13"/>
      <c r="B171" s="228"/>
      <c r="C171" s="229"/>
      <c r="D171" s="223" t="s">
        <v>150</v>
      </c>
      <c r="E171" s="230" t="s">
        <v>44</v>
      </c>
      <c r="F171" s="231" t="s">
        <v>300</v>
      </c>
      <c r="G171" s="229"/>
      <c r="H171" s="232">
        <v>98</v>
      </c>
      <c r="I171" s="233"/>
      <c r="J171" s="229"/>
      <c r="K171" s="229"/>
      <c r="L171" s="234"/>
      <c r="M171" s="235"/>
      <c r="N171" s="236"/>
      <c r="O171" s="236"/>
      <c r="P171" s="236"/>
      <c r="Q171" s="236"/>
      <c r="R171" s="236"/>
      <c r="S171" s="236"/>
      <c r="T171" s="23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8" t="s">
        <v>150</v>
      </c>
      <c r="AU171" s="238" t="s">
        <v>21</v>
      </c>
      <c r="AV171" s="13" t="s">
        <v>21</v>
      </c>
      <c r="AW171" s="13" t="s">
        <v>42</v>
      </c>
      <c r="AX171" s="13" t="s">
        <v>90</v>
      </c>
      <c r="AY171" s="238" t="s">
        <v>128</v>
      </c>
    </row>
    <row r="172" s="2" customFormat="1" ht="24.15" customHeight="1">
      <c r="A172" s="42"/>
      <c r="B172" s="43"/>
      <c r="C172" s="210" t="s">
        <v>301</v>
      </c>
      <c r="D172" s="210" t="s">
        <v>131</v>
      </c>
      <c r="E172" s="211" t="s">
        <v>302</v>
      </c>
      <c r="F172" s="212" t="s">
        <v>303</v>
      </c>
      <c r="G172" s="213" t="s">
        <v>190</v>
      </c>
      <c r="H172" s="214">
        <v>98</v>
      </c>
      <c r="I172" s="215"/>
      <c r="J172" s="216">
        <f>ROUND(I172*H172,2)</f>
        <v>0</v>
      </c>
      <c r="K172" s="212" t="s">
        <v>221</v>
      </c>
      <c r="L172" s="48"/>
      <c r="M172" s="217" t="s">
        <v>44</v>
      </c>
      <c r="N172" s="218" t="s">
        <v>53</v>
      </c>
      <c r="O172" s="88"/>
      <c r="P172" s="219">
        <f>O172*H172</f>
        <v>0</v>
      </c>
      <c r="Q172" s="219">
        <v>0</v>
      </c>
      <c r="R172" s="219">
        <f>Q172*H172</f>
        <v>0</v>
      </c>
      <c r="S172" s="219">
        <v>0</v>
      </c>
      <c r="T172" s="220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21" t="s">
        <v>146</v>
      </c>
      <c r="AT172" s="221" t="s">
        <v>131</v>
      </c>
      <c r="AU172" s="221" t="s">
        <v>21</v>
      </c>
      <c r="AY172" s="20" t="s">
        <v>128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20" t="s">
        <v>90</v>
      </c>
      <c r="BK172" s="222">
        <f>ROUND(I172*H172,2)</f>
        <v>0</v>
      </c>
      <c r="BL172" s="20" t="s">
        <v>146</v>
      </c>
      <c r="BM172" s="221" t="s">
        <v>304</v>
      </c>
    </row>
    <row r="173" s="2" customFormat="1">
      <c r="A173" s="42"/>
      <c r="B173" s="43"/>
      <c r="C173" s="44"/>
      <c r="D173" s="243" t="s">
        <v>223</v>
      </c>
      <c r="E173" s="44"/>
      <c r="F173" s="244" t="s">
        <v>305</v>
      </c>
      <c r="G173" s="44"/>
      <c r="H173" s="44"/>
      <c r="I173" s="225"/>
      <c r="J173" s="44"/>
      <c r="K173" s="44"/>
      <c r="L173" s="48"/>
      <c r="M173" s="226"/>
      <c r="N173" s="227"/>
      <c r="O173" s="88"/>
      <c r="P173" s="88"/>
      <c r="Q173" s="88"/>
      <c r="R173" s="88"/>
      <c r="S173" s="88"/>
      <c r="T173" s="89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T173" s="20" t="s">
        <v>223</v>
      </c>
      <c r="AU173" s="20" t="s">
        <v>21</v>
      </c>
    </row>
    <row r="174" s="13" customFormat="1">
      <c r="A174" s="13"/>
      <c r="B174" s="228"/>
      <c r="C174" s="229"/>
      <c r="D174" s="223" t="s">
        <v>150</v>
      </c>
      <c r="E174" s="230" t="s">
        <v>44</v>
      </c>
      <c r="F174" s="231" t="s">
        <v>300</v>
      </c>
      <c r="G174" s="229"/>
      <c r="H174" s="232">
        <v>98</v>
      </c>
      <c r="I174" s="233"/>
      <c r="J174" s="229"/>
      <c r="K174" s="229"/>
      <c r="L174" s="234"/>
      <c r="M174" s="235"/>
      <c r="N174" s="236"/>
      <c r="O174" s="236"/>
      <c r="P174" s="236"/>
      <c r="Q174" s="236"/>
      <c r="R174" s="236"/>
      <c r="S174" s="236"/>
      <c r="T174" s="23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8" t="s">
        <v>150</v>
      </c>
      <c r="AU174" s="238" t="s">
        <v>21</v>
      </c>
      <c r="AV174" s="13" t="s">
        <v>21</v>
      </c>
      <c r="AW174" s="13" t="s">
        <v>42</v>
      </c>
      <c r="AX174" s="13" t="s">
        <v>90</v>
      </c>
      <c r="AY174" s="238" t="s">
        <v>128</v>
      </c>
    </row>
    <row r="175" s="2" customFormat="1" ht="16.5" customHeight="1">
      <c r="A175" s="42"/>
      <c r="B175" s="43"/>
      <c r="C175" s="210" t="s">
        <v>306</v>
      </c>
      <c r="D175" s="210" t="s">
        <v>131</v>
      </c>
      <c r="E175" s="211" t="s">
        <v>307</v>
      </c>
      <c r="F175" s="212" t="s">
        <v>308</v>
      </c>
      <c r="G175" s="213" t="s">
        <v>190</v>
      </c>
      <c r="H175" s="214">
        <v>59.399999999999999</v>
      </c>
      <c r="I175" s="215"/>
      <c r="J175" s="216">
        <f>ROUND(I175*H175,2)</f>
        <v>0</v>
      </c>
      <c r="K175" s="212" t="s">
        <v>221</v>
      </c>
      <c r="L175" s="48"/>
      <c r="M175" s="217" t="s">
        <v>44</v>
      </c>
      <c r="N175" s="218" t="s">
        <v>53</v>
      </c>
      <c r="O175" s="88"/>
      <c r="P175" s="219">
        <f>O175*H175</f>
        <v>0</v>
      </c>
      <c r="Q175" s="219">
        <v>0.00149</v>
      </c>
      <c r="R175" s="219">
        <f>Q175*H175</f>
        <v>0.088506000000000001</v>
      </c>
      <c r="S175" s="219">
        <v>0</v>
      </c>
      <c r="T175" s="220">
        <f>S175*H175</f>
        <v>0</v>
      </c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R175" s="221" t="s">
        <v>146</v>
      </c>
      <c r="AT175" s="221" t="s">
        <v>131</v>
      </c>
      <c r="AU175" s="221" t="s">
        <v>21</v>
      </c>
      <c r="AY175" s="20" t="s">
        <v>128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20" t="s">
        <v>90</v>
      </c>
      <c r="BK175" s="222">
        <f>ROUND(I175*H175,2)</f>
        <v>0</v>
      </c>
      <c r="BL175" s="20" t="s">
        <v>146</v>
      </c>
      <c r="BM175" s="221" t="s">
        <v>309</v>
      </c>
    </row>
    <row r="176" s="2" customFormat="1">
      <c r="A176" s="42"/>
      <c r="B176" s="43"/>
      <c r="C176" s="44"/>
      <c r="D176" s="243" t="s">
        <v>223</v>
      </c>
      <c r="E176" s="44"/>
      <c r="F176" s="244" t="s">
        <v>310</v>
      </c>
      <c r="G176" s="44"/>
      <c r="H176" s="44"/>
      <c r="I176" s="225"/>
      <c r="J176" s="44"/>
      <c r="K176" s="44"/>
      <c r="L176" s="48"/>
      <c r="M176" s="226"/>
      <c r="N176" s="227"/>
      <c r="O176" s="88"/>
      <c r="P176" s="88"/>
      <c r="Q176" s="88"/>
      <c r="R176" s="88"/>
      <c r="S176" s="88"/>
      <c r="T176" s="89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T176" s="20" t="s">
        <v>223</v>
      </c>
      <c r="AU176" s="20" t="s">
        <v>21</v>
      </c>
    </row>
    <row r="177" s="2" customFormat="1">
      <c r="A177" s="42"/>
      <c r="B177" s="43"/>
      <c r="C177" s="44"/>
      <c r="D177" s="223" t="s">
        <v>137</v>
      </c>
      <c r="E177" s="44"/>
      <c r="F177" s="224" t="s">
        <v>311</v>
      </c>
      <c r="G177" s="44"/>
      <c r="H177" s="44"/>
      <c r="I177" s="225"/>
      <c r="J177" s="44"/>
      <c r="K177" s="44"/>
      <c r="L177" s="48"/>
      <c r="M177" s="226"/>
      <c r="N177" s="227"/>
      <c r="O177" s="88"/>
      <c r="P177" s="88"/>
      <c r="Q177" s="88"/>
      <c r="R177" s="88"/>
      <c r="S177" s="88"/>
      <c r="T177" s="89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T177" s="20" t="s">
        <v>137</v>
      </c>
      <c r="AU177" s="20" t="s">
        <v>21</v>
      </c>
    </row>
    <row r="178" s="13" customFormat="1">
      <c r="A178" s="13"/>
      <c r="B178" s="228"/>
      <c r="C178" s="229"/>
      <c r="D178" s="223" t="s">
        <v>150</v>
      </c>
      <c r="E178" s="230" t="s">
        <v>44</v>
      </c>
      <c r="F178" s="231" t="s">
        <v>312</v>
      </c>
      <c r="G178" s="229"/>
      <c r="H178" s="232">
        <v>13.5</v>
      </c>
      <c r="I178" s="233"/>
      <c r="J178" s="229"/>
      <c r="K178" s="229"/>
      <c r="L178" s="234"/>
      <c r="M178" s="235"/>
      <c r="N178" s="236"/>
      <c r="O178" s="236"/>
      <c r="P178" s="236"/>
      <c r="Q178" s="236"/>
      <c r="R178" s="236"/>
      <c r="S178" s="236"/>
      <c r="T178" s="23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8" t="s">
        <v>150</v>
      </c>
      <c r="AU178" s="238" t="s">
        <v>21</v>
      </c>
      <c r="AV178" s="13" t="s">
        <v>21</v>
      </c>
      <c r="AW178" s="13" t="s">
        <v>42</v>
      </c>
      <c r="AX178" s="13" t="s">
        <v>82</v>
      </c>
      <c r="AY178" s="238" t="s">
        <v>128</v>
      </c>
    </row>
    <row r="179" s="13" customFormat="1">
      <c r="A179" s="13"/>
      <c r="B179" s="228"/>
      <c r="C179" s="229"/>
      <c r="D179" s="223" t="s">
        <v>150</v>
      </c>
      <c r="E179" s="230" t="s">
        <v>44</v>
      </c>
      <c r="F179" s="231" t="s">
        <v>313</v>
      </c>
      <c r="G179" s="229"/>
      <c r="H179" s="232">
        <v>18</v>
      </c>
      <c r="I179" s="233"/>
      <c r="J179" s="229"/>
      <c r="K179" s="229"/>
      <c r="L179" s="234"/>
      <c r="M179" s="235"/>
      <c r="N179" s="236"/>
      <c r="O179" s="236"/>
      <c r="P179" s="236"/>
      <c r="Q179" s="236"/>
      <c r="R179" s="236"/>
      <c r="S179" s="236"/>
      <c r="T179" s="23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8" t="s">
        <v>150</v>
      </c>
      <c r="AU179" s="238" t="s">
        <v>21</v>
      </c>
      <c r="AV179" s="13" t="s">
        <v>21</v>
      </c>
      <c r="AW179" s="13" t="s">
        <v>42</v>
      </c>
      <c r="AX179" s="13" t="s">
        <v>82</v>
      </c>
      <c r="AY179" s="238" t="s">
        <v>128</v>
      </c>
    </row>
    <row r="180" s="13" customFormat="1">
      <c r="A180" s="13"/>
      <c r="B180" s="228"/>
      <c r="C180" s="229"/>
      <c r="D180" s="223" t="s">
        <v>150</v>
      </c>
      <c r="E180" s="230" t="s">
        <v>44</v>
      </c>
      <c r="F180" s="231" t="s">
        <v>314</v>
      </c>
      <c r="G180" s="229"/>
      <c r="H180" s="232">
        <v>14.4</v>
      </c>
      <c r="I180" s="233"/>
      <c r="J180" s="229"/>
      <c r="K180" s="229"/>
      <c r="L180" s="234"/>
      <c r="M180" s="235"/>
      <c r="N180" s="236"/>
      <c r="O180" s="236"/>
      <c r="P180" s="236"/>
      <c r="Q180" s="236"/>
      <c r="R180" s="236"/>
      <c r="S180" s="236"/>
      <c r="T180" s="23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8" t="s">
        <v>150</v>
      </c>
      <c r="AU180" s="238" t="s">
        <v>21</v>
      </c>
      <c r="AV180" s="13" t="s">
        <v>21</v>
      </c>
      <c r="AW180" s="13" t="s">
        <v>42</v>
      </c>
      <c r="AX180" s="13" t="s">
        <v>82</v>
      </c>
      <c r="AY180" s="238" t="s">
        <v>128</v>
      </c>
    </row>
    <row r="181" s="13" customFormat="1">
      <c r="A181" s="13"/>
      <c r="B181" s="228"/>
      <c r="C181" s="229"/>
      <c r="D181" s="223" t="s">
        <v>150</v>
      </c>
      <c r="E181" s="230" t="s">
        <v>44</v>
      </c>
      <c r="F181" s="231" t="s">
        <v>315</v>
      </c>
      <c r="G181" s="229"/>
      <c r="H181" s="232">
        <v>13.5</v>
      </c>
      <c r="I181" s="233"/>
      <c r="J181" s="229"/>
      <c r="K181" s="229"/>
      <c r="L181" s="234"/>
      <c r="M181" s="235"/>
      <c r="N181" s="236"/>
      <c r="O181" s="236"/>
      <c r="P181" s="236"/>
      <c r="Q181" s="236"/>
      <c r="R181" s="236"/>
      <c r="S181" s="236"/>
      <c r="T181" s="23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8" t="s">
        <v>150</v>
      </c>
      <c r="AU181" s="238" t="s">
        <v>21</v>
      </c>
      <c r="AV181" s="13" t="s">
        <v>21</v>
      </c>
      <c r="AW181" s="13" t="s">
        <v>42</v>
      </c>
      <c r="AX181" s="13" t="s">
        <v>82</v>
      </c>
      <c r="AY181" s="238" t="s">
        <v>128</v>
      </c>
    </row>
    <row r="182" s="14" customFormat="1">
      <c r="A182" s="14"/>
      <c r="B182" s="245"/>
      <c r="C182" s="246"/>
      <c r="D182" s="223" t="s">
        <v>150</v>
      </c>
      <c r="E182" s="247" t="s">
        <v>44</v>
      </c>
      <c r="F182" s="248" t="s">
        <v>245</v>
      </c>
      <c r="G182" s="246"/>
      <c r="H182" s="249">
        <v>59.399999999999999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150</v>
      </c>
      <c r="AU182" s="255" t="s">
        <v>21</v>
      </c>
      <c r="AV182" s="14" t="s">
        <v>146</v>
      </c>
      <c r="AW182" s="14" t="s">
        <v>42</v>
      </c>
      <c r="AX182" s="14" t="s">
        <v>90</v>
      </c>
      <c r="AY182" s="255" t="s">
        <v>128</v>
      </c>
    </row>
    <row r="183" s="2" customFormat="1" ht="24.15" customHeight="1">
      <c r="A183" s="42"/>
      <c r="B183" s="43"/>
      <c r="C183" s="210" t="s">
        <v>316</v>
      </c>
      <c r="D183" s="210" t="s">
        <v>131</v>
      </c>
      <c r="E183" s="211" t="s">
        <v>317</v>
      </c>
      <c r="F183" s="212" t="s">
        <v>318</v>
      </c>
      <c r="G183" s="213" t="s">
        <v>190</v>
      </c>
      <c r="H183" s="214">
        <v>59.399999999999999</v>
      </c>
      <c r="I183" s="215"/>
      <c r="J183" s="216">
        <f>ROUND(I183*H183,2)</f>
        <v>0</v>
      </c>
      <c r="K183" s="212" t="s">
        <v>221</v>
      </c>
      <c r="L183" s="48"/>
      <c r="M183" s="217" t="s">
        <v>44</v>
      </c>
      <c r="N183" s="218" t="s">
        <v>53</v>
      </c>
      <c r="O183" s="88"/>
      <c r="P183" s="219">
        <f>O183*H183</f>
        <v>0</v>
      </c>
      <c r="Q183" s="219">
        <v>0</v>
      </c>
      <c r="R183" s="219">
        <f>Q183*H183</f>
        <v>0</v>
      </c>
      <c r="S183" s="219">
        <v>0</v>
      </c>
      <c r="T183" s="220">
        <f>S183*H183</f>
        <v>0</v>
      </c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R183" s="221" t="s">
        <v>146</v>
      </c>
      <c r="AT183" s="221" t="s">
        <v>131</v>
      </c>
      <c r="AU183" s="221" t="s">
        <v>21</v>
      </c>
      <c r="AY183" s="20" t="s">
        <v>128</v>
      </c>
      <c r="BE183" s="222">
        <f>IF(N183="základní",J183,0)</f>
        <v>0</v>
      </c>
      <c r="BF183" s="222">
        <f>IF(N183="snížená",J183,0)</f>
        <v>0</v>
      </c>
      <c r="BG183" s="222">
        <f>IF(N183="zákl. přenesená",J183,0)</f>
        <v>0</v>
      </c>
      <c r="BH183" s="222">
        <f>IF(N183="sníž. přenesená",J183,0)</f>
        <v>0</v>
      </c>
      <c r="BI183" s="222">
        <f>IF(N183="nulová",J183,0)</f>
        <v>0</v>
      </c>
      <c r="BJ183" s="20" t="s">
        <v>90</v>
      </c>
      <c r="BK183" s="222">
        <f>ROUND(I183*H183,2)</f>
        <v>0</v>
      </c>
      <c r="BL183" s="20" t="s">
        <v>146</v>
      </c>
      <c r="BM183" s="221" t="s">
        <v>319</v>
      </c>
    </row>
    <row r="184" s="2" customFormat="1">
      <c r="A184" s="42"/>
      <c r="B184" s="43"/>
      <c r="C184" s="44"/>
      <c r="D184" s="243" t="s">
        <v>223</v>
      </c>
      <c r="E184" s="44"/>
      <c r="F184" s="244" t="s">
        <v>320</v>
      </c>
      <c r="G184" s="44"/>
      <c r="H184" s="44"/>
      <c r="I184" s="225"/>
      <c r="J184" s="44"/>
      <c r="K184" s="44"/>
      <c r="L184" s="48"/>
      <c r="M184" s="226"/>
      <c r="N184" s="227"/>
      <c r="O184" s="88"/>
      <c r="P184" s="88"/>
      <c r="Q184" s="88"/>
      <c r="R184" s="88"/>
      <c r="S184" s="88"/>
      <c r="T184" s="89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T184" s="20" t="s">
        <v>223</v>
      </c>
      <c r="AU184" s="20" t="s">
        <v>21</v>
      </c>
    </row>
    <row r="185" s="2" customFormat="1">
      <c r="A185" s="42"/>
      <c r="B185" s="43"/>
      <c r="C185" s="44"/>
      <c r="D185" s="223" t="s">
        <v>137</v>
      </c>
      <c r="E185" s="44"/>
      <c r="F185" s="224" t="s">
        <v>311</v>
      </c>
      <c r="G185" s="44"/>
      <c r="H185" s="44"/>
      <c r="I185" s="225"/>
      <c r="J185" s="44"/>
      <c r="K185" s="44"/>
      <c r="L185" s="48"/>
      <c r="M185" s="226"/>
      <c r="N185" s="227"/>
      <c r="O185" s="88"/>
      <c r="P185" s="88"/>
      <c r="Q185" s="88"/>
      <c r="R185" s="88"/>
      <c r="S185" s="88"/>
      <c r="T185" s="89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T185" s="20" t="s">
        <v>137</v>
      </c>
      <c r="AU185" s="20" t="s">
        <v>21</v>
      </c>
    </row>
    <row r="186" s="13" customFormat="1">
      <c r="A186" s="13"/>
      <c r="B186" s="228"/>
      <c r="C186" s="229"/>
      <c r="D186" s="223" t="s">
        <v>150</v>
      </c>
      <c r="E186" s="230" t="s">
        <v>44</v>
      </c>
      <c r="F186" s="231" t="s">
        <v>312</v>
      </c>
      <c r="G186" s="229"/>
      <c r="H186" s="232">
        <v>13.5</v>
      </c>
      <c r="I186" s="233"/>
      <c r="J186" s="229"/>
      <c r="K186" s="229"/>
      <c r="L186" s="234"/>
      <c r="M186" s="235"/>
      <c r="N186" s="236"/>
      <c r="O186" s="236"/>
      <c r="P186" s="236"/>
      <c r="Q186" s="236"/>
      <c r="R186" s="236"/>
      <c r="S186" s="236"/>
      <c r="T186" s="23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8" t="s">
        <v>150</v>
      </c>
      <c r="AU186" s="238" t="s">
        <v>21</v>
      </c>
      <c r="AV186" s="13" t="s">
        <v>21</v>
      </c>
      <c r="AW186" s="13" t="s">
        <v>42</v>
      </c>
      <c r="AX186" s="13" t="s">
        <v>82</v>
      </c>
      <c r="AY186" s="238" t="s">
        <v>128</v>
      </c>
    </row>
    <row r="187" s="13" customFormat="1">
      <c r="A187" s="13"/>
      <c r="B187" s="228"/>
      <c r="C187" s="229"/>
      <c r="D187" s="223" t="s">
        <v>150</v>
      </c>
      <c r="E187" s="230" t="s">
        <v>44</v>
      </c>
      <c r="F187" s="231" t="s">
        <v>313</v>
      </c>
      <c r="G187" s="229"/>
      <c r="H187" s="232">
        <v>18</v>
      </c>
      <c r="I187" s="233"/>
      <c r="J187" s="229"/>
      <c r="K187" s="229"/>
      <c r="L187" s="234"/>
      <c r="M187" s="235"/>
      <c r="N187" s="236"/>
      <c r="O187" s="236"/>
      <c r="P187" s="236"/>
      <c r="Q187" s="236"/>
      <c r="R187" s="236"/>
      <c r="S187" s="236"/>
      <c r="T187" s="23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8" t="s">
        <v>150</v>
      </c>
      <c r="AU187" s="238" t="s">
        <v>21</v>
      </c>
      <c r="AV187" s="13" t="s">
        <v>21</v>
      </c>
      <c r="AW187" s="13" t="s">
        <v>42</v>
      </c>
      <c r="AX187" s="13" t="s">
        <v>82</v>
      </c>
      <c r="AY187" s="238" t="s">
        <v>128</v>
      </c>
    </row>
    <row r="188" s="13" customFormat="1">
      <c r="A188" s="13"/>
      <c r="B188" s="228"/>
      <c r="C188" s="229"/>
      <c r="D188" s="223" t="s">
        <v>150</v>
      </c>
      <c r="E188" s="230" t="s">
        <v>44</v>
      </c>
      <c r="F188" s="231" t="s">
        <v>314</v>
      </c>
      <c r="G188" s="229"/>
      <c r="H188" s="232">
        <v>14.4</v>
      </c>
      <c r="I188" s="233"/>
      <c r="J188" s="229"/>
      <c r="K188" s="229"/>
      <c r="L188" s="234"/>
      <c r="M188" s="235"/>
      <c r="N188" s="236"/>
      <c r="O188" s="236"/>
      <c r="P188" s="236"/>
      <c r="Q188" s="236"/>
      <c r="R188" s="236"/>
      <c r="S188" s="236"/>
      <c r="T188" s="23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8" t="s">
        <v>150</v>
      </c>
      <c r="AU188" s="238" t="s">
        <v>21</v>
      </c>
      <c r="AV188" s="13" t="s">
        <v>21</v>
      </c>
      <c r="AW188" s="13" t="s">
        <v>42</v>
      </c>
      <c r="AX188" s="13" t="s">
        <v>82</v>
      </c>
      <c r="AY188" s="238" t="s">
        <v>128</v>
      </c>
    </row>
    <row r="189" s="13" customFormat="1">
      <c r="A189" s="13"/>
      <c r="B189" s="228"/>
      <c r="C189" s="229"/>
      <c r="D189" s="223" t="s">
        <v>150</v>
      </c>
      <c r="E189" s="230" t="s">
        <v>44</v>
      </c>
      <c r="F189" s="231" t="s">
        <v>315</v>
      </c>
      <c r="G189" s="229"/>
      <c r="H189" s="232">
        <v>13.5</v>
      </c>
      <c r="I189" s="233"/>
      <c r="J189" s="229"/>
      <c r="K189" s="229"/>
      <c r="L189" s="234"/>
      <c r="M189" s="235"/>
      <c r="N189" s="236"/>
      <c r="O189" s="236"/>
      <c r="P189" s="236"/>
      <c r="Q189" s="236"/>
      <c r="R189" s="236"/>
      <c r="S189" s="236"/>
      <c r="T189" s="23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8" t="s">
        <v>150</v>
      </c>
      <c r="AU189" s="238" t="s">
        <v>21</v>
      </c>
      <c r="AV189" s="13" t="s">
        <v>21</v>
      </c>
      <c r="AW189" s="13" t="s">
        <v>42</v>
      </c>
      <c r="AX189" s="13" t="s">
        <v>82</v>
      </c>
      <c r="AY189" s="238" t="s">
        <v>128</v>
      </c>
    </row>
    <row r="190" s="14" customFormat="1">
      <c r="A190" s="14"/>
      <c r="B190" s="245"/>
      <c r="C190" s="246"/>
      <c r="D190" s="223" t="s">
        <v>150</v>
      </c>
      <c r="E190" s="247" t="s">
        <v>44</v>
      </c>
      <c r="F190" s="248" t="s">
        <v>245</v>
      </c>
      <c r="G190" s="246"/>
      <c r="H190" s="249">
        <v>59.399999999999999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150</v>
      </c>
      <c r="AU190" s="255" t="s">
        <v>21</v>
      </c>
      <c r="AV190" s="14" t="s">
        <v>146</v>
      </c>
      <c r="AW190" s="14" t="s">
        <v>42</v>
      </c>
      <c r="AX190" s="14" t="s">
        <v>90</v>
      </c>
      <c r="AY190" s="255" t="s">
        <v>128</v>
      </c>
    </row>
    <row r="191" s="2" customFormat="1" ht="21.75" customHeight="1">
      <c r="A191" s="42"/>
      <c r="B191" s="43"/>
      <c r="C191" s="210" t="s">
        <v>321</v>
      </c>
      <c r="D191" s="210" t="s">
        <v>131</v>
      </c>
      <c r="E191" s="211" t="s">
        <v>322</v>
      </c>
      <c r="F191" s="212" t="s">
        <v>323</v>
      </c>
      <c r="G191" s="213" t="s">
        <v>194</v>
      </c>
      <c r="H191" s="214">
        <v>36.600000000000001</v>
      </c>
      <c r="I191" s="215"/>
      <c r="J191" s="216">
        <f>ROUND(I191*H191,2)</f>
        <v>0</v>
      </c>
      <c r="K191" s="212" t="s">
        <v>221</v>
      </c>
      <c r="L191" s="48"/>
      <c r="M191" s="217" t="s">
        <v>44</v>
      </c>
      <c r="N191" s="218" t="s">
        <v>53</v>
      </c>
      <c r="O191" s="88"/>
      <c r="P191" s="219">
        <f>O191*H191</f>
        <v>0</v>
      </c>
      <c r="Q191" s="219">
        <v>0.0013600000000000001</v>
      </c>
      <c r="R191" s="219">
        <f>Q191*H191</f>
        <v>0.049776000000000008</v>
      </c>
      <c r="S191" s="219">
        <v>0</v>
      </c>
      <c r="T191" s="220">
        <f>S191*H191</f>
        <v>0</v>
      </c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R191" s="221" t="s">
        <v>146</v>
      </c>
      <c r="AT191" s="221" t="s">
        <v>131</v>
      </c>
      <c r="AU191" s="221" t="s">
        <v>21</v>
      </c>
      <c r="AY191" s="20" t="s">
        <v>128</v>
      </c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20" t="s">
        <v>90</v>
      </c>
      <c r="BK191" s="222">
        <f>ROUND(I191*H191,2)</f>
        <v>0</v>
      </c>
      <c r="BL191" s="20" t="s">
        <v>146</v>
      </c>
      <c r="BM191" s="221" t="s">
        <v>324</v>
      </c>
    </row>
    <row r="192" s="2" customFormat="1">
      <c r="A192" s="42"/>
      <c r="B192" s="43"/>
      <c r="C192" s="44"/>
      <c r="D192" s="243" t="s">
        <v>223</v>
      </c>
      <c r="E192" s="44"/>
      <c r="F192" s="244" t="s">
        <v>325</v>
      </c>
      <c r="G192" s="44"/>
      <c r="H192" s="44"/>
      <c r="I192" s="225"/>
      <c r="J192" s="44"/>
      <c r="K192" s="44"/>
      <c r="L192" s="48"/>
      <c r="M192" s="226"/>
      <c r="N192" s="227"/>
      <c r="O192" s="88"/>
      <c r="P192" s="88"/>
      <c r="Q192" s="88"/>
      <c r="R192" s="88"/>
      <c r="S192" s="88"/>
      <c r="T192" s="89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T192" s="20" t="s">
        <v>223</v>
      </c>
      <c r="AU192" s="20" t="s">
        <v>21</v>
      </c>
    </row>
    <row r="193" s="2" customFormat="1">
      <c r="A193" s="42"/>
      <c r="B193" s="43"/>
      <c r="C193" s="44"/>
      <c r="D193" s="223" t="s">
        <v>137</v>
      </c>
      <c r="E193" s="44"/>
      <c r="F193" s="224" t="s">
        <v>311</v>
      </c>
      <c r="G193" s="44"/>
      <c r="H193" s="44"/>
      <c r="I193" s="225"/>
      <c r="J193" s="44"/>
      <c r="K193" s="44"/>
      <c r="L193" s="48"/>
      <c r="M193" s="226"/>
      <c r="N193" s="227"/>
      <c r="O193" s="88"/>
      <c r="P193" s="88"/>
      <c r="Q193" s="88"/>
      <c r="R193" s="88"/>
      <c r="S193" s="88"/>
      <c r="T193" s="89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T193" s="20" t="s">
        <v>137</v>
      </c>
      <c r="AU193" s="20" t="s">
        <v>21</v>
      </c>
    </row>
    <row r="194" s="13" customFormat="1">
      <c r="A194" s="13"/>
      <c r="B194" s="228"/>
      <c r="C194" s="229"/>
      <c r="D194" s="223" t="s">
        <v>150</v>
      </c>
      <c r="E194" s="230" t="s">
        <v>44</v>
      </c>
      <c r="F194" s="231" t="s">
        <v>253</v>
      </c>
      <c r="G194" s="229"/>
      <c r="H194" s="232">
        <v>8.0999999999999996</v>
      </c>
      <c r="I194" s="233"/>
      <c r="J194" s="229"/>
      <c r="K194" s="229"/>
      <c r="L194" s="234"/>
      <c r="M194" s="235"/>
      <c r="N194" s="236"/>
      <c r="O194" s="236"/>
      <c r="P194" s="236"/>
      <c r="Q194" s="236"/>
      <c r="R194" s="236"/>
      <c r="S194" s="236"/>
      <c r="T194" s="23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8" t="s">
        <v>150</v>
      </c>
      <c r="AU194" s="238" t="s">
        <v>21</v>
      </c>
      <c r="AV194" s="13" t="s">
        <v>21</v>
      </c>
      <c r="AW194" s="13" t="s">
        <v>42</v>
      </c>
      <c r="AX194" s="13" t="s">
        <v>82</v>
      </c>
      <c r="AY194" s="238" t="s">
        <v>128</v>
      </c>
    </row>
    <row r="195" s="13" customFormat="1">
      <c r="A195" s="13"/>
      <c r="B195" s="228"/>
      <c r="C195" s="229"/>
      <c r="D195" s="223" t="s">
        <v>150</v>
      </c>
      <c r="E195" s="230" t="s">
        <v>44</v>
      </c>
      <c r="F195" s="231" t="s">
        <v>254</v>
      </c>
      <c r="G195" s="229"/>
      <c r="H195" s="232">
        <v>10.9</v>
      </c>
      <c r="I195" s="233"/>
      <c r="J195" s="229"/>
      <c r="K195" s="229"/>
      <c r="L195" s="234"/>
      <c r="M195" s="235"/>
      <c r="N195" s="236"/>
      <c r="O195" s="236"/>
      <c r="P195" s="236"/>
      <c r="Q195" s="236"/>
      <c r="R195" s="236"/>
      <c r="S195" s="236"/>
      <c r="T195" s="23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8" t="s">
        <v>150</v>
      </c>
      <c r="AU195" s="238" t="s">
        <v>21</v>
      </c>
      <c r="AV195" s="13" t="s">
        <v>21</v>
      </c>
      <c r="AW195" s="13" t="s">
        <v>42</v>
      </c>
      <c r="AX195" s="13" t="s">
        <v>82</v>
      </c>
      <c r="AY195" s="238" t="s">
        <v>128</v>
      </c>
    </row>
    <row r="196" s="13" customFormat="1">
      <c r="A196" s="13"/>
      <c r="B196" s="228"/>
      <c r="C196" s="229"/>
      <c r="D196" s="223" t="s">
        <v>150</v>
      </c>
      <c r="E196" s="230" t="s">
        <v>44</v>
      </c>
      <c r="F196" s="231" t="s">
        <v>255</v>
      </c>
      <c r="G196" s="229"/>
      <c r="H196" s="232">
        <v>9</v>
      </c>
      <c r="I196" s="233"/>
      <c r="J196" s="229"/>
      <c r="K196" s="229"/>
      <c r="L196" s="234"/>
      <c r="M196" s="235"/>
      <c r="N196" s="236"/>
      <c r="O196" s="236"/>
      <c r="P196" s="236"/>
      <c r="Q196" s="236"/>
      <c r="R196" s="236"/>
      <c r="S196" s="236"/>
      <c r="T196" s="23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8" t="s">
        <v>150</v>
      </c>
      <c r="AU196" s="238" t="s">
        <v>21</v>
      </c>
      <c r="AV196" s="13" t="s">
        <v>21</v>
      </c>
      <c r="AW196" s="13" t="s">
        <v>42</v>
      </c>
      <c r="AX196" s="13" t="s">
        <v>82</v>
      </c>
      <c r="AY196" s="238" t="s">
        <v>128</v>
      </c>
    </row>
    <row r="197" s="13" customFormat="1">
      <c r="A197" s="13"/>
      <c r="B197" s="228"/>
      <c r="C197" s="229"/>
      <c r="D197" s="223" t="s">
        <v>150</v>
      </c>
      <c r="E197" s="230" t="s">
        <v>44</v>
      </c>
      <c r="F197" s="231" t="s">
        <v>256</v>
      </c>
      <c r="G197" s="229"/>
      <c r="H197" s="232">
        <v>8.5999999999999996</v>
      </c>
      <c r="I197" s="233"/>
      <c r="J197" s="229"/>
      <c r="K197" s="229"/>
      <c r="L197" s="234"/>
      <c r="M197" s="235"/>
      <c r="N197" s="236"/>
      <c r="O197" s="236"/>
      <c r="P197" s="236"/>
      <c r="Q197" s="236"/>
      <c r="R197" s="236"/>
      <c r="S197" s="236"/>
      <c r="T197" s="23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8" t="s">
        <v>150</v>
      </c>
      <c r="AU197" s="238" t="s">
        <v>21</v>
      </c>
      <c r="AV197" s="13" t="s">
        <v>21</v>
      </c>
      <c r="AW197" s="13" t="s">
        <v>42</v>
      </c>
      <c r="AX197" s="13" t="s">
        <v>82</v>
      </c>
      <c r="AY197" s="238" t="s">
        <v>128</v>
      </c>
    </row>
    <row r="198" s="14" customFormat="1">
      <c r="A198" s="14"/>
      <c r="B198" s="245"/>
      <c r="C198" s="246"/>
      <c r="D198" s="223" t="s">
        <v>150</v>
      </c>
      <c r="E198" s="247" t="s">
        <v>44</v>
      </c>
      <c r="F198" s="248" t="s">
        <v>245</v>
      </c>
      <c r="G198" s="246"/>
      <c r="H198" s="249">
        <v>36.600000000000001</v>
      </c>
      <c r="I198" s="250"/>
      <c r="J198" s="246"/>
      <c r="K198" s="246"/>
      <c r="L198" s="251"/>
      <c r="M198" s="252"/>
      <c r="N198" s="253"/>
      <c r="O198" s="253"/>
      <c r="P198" s="253"/>
      <c r="Q198" s="253"/>
      <c r="R198" s="253"/>
      <c r="S198" s="253"/>
      <c r="T198" s="25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5" t="s">
        <v>150</v>
      </c>
      <c r="AU198" s="255" t="s">
        <v>21</v>
      </c>
      <c r="AV198" s="14" t="s">
        <v>146</v>
      </c>
      <c r="AW198" s="14" t="s">
        <v>42</v>
      </c>
      <c r="AX198" s="14" t="s">
        <v>90</v>
      </c>
      <c r="AY198" s="255" t="s">
        <v>128</v>
      </c>
    </row>
    <row r="199" s="2" customFormat="1" ht="24.15" customHeight="1">
      <c r="A199" s="42"/>
      <c r="B199" s="43"/>
      <c r="C199" s="210" t="s">
        <v>326</v>
      </c>
      <c r="D199" s="210" t="s">
        <v>131</v>
      </c>
      <c r="E199" s="211" t="s">
        <v>327</v>
      </c>
      <c r="F199" s="212" t="s">
        <v>328</v>
      </c>
      <c r="G199" s="213" t="s">
        <v>194</v>
      </c>
      <c r="H199" s="214">
        <v>36.600000000000001</v>
      </c>
      <c r="I199" s="215"/>
      <c r="J199" s="216">
        <f>ROUND(I199*H199,2)</f>
        <v>0</v>
      </c>
      <c r="K199" s="212" t="s">
        <v>221</v>
      </c>
      <c r="L199" s="48"/>
      <c r="M199" s="217" t="s">
        <v>44</v>
      </c>
      <c r="N199" s="218" t="s">
        <v>53</v>
      </c>
      <c r="O199" s="88"/>
      <c r="P199" s="219">
        <f>O199*H199</f>
        <v>0</v>
      </c>
      <c r="Q199" s="219">
        <v>0</v>
      </c>
      <c r="R199" s="219">
        <f>Q199*H199</f>
        <v>0</v>
      </c>
      <c r="S199" s="219">
        <v>0</v>
      </c>
      <c r="T199" s="220">
        <f>S199*H199</f>
        <v>0</v>
      </c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R199" s="221" t="s">
        <v>146</v>
      </c>
      <c r="AT199" s="221" t="s">
        <v>131</v>
      </c>
      <c r="AU199" s="221" t="s">
        <v>21</v>
      </c>
      <c r="AY199" s="20" t="s">
        <v>128</v>
      </c>
      <c r="BE199" s="222">
        <f>IF(N199="základní",J199,0)</f>
        <v>0</v>
      </c>
      <c r="BF199" s="222">
        <f>IF(N199="snížená",J199,0)</f>
        <v>0</v>
      </c>
      <c r="BG199" s="222">
        <f>IF(N199="zákl. přenesená",J199,0)</f>
        <v>0</v>
      </c>
      <c r="BH199" s="222">
        <f>IF(N199="sníž. přenesená",J199,0)</f>
        <v>0</v>
      </c>
      <c r="BI199" s="222">
        <f>IF(N199="nulová",J199,0)</f>
        <v>0</v>
      </c>
      <c r="BJ199" s="20" t="s">
        <v>90</v>
      </c>
      <c r="BK199" s="222">
        <f>ROUND(I199*H199,2)</f>
        <v>0</v>
      </c>
      <c r="BL199" s="20" t="s">
        <v>146</v>
      </c>
      <c r="BM199" s="221" t="s">
        <v>329</v>
      </c>
    </row>
    <row r="200" s="2" customFormat="1">
      <c r="A200" s="42"/>
      <c r="B200" s="43"/>
      <c r="C200" s="44"/>
      <c r="D200" s="243" t="s">
        <v>223</v>
      </c>
      <c r="E200" s="44"/>
      <c r="F200" s="244" t="s">
        <v>330</v>
      </c>
      <c r="G200" s="44"/>
      <c r="H200" s="44"/>
      <c r="I200" s="225"/>
      <c r="J200" s="44"/>
      <c r="K200" s="44"/>
      <c r="L200" s="48"/>
      <c r="M200" s="226"/>
      <c r="N200" s="227"/>
      <c r="O200" s="88"/>
      <c r="P200" s="88"/>
      <c r="Q200" s="88"/>
      <c r="R200" s="88"/>
      <c r="S200" s="88"/>
      <c r="T200" s="89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T200" s="20" t="s">
        <v>223</v>
      </c>
      <c r="AU200" s="20" t="s">
        <v>21</v>
      </c>
    </row>
    <row r="201" s="2" customFormat="1">
      <c r="A201" s="42"/>
      <c r="B201" s="43"/>
      <c r="C201" s="44"/>
      <c r="D201" s="223" t="s">
        <v>137</v>
      </c>
      <c r="E201" s="44"/>
      <c r="F201" s="224" t="s">
        <v>311</v>
      </c>
      <c r="G201" s="44"/>
      <c r="H201" s="44"/>
      <c r="I201" s="225"/>
      <c r="J201" s="44"/>
      <c r="K201" s="44"/>
      <c r="L201" s="48"/>
      <c r="M201" s="226"/>
      <c r="N201" s="227"/>
      <c r="O201" s="88"/>
      <c r="P201" s="88"/>
      <c r="Q201" s="88"/>
      <c r="R201" s="88"/>
      <c r="S201" s="88"/>
      <c r="T201" s="89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T201" s="20" t="s">
        <v>137</v>
      </c>
      <c r="AU201" s="20" t="s">
        <v>21</v>
      </c>
    </row>
    <row r="202" s="13" customFormat="1">
      <c r="A202" s="13"/>
      <c r="B202" s="228"/>
      <c r="C202" s="229"/>
      <c r="D202" s="223" t="s">
        <v>150</v>
      </c>
      <c r="E202" s="230" t="s">
        <v>44</v>
      </c>
      <c r="F202" s="231" t="s">
        <v>253</v>
      </c>
      <c r="G202" s="229"/>
      <c r="H202" s="232">
        <v>8.0999999999999996</v>
      </c>
      <c r="I202" s="233"/>
      <c r="J202" s="229"/>
      <c r="K202" s="229"/>
      <c r="L202" s="234"/>
      <c r="M202" s="235"/>
      <c r="N202" s="236"/>
      <c r="O202" s="236"/>
      <c r="P202" s="236"/>
      <c r="Q202" s="236"/>
      <c r="R202" s="236"/>
      <c r="S202" s="236"/>
      <c r="T202" s="23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8" t="s">
        <v>150</v>
      </c>
      <c r="AU202" s="238" t="s">
        <v>21</v>
      </c>
      <c r="AV202" s="13" t="s">
        <v>21</v>
      </c>
      <c r="AW202" s="13" t="s">
        <v>42</v>
      </c>
      <c r="AX202" s="13" t="s">
        <v>82</v>
      </c>
      <c r="AY202" s="238" t="s">
        <v>128</v>
      </c>
    </row>
    <row r="203" s="13" customFormat="1">
      <c r="A203" s="13"/>
      <c r="B203" s="228"/>
      <c r="C203" s="229"/>
      <c r="D203" s="223" t="s">
        <v>150</v>
      </c>
      <c r="E203" s="230" t="s">
        <v>44</v>
      </c>
      <c r="F203" s="231" t="s">
        <v>254</v>
      </c>
      <c r="G203" s="229"/>
      <c r="H203" s="232">
        <v>10.9</v>
      </c>
      <c r="I203" s="233"/>
      <c r="J203" s="229"/>
      <c r="K203" s="229"/>
      <c r="L203" s="234"/>
      <c r="M203" s="235"/>
      <c r="N203" s="236"/>
      <c r="O203" s="236"/>
      <c r="P203" s="236"/>
      <c r="Q203" s="236"/>
      <c r="R203" s="236"/>
      <c r="S203" s="236"/>
      <c r="T203" s="23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8" t="s">
        <v>150</v>
      </c>
      <c r="AU203" s="238" t="s">
        <v>21</v>
      </c>
      <c r="AV203" s="13" t="s">
        <v>21</v>
      </c>
      <c r="AW203" s="13" t="s">
        <v>42</v>
      </c>
      <c r="AX203" s="13" t="s">
        <v>82</v>
      </c>
      <c r="AY203" s="238" t="s">
        <v>128</v>
      </c>
    </row>
    <row r="204" s="13" customFormat="1">
      <c r="A204" s="13"/>
      <c r="B204" s="228"/>
      <c r="C204" s="229"/>
      <c r="D204" s="223" t="s">
        <v>150</v>
      </c>
      <c r="E204" s="230" t="s">
        <v>44</v>
      </c>
      <c r="F204" s="231" t="s">
        <v>255</v>
      </c>
      <c r="G204" s="229"/>
      <c r="H204" s="232">
        <v>9</v>
      </c>
      <c r="I204" s="233"/>
      <c r="J204" s="229"/>
      <c r="K204" s="229"/>
      <c r="L204" s="234"/>
      <c r="M204" s="235"/>
      <c r="N204" s="236"/>
      <c r="O204" s="236"/>
      <c r="P204" s="236"/>
      <c r="Q204" s="236"/>
      <c r="R204" s="236"/>
      <c r="S204" s="236"/>
      <c r="T204" s="23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8" t="s">
        <v>150</v>
      </c>
      <c r="AU204" s="238" t="s">
        <v>21</v>
      </c>
      <c r="AV204" s="13" t="s">
        <v>21</v>
      </c>
      <c r="AW204" s="13" t="s">
        <v>42</v>
      </c>
      <c r="AX204" s="13" t="s">
        <v>82</v>
      </c>
      <c r="AY204" s="238" t="s">
        <v>128</v>
      </c>
    </row>
    <row r="205" s="13" customFormat="1">
      <c r="A205" s="13"/>
      <c r="B205" s="228"/>
      <c r="C205" s="229"/>
      <c r="D205" s="223" t="s">
        <v>150</v>
      </c>
      <c r="E205" s="230" t="s">
        <v>44</v>
      </c>
      <c r="F205" s="231" t="s">
        <v>256</v>
      </c>
      <c r="G205" s="229"/>
      <c r="H205" s="232">
        <v>8.5999999999999996</v>
      </c>
      <c r="I205" s="233"/>
      <c r="J205" s="229"/>
      <c r="K205" s="229"/>
      <c r="L205" s="234"/>
      <c r="M205" s="235"/>
      <c r="N205" s="236"/>
      <c r="O205" s="236"/>
      <c r="P205" s="236"/>
      <c r="Q205" s="236"/>
      <c r="R205" s="236"/>
      <c r="S205" s="236"/>
      <c r="T205" s="23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8" t="s">
        <v>150</v>
      </c>
      <c r="AU205" s="238" t="s">
        <v>21</v>
      </c>
      <c r="AV205" s="13" t="s">
        <v>21</v>
      </c>
      <c r="AW205" s="13" t="s">
        <v>42</v>
      </c>
      <c r="AX205" s="13" t="s">
        <v>82</v>
      </c>
      <c r="AY205" s="238" t="s">
        <v>128</v>
      </c>
    </row>
    <row r="206" s="14" customFormat="1">
      <c r="A206" s="14"/>
      <c r="B206" s="245"/>
      <c r="C206" s="246"/>
      <c r="D206" s="223" t="s">
        <v>150</v>
      </c>
      <c r="E206" s="247" t="s">
        <v>44</v>
      </c>
      <c r="F206" s="248" t="s">
        <v>245</v>
      </c>
      <c r="G206" s="246"/>
      <c r="H206" s="249">
        <v>36.600000000000001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150</v>
      </c>
      <c r="AU206" s="255" t="s">
        <v>21</v>
      </c>
      <c r="AV206" s="14" t="s">
        <v>146</v>
      </c>
      <c r="AW206" s="14" t="s">
        <v>42</v>
      </c>
      <c r="AX206" s="14" t="s">
        <v>90</v>
      </c>
      <c r="AY206" s="255" t="s">
        <v>128</v>
      </c>
    </row>
    <row r="207" s="2" customFormat="1" ht="24.15" customHeight="1">
      <c r="A207" s="42"/>
      <c r="B207" s="43"/>
      <c r="C207" s="210" t="s">
        <v>331</v>
      </c>
      <c r="D207" s="210" t="s">
        <v>131</v>
      </c>
      <c r="E207" s="211" t="s">
        <v>332</v>
      </c>
      <c r="F207" s="212" t="s">
        <v>333</v>
      </c>
      <c r="G207" s="213" t="s">
        <v>194</v>
      </c>
      <c r="H207" s="214">
        <v>69.780000000000001</v>
      </c>
      <c r="I207" s="215"/>
      <c r="J207" s="216">
        <f>ROUND(I207*H207,2)</f>
        <v>0</v>
      </c>
      <c r="K207" s="212" t="s">
        <v>221</v>
      </c>
      <c r="L207" s="48"/>
      <c r="M207" s="217" t="s">
        <v>44</v>
      </c>
      <c r="N207" s="218" t="s">
        <v>53</v>
      </c>
      <c r="O207" s="88"/>
      <c r="P207" s="219">
        <f>O207*H207</f>
        <v>0</v>
      </c>
      <c r="Q207" s="219">
        <v>0</v>
      </c>
      <c r="R207" s="219">
        <f>Q207*H207</f>
        <v>0</v>
      </c>
      <c r="S207" s="219">
        <v>0</v>
      </c>
      <c r="T207" s="220">
        <f>S207*H207</f>
        <v>0</v>
      </c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R207" s="221" t="s">
        <v>146</v>
      </c>
      <c r="AT207" s="221" t="s">
        <v>131</v>
      </c>
      <c r="AU207" s="221" t="s">
        <v>21</v>
      </c>
      <c r="AY207" s="20" t="s">
        <v>128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20" t="s">
        <v>90</v>
      </c>
      <c r="BK207" s="222">
        <f>ROUND(I207*H207,2)</f>
        <v>0</v>
      </c>
      <c r="BL207" s="20" t="s">
        <v>146</v>
      </c>
      <c r="BM207" s="221" t="s">
        <v>334</v>
      </c>
    </row>
    <row r="208" s="2" customFormat="1">
      <c r="A208" s="42"/>
      <c r="B208" s="43"/>
      <c r="C208" s="44"/>
      <c r="D208" s="243" t="s">
        <v>223</v>
      </c>
      <c r="E208" s="44"/>
      <c r="F208" s="244" t="s">
        <v>335</v>
      </c>
      <c r="G208" s="44"/>
      <c r="H208" s="44"/>
      <c r="I208" s="225"/>
      <c r="J208" s="44"/>
      <c r="K208" s="44"/>
      <c r="L208" s="48"/>
      <c r="M208" s="226"/>
      <c r="N208" s="227"/>
      <c r="O208" s="88"/>
      <c r="P208" s="88"/>
      <c r="Q208" s="88"/>
      <c r="R208" s="88"/>
      <c r="S208" s="88"/>
      <c r="T208" s="89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T208" s="20" t="s">
        <v>223</v>
      </c>
      <c r="AU208" s="20" t="s">
        <v>21</v>
      </c>
    </row>
    <row r="209" s="13" customFormat="1">
      <c r="A209" s="13"/>
      <c r="B209" s="228"/>
      <c r="C209" s="229"/>
      <c r="D209" s="223" t="s">
        <v>150</v>
      </c>
      <c r="E209" s="230" t="s">
        <v>44</v>
      </c>
      <c r="F209" s="231" t="s">
        <v>336</v>
      </c>
      <c r="G209" s="229"/>
      <c r="H209" s="232">
        <v>85.599999999999994</v>
      </c>
      <c r="I209" s="233"/>
      <c r="J209" s="229"/>
      <c r="K209" s="229"/>
      <c r="L209" s="234"/>
      <c r="M209" s="235"/>
      <c r="N209" s="236"/>
      <c r="O209" s="236"/>
      <c r="P209" s="236"/>
      <c r="Q209" s="236"/>
      <c r="R209" s="236"/>
      <c r="S209" s="236"/>
      <c r="T209" s="23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8" t="s">
        <v>150</v>
      </c>
      <c r="AU209" s="238" t="s">
        <v>21</v>
      </c>
      <c r="AV209" s="13" t="s">
        <v>21</v>
      </c>
      <c r="AW209" s="13" t="s">
        <v>42</v>
      </c>
      <c r="AX209" s="13" t="s">
        <v>82</v>
      </c>
      <c r="AY209" s="238" t="s">
        <v>128</v>
      </c>
    </row>
    <row r="210" s="13" customFormat="1">
      <c r="A210" s="13"/>
      <c r="B210" s="228"/>
      <c r="C210" s="229"/>
      <c r="D210" s="223" t="s">
        <v>150</v>
      </c>
      <c r="E210" s="230" t="s">
        <v>44</v>
      </c>
      <c r="F210" s="231" t="s">
        <v>337</v>
      </c>
      <c r="G210" s="229"/>
      <c r="H210" s="232">
        <v>-15.82</v>
      </c>
      <c r="I210" s="233"/>
      <c r="J210" s="229"/>
      <c r="K210" s="229"/>
      <c r="L210" s="234"/>
      <c r="M210" s="235"/>
      <c r="N210" s="236"/>
      <c r="O210" s="236"/>
      <c r="P210" s="236"/>
      <c r="Q210" s="236"/>
      <c r="R210" s="236"/>
      <c r="S210" s="236"/>
      <c r="T210" s="23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8" t="s">
        <v>150</v>
      </c>
      <c r="AU210" s="238" t="s">
        <v>21</v>
      </c>
      <c r="AV210" s="13" t="s">
        <v>21</v>
      </c>
      <c r="AW210" s="13" t="s">
        <v>42</v>
      </c>
      <c r="AX210" s="13" t="s">
        <v>82</v>
      </c>
      <c r="AY210" s="238" t="s">
        <v>128</v>
      </c>
    </row>
    <row r="211" s="14" customFormat="1">
      <c r="A211" s="14"/>
      <c r="B211" s="245"/>
      <c r="C211" s="246"/>
      <c r="D211" s="223" t="s">
        <v>150</v>
      </c>
      <c r="E211" s="247" t="s">
        <v>338</v>
      </c>
      <c r="F211" s="248" t="s">
        <v>245</v>
      </c>
      <c r="G211" s="246"/>
      <c r="H211" s="249">
        <v>69.780000000000001</v>
      </c>
      <c r="I211" s="250"/>
      <c r="J211" s="246"/>
      <c r="K211" s="246"/>
      <c r="L211" s="251"/>
      <c r="M211" s="252"/>
      <c r="N211" s="253"/>
      <c r="O211" s="253"/>
      <c r="P211" s="253"/>
      <c r="Q211" s="253"/>
      <c r="R211" s="253"/>
      <c r="S211" s="253"/>
      <c r="T211" s="25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5" t="s">
        <v>150</v>
      </c>
      <c r="AU211" s="255" t="s">
        <v>21</v>
      </c>
      <c r="AV211" s="14" t="s">
        <v>146</v>
      </c>
      <c r="AW211" s="14" t="s">
        <v>42</v>
      </c>
      <c r="AX211" s="14" t="s">
        <v>90</v>
      </c>
      <c r="AY211" s="255" t="s">
        <v>128</v>
      </c>
    </row>
    <row r="212" s="2" customFormat="1">
      <c r="A212" s="42"/>
      <c r="B212" s="43"/>
      <c r="C212" s="44"/>
      <c r="D212" s="223" t="s">
        <v>251</v>
      </c>
      <c r="E212" s="44"/>
      <c r="F212" s="256" t="s">
        <v>252</v>
      </c>
      <c r="G212" s="44"/>
      <c r="H212" s="44"/>
      <c r="I212" s="44"/>
      <c r="J212" s="44"/>
      <c r="K212" s="44"/>
      <c r="L212" s="48"/>
      <c r="M212" s="226"/>
      <c r="N212" s="227"/>
      <c r="O212" s="88"/>
      <c r="P212" s="88"/>
      <c r="Q212" s="88"/>
      <c r="R212" s="88"/>
      <c r="S212" s="88"/>
      <c r="T212" s="89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U212" s="20" t="s">
        <v>21</v>
      </c>
    </row>
    <row r="213" s="2" customFormat="1">
      <c r="A213" s="42"/>
      <c r="B213" s="43"/>
      <c r="C213" s="44"/>
      <c r="D213" s="223" t="s">
        <v>251</v>
      </c>
      <c r="E213" s="44"/>
      <c r="F213" s="257" t="s">
        <v>253</v>
      </c>
      <c r="G213" s="44"/>
      <c r="H213" s="258">
        <v>8.0999999999999996</v>
      </c>
      <c r="I213" s="44"/>
      <c r="J213" s="44"/>
      <c r="K213" s="44"/>
      <c r="L213" s="48"/>
      <c r="M213" s="226"/>
      <c r="N213" s="227"/>
      <c r="O213" s="88"/>
      <c r="P213" s="88"/>
      <c r="Q213" s="88"/>
      <c r="R213" s="88"/>
      <c r="S213" s="88"/>
      <c r="T213" s="89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U213" s="20" t="s">
        <v>21</v>
      </c>
    </row>
    <row r="214" s="2" customFormat="1">
      <c r="A214" s="42"/>
      <c r="B214" s="43"/>
      <c r="C214" s="44"/>
      <c r="D214" s="223" t="s">
        <v>251</v>
      </c>
      <c r="E214" s="44"/>
      <c r="F214" s="257" t="s">
        <v>254</v>
      </c>
      <c r="G214" s="44"/>
      <c r="H214" s="258">
        <v>10.9</v>
      </c>
      <c r="I214" s="44"/>
      <c r="J214" s="44"/>
      <c r="K214" s="44"/>
      <c r="L214" s="48"/>
      <c r="M214" s="226"/>
      <c r="N214" s="227"/>
      <c r="O214" s="88"/>
      <c r="P214" s="88"/>
      <c r="Q214" s="88"/>
      <c r="R214" s="88"/>
      <c r="S214" s="88"/>
      <c r="T214" s="8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U214" s="20" t="s">
        <v>21</v>
      </c>
    </row>
    <row r="215" s="2" customFormat="1">
      <c r="A215" s="42"/>
      <c r="B215" s="43"/>
      <c r="C215" s="44"/>
      <c r="D215" s="223" t="s">
        <v>251</v>
      </c>
      <c r="E215" s="44"/>
      <c r="F215" s="257" t="s">
        <v>255</v>
      </c>
      <c r="G215" s="44"/>
      <c r="H215" s="258">
        <v>9</v>
      </c>
      <c r="I215" s="44"/>
      <c r="J215" s="44"/>
      <c r="K215" s="44"/>
      <c r="L215" s="48"/>
      <c r="M215" s="226"/>
      <c r="N215" s="227"/>
      <c r="O215" s="88"/>
      <c r="P215" s="88"/>
      <c r="Q215" s="88"/>
      <c r="R215" s="88"/>
      <c r="S215" s="88"/>
      <c r="T215" s="89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U215" s="20" t="s">
        <v>21</v>
      </c>
    </row>
    <row r="216" s="2" customFormat="1">
      <c r="A216" s="42"/>
      <c r="B216" s="43"/>
      <c r="C216" s="44"/>
      <c r="D216" s="223" t="s">
        <v>251</v>
      </c>
      <c r="E216" s="44"/>
      <c r="F216" s="257" t="s">
        <v>256</v>
      </c>
      <c r="G216" s="44"/>
      <c r="H216" s="258">
        <v>8.5999999999999996</v>
      </c>
      <c r="I216" s="44"/>
      <c r="J216" s="44"/>
      <c r="K216" s="44"/>
      <c r="L216" s="48"/>
      <c r="M216" s="226"/>
      <c r="N216" s="227"/>
      <c r="O216" s="88"/>
      <c r="P216" s="88"/>
      <c r="Q216" s="88"/>
      <c r="R216" s="88"/>
      <c r="S216" s="88"/>
      <c r="T216" s="89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U216" s="20" t="s">
        <v>21</v>
      </c>
    </row>
    <row r="217" s="2" customFormat="1">
      <c r="A217" s="42"/>
      <c r="B217" s="43"/>
      <c r="C217" s="44"/>
      <c r="D217" s="223" t="s">
        <v>251</v>
      </c>
      <c r="E217" s="44"/>
      <c r="F217" s="257" t="s">
        <v>257</v>
      </c>
      <c r="G217" s="44"/>
      <c r="H217" s="258">
        <v>36.600000000000001</v>
      </c>
      <c r="I217" s="44"/>
      <c r="J217" s="44"/>
      <c r="K217" s="44"/>
      <c r="L217" s="48"/>
      <c r="M217" s="226"/>
      <c r="N217" s="227"/>
      <c r="O217" s="88"/>
      <c r="P217" s="88"/>
      <c r="Q217" s="88"/>
      <c r="R217" s="88"/>
      <c r="S217" s="88"/>
      <c r="T217" s="89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U217" s="20" t="s">
        <v>21</v>
      </c>
    </row>
    <row r="218" s="2" customFormat="1">
      <c r="A218" s="42"/>
      <c r="B218" s="43"/>
      <c r="C218" s="44"/>
      <c r="D218" s="223" t="s">
        <v>251</v>
      </c>
      <c r="E218" s="44"/>
      <c r="F218" s="256" t="s">
        <v>278</v>
      </c>
      <c r="G218" s="44"/>
      <c r="H218" s="44"/>
      <c r="I218" s="44"/>
      <c r="J218" s="44"/>
      <c r="K218" s="44"/>
      <c r="L218" s="48"/>
      <c r="M218" s="226"/>
      <c r="N218" s="227"/>
      <c r="O218" s="88"/>
      <c r="P218" s="88"/>
      <c r="Q218" s="88"/>
      <c r="R218" s="88"/>
      <c r="S218" s="88"/>
      <c r="T218" s="89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U218" s="20" t="s">
        <v>21</v>
      </c>
    </row>
    <row r="219" s="2" customFormat="1">
      <c r="A219" s="42"/>
      <c r="B219" s="43"/>
      <c r="C219" s="44"/>
      <c r="D219" s="223" t="s">
        <v>251</v>
      </c>
      <c r="E219" s="44"/>
      <c r="F219" s="257" t="s">
        <v>279</v>
      </c>
      <c r="G219" s="44"/>
      <c r="H219" s="258">
        <v>49</v>
      </c>
      <c r="I219" s="44"/>
      <c r="J219" s="44"/>
      <c r="K219" s="44"/>
      <c r="L219" s="48"/>
      <c r="M219" s="226"/>
      <c r="N219" s="227"/>
      <c r="O219" s="88"/>
      <c r="P219" s="88"/>
      <c r="Q219" s="88"/>
      <c r="R219" s="88"/>
      <c r="S219" s="88"/>
      <c r="T219" s="89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U219" s="20" t="s">
        <v>21</v>
      </c>
    </row>
    <row r="220" s="2" customFormat="1">
      <c r="A220" s="42"/>
      <c r="B220" s="43"/>
      <c r="C220" s="44"/>
      <c r="D220" s="223" t="s">
        <v>251</v>
      </c>
      <c r="E220" s="44"/>
      <c r="F220" s="257" t="s">
        <v>257</v>
      </c>
      <c r="G220" s="44"/>
      <c r="H220" s="258">
        <v>49</v>
      </c>
      <c r="I220" s="44"/>
      <c r="J220" s="44"/>
      <c r="K220" s="44"/>
      <c r="L220" s="48"/>
      <c r="M220" s="226"/>
      <c r="N220" s="227"/>
      <c r="O220" s="88"/>
      <c r="P220" s="88"/>
      <c r="Q220" s="88"/>
      <c r="R220" s="88"/>
      <c r="S220" s="88"/>
      <c r="T220" s="89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U220" s="20" t="s">
        <v>21</v>
      </c>
    </row>
    <row r="221" s="2" customFormat="1">
      <c r="A221" s="42"/>
      <c r="B221" s="43"/>
      <c r="C221" s="44"/>
      <c r="D221" s="223" t="s">
        <v>251</v>
      </c>
      <c r="E221" s="44"/>
      <c r="F221" s="256" t="s">
        <v>339</v>
      </c>
      <c r="G221" s="44"/>
      <c r="H221" s="44"/>
      <c r="I221" s="44"/>
      <c r="J221" s="44"/>
      <c r="K221" s="44"/>
      <c r="L221" s="48"/>
      <c r="M221" s="226"/>
      <c r="N221" s="227"/>
      <c r="O221" s="88"/>
      <c r="P221" s="88"/>
      <c r="Q221" s="88"/>
      <c r="R221" s="88"/>
      <c r="S221" s="88"/>
      <c r="T221" s="89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U221" s="20" t="s">
        <v>21</v>
      </c>
    </row>
    <row r="222" s="2" customFormat="1">
      <c r="A222" s="42"/>
      <c r="B222" s="43"/>
      <c r="C222" s="44"/>
      <c r="D222" s="223" t="s">
        <v>251</v>
      </c>
      <c r="E222" s="44"/>
      <c r="F222" s="257" t="s">
        <v>340</v>
      </c>
      <c r="G222" s="44"/>
      <c r="H222" s="258">
        <v>10.57</v>
      </c>
      <c r="I222" s="44"/>
      <c r="J222" s="44"/>
      <c r="K222" s="44"/>
      <c r="L222" s="48"/>
      <c r="M222" s="226"/>
      <c r="N222" s="227"/>
      <c r="O222" s="88"/>
      <c r="P222" s="88"/>
      <c r="Q222" s="88"/>
      <c r="R222" s="88"/>
      <c r="S222" s="88"/>
      <c r="T222" s="89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U222" s="20" t="s">
        <v>21</v>
      </c>
    </row>
    <row r="223" s="2" customFormat="1">
      <c r="A223" s="42"/>
      <c r="B223" s="43"/>
      <c r="C223" s="44"/>
      <c r="D223" s="223" t="s">
        <v>251</v>
      </c>
      <c r="E223" s="44"/>
      <c r="F223" s="257" t="s">
        <v>341</v>
      </c>
      <c r="G223" s="44"/>
      <c r="H223" s="258">
        <v>1.5</v>
      </c>
      <c r="I223" s="44"/>
      <c r="J223" s="44"/>
      <c r="K223" s="44"/>
      <c r="L223" s="48"/>
      <c r="M223" s="226"/>
      <c r="N223" s="227"/>
      <c r="O223" s="88"/>
      <c r="P223" s="88"/>
      <c r="Q223" s="88"/>
      <c r="R223" s="88"/>
      <c r="S223" s="88"/>
      <c r="T223" s="89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U223" s="20" t="s">
        <v>21</v>
      </c>
    </row>
    <row r="224" s="2" customFormat="1">
      <c r="A224" s="42"/>
      <c r="B224" s="43"/>
      <c r="C224" s="44"/>
      <c r="D224" s="223" t="s">
        <v>251</v>
      </c>
      <c r="E224" s="44"/>
      <c r="F224" s="257" t="s">
        <v>342</v>
      </c>
      <c r="G224" s="44"/>
      <c r="H224" s="258">
        <v>1.5</v>
      </c>
      <c r="I224" s="44"/>
      <c r="J224" s="44"/>
      <c r="K224" s="44"/>
      <c r="L224" s="48"/>
      <c r="M224" s="226"/>
      <c r="N224" s="227"/>
      <c r="O224" s="88"/>
      <c r="P224" s="88"/>
      <c r="Q224" s="88"/>
      <c r="R224" s="88"/>
      <c r="S224" s="88"/>
      <c r="T224" s="89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U224" s="20" t="s">
        <v>21</v>
      </c>
    </row>
    <row r="225" s="2" customFormat="1">
      <c r="A225" s="42"/>
      <c r="B225" s="43"/>
      <c r="C225" s="44"/>
      <c r="D225" s="223" t="s">
        <v>251</v>
      </c>
      <c r="E225" s="44"/>
      <c r="F225" s="257" t="s">
        <v>343</v>
      </c>
      <c r="G225" s="44"/>
      <c r="H225" s="258">
        <v>1.5</v>
      </c>
      <c r="I225" s="44"/>
      <c r="J225" s="44"/>
      <c r="K225" s="44"/>
      <c r="L225" s="48"/>
      <c r="M225" s="226"/>
      <c r="N225" s="227"/>
      <c r="O225" s="88"/>
      <c r="P225" s="88"/>
      <c r="Q225" s="88"/>
      <c r="R225" s="88"/>
      <c r="S225" s="88"/>
      <c r="T225" s="89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U225" s="20" t="s">
        <v>21</v>
      </c>
    </row>
    <row r="226" s="2" customFormat="1">
      <c r="A226" s="42"/>
      <c r="B226" s="43"/>
      <c r="C226" s="44"/>
      <c r="D226" s="223" t="s">
        <v>251</v>
      </c>
      <c r="E226" s="44"/>
      <c r="F226" s="257" t="s">
        <v>344</v>
      </c>
      <c r="G226" s="44"/>
      <c r="H226" s="258">
        <v>0.75</v>
      </c>
      <c r="I226" s="44"/>
      <c r="J226" s="44"/>
      <c r="K226" s="44"/>
      <c r="L226" s="48"/>
      <c r="M226" s="226"/>
      <c r="N226" s="227"/>
      <c r="O226" s="88"/>
      <c r="P226" s="88"/>
      <c r="Q226" s="88"/>
      <c r="R226" s="88"/>
      <c r="S226" s="88"/>
      <c r="T226" s="89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U226" s="20" t="s">
        <v>21</v>
      </c>
    </row>
    <row r="227" s="2" customFormat="1">
      <c r="A227" s="42"/>
      <c r="B227" s="43"/>
      <c r="C227" s="44"/>
      <c r="D227" s="223" t="s">
        <v>251</v>
      </c>
      <c r="E227" s="44"/>
      <c r="F227" s="257" t="s">
        <v>245</v>
      </c>
      <c r="G227" s="44"/>
      <c r="H227" s="258">
        <v>15.82</v>
      </c>
      <c r="I227" s="44"/>
      <c r="J227" s="44"/>
      <c r="K227" s="44"/>
      <c r="L227" s="48"/>
      <c r="M227" s="226"/>
      <c r="N227" s="227"/>
      <c r="O227" s="88"/>
      <c r="P227" s="88"/>
      <c r="Q227" s="88"/>
      <c r="R227" s="88"/>
      <c r="S227" s="88"/>
      <c r="T227" s="89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U227" s="20" t="s">
        <v>21</v>
      </c>
    </row>
    <row r="228" s="2" customFormat="1" ht="37.8" customHeight="1">
      <c r="A228" s="42"/>
      <c r="B228" s="43"/>
      <c r="C228" s="210" t="s">
        <v>345</v>
      </c>
      <c r="D228" s="210" t="s">
        <v>131</v>
      </c>
      <c r="E228" s="211" t="s">
        <v>346</v>
      </c>
      <c r="F228" s="212" t="s">
        <v>347</v>
      </c>
      <c r="G228" s="213" t="s">
        <v>194</v>
      </c>
      <c r="H228" s="214">
        <v>15.82</v>
      </c>
      <c r="I228" s="215"/>
      <c r="J228" s="216">
        <f>ROUND(I228*H228,2)</f>
        <v>0</v>
      </c>
      <c r="K228" s="212" t="s">
        <v>221</v>
      </c>
      <c r="L228" s="48"/>
      <c r="M228" s="217" t="s">
        <v>44</v>
      </c>
      <c r="N228" s="218" t="s">
        <v>53</v>
      </c>
      <c r="O228" s="88"/>
      <c r="P228" s="219">
        <f>O228*H228</f>
        <v>0</v>
      </c>
      <c r="Q228" s="219">
        <v>0</v>
      </c>
      <c r="R228" s="219">
        <f>Q228*H228</f>
        <v>0</v>
      </c>
      <c r="S228" s="219">
        <v>0</v>
      </c>
      <c r="T228" s="220">
        <f>S228*H228</f>
        <v>0</v>
      </c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R228" s="221" t="s">
        <v>146</v>
      </c>
      <c r="AT228" s="221" t="s">
        <v>131</v>
      </c>
      <c r="AU228" s="221" t="s">
        <v>21</v>
      </c>
      <c r="AY228" s="20" t="s">
        <v>128</v>
      </c>
      <c r="BE228" s="222">
        <f>IF(N228="základní",J228,0)</f>
        <v>0</v>
      </c>
      <c r="BF228" s="222">
        <f>IF(N228="snížená",J228,0)</f>
        <v>0</v>
      </c>
      <c r="BG228" s="222">
        <f>IF(N228="zákl. přenesená",J228,0)</f>
        <v>0</v>
      </c>
      <c r="BH228" s="222">
        <f>IF(N228="sníž. přenesená",J228,0)</f>
        <v>0</v>
      </c>
      <c r="BI228" s="222">
        <f>IF(N228="nulová",J228,0)</f>
        <v>0</v>
      </c>
      <c r="BJ228" s="20" t="s">
        <v>90</v>
      </c>
      <c r="BK228" s="222">
        <f>ROUND(I228*H228,2)</f>
        <v>0</v>
      </c>
      <c r="BL228" s="20" t="s">
        <v>146</v>
      </c>
      <c r="BM228" s="221" t="s">
        <v>348</v>
      </c>
    </row>
    <row r="229" s="2" customFormat="1">
      <c r="A229" s="42"/>
      <c r="B229" s="43"/>
      <c r="C229" s="44"/>
      <c r="D229" s="243" t="s">
        <v>223</v>
      </c>
      <c r="E229" s="44"/>
      <c r="F229" s="244" t="s">
        <v>349</v>
      </c>
      <c r="G229" s="44"/>
      <c r="H229" s="44"/>
      <c r="I229" s="225"/>
      <c r="J229" s="44"/>
      <c r="K229" s="44"/>
      <c r="L229" s="48"/>
      <c r="M229" s="226"/>
      <c r="N229" s="227"/>
      <c r="O229" s="88"/>
      <c r="P229" s="88"/>
      <c r="Q229" s="88"/>
      <c r="R229" s="88"/>
      <c r="S229" s="88"/>
      <c r="T229" s="89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T229" s="20" t="s">
        <v>223</v>
      </c>
      <c r="AU229" s="20" t="s">
        <v>21</v>
      </c>
    </row>
    <row r="230" s="13" customFormat="1">
      <c r="A230" s="13"/>
      <c r="B230" s="228"/>
      <c r="C230" s="229"/>
      <c r="D230" s="223" t="s">
        <v>150</v>
      </c>
      <c r="E230" s="230" t="s">
        <v>44</v>
      </c>
      <c r="F230" s="231" t="s">
        <v>340</v>
      </c>
      <c r="G230" s="229"/>
      <c r="H230" s="232">
        <v>10.57</v>
      </c>
      <c r="I230" s="233"/>
      <c r="J230" s="229"/>
      <c r="K230" s="229"/>
      <c r="L230" s="234"/>
      <c r="M230" s="235"/>
      <c r="N230" s="236"/>
      <c r="O230" s="236"/>
      <c r="P230" s="236"/>
      <c r="Q230" s="236"/>
      <c r="R230" s="236"/>
      <c r="S230" s="236"/>
      <c r="T230" s="23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8" t="s">
        <v>150</v>
      </c>
      <c r="AU230" s="238" t="s">
        <v>21</v>
      </c>
      <c r="AV230" s="13" t="s">
        <v>21</v>
      </c>
      <c r="AW230" s="13" t="s">
        <v>42</v>
      </c>
      <c r="AX230" s="13" t="s">
        <v>82</v>
      </c>
      <c r="AY230" s="238" t="s">
        <v>128</v>
      </c>
    </row>
    <row r="231" s="13" customFormat="1">
      <c r="A231" s="13"/>
      <c r="B231" s="228"/>
      <c r="C231" s="229"/>
      <c r="D231" s="223" t="s">
        <v>150</v>
      </c>
      <c r="E231" s="230" t="s">
        <v>44</v>
      </c>
      <c r="F231" s="231" t="s">
        <v>341</v>
      </c>
      <c r="G231" s="229"/>
      <c r="H231" s="232">
        <v>1.5</v>
      </c>
      <c r="I231" s="233"/>
      <c r="J231" s="229"/>
      <c r="K231" s="229"/>
      <c r="L231" s="234"/>
      <c r="M231" s="235"/>
      <c r="N231" s="236"/>
      <c r="O231" s="236"/>
      <c r="P231" s="236"/>
      <c r="Q231" s="236"/>
      <c r="R231" s="236"/>
      <c r="S231" s="236"/>
      <c r="T231" s="23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8" t="s">
        <v>150</v>
      </c>
      <c r="AU231" s="238" t="s">
        <v>21</v>
      </c>
      <c r="AV231" s="13" t="s">
        <v>21</v>
      </c>
      <c r="AW231" s="13" t="s">
        <v>42</v>
      </c>
      <c r="AX231" s="13" t="s">
        <v>82</v>
      </c>
      <c r="AY231" s="238" t="s">
        <v>128</v>
      </c>
    </row>
    <row r="232" s="13" customFormat="1">
      <c r="A232" s="13"/>
      <c r="B232" s="228"/>
      <c r="C232" s="229"/>
      <c r="D232" s="223" t="s">
        <v>150</v>
      </c>
      <c r="E232" s="230" t="s">
        <v>44</v>
      </c>
      <c r="F232" s="231" t="s">
        <v>342</v>
      </c>
      <c r="G232" s="229"/>
      <c r="H232" s="232">
        <v>1.5</v>
      </c>
      <c r="I232" s="233"/>
      <c r="J232" s="229"/>
      <c r="K232" s="229"/>
      <c r="L232" s="234"/>
      <c r="M232" s="235"/>
      <c r="N232" s="236"/>
      <c r="O232" s="236"/>
      <c r="P232" s="236"/>
      <c r="Q232" s="236"/>
      <c r="R232" s="236"/>
      <c r="S232" s="236"/>
      <c r="T232" s="23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8" t="s">
        <v>150</v>
      </c>
      <c r="AU232" s="238" t="s">
        <v>21</v>
      </c>
      <c r="AV232" s="13" t="s">
        <v>21</v>
      </c>
      <c r="AW232" s="13" t="s">
        <v>42</v>
      </c>
      <c r="AX232" s="13" t="s">
        <v>82</v>
      </c>
      <c r="AY232" s="238" t="s">
        <v>128</v>
      </c>
    </row>
    <row r="233" s="13" customFormat="1">
      <c r="A233" s="13"/>
      <c r="B233" s="228"/>
      <c r="C233" s="229"/>
      <c r="D233" s="223" t="s">
        <v>150</v>
      </c>
      <c r="E233" s="230" t="s">
        <v>44</v>
      </c>
      <c r="F233" s="231" t="s">
        <v>343</v>
      </c>
      <c r="G233" s="229"/>
      <c r="H233" s="232">
        <v>1.5</v>
      </c>
      <c r="I233" s="233"/>
      <c r="J233" s="229"/>
      <c r="K233" s="229"/>
      <c r="L233" s="234"/>
      <c r="M233" s="235"/>
      <c r="N233" s="236"/>
      <c r="O233" s="236"/>
      <c r="P233" s="236"/>
      <c r="Q233" s="236"/>
      <c r="R233" s="236"/>
      <c r="S233" s="236"/>
      <c r="T233" s="23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8" t="s">
        <v>150</v>
      </c>
      <c r="AU233" s="238" t="s">
        <v>21</v>
      </c>
      <c r="AV233" s="13" t="s">
        <v>21</v>
      </c>
      <c r="AW233" s="13" t="s">
        <v>42</v>
      </c>
      <c r="AX233" s="13" t="s">
        <v>82</v>
      </c>
      <c r="AY233" s="238" t="s">
        <v>128</v>
      </c>
    </row>
    <row r="234" s="13" customFormat="1">
      <c r="A234" s="13"/>
      <c r="B234" s="228"/>
      <c r="C234" s="229"/>
      <c r="D234" s="223" t="s">
        <v>150</v>
      </c>
      <c r="E234" s="230" t="s">
        <v>44</v>
      </c>
      <c r="F234" s="231" t="s">
        <v>344</v>
      </c>
      <c r="G234" s="229"/>
      <c r="H234" s="232">
        <v>0.75</v>
      </c>
      <c r="I234" s="233"/>
      <c r="J234" s="229"/>
      <c r="K234" s="229"/>
      <c r="L234" s="234"/>
      <c r="M234" s="235"/>
      <c r="N234" s="236"/>
      <c r="O234" s="236"/>
      <c r="P234" s="236"/>
      <c r="Q234" s="236"/>
      <c r="R234" s="236"/>
      <c r="S234" s="236"/>
      <c r="T234" s="23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8" t="s">
        <v>150</v>
      </c>
      <c r="AU234" s="238" t="s">
        <v>21</v>
      </c>
      <c r="AV234" s="13" t="s">
        <v>21</v>
      </c>
      <c r="AW234" s="13" t="s">
        <v>42</v>
      </c>
      <c r="AX234" s="13" t="s">
        <v>82</v>
      </c>
      <c r="AY234" s="238" t="s">
        <v>128</v>
      </c>
    </row>
    <row r="235" s="14" customFormat="1">
      <c r="A235" s="14"/>
      <c r="B235" s="245"/>
      <c r="C235" s="246"/>
      <c r="D235" s="223" t="s">
        <v>150</v>
      </c>
      <c r="E235" s="247" t="s">
        <v>199</v>
      </c>
      <c r="F235" s="248" t="s">
        <v>245</v>
      </c>
      <c r="G235" s="246"/>
      <c r="H235" s="249">
        <v>15.82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5" t="s">
        <v>150</v>
      </c>
      <c r="AU235" s="255" t="s">
        <v>21</v>
      </c>
      <c r="AV235" s="14" t="s">
        <v>146</v>
      </c>
      <c r="AW235" s="14" t="s">
        <v>42</v>
      </c>
      <c r="AX235" s="14" t="s">
        <v>90</v>
      </c>
      <c r="AY235" s="255" t="s">
        <v>128</v>
      </c>
    </row>
    <row r="236" s="2" customFormat="1" ht="16.5" customHeight="1">
      <c r="A236" s="42"/>
      <c r="B236" s="43"/>
      <c r="C236" s="210" t="s">
        <v>7</v>
      </c>
      <c r="D236" s="210" t="s">
        <v>131</v>
      </c>
      <c r="E236" s="211" t="s">
        <v>350</v>
      </c>
      <c r="F236" s="212" t="s">
        <v>351</v>
      </c>
      <c r="G236" s="213" t="s">
        <v>194</v>
      </c>
      <c r="H236" s="214">
        <v>15.82</v>
      </c>
      <c r="I236" s="215"/>
      <c r="J236" s="216">
        <f>ROUND(I236*H236,2)</f>
        <v>0</v>
      </c>
      <c r="K236" s="212" t="s">
        <v>221</v>
      </c>
      <c r="L236" s="48"/>
      <c r="M236" s="217" t="s">
        <v>44</v>
      </c>
      <c r="N236" s="218" t="s">
        <v>53</v>
      </c>
      <c r="O236" s="88"/>
      <c r="P236" s="219">
        <f>O236*H236</f>
        <v>0</v>
      </c>
      <c r="Q236" s="219">
        <v>0</v>
      </c>
      <c r="R236" s="219">
        <f>Q236*H236</f>
        <v>0</v>
      </c>
      <c r="S236" s="219">
        <v>0</v>
      </c>
      <c r="T236" s="220">
        <f>S236*H236</f>
        <v>0</v>
      </c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R236" s="221" t="s">
        <v>146</v>
      </c>
      <c r="AT236" s="221" t="s">
        <v>131</v>
      </c>
      <c r="AU236" s="221" t="s">
        <v>21</v>
      </c>
      <c r="AY236" s="20" t="s">
        <v>128</v>
      </c>
      <c r="BE236" s="222">
        <f>IF(N236="základní",J236,0)</f>
        <v>0</v>
      </c>
      <c r="BF236" s="222">
        <f>IF(N236="snížená",J236,0)</f>
        <v>0</v>
      </c>
      <c r="BG236" s="222">
        <f>IF(N236="zákl. přenesená",J236,0)</f>
        <v>0</v>
      </c>
      <c r="BH236" s="222">
        <f>IF(N236="sníž. přenesená",J236,0)</f>
        <v>0</v>
      </c>
      <c r="BI236" s="222">
        <f>IF(N236="nulová",J236,0)</f>
        <v>0</v>
      </c>
      <c r="BJ236" s="20" t="s">
        <v>90</v>
      </c>
      <c r="BK236" s="222">
        <f>ROUND(I236*H236,2)</f>
        <v>0</v>
      </c>
      <c r="BL236" s="20" t="s">
        <v>146</v>
      </c>
      <c r="BM236" s="221" t="s">
        <v>352</v>
      </c>
    </row>
    <row r="237" s="2" customFormat="1">
      <c r="A237" s="42"/>
      <c r="B237" s="43"/>
      <c r="C237" s="44"/>
      <c r="D237" s="243" t="s">
        <v>223</v>
      </c>
      <c r="E237" s="44"/>
      <c r="F237" s="244" t="s">
        <v>353</v>
      </c>
      <c r="G237" s="44"/>
      <c r="H237" s="44"/>
      <c r="I237" s="225"/>
      <c r="J237" s="44"/>
      <c r="K237" s="44"/>
      <c r="L237" s="48"/>
      <c r="M237" s="226"/>
      <c r="N237" s="227"/>
      <c r="O237" s="88"/>
      <c r="P237" s="88"/>
      <c r="Q237" s="88"/>
      <c r="R237" s="88"/>
      <c r="S237" s="88"/>
      <c r="T237" s="89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T237" s="20" t="s">
        <v>223</v>
      </c>
      <c r="AU237" s="20" t="s">
        <v>21</v>
      </c>
    </row>
    <row r="238" s="13" customFormat="1">
      <c r="A238" s="13"/>
      <c r="B238" s="228"/>
      <c r="C238" s="229"/>
      <c r="D238" s="223" t="s">
        <v>150</v>
      </c>
      <c r="E238" s="230" t="s">
        <v>44</v>
      </c>
      <c r="F238" s="231" t="s">
        <v>199</v>
      </c>
      <c r="G238" s="229"/>
      <c r="H238" s="232">
        <v>15.82</v>
      </c>
      <c r="I238" s="233"/>
      <c r="J238" s="229"/>
      <c r="K238" s="229"/>
      <c r="L238" s="234"/>
      <c r="M238" s="235"/>
      <c r="N238" s="236"/>
      <c r="O238" s="236"/>
      <c r="P238" s="236"/>
      <c r="Q238" s="236"/>
      <c r="R238" s="236"/>
      <c r="S238" s="236"/>
      <c r="T238" s="23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8" t="s">
        <v>150</v>
      </c>
      <c r="AU238" s="238" t="s">
        <v>21</v>
      </c>
      <c r="AV238" s="13" t="s">
        <v>21</v>
      </c>
      <c r="AW238" s="13" t="s">
        <v>42</v>
      </c>
      <c r="AX238" s="13" t="s">
        <v>90</v>
      </c>
      <c r="AY238" s="238" t="s">
        <v>128</v>
      </c>
    </row>
    <row r="239" s="2" customFormat="1">
      <c r="A239" s="42"/>
      <c r="B239" s="43"/>
      <c r="C239" s="44"/>
      <c r="D239" s="223" t="s">
        <v>251</v>
      </c>
      <c r="E239" s="44"/>
      <c r="F239" s="256" t="s">
        <v>339</v>
      </c>
      <c r="G239" s="44"/>
      <c r="H239" s="44"/>
      <c r="I239" s="44"/>
      <c r="J239" s="44"/>
      <c r="K239" s="44"/>
      <c r="L239" s="48"/>
      <c r="M239" s="226"/>
      <c r="N239" s="227"/>
      <c r="O239" s="88"/>
      <c r="P239" s="88"/>
      <c r="Q239" s="88"/>
      <c r="R239" s="88"/>
      <c r="S239" s="88"/>
      <c r="T239" s="89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U239" s="20" t="s">
        <v>21</v>
      </c>
    </row>
    <row r="240" s="2" customFormat="1">
      <c r="A240" s="42"/>
      <c r="B240" s="43"/>
      <c r="C240" s="44"/>
      <c r="D240" s="223" t="s">
        <v>251</v>
      </c>
      <c r="E240" s="44"/>
      <c r="F240" s="257" t="s">
        <v>340</v>
      </c>
      <c r="G240" s="44"/>
      <c r="H240" s="258">
        <v>10.57</v>
      </c>
      <c r="I240" s="44"/>
      <c r="J240" s="44"/>
      <c r="K240" s="44"/>
      <c r="L240" s="48"/>
      <c r="M240" s="226"/>
      <c r="N240" s="227"/>
      <c r="O240" s="88"/>
      <c r="P240" s="88"/>
      <c r="Q240" s="88"/>
      <c r="R240" s="88"/>
      <c r="S240" s="88"/>
      <c r="T240" s="89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U240" s="20" t="s">
        <v>21</v>
      </c>
    </row>
    <row r="241" s="2" customFormat="1">
      <c r="A241" s="42"/>
      <c r="B241" s="43"/>
      <c r="C241" s="44"/>
      <c r="D241" s="223" t="s">
        <v>251</v>
      </c>
      <c r="E241" s="44"/>
      <c r="F241" s="257" t="s">
        <v>341</v>
      </c>
      <c r="G241" s="44"/>
      <c r="H241" s="258">
        <v>1.5</v>
      </c>
      <c r="I241" s="44"/>
      <c r="J241" s="44"/>
      <c r="K241" s="44"/>
      <c r="L241" s="48"/>
      <c r="M241" s="226"/>
      <c r="N241" s="227"/>
      <c r="O241" s="88"/>
      <c r="P241" s="88"/>
      <c r="Q241" s="88"/>
      <c r="R241" s="88"/>
      <c r="S241" s="88"/>
      <c r="T241" s="89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U241" s="20" t="s">
        <v>21</v>
      </c>
    </row>
    <row r="242" s="2" customFormat="1">
      <c r="A242" s="42"/>
      <c r="B242" s="43"/>
      <c r="C242" s="44"/>
      <c r="D242" s="223" t="s">
        <v>251</v>
      </c>
      <c r="E242" s="44"/>
      <c r="F242" s="257" t="s">
        <v>342</v>
      </c>
      <c r="G242" s="44"/>
      <c r="H242" s="258">
        <v>1.5</v>
      </c>
      <c r="I242" s="44"/>
      <c r="J242" s="44"/>
      <c r="K242" s="44"/>
      <c r="L242" s="48"/>
      <c r="M242" s="226"/>
      <c r="N242" s="227"/>
      <c r="O242" s="88"/>
      <c r="P242" s="88"/>
      <c r="Q242" s="88"/>
      <c r="R242" s="88"/>
      <c r="S242" s="88"/>
      <c r="T242" s="89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U242" s="20" t="s">
        <v>21</v>
      </c>
    </row>
    <row r="243" s="2" customFormat="1">
      <c r="A243" s="42"/>
      <c r="B243" s="43"/>
      <c r="C243" s="44"/>
      <c r="D243" s="223" t="s">
        <v>251</v>
      </c>
      <c r="E243" s="44"/>
      <c r="F243" s="257" t="s">
        <v>343</v>
      </c>
      <c r="G243" s="44"/>
      <c r="H243" s="258">
        <v>1.5</v>
      </c>
      <c r="I243" s="44"/>
      <c r="J243" s="44"/>
      <c r="K243" s="44"/>
      <c r="L243" s="48"/>
      <c r="M243" s="226"/>
      <c r="N243" s="227"/>
      <c r="O243" s="88"/>
      <c r="P243" s="88"/>
      <c r="Q243" s="88"/>
      <c r="R243" s="88"/>
      <c r="S243" s="88"/>
      <c r="T243" s="89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U243" s="20" t="s">
        <v>21</v>
      </c>
    </row>
    <row r="244" s="2" customFormat="1">
      <c r="A244" s="42"/>
      <c r="B244" s="43"/>
      <c r="C244" s="44"/>
      <c r="D244" s="223" t="s">
        <v>251</v>
      </c>
      <c r="E244" s="44"/>
      <c r="F244" s="257" t="s">
        <v>344</v>
      </c>
      <c r="G244" s="44"/>
      <c r="H244" s="258">
        <v>0.75</v>
      </c>
      <c r="I244" s="44"/>
      <c r="J244" s="44"/>
      <c r="K244" s="44"/>
      <c r="L244" s="48"/>
      <c r="M244" s="226"/>
      <c r="N244" s="227"/>
      <c r="O244" s="88"/>
      <c r="P244" s="88"/>
      <c r="Q244" s="88"/>
      <c r="R244" s="88"/>
      <c r="S244" s="88"/>
      <c r="T244" s="89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U244" s="20" t="s">
        <v>21</v>
      </c>
    </row>
    <row r="245" s="2" customFormat="1">
      <c r="A245" s="42"/>
      <c r="B245" s="43"/>
      <c r="C245" s="44"/>
      <c r="D245" s="223" t="s">
        <v>251</v>
      </c>
      <c r="E245" s="44"/>
      <c r="F245" s="257" t="s">
        <v>245</v>
      </c>
      <c r="G245" s="44"/>
      <c r="H245" s="258">
        <v>15.82</v>
      </c>
      <c r="I245" s="44"/>
      <c r="J245" s="44"/>
      <c r="K245" s="44"/>
      <c r="L245" s="48"/>
      <c r="M245" s="226"/>
      <c r="N245" s="227"/>
      <c r="O245" s="88"/>
      <c r="P245" s="88"/>
      <c r="Q245" s="88"/>
      <c r="R245" s="88"/>
      <c r="S245" s="88"/>
      <c r="T245" s="89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U245" s="20" t="s">
        <v>21</v>
      </c>
    </row>
    <row r="246" s="2" customFormat="1" ht="24.15" customHeight="1">
      <c r="A246" s="42"/>
      <c r="B246" s="43"/>
      <c r="C246" s="210" t="s">
        <v>354</v>
      </c>
      <c r="D246" s="210" t="s">
        <v>131</v>
      </c>
      <c r="E246" s="211" t="s">
        <v>355</v>
      </c>
      <c r="F246" s="212" t="s">
        <v>356</v>
      </c>
      <c r="G246" s="213" t="s">
        <v>190</v>
      </c>
      <c r="H246" s="214">
        <v>87.280000000000001</v>
      </c>
      <c r="I246" s="215"/>
      <c r="J246" s="216">
        <f>ROUND(I246*H246,2)</f>
        <v>0</v>
      </c>
      <c r="K246" s="212" t="s">
        <v>221</v>
      </c>
      <c r="L246" s="48"/>
      <c r="M246" s="217" t="s">
        <v>44</v>
      </c>
      <c r="N246" s="218" t="s">
        <v>53</v>
      </c>
      <c r="O246" s="88"/>
      <c r="P246" s="219">
        <f>O246*H246</f>
        <v>0</v>
      </c>
      <c r="Q246" s="219">
        <v>0</v>
      </c>
      <c r="R246" s="219">
        <f>Q246*H246</f>
        <v>0</v>
      </c>
      <c r="S246" s="219">
        <v>0</v>
      </c>
      <c r="T246" s="220">
        <f>S246*H246</f>
        <v>0</v>
      </c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R246" s="221" t="s">
        <v>146</v>
      </c>
      <c r="AT246" s="221" t="s">
        <v>131</v>
      </c>
      <c r="AU246" s="221" t="s">
        <v>21</v>
      </c>
      <c r="AY246" s="20" t="s">
        <v>128</v>
      </c>
      <c r="BE246" s="222">
        <f>IF(N246="základní",J246,0)</f>
        <v>0</v>
      </c>
      <c r="BF246" s="222">
        <f>IF(N246="snížená",J246,0)</f>
        <v>0</v>
      </c>
      <c r="BG246" s="222">
        <f>IF(N246="zákl. přenesená",J246,0)</f>
        <v>0</v>
      </c>
      <c r="BH246" s="222">
        <f>IF(N246="sníž. přenesená",J246,0)</f>
        <v>0</v>
      </c>
      <c r="BI246" s="222">
        <f>IF(N246="nulová",J246,0)</f>
        <v>0</v>
      </c>
      <c r="BJ246" s="20" t="s">
        <v>90</v>
      </c>
      <c r="BK246" s="222">
        <f>ROUND(I246*H246,2)</f>
        <v>0</v>
      </c>
      <c r="BL246" s="20" t="s">
        <v>146</v>
      </c>
      <c r="BM246" s="221" t="s">
        <v>357</v>
      </c>
    </row>
    <row r="247" s="2" customFormat="1">
      <c r="A247" s="42"/>
      <c r="B247" s="43"/>
      <c r="C247" s="44"/>
      <c r="D247" s="243" t="s">
        <v>223</v>
      </c>
      <c r="E247" s="44"/>
      <c r="F247" s="244" t="s">
        <v>358</v>
      </c>
      <c r="G247" s="44"/>
      <c r="H247" s="44"/>
      <c r="I247" s="225"/>
      <c r="J247" s="44"/>
      <c r="K247" s="44"/>
      <c r="L247" s="48"/>
      <c r="M247" s="226"/>
      <c r="N247" s="227"/>
      <c r="O247" s="88"/>
      <c r="P247" s="88"/>
      <c r="Q247" s="88"/>
      <c r="R247" s="88"/>
      <c r="S247" s="88"/>
      <c r="T247" s="89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T247" s="20" t="s">
        <v>223</v>
      </c>
      <c r="AU247" s="20" t="s">
        <v>21</v>
      </c>
    </row>
    <row r="248" s="13" customFormat="1">
      <c r="A248" s="13"/>
      <c r="B248" s="228"/>
      <c r="C248" s="229"/>
      <c r="D248" s="223" t="s">
        <v>150</v>
      </c>
      <c r="E248" s="230" t="s">
        <v>44</v>
      </c>
      <c r="F248" s="231" t="s">
        <v>188</v>
      </c>
      <c r="G248" s="229"/>
      <c r="H248" s="232">
        <v>87.280000000000001</v>
      </c>
      <c r="I248" s="233"/>
      <c r="J248" s="229"/>
      <c r="K248" s="229"/>
      <c r="L248" s="234"/>
      <c r="M248" s="235"/>
      <c r="N248" s="236"/>
      <c r="O248" s="236"/>
      <c r="P248" s="236"/>
      <c r="Q248" s="236"/>
      <c r="R248" s="236"/>
      <c r="S248" s="236"/>
      <c r="T248" s="23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8" t="s">
        <v>150</v>
      </c>
      <c r="AU248" s="238" t="s">
        <v>21</v>
      </c>
      <c r="AV248" s="13" t="s">
        <v>21</v>
      </c>
      <c r="AW248" s="13" t="s">
        <v>42</v>
      </c>
      <c r="AX248" s="13" t="s">
        <v>90</v>
      </c>
      <c r="AY248" s="238" t="s">
        <v>128</v>
      </c>
    </row>
    <row r="249" s="2" customFormat="1">
      <c r="A249" s="42"/>
      <c r="B249" s="43"/>
      <c r="C249" s="44"/>
      <c r="D249" s="223" t="s">
        <v>251</v>
      </c>
      <c r="E249" s="44"/>
      <c r="F249" s="256" t="s">
        <v>359</v>
      </c>
      <c r="G249" s="44"/>
      <c r="H249" s="44"/>
      <c r="I249" s="44"/>
      <c r="J249" s="44"/>
      <c r="K249" s="44"/>
      <c r="L249" s="48"/>
      <c r="M249" s="226"/>
      <c r="N249" s="227"/>
      <c r="O249" s="88"/>
      <c r="P249" s="88"/>
      <c r="Q249" s="88"/>
      <c r="R249" s="88"/>
      <c r="S249" s="88"/>
      <c r="T249" s="89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U249" s="20" t="s">
        <v>21</v>
      </c>
    </row>
    <row r="250" s="2" customFormat="1">
      <c r="A250" s="42"/>
      <c r="B250" s="43"/>
      <c r="C250" s="44"/>
      <c r="D250" s="223" t="s">
        <v>251</v>
      </c>
      <c r="E250" s="44"/>
      <c r="F250" s="257" t="s">
        <v>242</v>
      </c>
      <c r="G250" s="44"/>
      <c r="H250" s="258">
        <v>42.280000000000001</v>
      </c>
      <c r="I250" s="44"/>
      <c r="J250" s="44"/>
      <c r="K250" s="44"/>
      <c r="L250" s="48"/>
      <c r="M250" s="226"/>
      <c r="N250" s="227"/>
      <c r="O250" s="88"/>
      <c r="P250" s="88"/>
      <c r="Q250" s="88"/>
      <c r="R250" s="88"/>
      <c r="S250" s="88"/>
      <c r="T250" s="89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U250" s="20" t="s">
        <v>21</v>
      </c>
    </row>
    <row r="251" s="2" customFormat="1">
      <c r="A251" s="42"/>
      <c r="B251" s="43"/>
      <c r="C251" s="44"/>
      <c r="D251" s="223" t="s">
        <v>251</v>
      </c>
      <c r="E251" s="44"/>
      <c r="F251" s="257" t="s">
        <v>243</v>
      </c>
      <c r="G251" s="44"/>
      <c r="H251" s="258">
        <v>12</v>
      </c>
      <c r="I251" s="44"/>
      <c r="J251" s="44"/>
      <c r="K251" s="44"/>
      <c r="L251" s="48"/>
      <c r="M251" s="226"/>
      <c r="N251" s="227"/>
      <c r="O251" s="88"/>
      <c r="P251" s="88"/>
      <c r="Q251" s="88"/>
      <c r="R251" s="88"/>
      <c r="S251" s="88"/>
      <c r="T251" s="89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U251" s="20" t="s">
        <v>21</v>
      </c>
    </row>
    <row r="252" s="2" customFormat="1">
      <c r="A252" s="42"/>
      <c r="B252" s="43"/>
      <c r="C252" s="44"/>
      <c r="D252" s="223" t="s">
        <v>251</v>
      </c>
      <c r="E252" s="44"/>
      <c r="F252" s="257" t="s">
        <v>243</v>
      </c>
      <c r="G252" s="44"/>
      <c r="H252" s="258">
        <v>12</v>
      </c>
      <c r="I252" s="44"/>
      <c r="J252" s="44"/>
      <c r="K252" s="44"/>
      <c r="L252" s="48"/>
      <c r="M252" s="226"/>
      <c r="N252" s="227"/>
      <c r="O252" s="88"/>
      <c r="P252" s="88"/>
      <c r="Q252" s="88"/>
      <c r="R252" s="88"/>
      <c r="S252" s="88"/>
      <c r="T252" s="89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U252" s="20" t="s">
        <v>21</v>
      </c>
    </row>
    <row r="253" s="2" customFormat="1">
      <c r="A253" s="42"/>
      <c r="B253" s="43"/>
      <c r="C253" s="44"/>
      <c r="D253" s="223" t="s">
        <v>251</v>
      </c>
      <c r="E253" s="44"/>
      <c r="F253" s="257" t="s">
        <v>243</v>
      </c>
      <c r="G253" s="44"/>
      <c r="H253" s="258">
        <v>12</v>
      </c>
      <c r="I253" s="44"/>
      <c r="J253" s="44"/>
      <c r="K253" s="44"/>
      <c r="L253" s="48"/>
      <c r="M253" s="226"/>
      <c r="N253" s="227"/>
      <c r="O253" s="88"/>
      <c r="P253" s="88"/>
      <c r="Q253" s="88"/>
      <c r="R253" s="88"/>
      <c r="S253" s="88"/>
      <c r="T253" s="89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U253" s="20" t="s">
        <v>21</v>
      </c>
    </row>
    <row r="254" s="2" customFormat="1">
      <c r="A254" s="42"/>
      <c r="B254" s="43"/>
      <c r="C254" s="44"/>
      <c r="D254" s="223" t="s">
        <v>251</v>
      </c>
      <c r="E254" s="44"/>
      <c r="F254" s="257" t="s">
        <v>244</v>
      </c>
      <c r="G254" s="44"/>
      <c r="H254" s="258">
        <v>9</v>
      </c>
      <c r="I254" s="44"/>
      <c r="J254" s="44"/>
      <c r="K254" s="44"/>
      <c r="L254" s="48"/>
      <c r="M254" s="226"/>
      <c r="N254" s="227"/>
      <c r="O254" s="88"/>
      <c r="P254" s="88"/>
      <c r="Q254" s="88"/>
      <c r="R254" s="88"/>
      <c r="S254" s="88"/>
      <c r="T254" s="89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U254" s="20" t="s">
        <v>21</v>
      </c>
    </row>
    <row r="255" s="2" customFormat="1">
      <c r="A255" s="42"/>
      <c r="B255" s="43"/>
      <c r="C255" s="44"/>
      <c r="D255" s="223" t="s">
        <v>251</v>
      </c>
      <c r="E255" s="44"/>
      <c r="F255" s="257" t="s">
        <v>245</v>
      </c>
      <c r="G255" s="44"/>
      <c r="H255" s="258">
        <v>87.280000000000001</v>
      </c>
      <c r="I255" s="44"/>
      <c r="J255" s="44"/>
      <c r="K255" s="44"/>
      <c r="L255" s="48"/>
      <c r="M255" s="226"/>
      <c r="N255" s="227"/>
      <c r="O255" s="88"/>
      <c r="P255" s="88"/>
      <c r="Q255" s="88"/>
      <c r="R255" s="88"/>
      <c r="S255" s="88"/>
      <c r="T255" s="89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U255" s="20" t="s">
        <v>21</v>
      </c>
    </row>
    <row r="256" s="12" customFormat="1" ht="22.8" customHeight="1">
      <c r="A256" s="12"/>
      <c r="B256" s="194"/>
      <c r="C256" s="195"/>
      <c r="D256" s="196" t="s">
        <v>81</v>
      </c>
      <c r="E256" s="208" t="s">
        <v>21</v>
      </c>
      <c r="F256" s="208" t="s">
        <v>360</v>
      </c>
      <c r="G256" s="195"/>
      <c r="H256" s="195"/>
      <c r="I256" s="198"/>
      <c r="J256" s="209">
        <f>BK256</f>
        <v>0</v>
      </c>
      <c r="K256" s="195"/>
      <c r="L256" s="200"/>
      <c r="M256" s="201"/>
      <c r="N256" s="202"/>
      <c r="O256" s="202"/>
      <c r="P256" s="203">
        <f>SUM(P257:P287)</f>
        <v>0</v>
      </c>
      <c r="Q256" s="202"/>
      <c r="R256" s="203">
        <f>SUM(R257:R287)</f>
        <v>7.5303201699999995</v>
      </c>
      <c r="S256" s="202"/>
      <c r="T256" s="204">
        <f>SUM(T257:T287)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5" t="s">
        <v>90</v>
      </c>
      <c r="AT256" s="206" t="s">
        <v>81</v>
      </c>
      <c r="AU256" s="206" t="s">
        <v>90</v>
      </c>
      <c r="AY256" s="205" t="s">
        <v>128</v>
      </c>
      <c r="BK256" s="207">
        <f>SUM(BK257:BK287)</f>
        <v>0</v>
      </c>
    </row>
    <row r="257" s="2" customFormat="1" ht="24.15" customHeight="1">
      <c r="A257" s="42"/>
      <c r="B257" s="43"/>
      <c r="C257" s="210" t="s">
        <v>361</v>
      </c>
      <c r="D257" s="210" t="s">
        <v>131</v>
      </c>
      <c r="E257" s="211" t="s">
        <v>362</v>
      </c>
      <c r="F257" s="212" t="s">
        <v>363</v>
      </c>
      <c r="G257" s="213" t="s">
        <v>190</v>
      </c>
      <c r="H257" s="214">
        <v>6.2830000000000004</v>
      </c>
      <c r="I257" s="215"/>
      <c r="J257" s="216">
        <f>ROUND(I257*H257,2)</f>
        <v>0</v>
      </c>
      <c r="K257" s="212" t="s">
        <v>221</v>
      </c>
      <c r="L257" s="48"/>
      <c r="M257" s="217" t="s">
        <v>44</v>
      </c>
      <c r="N257" s="218" t="s">
        <v>53</v>
      </c>
      <c r="O257" s="88"/>
      <c r="P257" s="219">
        <f>O257*H257</f>
        <v>0</v>
      </c>
      <c r="Q257" s="219">
        <v>0.00017000000000000001</v>
      </c>
      <c r="R257" s="219">
        <f>Q257*H257</f>
        <v>0.0010681100000000002</v>
      </c>
      <c r="S257" s="219">
        <v>0</v>
      </c>
      <c r="T257" s="220">
        <f>S257*H257</f>
        <v>0</v>
      </c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R257" s="221" t="s">
        <v>146</v>
      </c>
      <c r="AT257" s="221" t="s">
        <v>131</v>
      </c>
      <c r="AU257" s="221" t="s">
        <v>21</v>
      </c>
      <c r="AY257" s="20" t="s">
        <v>128</v>
      </c>
      <c r="BE257" s="222">
        <f>IF(N257="základní",J257,0)</f>
        <v>0</v>
      </c>
      <c r="BF257" s="222">
        <f>IF(N257="snížená",J257,0)</f>
        <v>0</v>
      </c>
      <c r="BG257" s="222">
        <f>IF(N257="zákl. přenesená",J257,0)</f>
        <v>0</v>
      </c>
      <c r="BH257" s="222">
        <f>IF(N257="sníž. přenesená",J257,0)</f>
        <v>0</v>
      </c>
      <c r="BI257" s="222">
        <f>IF(N257="nulová",J257,0)</f>
        <v>0</v>
      </c>
      <c r="BJ257" s="20" t="s">
        <v>90</v>
      </c>
      <c r="BK257" s="222">
        <f>ROUND(I257*H257,2)</f>
        <v>0</v>
      </c>
      <c r="BL257" s="20" t="s">
        <v>146</v>
      </c>
      <c r="BM257" s="221" t="s">
        <v>364</v>
      </c>
    </row>
    <row r="258" s="2" customFormat="1">
      <c r="A258" s="42"/>
      <c r="B258" s="43"/>
      <c r="C258" s="44"/>
      <c r="D258" s="243" t="s">
        <v>223</v>
      </c>
      <c r="E258" s="44"/>
      <c r="F258" s="244" t="s">
        <v>365</v>
      </c>
      <c r="G258" s="44"/>
      <c r="H258" s="44"/>
      <c r="I258" s="225"/>
      <c r="J258" s="44"/>
      <c r="K258" s="44"/>
      <c r="L258" s="48"/>
      <c r="M258" s="226"/>
      <c r="N258" s="227"/>
      <c r="O258" s="88"/>
      <c r="P258" s="88"/>
      <c r="Q258" s="88"/>
      <c r="R258" s="88"/>
      <c r="S258" s="88"/>
      <c r="T258" s="89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T258" s="20" t="s">
        <v>223</v>
      </c>
      <c r="AU258" s="20" t="s">
        <v>21</v>
      </c>
    </row>
    <row r="259" s="13" customFormat="1">
      <c r="A259" s="13"/>
      <c r="B259" s="228"/>
      <c r="C259" s="229"/>
      <c r="D259" s="223" t="s">
        <v>150</v>
      </c>
      <c r="E259" s="230" t="s">
        <v>44</v>
      </c>
      <c r="F259" s="231" t="s">
        <v>366</v>
      </c>
      <c r="G259" s="229"/>
      <c r="H259" s="232">
        <v>6.2830000000000004</v>
      </c>
      <c r="I259" s="233"/>
      <c r="J259" s="229"/>
      <c r="K259" s="229"/>
      <c r="L259" s="234"/>
      <c r="M259" s="235"/>
      <c r="N259" s="236"/>
      <c r="O259" s="236"/>
      <c r="P259" s="236"/>
      <c r="Q259" s="236"/>
      <c r="R259" s="236"/>
      <c r="S259" s="236"/>
      <c r="T259" s="23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8" t="s">
        <v>150</v>
      </c>
      <c r="AU259" s="238" t="s">
        <v>21</v>
      </c>
      <c r="AV259" s="13" t="s">
        <v>21</v>
      </c>
      <c r="AW259" s="13" t="s">
        <v>42</v>
      </c>
      <c r="AX259" s="13" t="s">
        <v>90</v>
      </c>
      <c r="AY259" s="238" t="s">
        <v>128</v>
      </c>
    </row>
    <row r="260" s="2" customFormat="1" ht="16.5" customHeight="1">
      <c r="A260" s="42"/>
      <c r="B260" s="43"/>
      <c r="C260" s="270" t="s">
        <v>367</v>
      </c>
      <c r="D260" s="270" t="s">
        <v>368</v>
      </c>
      <c r="E260" s="271" t="s">
        <v>369</v>
      </c>
      <c r="F260" s="272" t="s">
        <v>370</v>
      </c>
      <c r="G260" s="273" t="s">
        <v>190</v>
      </c>
      <c r="H260" s="274">
        <v>7.4420000000000002</v>
      </c>
      <c r="I260" s="275"/>
      <c r="J260" s="276">
        <f>ROUND(I260*H260,2)</f>
        <v>0</v>
      </c>
      <c r="K260" s="272" t="s">
        <v>221</v>
      </c>
      <c r="L260" s="277"/>
      <c r="M260" s="278" t="s">
        <v>44</v>
      </c>
      <c r="N260" s="279" t="s">
        <v>53</v>
      </c>
      <c r="O260" s="88"/>
      <c r="P260" s="219">
        <f>O260*H260</f>
        <v>0</v>
      </c>
      <c r="Q260" s="219">
        <v>0.00020000000000000001</v>
      </c>
      <c r="R260" s="219">
        <f>Q260*H260</f>
        <v>0.0014884000000000002</v>
      </c>
      <c r="S260" s="219">
        <v>0</v>
      </c>
      <c r="T260" s="220">
        <f>S260*H260</f>
        <v>0</v>
      </c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R260" s="221" t="s">
        <v>165</v>
      </c>
      <c r="AT260" s="221" t="s">
        <v>368</v>
      </c>
      <c r="AU260" s="221" t="s">
        <v>21</v>
      </c>
      <c r="AY260" s="20" t="s">
        <v>128</v>
      </c>
      <c r="BE260" s="222">
        <f>IF(N260="základní",J260,0)</f>
        <v>0</v>
      </c>
      <c r="BF260" s="222">
        <f>IF(N260="snížená",J260,0)</f>
        <v>0</v>
      </c>
      <c r="BG260" s="222">
        <f>IF(N260="zákl. přenesená",J260,0)</f>
        <v>0</v>
      </c>
      <c r="BH260" s="222">
        <f>IF(N260="sníž. přenesená",J260,0)</f>
        <v>0</v>
      </c>
      <c r="BI260" s="222">
        <f>IF(N260="nulová",J260,0)</f>
        <v>0</v>
      </c>
      <c r="BJ260" s="20" t="s">
        <v>90</v>
      </c>
      <c r="BK260" s="222">
        <f>ROUND(I260*H260,2)</f>
        <v>0</v>
      </c>
      <c r="BL260" s="20" t="s">
        <v>146</v>
      </c>
      <c r="BM260" s="221" t="s">
        <v>371</v>
      </c>
    </row>
    <row r="261" s="13" customFormat="1">
      <c r="A261" s="13"/>
      <c r="B261" s="228"/>
      <c r="C261" s="229"/>
      <c r="D261" s="223" t="s">
        <v>150</v>
      </c>
      <c r="E261" s="229"/>
      <c r="F261" s="231" t="s">
        <v>372</v>
      </c>
      <c r="G261" s="229"/>
      <c r="H261" s="232">
        <v>7.4420000000000002</v>
      </c>
      <c r="I261" s="233"/>
      <c r="J261" s="229"/>
      <c r="K261" s="229"/>
      <c r="L261" s="234"/>
      <c r="M261" s="235"/>
      <c r="N261" s="236"/>
      <c r="O261" s="236"/>
      <c r="P261" s="236"/>
      <c r="Q261" s="236"/>
      <c r="R261" s="236"/>
      <c r="S261" s="236"/>
      <c r="T261" s="23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8" t="s">
        <v>150</v>
      </c>
      <c r="AU261" s="238" t="s">
        <v>21</v>
      </c>
      <c r="AV261" s="13" t="s">
        <v>21</v>
      </c>
      <c r="AW261" s="13" t="s">
        <v>4</v>
      </c>
      <c r="AX261" s="13" t="s">
        <v>90</v>
      </c>
      <c r="AY261" s="238" t="s">
        <v>128</v>
      </c>
    </row>
    <row r="262" s="2" customFormat="1" ht="37.8" customHeight="1">
      <c r="A262" s="42"/>
      <c r="B262" s="43"/>
      <c r="C262" s="210" t="s">
        <v>373</v>
      </c>
      <c r="D262" s="210" t="s">
        <v>131</v>
      </c>
      <c r="E262" s="211" t="s">
        <v>374</v>
      </c>
      <c r="F262" s="212" t="s">
        <v>375</v>
      </c>
      <c r="G262" s="213" t="s">
        <v>234</v>
      </c>
      <c r="H262" s="214">
        <v>12.5</v>
      </c>
      <c r="I262" s="215"/>
      <c r="J262" s="216">
        <f>ROUND(I262*H262,2)</f>
        <v>0</v>
      </c>
      <c r="K262" s="212" t="s">
        <v>221</v>
      </c>
      <c r="L262" s="48"/>
      <c r="M262" s="217" t="s">
        <v>44</v>
      </c>
      <c r="N262" s="218" t="s">
        <v>53</v>
      </c>
      <c r="O262" s="88"/>
      <c r="P262" s="219">
        <f>O262*H262</f>
        <v>0</v>
      </c>
      <c r="Q262" s="219">
        <v>0.28736</v>
      </c>
      <c r="R262" s="219">
        <f>Q262*H262</f>
        <v>3.5920000000000001</v>
      </c>
      <c r="S262" s="219">
        <v>0</v>
      </c>
      <c r="T262" s="220">
        <f>S262*H262</f>
        <v>0</v>
      </c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R262" s="221" t="s">
        <v>146</v>
      </c>
      <c r="AT262" s="221" t="s">
        <v>131</v>
      </c>
      <c r="AU262" s="221" t="s">
        <v>21</v>
      </c>
      <c r="AY262" s="20" t="s">
        <v>128</v>
      </c>
      <c r="BE262" s="222">
        <f>IF(N262="základní",J262,0)</f>
        <v>0</v>
      </c>
      <c r="BF262" s="222">
        <f>IF(N262="snížená",J262,0)</f>
        <v>0</v>
      </c>
      <c r="BG262" s="222">
        <f>IF(N262="zákl. přenesená",J262,0)</f>
        <v>0</v>
      </c>
      <c r="BH262" s="222">
        <f>IF(N262="sníž. přenesená",J262,0)</f>
        <v>0</v>
      </c>
      <c r="BI262" s="222">
        <f>IF(N262="nulová",J262,0)</f>
        <v>0</v>
      </c>
      <c r="BJ262" s="20" t="s">
        <v>90</v>
      </c>
      <c r="BK262" s="222">
        <f>ROUND(I262*H262,2)</f>
        <v>0</v>
      </c>
      <c r="BL262" s="20" t="s">
        <v>146</v>
      </c>
      <c r="BM262" s="221" t="s">
        <v>376</v>
      </c>
    </row>
    <row r="263" s="2" customFormat="1">
      <c r="A263" s="42"/>
      <c r="B263" s="43"/>
      <c r="C263" s="44"/>
      <c r="D263" s="243" t="s">
        <v>223</v>
      </c>
      <c r="E263" s="44"/>
      <c r="F263" s="244" t="s">
        <v>377</v>
      </c>
      <c r="G263" s="44"/>
      <c r="H263" s="44"/>
      <c r="I263" s="225"/>
      <c r="J263" s="44"/>
      <c r="K263" s="44"/>
      <c r="L263" s="48"/>
      <c r="M263" s="226"/>
      <c r="N263" s="227"/>
      <c r="O263" s="88"/>
      <c r="P263" s="88"/>
      <c r="Q263" s="88"/>
      <c r="R263" s="88"/>
      <c r="S263" s="88"/>
      <c r="T263" s="89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T263" s="20" t="s">
        <v>223</v>
      </c>
      <c r="AU263" s="20" t="s">
        <v>21</v>
      </c>
    </row>
    <row r="264" s="13" customFormat="1">
      <c r="A264" s="13"/>
      <c r="B264" s="228"/>
      <c r="C264" s="229"/>
      <c r="D264" s="223" t="s">
        <v>150</v>
      </c>
      <c r="E264" s="230" t="s">
        <v>44</v>
      </c>
      <c r="F264" s="231" t="s">
        <v>378</v>
      </c>
      <c r="G264" s="229"/>
      <c r="H264" s="232">
        <v>12.5</v>
      </c>
      <c r="I264" s="233"/>
      <c r="J264" s="229"/>
      <c r="K264" s="229"/>
      <c r="L264" s="234"/>
      <c r="M264" s="235"/>
      <c r="N264" s="236"/>
      <c r="O264" s="236"/>
      <c r="P264" s="236"/>
      <c r="Q264" s="236"/>
      <c r="R264" s="236"/>
      <c r="S264" s="236"/>
      <c r="T264" s="23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8" t="s">
        <v>150</v>
      </c>
      <c r="AU264" s="238" t="s">
        <v>21</v>
      </c>
      <c r="AV264" s="13" t="s">
        <v>21</v>
      </c>
      <c r="AW264" s="13" t="s">
        <v>42</v>
      </c>
      <c r="AX264" s="13" t="s">
        <v>90</v>
      </c>
      <c r="AY264" s="238" t="s">
        <v>128</v>
      </c>
    </row>
    <row r="265" s="2" customFormat="1">
      <c r="A265" s="42"/>
      <c r="B265" s="43"/>
      <c r="C265" s="44"/>
      <c r="D265" s="223" t="s">
        <v>251</v>
      </c>
      <c r="E265" s="44"/>
      <c r="F265" s="256" t="s">
        <v>339</v>
      </c>
      <c r="G265" s="44"/>
      <c r="H265" s="44"/>
      <c r="I265" s="44"/>
      <c r="J265" s="44"/>
      <c r="K265" s="44"/>
      <c r="L265" s="48"/>
      <c r="M265" s="226"/>
      <c r="N265" s="227"/>
      <c r="O265" s="88"/>
      <c r="P265" s="88"/>
      <c r="Q265" s="88"/>
      <c r="R265" s="88"/>
      <c r="S265" s="88"/>
      <c r="T265" s="89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U265" s="20" t="s">
        <v>21</v>
      </c>
    </row>
    <row r="266" s="2" customFormat="1">
      <c r="A266" s="42"/>
      <c r="B266" s="43"/>
      <c r="C266" s="44"/>
      <c r="D266" s="223" t="s">
        <v>251</v>
      </c>
      <c r="E266" s="44"/>
      <c r="F266" s="257" t="s">
        <v>340</v>
      </c>
      <c r="G266" s="44"/>
      <c r="H266" s="258">
        <v>10.57</v>
      </c>
      <c r="I266" s="44"/>
      <c r="J266" s="44"/>
      <c r="K266" s="44"/>
      <c r="L266" s="48"/>
      <c r="M266" s="226"/>
      <c r="N266" s="227"/>
      <c r="O266" s="88"/>
      <c r="P266" s="88"/>
      <c r="Q266" s="88"/>
      <c r="R266" s="88"/>
      <c r="S266" s="88"/>
      <c r="T266" s="89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U266" s="20" t="s">
        <v>21</v>
      </c>
    </row>
    <row r="267" s="2" customFormat="1">
      <c r="A267" s="42"/>
      <c r="B267" s="43"/>
      <c r="C267" s="44"/>
      <c r="D267" s="223" t="s">
        <v>251</v>
      </c>
      <c r="E267" s="44"/>
      <c r="F267" s="257" t="s">
        <v>341</v>
      </c>
      <c r="G267" s="44"/>
      <c r="H267" s="258">
        <v>1.5</v>
      </c>
      <c r="I267" s="44"/>
      <c r="J267" s="44"/>
      <c r="K267" s="44"/>
      <c r="L267" s="48"/>
      <c r="M267" s="226"/>
      <c r="N267" s="227"/>
      <c r="O267" s="88"/>
      <c r="P267" s="88"/>
      <c r="Q267" s="88"/>
      <c r="R267" s="88"/>
      <c r="S267" s="88"/>
      <c r="T267" s="89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U267" s="20" t="s">
        <v>21</v>
      </c>
    </row>
    <row r="268" s="2" customFormat="1">
      <c r="A268" s="42"/>
      <c r="B268" s="43"/>
      <c r="C268" s="44"/>
      <c r="D268" s="223" t="s">
        <v>251</v>
      </c>
      <c r="E268" s="44"/>
      <c r="F268" s="257" t="s">
        <v>342</v>
      </c>
      <c r="G268" s="44"/>
      <c r="H268" s="258">
        <v>1.5</v>
      </c>
      <c r="I268" s="44"/>
      <c r="J268" s="44"/>
      <c r="K268" s="44"/>
      <c r="L268" s="48"/>
      <c r="M268" s="226"/>
      <c r="N268" s="227"/>
      <c r="O268" s="88"/>
      <c r="P268" s="88"/>
      <c r="Q268" s="88"/>
      <c r="R268" s="88"/>
      <c r="S268" s="88"/>
      <c r="T268" s="89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U268" s="20" t="s">
        <v>21</v>
      </c>
    </row>
    <row r="269" s="2" customFormat="1">
      <c r="A269" s="42"/>
      <c r="B269" s="43"/>
      <c r="C269" s="44"/>
      <c r="D269" s="223" t="s">
        <v>251</v>
      </c>
      <c r="E269" s="44"/>
      <c r="F269" s="257" t="s">
        <v>343</v>
      </c>
      <c r="G269" s="44"/>
      <c r="H269" s="258">
        <v>1.5</v>
      </c>
      <c r="I269" s="44"/>
      <c r="J269" s="44"/>
      <c r="K269" s="44"/>
      <c r="L269" s="48"/>
      <c r="M269" s="226"/>
      <c r="N269" s="227"/>
      <c r="O269" s="88"/>
      <c r="P269" s="88"/>
      <c r="Q269" s="88"/>
      <c r="R269" s="88"/>
      <c r="S269" s="88"/>
      <c r="T269" s="89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U269" s="20" t="s">
        <v>21</v>
      </c>
    </row>
    <row r="270" s="2" customFormat="1">
      <c r="A270" s="42"/>
      <c r="B270" s="43"/>
      <c r="C270" s="44"/>
      <c r="D270" s="223" t="s">
        <v>251</v>
      </c>
      <c r="E270" s="44"/>
      <c r="F270" s="257" t="s">
        <v>344</v>
      </c>
      <c r="G270" s="44"/>
      <c r="H270" s="258">
        <v>0.75</v>
      </c>
      <c r="I270" s="44"/>
      <c r="J270" s="44"/>
      <c r="K270" s="44"/>
      <c r="L270" s="48"/>
      <c r="M270" s="226"/>
      <c r="N270" s="227"/>
      <c r="O270" s="88"/>
      <c r="P270" s="88"/>
      <c r="Q270" s="88"/>
      <c r="R270" s="88"/>
      <c r="S270" s="88"/>
      <c r="T270" s="89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U270" s="20" t="s">
        <v>21</v>
      </c>
    </row>
    <row r="271" s="2" customFormat="1">
      <c r="A271" s="42"/>
      <c r="B271" s="43"/>
      <c r="C271" s="44"/>
      <c r="D271" s="223" t="s">
        <v>251</v>
      </c>
      <c r="E271" s="44"/>
      <c r="F271" s="257" t="s">
        <v>245</v>
      </c>
      <c r="G271" s="44"/>
      <c r="H271" s="258">
        <v>15.82</v>
      </c>
      <c r="I271" s="44"/>
      <c r="J271" s="44"/>
      <c r="K271" s="44"/>
      <c r="L271" s="48"/>
      <c r="M271" s="226"/>
      <c r="N271" s="227"/>
      <c r="O271" s="88"/>
      <c r="P271" s="88"/>
      <c r="Q271" s="88"/>
      <c r="R271" s="88"/>
      <c r="S271" s="88"/>
      <c r="T271" s="89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U271" s="20" t="s">
        <v>21</v>
      </c>
    </row>
    <row r="272" s="2" customFormat="1" ht="24.15" customHeight="1">
      <c r="A272" s="42"/>
      <c r="B272" s="43"/>
      <c r="C272" s="210" t="s">
        <v>379</v>
      </c>
      <c r="D272" s="210" t="s">
        <v>131</v>
      </c>
      <c r="E272" s="211" t="s">
        <v>380</v>
      </c>
      <c r="F272" s="212" t="s">
        <v>381</v>
      </c>
      <c r="G272" s="213" t="s">
        <v>234</v>
      </c>
      <c r="H272" s="214">
        <v>3</v>
      </c>
      <c r="I272" s="215"/>
      <c r="J272" s="216">
        <f>ROUND(I272*H272,2)</f>
        <v>0</v>
      </c>
      <c r="K272" s="212" t="s">
        <v>221</v>
      </c>
      <c r="L272" s="48"/>
      <c r="M272" s="217" t="s">
        <v>44</v>
      </c>
      <c r="N272" s="218" t="s">
        <v>53</v>
      </c>
      <c r="O272" s="88"/>
      <c r="P272" s="219">
        <f>O272*H272</f>
        <v>0</v>
      </c>
      <c r="Q272" s="219">
        <v>0.024639999999999999</v>
      </c>
      <c r="R272" s="219">
        <f>Q272*H272</f>
        <v>0.07392</v>
      </c>
      <c r="S272" s="219">
        <v>0</v>
      </c>
      <c r="T272" s="220">
        <f>S272*H272</f>
        <v>0</v>
      </c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R272" s="221" t="s">
        <v>146</v>
      </c>
      <c r="AT272" s="221" t="s">
        <v>131</v>
      </c>
      <c r="AU272" s="221" t="s">
        <v>21</v>
      </c>
      <c r="AY272" s="20" t="s">
        <v>128</v>
      </c>
      <c r="BE272" s="222">
        <f>IF(N272="základní",J272,0)</f>
        <v>0</v>
      </c>
      <c r="BF272" s="222">
        <f>IF(N272="snížená",J272,0)</f>
        <v>0</v>
      </c>
      <c r="BG272" s="222">
        <f>IF(N272="zákl. přenesená",J272,0)</f>
        <v>0</v>
      </c>
      <c r="BH272" s="222">
        <f>IF(N272="sníž. přenesená",J272,0)</f>
        <v>0</v>
      </c>
      <c r="BI272" s="222">
        <f>IF(N272="nulová",J272,0)</f>
        <v>0</v>
      </c>
      <c r="BJ272" s="20" t="s">
        <v>90</v>
      </c>
      <c r="BK272" s="222">
        <f>ROUND(I272*H272,2)</f>
        <v>0</v>
      </c>
      <c r="BL272" s="20" t="s">
        <v>146</v>
      </c>
      <c r="BM272" s="221" t="s">
        <v>382</v>
      </c>
    </row>
    <row r="273" s="2" customFormat="1">
      <c r="A273" s="42"/>
      <c r="B273" s="43"/>
      <c r="C273" s="44"/>
      <c r="D273" s="243" t="s">
        <v>223</v>
      </c>
      <c r="E273" s="44"/>
      <c r="F273" s="244" t="s">
        <v>383</v>
      </c>
      <c r="G273" s="44"/>
      <c r="H273" s="44"/>
      <c r="I273" s="225"/>
      <c r="J273" s="44"/>
      <c r="K273" s="44"/>
      <c r="L273" s="48"/>
      <c r="M273" s="226"/>
      <c r="N273" s="227"/>
      <c r="O273" s="88"/>
      <c r="P273" s="88"/>
      <c r="Q273" s="88"/>
      <c r="R273" s="88"/>
      <c r="S273" s="88"/>
      <c r="T273" s="89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T273" s="20" t="s">
        <v>223</v>
      </c>
      <c r="AU273" s="20" t="s">
        <v>21</v>
      </c>
    </row>
    <row r="274" s="13" customFormat="1">
      <c r="A274" s="13"/>
      <c r="B274" s="228"/>
      <c r="C274" s="229"/>
      <c r="D274" s="223" t="s">
        <v>150</v>
      </c>
      <c r="E274" s="230" t="s">
        <v>44</v>
      </c>
      <c r="F274" s="231" t="s">
        <v>384</v>
      </c>
      <c r="G274" s="229"/>
      <c r="H274" s="232">
        <v>3</v>
      </c>
      <c r="I274" s="233"/>
      <c r="J274" s="229"/>
      <c r="K274" s="229"/>
      <c r="L274" s="234"/>
      <c r="M274" s="235"/>
      <c r="N274" s="236"/>
      <c r="O274" s="236"/>
      <c r="P274" s="236"/>
      <c r="Q274" s="236"/>
      <c r="R274" s="236"/>
      <c r="S274" s="236"/>
      <c r="T274" s="23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8" t="s">
        <v>150</v>
      </c>
      <c r="AU274" s="238" t="s">
        <v>21</v>
      </c>
      <c r="AV274" s="13" t="s">
        <v>21</v>
      </c>
      <c r="AW274" s="13" t="s">
        <v>42</v>
      </c>
      <c r="AX274" s="13" t="s">
        <v>90</v>
      </c>
      <c r="AY274" s="238" t="s">
        <v>128</v>
      </c>
    </row>
    <row r="275" s="2" customFormat="1" ht="16.5" customHeight="1">
      <c r="A275" s="42"/>
      <c r="B275" s="43"/>
      <c r="C275" s="270" t="s">
        <v>385</v>
      </c>
      <c r="D275" s="270" t="s">
        <v>368</v>
      </c>
      <c r="E275" s="271" t="s">
        <v>386</v>
      </c>
      <c r="F275" s="272" t="s">
        <v>387</v>
      </c>
      <c r="G275" s="273" t="s">
        <v>388</v>
      </c>
      <c r="H275" s="274">
        <v>3.0299999999999998</v>
      </c>
      <c r="I275" s="275"/>
      <c r="J275" s="276">
        <f>ROUND(I275*H275,2)</f>
        <v>0</v>
      </c>
      <c r="K275" s="272" t="s">
        <v>221</v>
      </c>
      <c r="L275" s="277"/>
      <c r="M275" s="278" t="s">
        <v>44</v>
      </c>
      <c r="N275" s="279" t="s">
        <v>53</v>
      </c>
      <c r="O275" s="88"/>
      <c r="P275" s="219">
        <f>O275*H275</f>
        <v>0</v>
      </c>
      <c r="Q275" s="219">
        <v>0.73999999999999999</v>
      </c>
      <c r="R275" s="219">
        <f>Q275*H275</f>
        <v>2.2422</v>
      </c>
      <c r="S275" s="219">
        <v>0</v>
      </c>
      <c r="T275" s="220">
        <f>S275*H275</f>
        <v>0</v>
      </c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R275" s="221" t="s">
        <v>165</v>
      </c>
      <c r="AT275" s="221" t="s">
        <v>368</v>
      </c>
      <c r="AU275" s="221" t="s">
        <v>21</v>
      </c>
      <c r="AY275" s="20" t="s">
        <v>128</v>
      </c>
      <c r="BE275" s="222">
        <f>IF(N275="základní",J275,0)</f>
        <v>0</v>
      </c>
      <c r="BF275" s="222">
        <f>IF(N275="snížená",J275,0)</f>
        <v>0</v>
      </c>
      <c r="BG275" s="222">
        <f>IF(N275="zákl. přenesená",J275,0)</f>
        <v>0</v>
      </c>
      <c r="BH275" s="222">
        <f>IF(N275="sníž. přenesená",J275,0)</f>
        <v>0</v>
      </c>
      <c r="BI275" s="222">
        <f>IF(N275="nulová",J275,0)</f>
        <v>0</v>
      </c>
      <c r="BJ275" s="20" t="s">
        <v>90</v>
      </c>
      <c r="BK275" s="222">
        <f>ROUND(I275*H275,2)</f>
        <v>0</v>
      </c>
      <c r="BL275" s="20" t="s">
        <v>146</v>
      </c>
      <c r="BM275" s="221" t="s">
        <v>389</v>
      </c>
    </row>
    <row r="276" s="13" customFormat="1">
      <c r="A276" s="13"/>
      <c r="B276" s="228"/>
      <c r="C276" s="229"/>
      <c r="D276" s="223" t="s">
        <v>150</v>
      </c>
      <c r="E276" s="230" t="s">
        <v>44</v>
      </c>
      <c r="F276" s="231" t="s">
        <v>390</v>
      </c>
      <c r="G276" s="229"/>
      <c r="H276" s="232">
        <v>3.0299999999999998</v>
      </c>
      <c r="I276" s="233"/>
      <c r="J276" s="229"/>
      <c r="K276" s="229"/>
      <c r="L276" s="234"/>
      <c r="M276" s="235"/>
      <c r="N276" s="236"/>
      <c r="O276" s="236"/>
      <c r="P276" s="236"/>
      <c r="Q276" s="236"/>
      <c r="R276" s="236"/>
      <c r="S276" s="236"/>
      <c r="T276" s="23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8" t="s">
        <v>150</v>
      </c>
      <c r="AU276" s="238" t="s">
        <v>21</v>
      </c>
      <c r="AV276" s="13" t="s">
        <v>21</v>
      </c>
      <c r="AW276" s="13" t="s">
        <v>42</v>
      </c>
      <c r="AX276" s="13" t="s">
        <v>90</v>
      </c>
      <c r="AY276" s="238" t="s">
        <v>128</v>
      </c>
    </row>
    <row r="277" s="2" customFormat="1" ht="16.5" customHeight="1">
      <c r="A277" s="42"/>
      <c r="B277" s="43"/>
      <c r="C277" s="210" t="s">
        <v>391</v>
      </c>
      <c r="D277" s="210" t="s">
        <v>131</v>
      </c>
      <c r="E277" s="211" t="s">
        <v>392</v>
      </c>
      <c r="F277" s="212" t="s">
        <v>393</v>
      </c>
      <c r="G277" s="213" t="s">
        <v>194</v>
      </c>
      <c r="H277" s="214">
        <v>0.59999999999999998</v>
      </c>
      <c r="I277" s="215"/>
      <c r="J277" s="216">
        <f>ROUND(I277*H277,2)</f>
        <v>0</v>
      </c>
      <c r="K277" s="212" t="s">
        <v>221</v>
      </c>
      <c r="L277" s="48"/>
      <c r="M277" s="217" t="s">
        <v>44</v>
      </c>
      <c r="N277" s="218" t="s">
        <v>53</v>
      </c>
      <c r="O277" s="88"/>
      <c r="P277" s="219">
        <f>O277*H277</f>
        <v>0</v>
      </c>
      <c r="Q277" s="219">
        <v>2.3010199999999998</v>
      </c>
      <c r="R277" s="219">
        <f>Q277*H277</f>
        <v>1.380612</v>
      </c>
      <c r="S277" s="219">
        <v>0</v>
      </c>
      <c r="T277" s="220">
        <f>S277*H277</f>
        <v>0</v>
      </c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R277" s="221" t="s">
        <v>146</v>
      </c>
      <c r="AT277" s="221" t="s">
        <v>131</v>
      </c>
      <c r="AU277" s="221" t="s">
        <v>21</v>
      </c>
      <c r="AY277" s="20" t="s">
        <v>128</v>
      </c>
      <c r="BE277" s="222">
        <f>IF(N277="základní",J277,0)</f>
        <v>0</v>
      </c>
      <c r="BF277" s="222">
        <f>IF(N277="snížená",J277,0)</f>
        <v>0</v>
      </c>
      <c r="BG277" s="222">
        <f>IF(N277="zákl. přenesená",J277,0)</f>
        <v>0</v>
      </c>
      <c r="BH277" s="222">
        <f>IF(N277="sníž. přenesená",J277,0)</f>
        <v>0</v>
      </c>
      <c r="BI277" s="222">
        <f>IF(N277="nulová",J277,0)</f>
        <v>0</v>
      </c>
      <c r="BJ277" s="20" t="s">
        <v>90</v>
      </c>
      <c r="BK277" s="222">
        <f>ROUND(I277*H277,2)</f>
        <v>0</v>
      </c>
      <c r="BL277" s="20" t="s">
        <v>146</v>
      </c>
      <c r="BM277" s="221" t="s">
        <v>394</v>
      </c>
    </row>
    <row r="278" s="2" customFormat="1">
      <c r="A278" s="42"/>
      <c r="B278" s="43"/>
      <c r="C278" s="44"/>
      <c r="D278" s="243" t="s">
        <v>223</v>
      </c>
      <c r="E278" s="44"/>
      <c r="F278" s="244" t="s">
        <v>395</v>
      </c>
      <c r="G278" s="44"/>
      <c r="H278" s="44"/>
      <c r="I278" s="225"/>
      <c r="J278" s="44"/>
      <c r="K278" s="44"/>
      <c r="L278" s="48"/>
      <c r="M278" s="226"/>
      <c r="N278" s="227"/>
      <c r="O278" s="88"/>
      <c r="P278" s="88"/>
      <c r="Q278" s="88"/>
      <c r="R278" s="88"/>
      <c r="S278" s="88"/>
      <c r="T278" s="89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T278" s="20" t="s">
        <v>223</v>
      </c>
      <c r="AU278" s="20" t="s">
        <v>21</v>
      </c>
    </row>
    <row r="279" s="13" customFormat="1">
      <c r="A279" s="13"/>
      <c r="B279" s="228"/>
      <c r="C279" s="229"/>
      <c r="D279" s="223" t="s">
        <v>150</v>
      </c>
      <c r="E279" s="230" t="s">
        <v>44</v>
      </c>
      <c r="F279" s="231" t="s">
        <v>396</v>
      </c>
      <c r="G279" s="229"/>
      <c r="H279" s="232">
        <v>0.59999999999999998</v>
      </c>
      <c r="I279" s="233"/>
      <c r="J279" s="229"/>
      <c r="K279" s="229"/>
      <c r="L279" s="234"/>
      <c r="M279" s="235"/>
      <c r="N279" s="236"/>
      <c r="O279" s="236"/>
      <c r="P279" s="236"/>
      <c r="Q279" s="236"/>
      <c r="R279" s="236"/>
      <c r="S279" s="236"/>
      <c r="T279" s="23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8" t="s">
        <v>150</v>
      </c>
      <c r="AU279" s="238" t="s">
        <v>21</v>
      </c>
      <c r="AV279" s="13" t="s">
        <v>21</v>
      </c>
      <c r="AW279" s="13" t="s">
        <v>42</v>
      </c>
      <c r="AX279" s="13" t="s">
        <v>90</v>
      </c>
      <c r="AY279" s="238" t="s">
        <v>128</v>
      </c>
    </row>
    <row r="280" s="2" customFormat="1" ht="33" customHeight="1">
      <c r="A280" s="42"/>
      <c r="B280" s="43"/>
      <c r="C280" s="210" t="s">
        <v>397</v>
      </c>
      <c r="D280" s="210" t="s">
        <v>131</v>
      </c>
      <c r="E280" s="211" t="s">
        <v>398</v>
      </c>
      <c r="F280" s="212" t="s">
        <v>399</v>
      </c>
      <c r="G280" s="213" t="s">
        <v>194</v>
      </c>
      <c r="H280" s="214">
        <v>0.094</v>
      </c>
      <c r="I280" s="215"/>
      <c r="J280" s="216">
        <f>ROUND(I280*H280,2)</f>
        <v>0</v>
      </c>
      <c r="K280" s="212" t="s">
        <v>221</v>
      </c>
      <c r="L280" s="48"/>
      <c r="M280" s="217" t="s">
        <v>44</v>
      </c>
      <c r="N280" s="218" t="s">
        <v>53</v>
      </c>
      <c r="O280" s="88"/>
      <c r="P280" s="219">
        <f>O280*H280</f>
        <v>0</v>
      </c>
      <c r="Q280" s="219">
        <v>2.5428899999999999</v>
      </c>
      <c r="R280" s="219">
        <f>Q280*H280</f>
        <v>0.23903165999999998</v>
      </c>
      <c r="S280" s="219">
        <v>0</v>
      </c>
      <c r="T280" s="220">
        <f>S280*H280</f>
        <v>0</v>
      </c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R280" s="221" t="s">
        <v>146</v>
      </c>
      <c r="AT280" s="221" t="s">
        <v>131</v>
      </c>
      <c r="AU280" s="221" t="s">
        <v>21</v>
      </c>
      <c r="AY280" s="20" t="s">
        <v>128</v>
      </c>
      <c r="BE280" s="222">
        <f>IF(N280="základní",J280,0)</f>
        <v>0</v>
      </c>
      <c r="BF280" s="222">
        <f>IF(N280="snížená",J280,0)</f>
        <v>0</v>
      </c>
      <c r="BG280" s="222">
        <f>IF(N280="zákl. přenesená",J280,0)</f>
        <v>0</v>
      </c>
      <c r="BH280" s="222">
        <f>IF(N280="sníž. přenesená",J280,0)</f>
        <v>0</v>
      </c>
      <c r="BI280" s="222">
        <f>IF(N280="nulová",J280,0)</f>
        <v>0</v>
      </c>
      <c r="BJ280" s="20" t="s">
        <v>90</v>
      </c>
      <c r="BK280" s="222">
        <f>ROUND(I280*H280,2)</f>
        <v>0</v>
      </c>
      <c r="BL280" s="20" t="s">
        <v>146</v>
      </c>
      <c r="BM280" s="221" t="s">
        <v>400</v>
      </c>
    </row>
    <row r="281" s="2" customFormat="1">
      <c r="A281" s="42"/>
      <c r="B281" s="43"/>
      <c r="C281" s="44"/>
      <c r="D281" s="243" t="s">
        <v>223</v>
      </c>
      <c r="E281" s="44"/>
      <c r="F281" s="244" t="s">
        <v>401</v>
      </c>
      <c r="G281" s="44"/>
      <c r="H281" s="44"/>
      <c r="I281" s="225"/>
      <c r="J281" s="44"/>
      <c r="K281" s="44"/>
      <c r="L281" s="48"/>
      <c r="M281" s="226"/>
      <c r="N281" s="227"/>
      <c r="O281" s="88"/>
      <c r="P281" s="88"/>
      <c r="Q281" s="88"/>
      <c r="R281" s="88"/>
      <c r="S281" s="88"/>
      <c r="T281" s="89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T281" s="20" t="s">
        <v>223</v>
      </c>
      <c r="AU281" s="20" t="s">
        <v>21</v>
      </c>
    </row>
    <row r="282" s="16" customFormat="1">
      <c r="A282" s="16"/>
      <c r="B282" s="280"/>
      <c r="C282" s="281"/>
      <c r="D282" s="223" t="s">
        <v>150</v>
      </c>
      <c r="E282" s="282" t="s">
        <v>44</v>
      </c>
      <c r="F282" s="283" t="s">
        <v>402</v>
      </c>
      <c r="G282" s="281"/>
      <c r="H282" s="282" t="s">
        <v>44</v>
      </c>
      <c r="I282" s="284"/>
      <c r="J282" s="281"/>
      <c r="K282" s="281"/>
      <c r="L282" s="285"/>
      <c r="M282" s="286"/>
      <c r="N282" s="287"/>
      <c r="O282" s="287"/>
      <c r="P282" s="287"/>
      <c r="Q282" s="287"/>
      <c r="R282" s="287"/>
      <c r="S282" s="287"/>
      <c r="T282" s="288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T282" s="289" t="s">
        <v>150</v>
      </c>
      <c r="AU282" s="289" t="s">
        <v>21</v>
      </c>
      <c r="AV282" s="16" t="s">
        <v>90</v>
      </c>
      <c r="AW282" s="16" t="s">
        <v>42</v>
      </c>
      <c r="AX282" s="16" t="s">
        <v>82</v>
      </c>
      <c r="AY282" s="289" t="s">
        <v>128</v>
      </c>
    </row>
    <row r="283" s="13" customFormat="1">
      <c r="A283" s="13"/>
      <c r="B283" s="228"/>
      <c r="C283" s="229"/>
      <c r="D283" s="223" t="s">
        <v>150</v>
      </c>
      <c r="E283" s="230" t="s">
        <v>44</v>
      </c>
      <c r="F283" s="231" t="s">
        <v>403</v>
      </c>
      <c r="G283" s="229"/>
      <c r="H283" s="232">
        <v>0.010999999999999999</v>
      </c>
      <c r="I283" s="233"/>
      <c r="J283" s="229"/>
      <c r="K283" s="229"/>
      <c r="L283" s="234"/>
      <c r="M283" s="235"/>
      <c r="N283" s="236"/>
      <c r="O283" s="236"/>
      <c r="P283" s="236"/>
      <c r="Q283" s="236"/>
      <c r="R283" s="236"/>
      <c r="S283" s="236"/>
      <c r="T283" s="23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8" t="s">
        <v>150</v>
      </c>
      <c r="AU283" s="238" t="s">
        <v>21</v>
      </c>
      <c r="AV283" s="13" t="s">
        <v>21</v>
      </c>
      <c r="AW283" s="13" t="s">
        <v>42</v>
      </c>
      <c r="AX283" s="13" t="s">
        <v>82</v>
      </c>
      <c r="AY283" s="238" t="s">
        <v>128</v>
      </c>
    </row>
    <row r="284" s="13" customFormat="1">
      <c r="A284" s="13"/>
      <c r="B284" s="228"/>
      <c r="C284" s="229"/>
      <c r="D284" s="223" t="s">
        <v>150</v>
      </c>
      <c r="E284" s="230" t="s">
        <v>44</v>
      </c>
      <c r="F284" s="231" t="s">
        <v>404</v>
      </c>
      <c r="G284" s="229"/>
      <c r="H284" s="232">
        <v>0.024</v>
      </c>
      <c r="I284" s="233"/>
      <c r="J284" s="229"/>
      <c r="K284" s="229"/>
      <c r="L284" s="234"/>
      <c r="M284" s="235"/>
      <c r="N284" s="236"/>
      <c r="O284" s="236"/>
      <c r="P284" s="236"/>
      <c r="Q284" s="236"/>
      <c r="R284" s="236"/>
      <c r="S284" s="236"/>
      <c r="T284" s="237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8" t="s">
        <v>150</v>
      </c>
      <c r="AU284" s="238" t="s">
        <v>21</v>
      </c>
      <c r="AV284" s="13" t="s">
        <v>21</v>
      </c>
      <c r="AW284" s="13" t="s">
        <v>42</v>
      </c>
      <c r="AX284" s="13" t="s">
        <v>82</v>
      </c>
      <c r="AY284" s="238" t="s">
        <v>128</v>
      </c>
    </row>
    <row r="285" s="13" customFormat="1">
      <c r="A285" s="13"/>
      <c r="B285" s="228"/>
      <c r="C285" s="229"/>
      <c r="D285" s="223" t="s">
        <v>150</v>
      </c>
      <c r="E285" s="230" t="s">
        <v>44</v>
      </c>
      <c r="F285" s="231" t="s">
        <v>405</v>
      </c>
      <c r="G285" s="229"/>
      <c r="H285" s="232">
        <v>0.025000000000000001</v>
      </c>
      <c r="I285" s="233"/>
      <c r="J285" s="229"/>
      <c r="K285" s="229"/>
      <c r="L285" s="234"/>
      <c r="M285" s="235"/>
      <c r="N285" s="236"/>
      <c r="O285" s="236"/>
      <c r="P285" s="236"/>
      <c r="Q285" s="236"/>
      <c r="R285" s="236"/>
      <c r="S285" s="236"/>
      <c r="T285" s="23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8" t="s">
        <v>150</v>
      </c>
      <c r="AU285" s="238" t="s">
        <v>21</v>
      </c>
      <c r="AV285" s="13" t="s">
        <v>21</v>
      </c>
      <c r="AW285" s="13" t="s">
        <v>42</v>
      </c>
      <c r="AX285" s="13" t="s">
        <v>82</v>
      </c>
      <c r="AY285" s="238" t="s">
        <v>128</v>
      </c>
    </row>
    <row r="286" s="13" customFormat="1">
      <c r="A286" s="13"/>
      <c r="B286" s="228"/>
      <c r="C286" s="229"/>
      <c r="D286" s="223" t="s">
        <v>150</v>
      </c>
      <c r="E286" s="230" t="s">
        <v>44</v>
      </c>
      <c r="F286" s="231" t="s">
        <v>406</v>
      </c>
      <c r="G286" s="229"/>
      <c r="H286" s="232">
        <v>0.034000000000000002</v>
      </c>
      <c r="I286" s="233"/>
      <c r="J286" s="229"/>
      <c r="K286" s="229"/>
      <c r="L286" s="234"/>
      <c r="M286" s="235"/>
      <c r="N286" s="236"/>
      <c r="O286" s="236"/>
      <c r="P286" s="236"/>
      <c r="Q286" s="236"/>
      <c r="R286" s="236"/>
      <c r="S286" s="236"/>
      <c r="T286" s="23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8" t="s">
        <v>150</v>
      </c>
      <c r="AU286" s="238" t="s">
        <v>21</v>
      </c>
      <c r="AV286" s="13" t="s">
        <v>21</v>
      </c>
      <c r="AW286" s="13" t="s">
        <v>42</v>
      </c>
      <c r="AX286" s="13" t="s">
        <v>82</v>
      </c>
      <c r="AY286" s="238" t="s">
        <v>128</v>
      </c>
    </row>
    <row r="287" s="14" customFormat="1">
      <c r="A287" s="14"/>
      <c r="B287" s="245"/>
      <c r="C287" s="246"/>
      <c r="D287" s="223" t="s">
        <v>150</v>
      </c>
      <c r="E287" s="247" t="s">
        <v>44</v>
      </c>
      <c r="F287" s="248" t="s">
        <v>245</v>
      </c>
      <c r="G287" s="246"/>
      <c r="H287" s="249">
        <v>0.094</v>
      </c>
      <c r="I287" s="250"/>
      <c r="J287" s="246"/>
      <c r="K287" s="246"/>
      <c r="L287" s="251"/>
      <c r="M287" s="252"/>
      <c r="N287" s="253"/>
      <c r="O287" s="253"/>
      <c r="P287" s="253"/>
      <c r="Q287" s="253"/>
      <c r="R287" s="253"/>
      <c r="S287" s="253"/>
      <c r="T287" s="25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5" t="s">
        <v>150</v>
      </c>
      <c r="AU287" s="255" t="s">
        <v>21</v>
      </c>
      <c r="AV287" s="14" t="s">
        <v>146</v>
      </c>
      <c r="AW287" s="14" t="s">
        <v>42</v>
      </c>
      <c r="AX287" s="14" t="s">
        <v>90</v>
      </c>
      <c r="AY287" s="255" t="s">
        <v>128</v>
      </c>
    </row>
    <row r="288" s="12" customFormat="1" ht="22.8" customHeight="1">
      <c r="A288" s="12"/>
      <c r="B288" s="194"/>
      <c r="C288" s="195"/>
      <c r="D288" s="196" t="s">
        <v>81</v>
      </c>
      <c r="E288" s="208" t="s">
        <v>142</v>
      </c>
      <c r="F288" s="208" t="s">
        <v>407</v>
      </c>
      <c r="G288" s="195"/>
      <c r="H288" s="195"/>
      <c r="I288" s="198"/>
      <c r="J288" s="209">
        <f>BK288</f>
        <v>0</v>
      </c>
      <c r="K288" s="195"/>
      <c r="L288" s="200"/>
      <c r="M288" s="201"/>
      <c r="N288" s="202"/>
      <c r="O288" s="202"/>
      <c r="P288" s="203">
        <f>SUM(P289:P303)</f>
        <v>0</v>
      </c>
      <c r="Q288" s="202"/>
      <c r="R288" s="203">
        <f>SUM(R289:R303)</f>
        <v>0.62065599999999987</v>
      </c>
      <c r="S288" s="202"/>
      <c r="T288" s="204">
        <f>SUM(T289:T303)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5" t="s">
        <v>90</v>
      </c>
      <c r="AT288" s="206" t="s">
        <v>81</v>
      </c>
      <c r="AU288" s="206" t="s">
        <v>90</v>
      </c>
      <c r="AY288" s="205" t="s">
        <v>128</v>
      </c>
      <c r="BK288" s="207">
        <f>SUM(BK289:BK303)</f>
        <v>0</v>
      </c>
    </row>
    <row r="289" s="2" customFormat="1" ht="24.15" customHeight="1">
      <c r="A289" s="42"/>
      <c r="B289" s="43"/>
      <c r="C289" s="210" t="s">
        <v>408</v>
      </c>
      <c r="D289" s="210" t="s">
        <v>131</v>
      </c>
      <c r="E289" s="211" t="s">
        <v>409</v>
      </c>
      <c r="F289" s="212" t="s">
        <v>410</v>
      </c>
      <c r="G289" s="213" t="s">
        <v>388</v>
      </c>
      <c r="H289" s="214">
        <v>3</v>
      </c>
      <c r="I289" s="215"/>
      <c r="J289" s="216">
        <f>ROUND(I289*H289,2)</f>
        <v>0</v>
      </c>
      <c r="K289" s="212" t="s">
        <v>221</v>
      </c>
      <c r="L289" s="48"/>
      <c r="M289" s="217" t="s">
        <v>44</v>
      </c>
      <c r="N289" s="218" t="s">
        <v>53</v>
      </c>
      <c r="O289" s="88"/>
      <c r="P289" s="219">
        <f>O289*H289</f>
        <v>0</v>
      </c>
      <c r="Q289" s="219">
        <v>0.17488999999999999</v>
      </c>
      <c r="R289" s="219">
        <f>Q289*H289</f>
        <v>0.52466999999999997</v>
      </c>
      <c r="S289" s="219">
        <v>0</v>
      </c>
      <c r="T289" s="220">
        <f>S289*H289</f>
        <v>0</v>
      </c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R289" s="221" t="s">
        <v>146</v>
      </c>
      <c r="AT289" s="221" t="s">
        <v>131</v>
      </c>
      <c r="AU289" s="221" t="s">
        <v>21</v>
      </c>
      <c r="AY289" s="20" t="s">
        <v>128</v>
      </c>
      <c r="BE289" s="222">
        <f>IF(N289="základní",J289,0)</f>
        <v>0</v>
      </c>
      <c r="BF289" s="222">
        <f>IF(N289="snížená",J289,0)</f>
        <v>0</v>
      </c>
      <c r="BG289" s="222">
        <f>IF(N289="zákl. přenesená",J289,0)</f>
        <v>0</v>
      </c>
      <c r="BH289" s="222">
        <f>IF(N289="sníž. přenesená",J289,0)</f>
        <v>0</v>
      </c>
      <c r="BI289" s="222">
        <f>IF(N289="nulová",J289,0)</f>
        <v>0</v>
      </c>
      <c r="BJ289" s="20" t="s">
        <v>90</v>
      </c>
      <c r="BK289" s="222">
        <f>ROUND(I289*H289,2)</f>
        <v>0</v>
      </c>
      <c r="BL289" s="20" t="s">
        <v>146</v>
      </c>
      <c r="BM289" s="221" t="s">
        <v>411</v>
      </c>
    </row>
    <row r="290" s="2" customFormat="1">
      <c r="A290" s="42"/>
      <c r="B290" s="43"/>
      <c r="C290" s="44"/>
      <c r="D290" s="243" t="s">
        <v>223</v>
      </c>
      <c r="E290" s="44"/>
      <c r="F290" s="244" t="s">
        <v>412</v>
      </c>
      <c r="G290" s="44"/>
      <c r="H290" s="44"/>
      <c r="I290" s="225"/>
      <c r="J290" s="44"/>
      <c r="K290" s="44"/>
      <c r="L290" s="48"/>
      <c r="M290" s="226"/>
      <c r="N290" s="227"/>
      <c r="O290" s="88"/>
      <c r="P290" s="88"/>
      <c r="Q290" s="88"/>
      <c r="R290" s="88"/>
      <c r="S290" s="88"/>
      <c r="T290" s="89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T290" s="20" t="s">
        <v>223</v>
      </c>
      <c r="AU290" s="20" t="s">
        <v>21</v>
      </c>
    </row>
    <row r="291" s="13" customFormat="1">
      <c r="A291" s="13"/>
      <c r="B291" s="228"/>
      <c r="C291" s="229"/>
      <c r="D291" s="223" t="s">
        <v>150</v>
      </c>
      <c r="E291" s="230" t="s">
        <v>44</v>
      </c>
      <c r="F291" s="231" t="s">
        <v>413</v>
      </c>
      <c r="G291" s="229"/>
      <c r="H291" s="232">
        <v>3</v>
      </c>
      <c r="I291" s="233"/>
      <c r="J291" s="229"/>
      <c r="K291" s="229"/>
      <c r="L291" s="234"/>
      <c r="M291" s="235"/>
      <c r="N291" s="236"/>
      <c r="O291" s="236"/>
      <c r="P291" s="236"/>
      <c r="Q291" s="236"/>
      <c r="R291" s="236"/>
      <c r="S291" s="236"/>
      <c r="T291" s="23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8" t="s">
        <v>150</v>
      </c>
      <c r="AU291" s="238" t="s">
        <v>21</v>
      </c>
      <c r="AV291" s="13" t="s">
        <v>21</v>
      </c>
      <c r="AW291" s="13" t="s">
        <v>42</v>
      </c>
      <c r="AX291" s="13" t="s">
        <v>90</v>
      </c>
      <c r="AY291" s="238" t="s">
        <v>128</v>
      </c>
    </row>
    <row r="292" s="2" customFormat="1" ht="16.5" customHeight="1">
      <c r="A292" s="42"/>
      <c r="B292" s="43"/>
      <c r="C292" s="270" t="s">
        <v>414</v>
      </c>
      <c r="D292" s="270" t="s">
        <v>368</v>
      </c>
      <c r="E292" s="271" t="s">
        <v>415</v>
      </c>
      <c r="F292" s="272" t="s">
        <v>416</v>
      </c>
      <c r="G292" s="273" t="s">
        <v>234</v>
      </c>
      <c r="H292" s="274">
        <v>11.060000000000001</v>
      </c>
      <c r="I292" s="275"/>
      <c r="J292" s="276">
        <f>ROUND(I292*H292,2)</f>
        <v>0</v>
      </c>
      <c r="K292" s="272" t="s">
        <v>221</v>
      </c>
      <c r="L292" s="277"/>
      <c r="M292" s="278" t="s">
        <v>44</v>
      </c>
      <c r="N292" s="279" t="s">
        <v>53</v>
      </c>
      <c r="O292" s="88"/>
      <c r="P292" s="219">
        <f>O292*H292</f>
        <v>0</v>
      </c>
      <c r="Q292" s="219">
        <v>0.0059500000000000004</v>
      </c>
      <c r="R292" s="219">
        <f>Q292*H292</f>
        <v>0.065807000000000004</v>
      </c>
      <c r="S292" s="219">
        <v>0</v>
      </c>
      <c r="T292" s="220">
        <f>S292*H292</f>
        <v>0</v>
      </c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R292" s="221" t="s">
        <v>165</v>
      </c>
      <c r="AT292" s="221" t="s">
        <v>368</v>
      </c>
      <c r="AU292" s="221" t="s">
        <v>21</v>
      </c>
      <c r="AY292" s="20" t="s">
        <v>128</v>
      </c>
      <c r="BE292" s="222">
        <f>IF(N292="základní",J292,0)</f>
        <v>0</v>
      </c>
      <c r="BF292" s="222">
        <f>IF(N292="snížená",J292,0)</f>
        <v>0</v>
      </c>
      <c r="BG292" s="222">
        <f>IF(N292="zákl. přenesená",J292,0)</f>
        <v>0</v>
      </c>
      <c r="BH292" s="222">
        <f>IF(N292="sníž. přenesená",J292,0)</f>
        <v>0</v>
      </c>
      <c r="BI292" s="222">
        <f>IF(N292="nulová",J292,0)</f>
        <v>0</v>
      </c>
      <c r="BJ292" s="20" t="s">
        <v>90</v>
      </c>
      <c r="BK292" s="222">
        <f>ROUND(I292*H292,2)</f>
        <v>0</v>
      </c>
      <c r="BL292" s="20" t="s">
        <v>146</v>
      </c>
      <c r="BM292" s="221" t="s">
        <v>417</v>
      </c>
    </row>
    <row r="293" s="2" customFormat="1">
      <c r="A293" s="42"/>
      <c r="B293" s="43"/>
      <c r="C293" s="44"/>
      <c r="D293" s="223" t="s">
        <v>137</v>
      </c>
      <c r="E293" s="44"/>
      <c r="F293" s="224" t="s">
        <v>418</v>
      </c>
      <c r="G293" s="44"/>
      <c r="H293" s="44"/>
      <c r="I293" s="225"/>
      <c r="J293" s="44"/>
      <c r="K293" s="44"/>
      <c r="L293" s="48"/>
      <c r="M293" s="226"/>
      <c r="N293" s="227"/>
      <c r="O293" s="88"/>
      <c r="P293" s="88"/>
      <c r="Q293" s="88"/>
      <c r="R293" s="88"/>
      <c r="S293" s="88"/>
      <c r="T293" s="89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T293" s="20" t="s">
        <v>137</v>
      </c>
      <c r="AU293" s="20" t="s">
        <v>21</v>
      </c>
    </row>
    <row r="294" s="13" customFormat="1">
      <c r="A294" s="13"/>
      <c r="B294" s="228"/>
      <c r="C294" s="229"/>
      <c r="D294" s="223" t="s">
        <v>150</v>
      </c>
      <c r="E294" s="230" t="s">
        <v>44</v>
      </c>
      <c r="F294" s="231" t="s">
        <v>419</v>
      </c>
      <c r="G294" s="229"/>
      <c r="H294" s="232">
        <v>11.060000000000001</v>
      </c>
      <c r="I294" s="233"/>
      <c r="J294" s="229"/>
      <c r="K294" s="229"/>
      <c r="L294" s="234"/>
      <c r="M294" s="235"/>
      <c r="N294" s="236"/>
      <c r="O294" s="236"/>
      <c r="P294" s="236"/>
      <c r="Q294" s="236"/>
      <c r="R294" s="236"/>
      <c r="S294" s="236"/>
      <c r="T294" s="23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8" t="s">
        <v>150</v>
      </c>
      <c r="AU294" s="238" t="s">
        <v>21</v>
      </c>
      <c r="AV294" s="13" t="s">
        <v>21</v>
      </c>
      <c r="AW294" s="13" t="s">
        <v>42</v>
      </c>
      <c r="AX294" s="13" t="s">
        <v>90</v>
      </c>
      <c r="AY294" s="238" t="s">
        <v>128</v>
      </c>
    </row>
    <row r="295" s="2" customFormat="1" ht="16.5" customHeight="1">
      <c r="A295" s="42"/>
      <c r="B295" s="43"/>
      <c r="C295" s="270" t="s">
        <v>420</v>
      </c>
      <c r="D295" s="270" t="s">
        <v>368</v>
      </c>
      <c r="E295" s="271" t="s">
        <v>421</v>
      </c>
      <c r="F295" s="272" t="s">
        <v>422</v>
      </c>
      <c r="G295" s="273" t="s">
        <v>388</v>
      </c>
      <c r="H295" s="274">
        <v>3.0299999999999998</v>
      </c>
      <c r="I295" s="275"/>
      <c r="J295" s="276">
        <f>ROUND(I295*H295,2)</f>
        <v>0</v>
      </c>
      <c r="K295" s="272" t="s">
        <v>44</v>
      </c>
      <c r="L295" s="277"/>
      <c r="M295" s="278" t="s">
        <v>44</v>
      </c>
      <c r="N295" s="279" t="s">
        <v>53</v>
      </c>
      <c r="O295" s="88"/>
      <c r="P295" s="219">
        <f>O295*H295</f>
        <v>0</v>
      </c>
      <c r="Q295" s="219">
        <v>0.0092999999999999992</v>
      </c>
      <c r="R295" s="219">
        <f>Q295*H295</f>
        <v>0.028178999999999996</v>
      </c>
      <c r="S295" s="219">
        <v>0</v>
      </c>
      <c r="T295" s="220">
        <f>S295*H295</f>
        <v>0</v>
      </c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R295" s="221" t="s">
        <v>165</v>
      </c>
      <c r="AT295" s="221" t="s">
        <v>368</v>
      </c>
      <c r="AU295" s="221" t="s">
        <v>21</v>
      </c>
      <c r="AY295" s="20" t="s">
        <v>128</v>
      </c>
      <c r="BE295" s="222">
        <f>IF(N295="základní",J295,0)</f>
        <v>0</v>
      </c>
      <c r="BF295" s="222">
        <f>IF(N295="snížená",J295,0)</f>
        <v>0</v>
      </c>
      <c r="BG295" s="222">
        <f>IF(N295="zákl. přenesená",J295,0)</f>
        <v>0</v>
      </c>
      <c r="BH295" s="222">
        <f>IF(N295="sníž. přenesená",J295,0)</f>
        <v>0</v>
      </c>
      <c r="BI295" s="222">
        <f>IF(N295="nulová",J295,0)</f>
        <v>0</v>
      </c>
      <c r="BJ295" s="20" t="s">
        <v>90</v>
      </c>
      <c r="BK295" s="222">
        <f>ROUND(I295*H295,2)</f>
        <v>0</v>
      </c>
      <c r="BL295" s="20" t="s">
        <v>146</v>
      </c>
      <c r="BM295" s="221" t="s">
        <v>423</v>
      </c>
    </row>
    <row r="296" s="13" customFormat="1">
      <c r="A296" s="13"/>
      <c r="B296" s="228"/>
      <c r="C296" s="229"/>
      <c r="D296" s="223" t="s">
        <v>150</v>
      </c>
      <c r="E296" s="230" t="s">
        <v>44</v>
      </c>
      <c r="F296" s="231" t="s">
        <v>424</v>
      </c>
      <c r="G296" s="229"/>
      <c r="H296" s="232">
        <v>3.0299999999999998</v>
      </c>
      <c r="I296" s="233"/>
      <c r="J296" s="229"/>
      <c r="K296" s="229"/>
      <c r="L296" s="234"/>
      <c r="M296" s="235"/>
      <c r="N296" s="236"/>
      <c r="O296" s="236"/>
      <c r="P296" s="236"/>
      <c r="Q296" s="236"/>
      <c r="R296" s="236"/>
      <c r="S296" s="236"/>
      <c r="T296" s="237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8" t="s">
        <v>150</v>
      </c>
      <c r="AU296" s="238" t="s">
        <v>21</v>
      </c>
      <c r="AV296" s="13" t="s">
        <v>21</v>
      </c>
      <c r="AW296" s="13" t="s">
        <v>42</v>
      </c>
      <c r="AX296" s="13" t="s">
        <v>90</v>
      </c>
      <c r="AY296" s="238" t="s">
        <v>128</v>
      </c>
    </row>
    <row r="297" s="2" customFormat="1" ht="16.5" customHeight="1">
      <c r="A297" s="42"/>
      <c r="B297" s="43"/>
      <c r="C297" s="270" t="s">
        <v>425</v>
      </c>
      <c r="D297" s="270" t="s">
        <v>368</v>
      </c>
      <c r="E297" s="271" t="s">
        <v>426</v>
      </c>
      <c r="F297" s="272" t="s">
        <v>427</v>
      </c>
      <c r="G297" s="273" t="s">
        <v>428</v>
      </c>
      <c r="H297" s="274">
        <v>0.002</v>
      </c>
      <c r="I297" s="275"/>
      <c r="J297" s="276">
        <f>ROUND(I297*H297,2)</f>
        <v>0</v>
      </c>
      <c r="K297" s="272" t="s">
        <v>221</v>
      </c>
      <c r="L297" s="277"/>
      <c r="M297" s="278" t="s">
        <v>44</v>
      </c>
      <c r="N297" s="279" t="s">
        <v>53</v>
      </c>
      <c r="O297" s="88"/>
      <c r="P297" s="219">
        <f>O297*H297</f>
        <v>0</v>
      </c>
      <c r="Q297" s="219">
        <v>1</v>
      </c>
      <c r="R297" s="219">
        <f>Q297*H297</f>
        <v>0.002</v>
      </c>
      <c r="S297" s="219">
        <v>0</v>
      </c>
      <c r="T297" s="220">
        <f>S297*H297</f>
        <v>0</v>
      </c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R297" s="221" t="s">
        <v>165</v>
      </c>
      <c r="AT297" s="221" t="s">
        <v>368</v>
      </c>
      <c r="AU297" s="221" t="s">
        <v>21</v>
      </c>
      <c r="AY297" s="20" t="s">
        <v>128</v>
      </c>
      <c r="BE297" s="222">
        <f>IF(N297="základní",J297,0)</f>
        <v>0</v>
      </c>
      <c r="BF297" s="222">
        <f>IF(N297="snížená",J297,0)</f>
        <v>0</v>
      </c>
      <c r="BG297" s="222">
        <f>IF(N297="zákl. přenesená",J297,0)</f>
        <v>0</v>
      </c>
      <c r="BH297" s="222">
        <f>IF(N297="sníž. přenesená",J297,0)</f>
        <v>0</v>
      </c>
      <c r="BI297" s="222">
        <f>IF(N297="nulová",J297,0)</f>
        <v>0</v>
      </c>
      <c r="BJ297" s="20" t="s">
        <v>90</v>
      </c>
      <c r="BK297" s="222">
        <f>ROUND(I297*H297,2)</f>
        <v>0</v>
      </c>
      <c r="BL297" s="20" t="s">
        <v>146</v>
      </c>
      <c r="BM297" s="221" t="s">
        <v>429</v>
      </c>
    </row>
    <row r="298" s="13" customFormat="1">
      <c r="A298" s="13"/>
      <c r="B298" s="228"/>
      <c r="C298" s="229"/>
      <c r="D298" s="223" t="s">
        <v>150</v>
      </c>
      <c r="E298" s="230" t="s">
        <v>44</v>
      </c>
      <c r="F298" s="231" t="s">
        <v>430</v>
      </c>
      <c r="G298" s="229"/>
      <c r="H298" s="232">
        <v>0.002</v>
      </c>
      <c r="I298" s="233"/>
      <c r="J298" s="229"/>
      <c r="K298" s="229"/>
      <c r="L298" s="234"/>
      <c r="M298" s="235"/>
      <c r="N298" s="236"/>
      <c r="O298" s="236"/>
      <c r="P298" s="236"/>
      <c r="Q298" s="236"/>
      <c r="R298" s="236"/>
      <c r="S298" s="236"/>
      <c r="T298" s="237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8" t="s">
        <v>150</v>
      </c>
      <c r="AU298" s="238" t="s">
        <v>21</v>
      </c>
      <c r="AV298" s="13" t="s">
        <v>21</v>
      </c>
      <c r="AW298" s="13" t="s">
        <v>42</v>
      </c>
      <c r="AX298" s="13" t="s">
        <v>90</v>
      </c>
      <c r="AY298" s="238" t="s">
        <v>128</v>
      </c>
    </row>
    <row r="299" s="2" customFormat="1" ht="16.5" customHeight="1">
      <c r="A299" s="42"/>
      <c r="B299" s="43"/>
      <c r="C299" s="210" t="s">
        <v>431</v>
      </c>
      <c r="D299" s="210" t="s">
        <v>131</v>
      </c>
      <c r="E299" s="211" t="s">
        <v>432</v>
      </c>
      <c r="F299" s="212" t="s">
        <v>433</v>
      </c>
      <c r="G299" s="213" t="s">
        <v>234</v>
      </c>
      <c r="H299" s="214">
        <v>684.65999999999997</v>
      </c>
      <c r="I299" s="215"/>
      <c r="J299" s="216">
        <f>ROUND(I299*H299,2)</f>
        <v>0</v>
      </c>
      <c r="K299" s="212" t="s">
        <v>44</v>
      </c>
      <c r="L299" s="48"/>
      <c r="M299" s="217" t="s">
        <v>44</v>
      </c>
      <c r="N299" s="218" t="s">
        <v>53</v>
      </c>
      <c r="O299" s="88"/>
      <c r="P299" s="219">
        <f>O299*H299</f>
        <v>0</v>
      </c>
      <c r="Q299" s="219">
        <v>0</v>
      </c>
      <c r="R299" s="219">
        <f>Q299*H299</f>
        <v>0</v>
      </c>
      <c r="S299" s="219">
        <v>0</v>
      </c>
      <c r="T299" s="220">
        <f>S299*H299</f>
        <v>0</v>
      </c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R299" s="221" t="s">
        <v>146</v>
      </c>
      <c r="AT299" s="221" t="s">
        <v>131</v>
      </c>
      <c r="AU299" s="221" t="s">
        <v>21</v>
      </c>
      <c r="AY299" s="20" t="s">
        <v>128</v>
      </c>
      <c r="BE299" s="222">
        <f>IF(N299="základní",J299,0)</f>
        <v>0</v>
      </c>
      <c r="BF299" s="222">
        <f>IF(N299="snížená",J299,0)</f>
        <v>0</v>
      </c>
      <c r="BG299" s="222">
        <f>IF(N299="zákl. přenesená",J299,0)</f>
        <v>0</v>
      </c>
      <c r="BH299" s="222">
        <f>IF(N299="sníž. přenesená",J299,0)</f>
        <v>0</v>
      </c>
      <c r="BI299" s="222">
        <f>IF(N299="nulová",J299,0)</f>
        <v>0</v>
      </c>
      <c r="BJ299" s="20" t="s">
        <v>90</v>
      </c>
      <c r="BK299" s="222">
        <f>ROUND(I299*H299,2)</f>
        <v>0</v>
      </c>
      <c r="BL299" s="20" t="s">
        <v>146</v>
      </c>
      <c r="BM299" s="221" t="s">
        <v>434</v>
      </c>
    </row>
    <row r="300" s="13" customFormat="1">
      <c r="A300" s="13"/>
      <c r="B300" s="228"/>
      <c r="C300" s="229"/>
      <c r="D300" s="223" t="s">
        <v>150</v>
      </c>
      <c r="E300" s="230" t="s">
        <v>44</v>
      </c>
      <c r="F300" s="231" t="s">
        <v>435</v>
      </c>
      <c r="G300" s="229"/>
      <c r="H300" s="232">
        <v>684.65999999999997</v>
      </c>
      <c r="I300" s="233"/>
      <c r="J300" s="229"/>
      <c r="K300" s="229"/>
      <c r="L300" s="234"/>
      <c r="M300" s="235"/>
      <c r="N300" s="236"/>
      <c r="O300" s="236"/>
      <c r="P300" s="236"/>
      <c r="Q300" s="236"/>
      <c r="R300" s="236"/>
      <c r="S300" s="236"/>
      <c r="T300" s="23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8" t="s">
        <v>150</v>
      </c>
      <c r="AU300" s="238" t="s">
        <v>21</v>
      </c>
      <c r="AV300" s="13" t="s">
        <v>21</v>
      </c>
      <c r="AW300" s="13" t="s">
        <v>42</v>
      </c>
      <c r="AX300" s="13" t="s">
        <v>90</v>
      </c>
      <c r="AY300" s="238" t="s">
        <v>128</v>
      </c>
    </row>
    <row r="301" s="2" customFormat="1" ht="16.5" customHeight="1">
      <c r="A301" s="42"/>
      <c r="B301" s="43"/>
      <c r="C301" s="210" t="s">
        <v>436</v>
      </c>
      <c r="D301" s="210" t="s">
        <v>131</v>
      </c>
      <c r="E301" s="211" t="s">
        <v>437</v>
      </c>
      <c r="F301" s="212" t="s">
        <v>438</v>
      </c>
      <c r="G301" s="213" t="s">
        <v>234</v>
      </c>
      <c r="H301" s="214">
        <v>684.65999999999997</v>
      </c>
      <c r="I301" s="215"/>
      <c r="J301" s="216">
        <f>ROUND(I301*H301,2)</f>
        <v>0</v>
      </c>
      <c r="K301" s="212" t="s">
        <v>221</v>
      </c>
      <c r="L301" s="48"/>
      <c r="M301" s="217" t="s">
        <v>44</v>
      </c>
      <c r="N301" s="218" t="s">
        <v>53</v>
      </c>
      <c r="O301" s="88"/>
      <c r="P301" s="219">
        <f>O301*H301</f>
        <v>0</v>
      </c>
      <c r="Q301" s="219">
        <v>0</v>
      </c>
      <c r="R301" s="219">
        <f>Q301*H301</f>
        <v>0</v>
      </c>
      <c r="S301" s="219">
        <v>0</v>
      </c>
      <c r="T301" s="220">
        <f>S301*H301</f>
        <v>0</v>
      </c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R301" s="221" t="s">
        <v>146</v>
      </c>
      <c r="AT301" s="221" t="s">
        <v>131</v>
      </c>
      <c r="AU301" s="221" t="s">
        <v>21</v>
      </c>
      <c r="AY301" s="20" t="s">
        <v>128</v>
      </c>
      <c r="BE301" s="222">
        <f>IF(N301="základní",J301,0)</f>
        <v>0</v>
      </c>
      <c r="BF301" s="222">
        <f>IF(N301="snížená",J301,0)</f>
        <v>0</v>
      </c>
      <c r="BG301" s="222">
        <f>IF(N301="zákl. přenesená",J301,0)</f>
        <v>0</v>
      </c>
      <c r="BH301" s="222">
        <f>IF(N301="sníž. přenesená",J301,0)</f>
        <v>0</v>
      </c>
      <c r="BI301" s="222">
        <f>IF(N301="nulová",J301,0)</f>
        <v>0</v>
      </c>
      <c r="BJ301" s="20" t="s">
        <v>90</v>
      </c>
      <c r="BK301" s="222">
        <f>ROUND(I301*H301,2)</f>
        <v>0</v>
      </c>
      <c r="BL301" s="20" t="s">
        <v>146</v>
      </c>
      <c r="BM301" s="221" t="s">
        <v>439</v>
      </c>
    </row>
    <row r="302" s="2" customFormat="1">
      <c r="A302" s="42"/>
      <c r="B302" s="43"/>
      <c r="C302" s="44"/>
      <c r="D302" s="243" t="s">
        <v>223</v>
      </c>
      <c r="E302" s="44"/>
      <c r="F302" s="244" t="s">
        <v>440</v>
      </c>
      <c r="G302" s="44"/>
      <c r="H302" s="44"/>
      <c r="I302" s="225"/>
      <c r="J302" s="44"/>
      <c r="K302" s="44"/>
      <c r="L302" s="48"/>
      <c r="M302" s="226"/>
      <c r="N302" s="227"/>
      <c r="O302" s="88"/>
      <c r="P302" s="88"/>
      <c r="Q302" s="88"/>
      <c r="R302" s="88"/>
      <c r="S302" s="88"/>
      <c r="T302" s="89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T302" s="20" t="s">
        <v>223</v>
      </c>
      <c r="AU302" s="20" t="s">
        <v>21</v>
      </c>
    </row>
    <row r="303" s="13" customFormat="1">
      <c r="A303" s="13"/>
      <c r="B303" s="228"/>
      <c r="C303" s="229"/>
      <c r="D303" s="223" t="s">
        <v>150</v>
      </c>
      <c r="E303" s="230" t="s">
        <v>44</v>
      </c>
      <c r="F303" s="231" t="s">
        <v>435</v>
      </c>
      <c r="G303" s="229"/>
      <c r="H303" s="232">
        <v>684.65999999999997</v>
      </c>
      <c r="I303" s="233"/>
      <c r="J303" s="229"/>
      <c r="K303" s="229"/>
      <c r="L303" s="234"/>
      <c r="M303" s="235"/>
      <c r="N303" s="236"/>
      <c r="O303" s="236"/>
      <c r="P303" s="236"/>
      <c r="Q303" s="236"/>
      <c r="R303" s="236"/>
      <c r="S303" s="236"/>
      <c r="T303" s="23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8" t="s">
        <v>150</v>
      </c>
      <c r="AU303" s="238" t="s">
        <v>21</v>
      </c>
      <c r="AV303" s="13" t="s">
        <v>21</v>
      </c>
      <c r="AW303" s="13" t="s">
        <v>42</v>
      </c>
      <c r="AX303" s="13" t="s">
        <v>90</v>
      </c>
      <c r="AY303" s="238" t="s">
        <v>128</v>
      </c>
    </row>
    <row r="304" s="12" customFormat="1" ht="22.8" customHeight="1">
      <c r="A304" s="12"/>
      <c r="B304" s="194"/>
      <c r="C304" s="195"/>
      <c r="D304" s="196" t="s">
        <v>81</v>
      </c>
      <c r="E304" s="208" t="s">
        <v>146</v>
      </c>
      <c r="F304" s="208" t="s">
        <v>441</v>
      </c>
      <c r="G304" s="195"/>
      <c r="H304" s="195"/>
      <c r="I304" s="198"/>
      <c r="J304" s="209">
        <f>BK304</f>
        <v>0</v>
      </c>
      <c r="K304" s="195"/>
      <c r="L304" s="200"/>
      <c r="M304" s="201"/>
      <c r="N304" s="202"/>
      <c r="O304" s="202"/>
      <c r="P304" s="203">
        <f>SUM(P305:P328)</f>
        <v>0</v>
      </c>
      <c r="Q304" s="202"/>
      <c r="R304" s="203">
        <f>SUM(R305:R328)</f>
        <v>0.2474064</v>
      </c>
      <c r="S304" s="202"/>
      <c r="T304" s="204">
        <f>SUM(T305:T328)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05" t="s">
        <v>90</v>
      </c>
      <c r="AT304" s="206" t="s">
        <v>81</v>
      </c>
      <c r="AU304" s="206" t="s">
        <v>90</v>
      </c>
      <c r="AY304" s="205" t="s">
        <v>128</v>
      </c>
      <c r="BK304" s="207">
        <f>SUM(BK305:BK328)</f>
        <v>0</v>
      </c>
    </row>
    <row r="305" s="2" customFormat="1" ht="24.15" customHeight="1">
      <c r="A305" s="42"/>
      <c r="B305" s="43"/>
      <c r="C305" s="210" t="s">
        <v>442</v>
      </c>
      <c r="D305" s="210" t="s">
        <v>131</v>
      </c>
      <c r="E305" s="211" t="s">
        <v>443</v>
      </c>
      <c r="F305" s="212" t="s">
        <v>444</v>
      </c>
      <c r="G305" s="213" t="s">
        <v>194</v>
      </c>
      <c r="H305" s="214">
        <v>0.28299999999999997</v>
      </c>
      <c r="I305" s="215"/>
      <c r="J305" s="216">
        <f>ROUND(I305*H305,2)</f>
        <v>0</v>
      </c>
      <c r="K305" s="212" t="s">
        <v>221</v>
      </c>
      <c r="L305" s="48"/>
      <c r="M305" s="217" t="s">
        <v>44</v>
      </c>
      <c r="N305" s="218" t="s">
        <v>53</v>
      </c>
      <c r="O305" s="88"/>
      <c r="P305" s="219">
        <f>O305*H305</f>
        <v>0</v>
      </c>
      <c r="Q305" s="219">
        <v>0</v>
      </c>
      <c r="R305" s="219">
        <f>Q305*H305</f>
        <v>0</v>
      </c>
      <c r="S305" s="219">
        <v>0</v>
      </c>
      <c r="T305" s="220">
        <f>S305*H305</f>
        <v>0</v>
      </c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R305" s="221" t="s">
        <v>146</v>
      </c>
      <c r="AT305" s="221" t="s">
        <v>131</v>
      </c>
      <c r="AU305" s="221" t="s">
        <v>21</v>
      </c>
      <c r="AY305" s="20" t="s">
        <v>128</v>
      </c>
      <c r="BE305" s="222">
        <f>IF(N305="základní",J305,0)</f>
        <v>0</v>
      </c>
      <c r="BF305" s="222">
        <f>IF(N305="snížená",J305,0)</f>
        <v>0</v>
      </c>
      <c r="BG305" s="222">
        <f>IF(N305="zákl. přenesená",J305,0)</f>
        <v>0</v>
      </c>
      <c r="BH305" s="222">
        <f>IF(N305="sníž. přenesená",J305,0)</f>
        <v>0</v>
      </c>
      <c r="BI305" s="222">
        <f>IF(N305="nulová",J305,0)</f>
        <v>0</v>
      </c>
      <c r="BJ305" s="20" t="s">
        <v>90</v>
      </c>
      <c r="BK305" s="222">
        <f>ROUND(I305*H305,2)</f>
        <v>0</v>
      </c>
      <c r="BL305" s="20" t="s">
        <v>146</v>
      </c>
      <c r="BM305" s="221" t="s">
        <v>445</v>
      </c>
    </row>
    <row r="306" s="2" customFormat="1">
      <c r="A306" s="42"/>
      <c r="B306" s="43"/>
      <c r="C306" s="44"/>
      <c r="D306" s="243" t="s">
        <v>223</v>
      </c>
      <c r="E306" s="44"/>
      <c r="F306" s="244" t="s">
        <v>446</v>
      </c>
      <c r="G306" s="44"/>
      <c r="H306" s="44"/>
      <c r="I306" s="225"/>
      <c r="J306" s="44"/>
      <c r="K306" s="44"/>
      <c r="L306" s="48"/>
      <c r="M306" s="226"/>
      <c r="N306" s="227"/>
      <c r="O306" s="88"/>
      <c r="P306" s="88"/>
      <c r="Q306" s="88"/>
      <c r="R306" s="88"/>
      <c r="S306" s="88"/>
      <c r="T306" s="89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T306" s="20" t="s">
        <v>223</v>
      </c>
      <c r="AU306" s="20" t="s">
        <v>21</v>
      </c>
    </row>
    <row r="307" s="13" customFormat="1">
      <c r="A307" s="13"/>
      <c r="B307" s="228"/>
      <c r="C307" s="229"/>
      <c r="D307" s="223" t="s">
        <v>150</v>
      </c>
      <c r="E307" s="230" t="s">
        <v>44</v>
      </c>
      <c r="F307" s="231" t="s">
        <v>447</v>
      </c>
      <c r="G307" s="229"/>
      <c r="H307" s="232">
        <v>0.28299999999999997</v>
      </c>
      <c r="I307" s="233"/>
      <c r="J307" s="229"/>
      <c r="K307" s="229"/>
      <c r="L307" s="234"/>
      <c r="M307" s="235"/>
      <c r="N307" s="236"/>
      <c r="O307" s="236"/>
      <c r="P307" s="236"/>
      <c r="Q307" s="236"/>
      <c r="R307" s="236"/>
      <c r="S307" s="236"/>
      <c r="T307" s="23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8" t="s">
        <v>150</v>
      </c>
      <c r="AU307" s="238" t="s">
        <v>21</v>
      </c>
      <c r="AV307" s="13" t="s">
        <v>21</v>
      </c>
      <c r="AW307" s="13" t="s">
        <v>42</v>
      </c>
      <c r="AX307" s="13" t="s">
        <v>90</v>
      </c>
      <c r="AY307" s="238" t="s">
        <v>128</v>
      </c>
    </row>
    <row r="308" s="2" customFormat="1" ht="24.15" customHeight="1">
      <c r="A308" s="42"/>
      <c r="B308" s="43"/>
      <c r="C308" s="210" t="s">
        <v>448</v>
      </c>
      <c r="D308" s="210" t="s">
        <v>131</v>
      </c>
      <c r="E308" s="211" t="s">
        <v>449</v>
      </c>
      <c r="F308" s="212" t="s">
        <v>450</v>
      </c>
      <c r="G308" s="213" t="s">
        <v>194</v>
      </c>
      <c r="H308" s="214">
        <v>3.9929999999999999</v>
      </c>
      <c r="I308" s="215"/>
      <c r="J308" s="216">
        <f>ROUND(I308*H308,2)</f>
        <v>0</v>
      </c>
      <c r="K308" s="212" t="s">
        <v>221</v>
      </c>
      <c r="L308" s="48"/>
      <c r="M308" s="217" t="s">
        <v>44</v>
      </c>
      <c r="N308" s="218" t="s">
        <v>53</v>
      </c>
      <c r="O308" s="88"/>
      <c r="P308" s="219">
        <f>O308*H308</f>
        <v>0</v>
      </c>
      <c r="Q308" s="219">
        <v>0</v>
      </c>
      <c r="R308" s="219">
        <f>Q308*H308</f>
        <v>0</v>
      </c>
      <c r="S308" s="219">
        <v>0</v>
      </c>
      <c r="T308" s="220">
        <f>S308*H308</f>
        <v>0</v>
      </c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R308" s="221" t="s">
        <v>146</v>
      </c>
      <c r="AT308" s="221" t="s">
        <v>131</v>
      </c>
      <c r="AU308" s="221" t="s">
        <v>21</v>
      </c>
      <c r="AY308" s="20" t="s">
        <v>128</v>
      </c>
      <c r="BE308" s="222">
        <f>IF(N308="základní",J308,0)</f>
        <v>0</v>
      </c>
      <c r="BF308" s="222">
        <f>IF(N308="snížená",J308,0)</f>
        <v>0</v>
      </c>
      <c r="BG308" s="222">
        <f>IF(N308="zákl. přenesená",J308,0)</f>
        <v>0</v>
      </c>
      <c r="BH308" s="222">
        <f>IF(N308="sníž. přenesená",J308,0)</f>
        <v>0</v>
      </c>
      <c r="BI308" s="222">
        <f>IF(N308="nulová",J308,0)</f>
        <v>0</v>
      </c>
      <c r="BJ308" s="20" t="s">
        <v>90</v>
      </c>
      <c r="BK308" s="222">
        <f>ROUND(I308*H308,2)</f>
        <v>0</v>
      </c>
      <c r="BL308" s="20" t="s">
        <v>146</v>
      </c>
      <c r="BM308" s="221" t="s">
        <v>451</v>
      </c>
    </row>
    <row r="309" s="2" customFormat="1">
      <c r="A309" s="42"/>
      <c r="B309" s="43"/>
      <c r="C309" s="44"/>
      <c r="D309" s="243" t="s">
        <v>223</v>
      </c>
      <c r="E309" s="44"/>
      <c r="F309" s="244" t="s">
        <v>452</v>
      </c>
      <c r="G309" s="44"/>
      <c r="H309" s="44"/>
      <c r="I309" s="225"/>
      <c r="J309" s="44"/>
      <c r="K309" s="44"/>
      <c r="L309" s="48"/>
      <c r="M309" s="226"/>
      <c r="N309" s="227"/>
      <c r="O309" s="88"/>
      <c r="P309" s="88"/>
      <c r="Q309" s="88"/>
      <c r="R309" s="88"/>
      <c r="S309" s="88"/>
      <c r="T309" s="89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T309" s="20" t="s">
        <v>223</v>
      </c>
      <c r="AU309" s="20" t="s">
        <v>21</v>
      </c>
    </row>
    <row r="310" s="13" customFormat="1">
      <c r="A310" s="13"/>
      <c r="B310" s="228"/>
      <c r="C310" s="229"/>
      <c r="D310" s="223" t="s">
        <v>150</v>
      </c>
      <c r="E310" s="230" t="s">
        <v>44</v>
      </c>
      <c r="F310" s="231" t="s">
        <v>453</v>
      </c>
      <c r="G310" s="229"/>
      <c r="H310" s="232">
        <v>1.4490000000000001</v>
      </c>
      <c r="I310" s="233"/>
      <c r="J310" s="229"/>
      <c r="K310" s="229"/>
      <c r="L310" s="234"/>
      <c r="M310" s="235"/>
      <c r="N310" s="236"/>
      <c r="O310" s="236"/>
      <c r="P310" s="236"/>
      <c r="Q310" s="236"/>
      <c r="R310" s="236"/>
      <c r="S310" s="236"/>
      <c r="T310" s="237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8" t="s">
        <v>150</v>
      </c>
      <c r="AU310" s="238" t="s">
        <v>21</v>
      </c>
      <c r="AV310" s="13" t="s">
        <v>21</v>
      </c>
      <c r="AW310" s="13" t="s">
        <v>42</v>
      </c>
      <c r="AX310" s="13" t="s">
        <v>82</v>
      </c>
      <c r="AY310" s="238" t="s">
        <v>128</v>
      </c>
    </row>
    <row r="311" s="13" customFormat="1">
      <c r="A311" s="13"/>
      <c r="B311" s="228"/>
      <c r="C311" s="229"/>
      <c r="D311" s="223" t="s">
        <v>150</v>
      </c>
      <c r="E311" s="230" t="s">
        <v>44</v>
      </c>
      <c r="F311" s="231" t="s">
        <v>454</v>
      </c>
      <c r="G311" s="229"/>
      <c r="H311" s="232">
        <v>1.796</v>
      </c>
      <c r="I311" s="233"/>
      <c r="J311" s="229"/>
      <c r="K311" s="229"/>
      <c r="L311" s="234"/>
      <c r="M311" s="235"/>
      <c r="N311" s="236"/>
      <c r="O311" s="236"/>
      <c r="P311" s="236"/>
      <c r="Q311" s="236"/>
      <c r="R311" s="236"/>
      <c r="S311" s="236"/>
      <c r="T311" s="237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8" t="s">
        <v>150</v>
      </c>
      <c r="AU311" s="238" t="s">
        <v>21</v>
      </c>
      <c r="AV311" s="13" t="s">
        <v>21</v>
      </c>
      <c r="AW311" s="13" t="s">
        <v>42</v>
      </c>
      <c r="AX311" s="13" t="s">
        <v>82</v>
      </c>
      <c r="AY311" s="238" t="s">
        <v>128</v>
      </c>
    </row>
    <row r="312" s="13" customFormat="1">
      <c r="A312" s="13"/>
      <c r="B312" s="228"/>
      <c r="C312" s="229"/>
      <c r="D312" s="223" t="s">
        <v>150</v>
      </c>
      <c r="E312" s="230" t="s">
        <v>44</v>
      </c>
      <c r="F312" s="231" t="s">
        <v>455</v>
      </c>
      <c r="G312" s="229"/>
      <c r="H312" s="232">
        <v>0.64800000000000002</v>
      </c>
      <c r="I312" s="233"/>
      <c r="J312" s="229"/>
      <c r="K312" s="229"/>
      <c r="L312" s="234"/>
      <c r="M312" s="235"/>
      <c r="N312" s="236"/>
      <c r="O312" s="236"/>
      <c r="P312" s="236"/>
      <c r="Q312" s="236"/>
      <c r="R312" s="236"/>
      <c r="S312" s="236"/>
      <c r="T312" s="23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8" t="s">
        <v>150</v>
      </c>
      <c r="AU312" s="238" t="s">
        <v>21</v>
      </c>
      <c r="AV312" s="13" t="s">
        <v>21</v>
      </c>
      <c r="AW312" s="13" t="s">
        <v>42</v>
      </c>
      <c r="AX312" s="13" t="s">
        <v>82</v>
      </c>
      <c r="AY312" s="238" t="s">
        <v>128</v>
      </c>
    </row>
    <row r="313" s="13" customFormat="1">
      <c r="A313" s="13"/>
      <c r="B313" s="228"/>
      <c r="C313" s="229"/>
      <c r="D313" s="223" t="s">
        <v>150</v>
      </c>
      <c r="E313" s="230" t="s">
        <v>44</v>
      </c>
      <c r="F313" s="231" t="s">
        <v>456</v>
      </c>
      <c r="G313" s="229"/>
      <c r="H313" s="232">
        <v>0.10000000000000001</v>
      </c>
      <c r="I313" s="233"/>
      <c r="J313" s="229"/>
      <c r="K313" s="229"/>
      <c r="L313" s="234"/>
      <c r="M313" s="235"/>
      <c r="N313" s="236"/>
      <c r="O313" s="236"/>
      <c r="P313" s="236"/>
      <c r="Q313" s="236"/>
      <c r="R313" s="236"/>
      <c r="S313" s="236"/>
      <c r="T313" s="237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8" t="s">
        <v>150</v>
      </c>
      <c r="AU313" s="238" t="s">
        <v>21</v>
      </c>
      <c r="AV313" s="13" t="s">
        <v>21</v>
      </c>
      <c r="AW313" s="13" t="s">
        <v>42</v>
      </c>
      <c r="AX313" s="13" t="s">
        <v>82</v>
      </c>
      <c r="AY313" s="238" t="s">
        <v>128</v>
      </c>
    </row>
    <row r="314" s="14" customFormat="1">
      <c r="A314" s="14"/>
      <c r="B314" s="245"/>
      <c r="C314" s="246"/>
      <c r="D314" s="223" t="s">
        <v>150</v>
      </c>
      <c r="E314" s="247" t="s">
        <v>44</v>
      </c>
      <c r="F314" s="248" t="s">
        <v>245</v>
      </c>
      <c r="G314" s="246"/>
      <c r="H314" s="249">
        <v>3.9930000000000003</v>
      </c>
      <c r="I314" s="250"/>
      <c r="J314" s="246"/>
      <c r="K314" s="246"/>
      <c r="L314" s="251"/>
      <c r="M314" s="252"/>
      <c r="N314" s="253"/>
      <c r="O314" s="253"/>
      <c r="P314" s="253"/>
      <c r="Q314" s="253"/>
      <c r="R314" s="253"/>
      <c r="S314" s="253"/>
      <c r="T314" s="25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5" t="s">
        <v>150</v>
      </c>
      <c r="AU314" s="255" t="s">
        <v>21</v>
      </c>
      <c r="AV314" s="14" t="s">
        <v>146</v>
      </c>
      <c r="AW314" s="14" t="s">
        <v>42</v>
      </c>
      <c r="AX314" s="14" t="s">
        <v>90</v>
      </c>
      <c r="AY314" s="255" t="s">
        <v>128</v>
      </c>
    </row>
    <row r="315" s="2" customFormat="1" ht="16.5" customHeight="1">
      <c r="A315" s="42"/>
      <c r="B315" s="43"/>
      <c r="C315" s="210" t="s">
        <v>457</v>
      </c>
      <c r="D315" s="210" t="s">
        <v>131</v>
      </c>
      <c r="E315" s="211" t="s">
        <v>458</v>
      </c>
      <c r="F315" s="212" t="s">
        <v>459</v>
      </c>
      <c r="G315" s="213" t="s">
        <v>190</v>
      </c>
      <c r="H315" s="214">
        <v>18.629999999999999</v>
      </c>
      <c r="I315" s="215"/>
      <c r="J315" s="216">
        <f>ROUND(I315*H315,2)</f>
        <v>0</v>
      </c>
      <c r="K315" s="212" t="s">
        <v>221</v>
      </c>
      <c r="L315" s="48"/>
      <c r="M315" s="217" t="s">
        <v>44</v>
      </c>
      <c r="N315" s="218" t="s">
        <v>53</v>
      </c>
      <c r="O315" s="88"/>
      <c r="P315" s="219">
        <f>O315*H315</f>
        <v>0</v>
      </c>
      <c r="Q315" s="219">
        <v>0.01328</v>
      </c>
      <c r="R315" s="219">
        <f>Q315*H315</f>
        <v>0.2474064</v>
      </c>
      <c r="S315" s="219">
        <v>0</v>
      </c>
      <c r="T315" s="220">
        <f>S315*H315</f>
        <v>0</v>
      </c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R315" s="221" t="s">
        <v>146</v>
      </c>
      <c r="AT315" s="221" t="s">
        <v>131</v>
      </c>
      <c r="AU315" s="221" t="s">
        <v>21</v>
      </c>
      <c r="AY315" s="20" t="s">
        <v>128</v>
      </c>
      <c r="BE315" s="222">
        <f>IF(N315="základní",J315,0)</f>
        <v>0</v>
      </c>
      <c r="BF315" s="222">
        <f>IF(N315="snížená",J315,0)</f>
        <v>0</v>
      </c>
      <c r="BG315" s="222">
        <f>IF(N315="zákl. přenesená",J315,0)</f>
        <v>0</v>
      </c>
      <c r="BH315" s="222">
        <f>IF(N315="sníž. přenesená",J315,0)</f>
        <v>0</v>
      </c>
      <c r="BI315" s="222">
        <f>IF(N315="nulová",J315,0)</f>
        <v>0</v>
      </c>
      <c r="BJ315" s="20" t="s">
        <v>90</v>
      </c>
      <c r="BK315" s="222">
        <f>ROUND(I315*H315,2)</f>
        <v>0</v>
      </c>
      <c r="BL315" s="20" t="s">
        <v>146</v>
      </c>
      <c r="BM315" s="221" t="s">
        <v>460</v>
      </c>
    </row>
    <row r="316" s="2" customFormat="1">
      <c r="A316" s="42"/>
      <c r="B316" s="43"/>
      <c r="C316" s="44"/>
      <c r="D316" s="243" t="s">
        <v>223</v>
      </c>
      <c r="E316" s="44"/>
      <c r="F316" s="244" t="s">
        <v>461</v>
      </c>
      <c r="G316" s="44"/>
      <c r="H316" s="44"/>
      <c r="I316" s="225"/>
      <c r="J316" s="44"/>
      <c r="K316" s="44"/>
      <c r="L316" s="48"/>
      <c r="M316" s="226"/>
      <c r="N316" s="227"/>
      <c r="O316" s="88"/>
      <c r="P316" s="88"/>
      <c r="Q316" s="88"/>
      <c r="R316" s="88"/>
      <c r="S316" s="88"/>
      <c r="T316" s="89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T316" s="20" t="s">
        <v>223</v>
      </c>
      <c r="AU316" s="20" t="s">
        <v>21</v>
      </c>
    </row>
    <row r="317" s="13" customFormat="1">
      <c r="A317" s="13"/>
      <c r="B317" s="228"/>
      <c r="C317" s="229"/>
      <c r="D317" s="223" t="s">
        <v>150</v>
      </c>
      <c r="E317" s="230" t="s">
        <v>44</v>
      </c>
      <c r="F317" s="231" t="s">
        <v>462</v>
      </c>
      <c r="G317" s="229"/>
      <c r="H317" s="232">
        <v>5.7400000000000002</v>
      </c>
      <c r="I317" s="233"/>
      <c r="J317" s="229"/>
      <c r="K317" s="229"/>
      <c r="L317" s="234"/>
      <c r="M317" s="235"/>
      <c r="N317" s="236"/>
      <c r="O317" s="236"/>
      <c r="P317" s="236"/>
      <c r="Q317" s="236"/>
      <c r="R317" s="236"/>
      <c r="S317" s="236"/>
      <c r="T317" s="23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8" t="s">
        <v>150</v>
      </c>
      <c r="AU317" s="238" t="s">
        <v>21</v>
      </c>
      <c r="AV317" s="13" t="s">
        <v>21</v>
      </c>
      <c r="AW317" s="13" t="s">
        <v>42</v>
      </c>
      <c r="AX317" s="13" t="s">
        <v>82</v>
      </c>
      <c r="AY317" s="238" t="s">
        <v>128</v>
      </c>
    </row>
    <row r="318" s="13" customFormat="1">
      <c r="A318" s="13"/>
      <c r="B318" s="228"/>
      <c r="C318" s="229"/>
      <c r="D318" s="223" t="s">
        <v>150</v>
      </c>
      <c r="E318" s="230" t="s">
        <v>44</v>
      </c>
      <c r="F318" s="231" t="s">
        <v>463</v>
      </c>
      <c r="G318" s="229"/>
      <c r="H318" s="232">
        <v>7.7699999999999996</v>
      </c>
      <c r="I318" s="233"/>
      <c r="J318" s="229"/>
      <c r="K318" s="229"/>
      <c r="L318" s="234"/>
      <c r="M318" s="235"/>
      <c r="N318" s="236"/>
      <c r="O318" s="236"/>
      <c r="P318" s="236"/>
      <c r="Q318" s="236"/>
      <c r="R318" s="236"/>
      <c r="S318" s="236"/>
      <c r="T318" s="23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8" t="s">
        <v>150</v>
      </c>
      <c r="AU318" s="238" t="s">
        <v>21</v>
      </c>
      <c r="AV318" s="13" t="s">
        <v>21</v>
      </c>
      <c r="AW318" s="13" t="s">
        <v>42</v>
      </c>
      <c r="AX318" s="13" t="s">
        <v>82</v>
      </c>
      <c r="AY318" s="238" t="s">
        <v>128</v>
      </c>
    </row>
    <row r="319" s="13" customFormat="1">
      <c r="A319" s="13"/>
      <c r="B319" s="228"/>
      <c r="C319" s="229"/>
      <c r="D319" s="223" t="s">
        <v>150</v>
      </c>
      <c r="E319" s="230" t="s">
        <v>44</v>
      </c>
      <c r="F319" s="231" t="s">
        <v>464</v>
      </c>
      <c r="G319" s="229"/>
      <c r="H319" s="232">
        <v>4.3200000000000003</v>
      </c>
      <c r="I319" s="233"/>
      <c r="J319" s="229"/>
      <c r="K319" s="229"/>
      <c r="L319" s="234"/>
      <c r="M319" s="235"/>
      <c r="N319" s="236"/>
      <c r="O319" s="236"/>
      <c r="P319" s="236"/>
      <c r="Q319" s="236"/>
      <c r="R319" s="236"/>
      <c r="S319" s="236"/>
      <c r="T319" s="237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8" t="s">
        <v>150</v>
      </c>
      <c r="AU319" s="238" t="s">
        <v>21</v>
      </c>
      <c r="AV319" s="13" t="s">
        <v>21</v>
      </c>
      <c r="AW319" s="13" t="s">
        <v>42</v>
      </c>
      <c r="AX319" s="13" t="s">
        <v>82</v>
      </c>
      <c r="AY319" s="238" t="s">
        <v>128</v>
      </c>
    </row>
    <row r="320" s="13" customFormat="1">
      <c r="A320" s="13"/>
      <c r="B320" s="228"/>
      <c r="C320" s="229"/>
      <c r="D320" s="223" t="s">
        <v>150</v>
      </c>
      <c r="E320" s="230" t="s">
        <v>44</v>
      </c>
      <c r="F320" s="231" t="s">
        <v>465</v>
      </c>
      <c r="G320" s="229"/>
      <c r="H320" s="232">
        <v>0.80000000000000004</v>
      </c>
      <c r="I320" s="233"/>
      <c r="J320" s="229"/>
      <c r="K320" s="229"/>
      <c r="L320" s="234"/>
      <c r="M320" s="235"/>
      <c r="N320" s="236"/>
      <c r="O320" s="236"/>
      <c r="P320" s="236"/>
      <c r="Q320" s="236"/>
      <c r="R320" s="236"/>
      <c r="S320" s="236"/>
      <c r="T320" s="237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8" t="s">
        <v>150</v>
      </c>
      <c r="AU320" s="238" t="s">
        <v>21</v>
      </c>
      <c r="AV320" s="13" t="s">
        <v>21</v>
      </c>
      <c r="AW320" s="13" t="s">
        <v>42</v>
      </c>
      <c r="AX320" s="13" t="s">
        <v>82</v>
      </c>
      <c r="AY320" s="238" t="s">
        <v>128</v>
      </c>
    </row>
    <row r="321" s="14" customFormat="1">
      <c r="A321" s="14"/>
      <c r="B321" s="245"/>
      <c r="C321" s="246"/>
      <c r="D321" s="223" t="s">
        <v>150</v>
      </c>
      <c r="E321" s="247" t="s">
        <v>44</v>
      </c>
      <c r="F321" s="248" t="s">
        <v>245</v>
      </c>
      <c r="G321" s="246"/>
      <c r="H321" s="249">
        <v>18.629999999999999</v>
      </c>
      <c r="I321" s="250"/>
      <c r="J321" s="246"/>
      <c r="K321" s="246"/>
      <c r="L321" s="251"/>
      <c r="M321" s="252"/>
      <c r="N321" s="253"/>
      <c r="O321" s="253"/>
      <c r="P321" s="253"/>
      <c r="Q321" s="253"/>
      <c r="R321" s="253"/>
      <c r="S321" s="253"/>
      <c r="T321" s="25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5" t="s">
        <v>150</v>
      </c>
      <c r="AU321" s="255" t="s">
        <v>21</v>
      </c>
      <c r="AV321" s="14" t="s">
        <v>146</v>
      </c>
      <c r="AW321" s="14" t="s">
        <v>42</v>
      </c>
      <c r="AX321" s="14" t="s">
        <v>90</v>
      </c>
      <c r="AY321" s="255" t="s">
        <v>128</v>
      </c>
    </row>
    <row r="322" s="2" customFormat="1" ht="16.5" customHeight="1">
      <c r="A322" s="42"/>
      <c r="B322" s="43"/>
      <c r="C322" s="210" t="s">
        <v>466</v>
      </c>
      <c r="D322" s="210" t="s">
        <v>131</v>
      </c>
      <c r="E322" s="211" t="s">
        <v>467</v>
      </c>
      <c r="F322" s="212" t="s">
        <v>468</v>
      </c>
      <c r="G322" s="213" t="s">
        <v>190</v>
      </c>
      <c r="H322" s="214">
        <v>18.629999999999999</v>
      </c>
      <c r="I322" s="215"/>
      <c r="J322" s="216">
        <f>ROUND(I322*H322,2)</f>
        <v>0</v>
      </c>
      <c r="K322" s="212" t="s">
        <v>221</v>
      </c>
      <c r="L322" s="48"/>
      <c r="M322" s="217" t="s">
        <v>44</v>
      </c>
      <c r="N322" s="218" t="s">
        <v>53</v>
      </c>
      <c r="O322" s="88"/>
      <c r="P322" s="219">
        <f>O322*H322</f>
        <v>0</v>
      </c>
      <c r="Q322" s="219">
        <v>0</v>
      </c>
      <c r="R322" s="219">
        <f>Q322*H322</f>
        <v>0</v>
      </c>
      <c r="S322" s="219">
        <v>0</v>
      </c>
      <c r="T322" s="220">
        <f>S322*H322</f>
        <v>0</v>
      </c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R322" s="221" t="s">
        <v>146</v>
      </c>
      <c r="AT322" s="221" t="s">
        <v>131</v>
      </c>
      <c r="AU322" s="221" t="s">
        <v>21</v>
      </c>
      <c r="AY322" s="20" t="s">
        <v>128</v>
      </c>
      <c r="BE322" s="222">
        <f>IF(N322="základní",J322,0)</f>
        <v>0</v>
      </c>
      <c r="BF322" s="222">
        <f>IF(N322="snížená",J322,0)</f>
        <v>0</v>
      </c>
      <c r="BG322" s="222">
        <f>IF(N322="zákl. přenesená",J322,0)</f>
        <v>0</v>
      </c>
      <c r="BH322" s="222">
        <f>IF(N322="sníž. přenesená",J322,0)</f>
        <v>0</v>
      </c>
      <c r="BI322" s="222">
        <f>IF(N322="nulová",J322,0)</f>
        <v>0</v>
      </c>
      <c r="BJ322" s="20" t="s">
        <v>90</v>
      </c>
      <c r="BK322" s="222">
        <f>ROUND(I322*H322,2)</f>
        <v>0</v>
      </c>
      <c r="BL322" s="20" t="s">
        <v>146</v>
      </c>
      <c r="BM322" s="221" t="s">
        <v>469</v>
      </c>
    </row>
    <row r="323" s="2" customFormat="1">
      <c r="A323" s="42"/>
      <c r="B323" s="43"/>
      <c r="C323" s="44"/>
      <c r="D323" s="243" t="s">
        <v>223</v>
      </c>
      <c r="E323" s="44"/>
      <c r="F323" s="244" t="s">
        <v>470</v>
      </c>
      <c r="G323" s="44"/>
      <c r="H323" s="44"/>
      <c r="I323" s="225"/>
      <c r="J323" s="44"/>
      <c r="K323" s="44"/>
      <c r="L323" s="48"/>
      <c r="M323" s="226"/>
      <c r="N323" s="227"/>
      <c r="O323" s="88"/>
      <c r="P323" s="88"/>
      <c r="Q323" s="88"/>
      <c r="R323" s="88"/>
      <c r="S323" s="88"/>
      <c r="T323" s="89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T323" s="20" t="s">
        <v>223</v>
      </c>
      <c r="AU323" s="20" t="s">
        <v>21</v>
      </c>
    </row>
    <row r="324" s="13" customFormat="1">
      <c r="A324" s="13"/>
      <c r="B324" s="228"/>
      <c r="C324" s="229"/>
      <c r="D324" s="223" t="s">
        <v>150</v>
      </c>
      <c r="E324" s="230" t="s">
        <v>44</v>
      </c>
      <c r="F324" s="231" t="s">
        <v>462</v>
      </c>
      <c r="G324" s="229"/>
      <c r="H324" s="232">
        <v>5.7400000000000002</v>
      </c>
      <c r="I324" s="233"/>
      <c r="J324" s="229"/>
      <c r="K324" s="229"/>
      <c r="L324" s="234"/>
      <c r="M324" s="235"/>
      <c r="N324" s="236"/>
      <c r="O324" s="236"/>
      <c r="P324" s="236"/>
      <c r="Q324" s="236"/>
      <c r="R324" s="236"/>
      <c r="S324" s="236"/>
      <c r="T324" s="23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8" t="s">
        <v>150</v>
      </c>
      <c r="AU324" s="238" t="s">
        <v>21</v>
      </c>
      <c r="AV324" s="13" t="s">
        <v>21</v>
      </c>
      <c r="AW324" s="13" t="s">
        <v>42</v>
      </c>
      <c r="AX324" s="13" t="s">
        <v>82</v>
      </c>
      <c r="AY324" s="238" t="s">
        <v>128</v>
      </c>
    </row>
    <row r="325" s="13" customFormat="1">
      <c r="A325" s="13"/>
      <c r="B325" s="228"/>
      <c r="C325" s="229"/>
      <c r="D325" s="223" t="s">
        <v>150</v>
      </c>
      <c r="E325" s="230" t="s">
        <v>44</v>
      </c>
      <c r="F325" s="231" t="s">
        <v>463</v>
      </c>
      <c r="G325" s="229"/>
      <c r="H325" s="232">
        <v>7.7699999999999996</v>
      </c>
      <c r="I325" s="233"/>
      <c r="J325" s="229"/>
      <c r="K325" s="229"/>
      <c r="L325" s="234"/>
      <c r="M325" s="235"/>
      <c r="N325" s="236"/>
      <c r="O325" s="236"/>
      <c r="P325" s="236"/>
      <c r="Q325" s="236"/>
      <c r="R325" s="236"/>
      <c r="S325" s="236"/>
      <c r="T325" s="237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8" t="s">
        <v>150</v>
      </c>
      <c r="AU325" s="238" t="s">
        <v>21</v>
      </c>
      <c r="AV325" s="13" t="s">
        <v>21</v>
      </c>
      <c r="AW325" s="13" t="s">
        <v>42</v>
      </c>
      <c r="AX325" s="13" t="s">
        <v>82</v>
      </c>
      <c r="AY325" s="238" t="s">
        <v>128</v>
      </c>
    </row>
    <row r="326" s="13" customFormat="1">
      <c r="A326" s="13"/>
      <c r="B326" s="228"/>
      <c r="C326" s="229"/>
      <c r="D326" s="223" t="s">
        <v>150</v>
      </c>
      <c r="E326" s="230" t="s">
        <v>44</v>
      </c>
      <c r="F326" s="231" t="s">
        <v>464</v>
      </c>
      <c r="G326" s="229"/>
      <c r="H326" s="232">
        <v>4.3200000000000003</v>
      </c>
      <c r="I326" s="233"/>
      <c r="J326" s="229"/>
      <c r="K326" s="229"/>
      <c r="L326" s="234"/>
      <c r="M326" s="235"/>
      <c r="N326" s="236"/>
      <c r="O326" s="236"/>
      <c r="P326" s="236"/>
      <c r="Q326" s="236"/>
      <c r="R326" s="236"/>
      <c r="S326" s="236"/>
      <c r="T326" s="23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8" t="s">
        <v>150</v>
      </c>
      <c r="AU326" s="238" t="s">
        <v>21</v>
      </c>
      <c r="AV326" s="13" t="s">
        <v>21</v>
      </c>
      <c r="AW326" s="13" t="s">
        <v>42</v>
      </c>
      <c r="AX326" s="13" t="s">
        <v>82</v>
      </c>
      <c r="AY326" s="238" t="s">
        <v>128</v>
      </c>
    </row>
    <row r="327" s="13" customFormat="1">
      <c r="A327" s="13"/>
      <c r="B327" s="228"/>
      <c r="C327" s="229"/>
      <c r="D327" s="223" t="s">
        <v>150</v>
      </c>
      <c r="E327" s="230" t="s">
        <v>44</v>
      </c>
      <c r="F327" s="231" t="s">
        <v>465</v>
      </c>
      <c r="G327" s="229"/>
      <c r="H327" s="232">
        <v>0.80000000000000004</v>
      </c>
      <c r="I327" s="233"/>
      <c r="J327" s="229"/>
      <c r="K327" s="229"/>
      <c r="L327" s="234"/>
      <c r="M327" s="235"/>
      <c r="N327" s="236"/>
      <c r="O327" s="236"/>
      <c r="P327" s="236"/>
      <c r="Q327" s="236"/>
      <c r="R327" s="236"/>
      <c r="S327" s="236"/>
      <c r="T327" s="23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8" t="s">
        <v>150</v>
      </c>
      <c r="AU327" s="238" t="s">
        <v>21</v>
      </c>
      <c r="AV327" s="13" t="s">
        <v>21</v>
      </c>
      <c r="AW327" s="13" t="s">
        <v>42</v>
      </c>
      <c r="AX327" s="13" t="s">
        <v>82</v>
      </c>
      <c r="AY327" s="238" t="s">
        <v>128</v>
      </c>
    </row>
    <row r="328" s="14" customFormat="1">
      <c r="A328" s="14"/>
      <c r="B328" s="245"/>
      <c r="C328" s="246"/>
      <c r="D328" s="223" t="s">
        <v>150</v>
      </c>
      <c r="E328" s="247" t="s">
        <v>44</v>
      </c>
      <c r="F328" s="248" t="s">
        <v>245</v>
      </c>
      <c r="G328" s="246"/>
      <c r="H328" s="249">
        <v>18.629999999999999</v>
      </c>
      <c r="I328" s="250"/>
      <c r="J328" s="246"/>
      <c r="K328" s="246"/>
      <c r="L328" s="251"/>
      <c r="M328" s="252"/>
      <c r="N328" s="253"/>
      <c r="O328" s="253"/>
      <c r="P328" s="253"/>
      <c r="Q328" s="253"/>
      <c r="R328" s="253"/>
      <c r="S328" s="253"/>
      <c r="T328" s="25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5" t="s">
        <v>150</v>
      </c>
      <c r="AU328" s="255" t="s">
        <v>21</v>
      </c>
      <c r="AV328" s="14" t="s">
        <v>146</v>
      </c>
      <c r="AW328" s="14" t="s">
        <v>42</v>
      </c>
      <c r="AX328" s="14" t="s">
        <v>90</v>
      </c>
      <c r="AY328" s="255" t="s">
        <v>128</v>
      </c>
    </row>
    <row r="329" s="12" customFormat="1" ht="22.8" customHeight="1">
      <c r="A329" s="12"/>
      <c r="B329" s="194"/>
      <c r="C329" s="195"/>
      <c r="D329" s="196" t="s">
        <v>81</v>
      </c>
      <c r="E329" s="208" t="s">
        <v>165</v>
      </c>
      <c r="F329" s="208" t="s">
        <v>471</v>
      </c>
      <c r="G329" s="195"/>
      <c r="H329" s="195"/>
      <c r="I329" s="198"/>
      <c r="J329" s="209">
        <f>BK329</f>
        <v>0</v>
      </c>
      <c r="K329" s="195"/>
      <c r="L329" s="200"/>
      <c r="M329" s="201"/>
      <c r="N329" s="202"/>
      <c r="O329" s="202"/>
      <c r="P329" s="203">
        <f>SUM(P330:P534)</f>
        <v>0</v>
      </c>
      <c r="Q329" s="202"/>
      <c r="R329" s="203">
        <f>SUM(R330:R534)</f>
        <v>11.10870553</v>
      </c>
      <c r="S329" s="202"/>
      <c r="T329" s="204">
        <f>SUM(T330:T534)</f>
        <v>4.8410099999999998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5" t="s">
        <v>90</v>
      </c>
      <c r="AT329" s="206" t="s">
        <v>81</v>
      </c>
      <c r="AU329" s="206" t="s">
        <v>90</v>
      </c>
      <c r="AY329" s="205" t="s">
        <v>128</v>
      </c>
      <c r="BK329" s="207">
        <f>SUM(BK330:BK534)</f>
        <v>0</v>
      </c>
    </row>
    <row r="330" s="2" customFormat="1" ht="24.15" customHeight="1">
      <c r="A330" s="42"/>
      <c r="B330" s="43"/>
      <c r="C330" s="210" t="s">
        <v>472</v>
      </c>
      <c r="D330" s="210" t="s">
        <v>131</v>
      </c>
      <c r="E330" s="211" t="s">
        <v>473</v>
      </c>
      <c r="F330" s="212" t="s">
        <v>474</v>
      </c>
      <c r="G330" s="213" t="s">
        <v>234</v>
      </c>
      <c r="H330" s="214">
        <v>32.829999999999998</v>
      </c>
      <c r="I330" s="215"/>
      <c r="J330" s="216">
        <f>ROUND(I330*H330,2)</f>
        <v>0</v>
      </c>
      <c r="K330" s="212" t="s">
        <v>221</v>
      </c>
      <c r="L330" s="48"/>
      <c r="M330" s="217" t="s">
        <v>44</v>
      </c>
      <c r="N330" s="218" t="s">
        <v>53</v>
      </c>
      <c r="O330" s="88"/>
      <c r="P330" s="219">
        <f>O330*H330</f>
        <v>0</v>
      </c>
      <c r="Q330" s="219">
        <v>0</v>
      </c>
      <c r="R330" s="219">
        <f>Q330*H330</f>
        <v>0</v>
      </c>
      <c r="S330" s="219">
        <v>0.097000000000000003</v>
      </c>
      <c r="T330" s="220">
        <f>S330*H330</f>
        <v>3.18451</v>
      </c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R330" s="221" t="s">
        <v>146</v>
      </c>
      <c r="AT330" s="221" t="s">
        <v>131</v>
      </c>
      <c r="AU330" s="221" t="s">
        <v>21</v>
      </c>
      <c r="AY330" s="20" t="s">
        <v>128</v>
      </c>
      <c r="BE330" s="222">
        <f>IF(N330="základní",J330,0)</f>
        <v>0</v>
      </c>
      <c r="BF330" s="222">
        <f>IF(N330="snížená",J330,0)</f>
        <v>0</v>
      </c>
      <c r="BG330" s="222">
        <f>IF(N330="zákl. přenesená",J330,0)</f>
        <v>0</v>
      </c>
      <c r="BH330" s="222">
        <f>IF(N330="sníž. přenesená",J330,0)</f>
        <v>0</v>
      </c>
      <c r="BI330" s="222">
        <f>IF(N330="nulová",J330,0)</f>
        <v>0</v>
      </c>
      <c r="BJ330" s="20" t="s">
        <v>90</v>
      </c>
      <c r="BK330" s="222">
        <f>ROUND(I330*H330,2)</f>
        <v>0</v>
      </c>
      <c r="BL330" s="20" t="s">
        <v>146</v>
      </c>
      <c r="BM330" s="221" t="s">
        <v>475</v>
      </c>
    </row>
    <row r="331" s="2" customFormat="1">
      <c r="A331" s="42"/>
      <c r="B331" s="43"/>
      <c r="C331" s="44"/>
      <c r="D331" s="243" t="s">
        <v>223</v>
      </c>
      <c r="E331" s="44"/>
      <c r="F331" s="244" t="s">
        <v>476</v>
      </c>
      <c r="G331" s="44"/>
      <c r="H331" s="44"/>
      <c r="I331" s="225"/>
      <c r="J331" s="44"/>
      <c r="K331" s="44"/>
      <c r="L331" s="48"/>
      <c r="M331" s="226"/>
      <c r="N331" s="227"/>
      <c r="O331" s="88"/>
      <c r="P331" s="88"/>
      <c r="Q331" s="88"/>
      <c r="R331" s="88"/>
      <c r="S331" s="88"/>
      <c r="T331" s="89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T331" s="20" t="s">
        <v>223</v>
      </c>
      <c r="AU331" s="20" t="s">
        <v>21</v>
      </c>
    </row>
    <row r="332" s="13" customFormat="1">
      <c r="A332" s="13"/>
      <c r="B332" s="228"/>
      <c r="C332" s="229"/>
      <c r="D332" s="223" t="s">
        <v>150</v>
      </c>
      <c r="E332" s="230" t="s">
        <v>44</v>
      </c>
      <c r="F332" s="231" t="s">
        <v>477</v>
      </c>
      <c r="G332" s="229"/>
      <c r="H332" s="232">
        <v>28.41</v>
      </c>
      <c r="I332" s="233"/>
      <c r="J332" s="229"/>
      <c r="K332" s="229"/>
      <c r="L332" s="234"/>
      <c r="M332" s="235"/>
      <c r="N332" s="236"/>
      <c r="O332" s="236"/>
      <c r="P332" s="236"/>
      <c r="Q332" s="236"/>
      <c r="R332" s="236"/>
      <c r="S332" s="236"/>
      <c r="T332" s="237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8" t="s">
        <v>150</v>
      </c>
      <c r="AU332" s="238" t="s">
        <v>21</v>
      </c>
      <c r="AV332" s="13" t="s">
        <v>21</v>
      </c>
      <c r="AW332" s="13" t="s">
        <v>42</v>
      </c>
      <c r="AX332" s="13" t="s">
        <v>82</v>
      </c>
      <c r="AY332" s="238" t="s">
        <v>128</v>
      </c>
    </row>
    <row r="333" s="13" customFormat="1">
      <c r="A333" s="13"/>
      <c r="B333" s="228"/>
      <c r="C333" s="229"/>
      <c r="D333" s="223" t="s">
        <v>150</v>
      </c>
      <c r="E333" s="230" t="s">
        <v>44</v>
      </c>
      <c r="F333" s="231" t="s">
        <v>478</v>
      </c>
      <c r="G333" s="229"/>
      <c r="H333" s="232">
        <v>4.4199999999999999</v>
      </c>
      <c r="I333" s="233"/>
      <c r="J333" s="229"/>
      <c r="K333" s="229"/>
      <c r="L333" s="234"/>
      <c r="M333" s="235"/>
      <c r="N333" s="236"/>
      <c r="O333" s="236"/>
      <c r="P333" s="236"/>
      <c r="Q333" s="236"/>
      <c r="R333" s="236"/>
      <c r="S333" s="236"/>
      <c r="T333" s="237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8" t="s">
        <v>150</v>
      </c>
      <c r="AU333" s="238" t="s">
        <v>21</v>
      </c>
      <c r="AV333" s="13" t="s">
        <v>21</v>
      </c>
      <c r="AW333" s="13" t="s">
        <v>42</v>
      </c>
      <c r="AX333" s="13" t="s">
        <v>82</v>
      </c>
      <c r="AY333" s="238" t="s">
        <v>128</v>
      </c>
    </row>
    <row r="334" s="14" customFormat="1">
      <c r="A334" s="14"/>
      <c r="B334" s="245"/>
      <c r="C334" s="246"/>
      <c r="D334" s="223" t="s">
        <v>150</v>
      </c>
      <c r="E334" s="247" t="s">
        <v>44</v>
      </c>
      <c r="F334" s="248" t="s">
        <v>245</v>
      </c>
      <c r="G334" s="246"/>
      <c r="H334" s="249">
        <v>32.829999999999998</v>
      </c>
      <c r="I334" s="250"/>
      <c r="J334" s="246"/>
      <c r="K334" s="246"/>
      <c r="L334" s="251"/>
      <c r="M334" s="252"/>
      <c r="N334" s="253"/>
      <c r="O334" s="253"/>
      <c r="P334" s="253"/>
      <c r="Q334" s="253"/>
      <c r="R334" s="253"/>
      <c r="S334" s="253"/>
      <c r="T334" s="25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5" t="s">
        <v>150</v>
      </c>
      <c r="AU334" s="255" t="s">
        <v>21</v>
      </c>
      <c r="AV334" s="14" t="s">
        <v>146</v>
      </c>
      <c r="AW334" s="14" t="s">
        <v>42</v>
      </c>
      <c r="AX334" s="14" t="s">
        <v>90</v>
      </c>
      <c r="AY334" s="255" t="s">
        <v>128</v>
      </c>
    </row>
    <row r="335" s="2" customFormat="1" ht="24.15" customHeight="1">
      <c r="A335" s="42"/>
      <c r="B335" s="43"/>
      <c r="C335" s="210" t="s">
        <v>479</v>
      </c>
      <c r="D335" s="210" t="s">
        <v>131</v>
      </c>
      <c r="E335" s="211" t="s">
        <v>480</v>
      </c>
      <c r="F335" s="212" t="s">
        <v>481</v>
      </c>
      <c r="G335" s="213" t="s">
        <v>388</v>
      </c>
      <c r="H335" s="214">
        <v>7</v>
      </c>
      <c r="I335" s="215"/>
      <c r="J335" s="216">
        <f>ROUND(I335*H335,2)</f>
        <v>0</v>
      </c>
      <c r="K335" s="212" t="s">
        <v>221</v>
      </c>
      <c r="L335" s="48"/>
      <c r="M335" s="217" t="s">
        <v>44</v>
      </c>
      <c r="N335" s="218" t="s">
        <v>53</v>
      </c>
      <c r="O335" s="88"/>
      <c r="P335" s="219">
        <f>O335*H335</f>
        <v>0</v>
      </c>
      <c r="Q335" s="219">
        <v>0.00167</v>
      </c>
      <c r="R335" s="219">
        <f>Q335*H335</f>
        <v>0.011690000000000001</v>
      </c>
      <c r="S335" s="219">
        <v>0</v>
      </c>
      <c r="T335" s="220">
        <f>S335*H335</f>
        <v>0</v>
      </c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R335" s="221" t="s">
        <v>146</v>
      </c>
      <c r="AT335" s="221" t="s">
        <v>131</v>
      </c>
      <c r="AU335" s="221" t="s">
        <v>21</v>
      </c>
      <c r="AY335" s="20" t="s">
        <v>128</v>
      </c>
      <c r="BE335" s="222">
        <f>IF(N335="základní",J335,0)</f>
        <v>0</v>
      </c>
      <c r="BF335" s="222">
        <f>IF(N335="snížená",J335,0)</f>
        <v>0</v>
      </c>
      <c r="BG335" s="222">
        <f>IF(N335="zákl. přenesená",J335,0)</f>
        <v>0</v>
      </c>
      <c r="BH335" s="222">
        <f>IF(N335="sníž. přenesená",J335,0)</f>
        <v>0</v>
      </c>
      <c r="BI335" s="222">
        <f>IF(N335="nulová",J335,0)</f>
        <v>0</v>
      </c>
      <c r="BJ335" s="20" t="s">
        <v>90</v>
      </c>
      <c r="BK335" s="222">
        <f>ROUND(I335*H335,2)</f>
        <v>0</v>
      </c>
      <c r="BL335" s="20" t="s">
        <v>146</v>
      </c>
      <c r="BM335" s="221" t="s">
        <v>482</v>
      </c>
    </row>
    <row r="336" s="2" customFormat="1">
      <c r="A336" s="42"/>
      <c r="B336" s="43"/>
      <c r="C336" s="44"/>
      <c r="D336" s="243" t="s">
        <v>223</v>
      </c>
      <c r="E336" s="44"/>
      <c r="F336" s="244" t="s">
        <v>483</v>
      </c>
      <c r="G336" s="44"/>
      <c r="H336" s="44"/>
      <c r="I336" s="225"/>
      <c r="J336" s="44"/>
      <c r="K336" s="44"/>
      <c r="L336" s="48"/>
      <c r="M336" s="226"/>
      <c r="N336" s="227"/>
      <c r="O336" s="88"/>
      <c r="P336" s="88"/>
      <c r="Q336" s="88"/>
      <c r="R336" s="88"/>
      <c r="S336" s="88"/>
      <c r="T336" s="89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T336" s="20" t="s">
        <v>223</v>
      </c>
      <c r="AU336" s="20" t="s">
        <v>21</v>
      </c>
    </row>
    <row r="337" s="13" customFormat="1">
      <c r="A337" s="13"/>
      <c r="B337" s="228"/>
      <c r="C337" s="229"/>
      <c r="D337" s="223" t="s">
        <v>150</v>
      </c>
      <c r="E337" s="230" t="s">
        <v>44</v>
      </c>
      <c r="F337" s="231" t="s">
        <v>484</v>
      </c>
      <c r="G337" s="229"/>
      <c r="H337" s="232">
        <v>2</v>
      </c>
      <c r="I337" s="233"/>
      <c r="J337" s="229"/>
      <c r="K337" s="229"/>
      <c r="L337" s="234"/>
      <c r="M337" s="235"/>
      <c r="N337" s="236"/>
      <c r="O337" s="236"/>
      <c r="P337" s="236"/>
      <c r="Q337" s="236"/>
      <c r="R337" s="236"/>
      <c r="S337" s="236"/>
      <c r="T337" s="23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8" t="s">
        <v>150</v>
      </c>
      <c r="AU337" s="238" t="s">
        <v>21</v>
      </c>
      <c r="AV337" s="13" t="s">
        <v>21</v>
      </c>
      <c r="AW337" s="13" t="s">
        <v>42</v>
      </c>
      <c r="AX337" s="13" t="s">
        <v>82</v>
      </c>
      <c r="AY337" s="238" t="s">
        <v>128</v>
      </c>
    </row>
    <row r="338" s="13" customFormat="1">
      <c r="A338" s="13"/>
      <c r="B338" s="228"/>
      <c r="C338" s="229"/>
      <c r="D338" s="223" t="s">
        <v>150</v>
      </c>
      <c r="E338" s="230" t="s">
        <v>44</v>
      </c>
      <c r="F338" s="231" t="s">
        <v>485</v>
      </c>
      <c r="G338" s="229"/>
      <c r="H338" s="232">
        <v>2</v>
      </c>
      <c r="I338" s="233"/>
      <c r="J338" s="229"/>
      <c r="K338" s="229"/>
      <c r="L338" s="234"/>
      <c r="M338" s="235"/>
      <c r="N338" s="236"/>
      <c r="O338" s="236"/>
      <c r="P338" s="236"/>
      <c r="Q338" s="236"/>
      <c r="R338" s="236"/>
      <c r="S338" s="236"/>
      <c r="T338" s="237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8" t="s">
        <v>150</v>
      </c>
      <c r="AU338" s="238" t="s">
        <v>21</v>
      </c>
      <c r="AV338" s="13" t="s">
        <v>21</v>
      </c>
      <c r="AW338" s="13" t="s">
        <v>42</v>
      </c>
      <c r="AX338" s="13" t="s">
        <v>82</v>
      </c>
      <c r="AY338" s="238" t="s">
        <v>128</v>
      </c>
    </row>
    <row r="339" s="13" customFormat="1">
      <c r="A339" s="13"/>
      <c r="B339" s="228"/>
      <c r="C339" s="229"/>
      <c r="D339" s="223" t="s">
        <v>150</v>
      </c>
      <c r="E339" s="230" t="s">
        <v>44</v>
      </c>
      <c r="F339" s="231" t="s">
        <v>486</v>
      </c>
      <c r="G339" s="229"/>
      <c r="H339" s="232">
        <v>1</v>
      </c>
      <c r="I339" s="233"/>
      <c r="J339" s="229"/>
      <c r="K339" s="229"/>
      <c r="L339" s="234"/>
      <c r="M339" s="235"/>
      <c r="N339" s="236"/>
      <c r="O339" s="236"/>
      <c r="P339" s="236"/>
      <c r="Q339" s="236"/>
      <c r="R339" s="236"/>
      <c r="S339" s="236"/>
      <c r="T339" s="237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8" t="s">
        <v>150</v>
      </c>
      <c r="AU339" s="238" t="s">
        <v>21</v>
      </c>
      <c r="AV339" s="13" t="s">
        <v>21</v>
      </c>
      <c r="AW339" s="13" t="s">
        <v>42</v>
      </c>
      <c r="AX339" s="13" t="s">
        <v>82</v>
      </c>
      <c r="AY339" s="238" t="s">
        <v>128</v>
      </c>
    </row>
    <row r="340" s="13" customFormat="1">
      <c r="A340" s="13"/>
      <c r="B340" s="228"/>
      <c r="C340" s="229"/>
      <c r="D340" s="223" t="s">
        <v>150</v>
      </c>
      <c r="E340" s="230" t="s">
        <v>44</v>
      </c>
      <c r="F340" s="231" t="s">
        <v>487</v>
      </c>
      <c r="G340" s="229"/>
      <c r="H340" s="232">
        <v>1</v>
      </c>
      <c r="I340" s="233"/>
      <c r="J340" s="229"/>
      <c r="K340" s="229"/>
      <c r="L340" s="234"/>
      <c r="M340" s="235"/>
      <c r="N340" s="236"/>
      <c r="O340" s="236"/>
      <c r="P340" s="236"/>
      <c r="Q340" s="236"/>
      <c r="R340" s="236"/>
      <c r="S340" s="236"/>
      <c r="T340" s="237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8" t="s">
        <v>150</v>
      </c>
      <c r="AU340" s="238" t="s">
        <v>21</v>
      </c>
      <c r="AV340" s="13" t="s">
        <v>21</v>
      </c>
      <c r="AW340" s="13" t="s">
        <v>42</v>
      </c>
      <c r="AX340" s="13" t="s">
        <v>82</v>
      </c>
      <c r="AY340" s="238" t="s">
        <v>128</v>
      </c>
    </row>
    <row r="341" s="13" customFormat="1">
      <c r="A341" s="13"/>
      <c r="B341" s="228"/>
      <c r="C341" s="229"/>
      <c r="D341" s="223" t="s">
        <v>150</v>
      </c>
      <c r="E341" s="230" t="s">
        <v>44</v>
      </c>
      <c r="F341" s="231" t="s">
        <v>488</v>
      </c>
      <c r="G341" s="229"/>
      <c r="H341" s="232">
        <v>1</v>
      </c>
      <c r="I341" s="233"/>
      <c r="J341" s="229"/>
      <c r="K341" s="229"/>
      <c r="L341" s="234"/>
      <c r="M341" s="235"/>
      <c r="N341" s="236"/>
      <c r="O341" s="236"/>
      <c r="P341" s="236"/>
      <c r="Q341" s="236"/>
      <c r="R341" s="236"/>
      <c r="S341" s="236"/>
      <c r="T341" s="23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8" t="s">
        <v>150</v>
      </c>
      <c r="AU341" s="238" t="s">
        <v>21</v>
      </c>
      <c r="AV341" s="13" t="s">
        <v>21</v>
      </c>
      <c r="AW341" s="13" t="s">
        <v>42</v>
      </c>
      <c r="AX341" s="13" t="s">
        <v>82</v>
      </c>
      <c r="AY341" s="238" t="s">
        <v>128</v>
      </c>
    </row>
    <row r="342" s="14" customFormat="1">
      <c r="A342" s="14"/>
      <c r="B342" s="245"/>
      <c r="C342" s="246"/>
      <c r="D342" s="223" t="s">
        <v>150</v>
      </c>
      <c r="E342" s="247" t="s">
        <v>44</v>
      </c>
      <c r="F342" s="248" t="s">
        <v>245</v>
      </c>
      <c r="G342" s="246"/>
      <c r="H342" s="249">
        <v>7</v>
      </c>
      <c r="I342" s="250"/>
      <c r="J342" s="246"/>
      <c r="K342" s="246"/>
      <c r="L342" s="251"/>
      <c r="M342" s="252"/>
      <c r="N342" s="253"/>
      <c r="O342" s="253"/>
      <c r="P342" s="253"/>
      <c r="Q342" s="253"/>
      <c r="R342" s="253"/>
      <c r="S342" s="253"/>
      <c r="T342" s="25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5" t="s">
        <v>150</v>
      </c>
      <c r="AU342" s="255" t="s">
        <v>21</v>
      </c>
      <c r="AV342" s="14" t="s">
        <v>146</v>
      </c>
      <c r="AW342" s="14" t="s">
        <v>42</v>
      </c>
      <c r="AX342" s="14" t="s">
        <v>90</v>
      </c>
      <c r="AY342" s="255" t="s">
        <v>128</v>
      </c>
    </row>
    <row r="343" s="2" customFormat="1">
      <c r="A343" s="42"/>
      <c r="B343" s="43"/>
      <c r="C343" s="44"/>
      <c r="D343" s="223" t="s">
        <v>251</v>
      </c>
      <c r="E343" s="44"/>
      <c r="F343" s="256" t="s">
        <v>489</v>
      </c>
      <c r="G343" s="44"/>
      <c r="H343" s="44"/>
      <c r="I343" s="44"/>
      <c r="J343" s="44"/>
      <c r="K343" s="44"/>
      <c r="L343" s="48"/>
      <c r="M343" s="226"/>
      <c r="N343" s="227"/>
      <c r="O343" s="88"/>
      <c r="P343" s="88"/>
      <c r="Q343" s="88"/>
      <c r="R343" s="88"/>
      <c r="S343" s="88"/>
      <c r="T343" s="89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U343" s="20" t="s">
        <v>21</v>
      </c>
    </row>
    <row r="344" s="2" customFormat="1">
      <c r="A344" s="42"/>
      <c r="B344" s="43"/>
      <c r="C344" s="44"/>
      <c r="D344" s="223" t="s">
        <v>251</v>
      </c>
      <c r="E344" s="44"/>
      <c r="F344" s="257" t="s">
        <v>336</v>
      </c>
      <c r="G344" s="44"/>
      <c r="H344" s="258">
        <v>85.599999999999994</v>
      </c>
      <c r="I344" s="44"/>
      <c r="J344" s="44"/>
      <c r="K344" s="44"/>
      <c r="L344" s="48"/>
      <c r="M344" s="226"/>
      <c r="N344" s="227"/>
      <c r="O344" s="88"/>
      <c r="P344" s="88"/>
      <c r="Q344" s="88"/>
      <c r="R344" s="88"/>
      <c r="S344" s="88"/>
      <c r="T344" s="89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U344" s="20" t="s">
        <v>21</v>
      </c>
    </row>
    <row r="345" s="2" customFormat="1">
      <c r="A345" s="42"/>
      <c r="B345" s="43"/>
      <c r="C345" s="44"/>
      <c r="D345" s="223" t="s">
        <v>251</v>
      </c>
      <c r="E345" s="44"/>
      <c r="F345" s="257" t="s">
        <v>337</v>
      </c>
      <c r="G345" s="44"/>
      <c r="H345" s="258">
        <v>-15.82</v>
      </c>
      <c r="I345" s="44"/>
      <c r="J345" s="44"/>
      <c r="K345" s="44"/>
      <c r="L345" s="48"/>
      <c r="M345" s="226"/>
      <c r="N345" s="227"/>
      <c r="O345" s="88"/>
      <c r="P345" s="88"/>
      <c r="Q345" s="88"/>
      <c r="R345" s="88"/>
      <c r="S345" s="88"/>
      <c r="T345" s="89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U345" s="20" t="s">
        <v>21</v>
      </c>
    </row>
    <row r="346" s="2" customFormat="1">
      <c r="A346" s="42"/>
      <c r="B346" s="43"/>
      <c r="C346" s="44"/>
      <c r="D346" s="223" t="s">
        <v>251</v>
      </c>
      <c r="E346" s="44"/>
      <c r="F346" s="257" t="s">
        <v>245</v>
      </c>
      <c r="G346" s="44"/>
      <c r="H346" s="258">
        <v>69.780000000000001</v>
      </c>
      <c r="I346" s="44"/>
      <c r="J346" s="44"/>
      <c r="K346" s="44"/>
      <c r="L346" s="48"/>
      <c r="M346" s="226"/>
      <c r="N346" s="227"/>
      <c r="O346" s="88"/>
      <c r="P346" s="88"/>
      <c r="Q346" s="88"/>
      <c r="R346" s="88"/>
      <c r="S346" s="88"/>
      <c r="T346" s="89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U346" s="20" t="s">
        <v>21</v>
      </c>
    </row>
    <row r="347" s="2" customFormat="1" ht="16.5" customHeight="1">
      <c r="A347" s="42"/>
      <c r="B347" s="43"/>
      <c r="C347" s="270" t="s">
        <v>29</v>
      </c>
      <c r="D347" s="270" t="s">
        <v>368</v>
      </c>
      <c r="E347" s="271" t="s">
        <v>490</v>
      </c>
      <c r="F347" s="272" t="s">
        <v>491</v>
      </c>
      <c r="G347" s="273" t="s">
        <v>388</v>
      </c>
      <c r="H347" s="274">
        <v>2.02</v>
      </c>
      <c r="I347" s="275"/>
      <c r="J347" s="276">
        <f>ROUND(I347*H347,2)</f>
        <v>0</v>
      </c>
      <c r="K347" s="272" t="s">
        <v>221</v>
      </c>
      <c r="L347" s="277"/>
      <c r="M347" s="278" t="s">
        <v>44</v>
      </c>
      <c r="N347" s="279" t="s">
        <v>53</v>
      </c>
      <c r="O347" s="88"/>
      <c r="P347" s="219">
        <f>O347*H347</f>
        <v>0</v>
      </c>
      <c r="Q347" s="219">
        <v>0.012200000000000001</v>
      </c>
      <c r="R347" s="219">
        <f>Q347*H347</f>
        <v>0.024644000000000003</v>
      </c>
      <c r="S347" s="219">
        <v>0</v>
      </c>
      <c r="T347" s="220">
        <f>S347*H347</f>
        <v>0</v>
      </c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R347" s="221" t="s">
        <v>165</v>
      </c>
      <c r="AT347" s="221" t="s">
        <v>368</v>
      </c>
      <c r="AU347" s="221" t="s">
        <v>21</v>
      </c>
      <c r="AY347" s="20" t="s">
        <v>128</v>
      </c>
      <c r="BE347" s="222">
        <f>IF(N347="základní",J347,0)</f>
        <v>0</v>
      </c>
      <c r="BF347" s="222">
        <f>IF(N347="snížená",J347,0)</f>
        <v>0</v>
      </c>
      <c r="BG347" s="222">
        <f>IF(N347="zákl. přenesená",J347,0)</f>
        <v>0</v>
      </c>
      <c r="BH347" s="222">
        <f>IF(N347="sníž. přenesená",J347,0)</f>
        <v>0</v>
      </c>
      <c r="BI347" s="222">
        <f>IF(N347="nulová",J347,0)</f>
        <v>0</v>
      </c>
      <c r="BJ347" s="20" t="s">
        <v>90</v>
      </c>
      <c r="BK347" s="222">
        <f>ROUND(I347*H347,2)</f>
        <v>0</v>
      </c>
      <c r="BL347" s="20" t="s">
        <v>146</v>
      </c>
      <c r="BM347" s="221" t="s">
        <v>492</v>
      </c>
    </row>
    <row r="348" s="13" customFormat="1">
      <c r="A348" s="13"/>
      <c r="B348" s="228"/>
      <c r="C348" s="229"/>
      <c r="D348" s="223" t="s">
        <v>150</v>
      </c>
      <c r="E348" s="229"/>
      <c r="F348" s="231" t="s">
        <v>493</v>
      </c>
      <c r="G348" s="229"/>
      <c r="H348" s="232">
        <v>2.02</v>
      </c>
      <c r="I348" s="233"/>
      <c r="J348" s="229"/>
      <c r="K348" s="229"/>
      <c r="L348" s="234"/>
      <c r="M348" s="235"/>
      <c r="N348" s="236"/>
      <c r="O348" s="236"/>
      <c r="P348" s="236"/>
      <c r="Q348" s="236"/>
      <c r="R348" s="236"/>
      <c r="S348" s="236"/>
      <c r="T348" s="237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8" t="s">
        <v>150</v>
      </c>
      <c r="AU348" s="238" t="s">
        <v>21</v>
      </c>
      <c r="AV348" s="13" t="s">
        <v>21</v>
      </c>
      <c r="AW348" s="13" t="s">
        <v>4</v>
      </c>
      <c r="AX348" s="13" t="s">
        <v>90</v>
      </c>
      <c r="AY348" s="238" t="s">
        <v>128</v>
      </c>
    </row>
    <row r="349" s="2" customFormat="1" ht="16.5" customHeight="1">
      <c r="A349" s="42"/>
      <c r="B349" s="43"/>
      <c r="C349" s="270" t="s">
        <v>494</v>
      </c>
      <c r="D349" s="270" t="s">
        <v>368</v>
      </c>
      <c r="E349" s="271" t="s">
        <v>495</v>
      </c>
      <c r="F349" s="272" t="s">
        <v>496</v>
      </c>
      <c r="G349" s="273" t="s">
        <v>388</v>
      </c>
      <c r="H349" s="274">
        <v>1.01</v>
      </c>
      <c r="I349" s="275"/>
      <c r="J349" s="276">
        <f>ROUND(I349*H349,2)</f>
        <v>0</v>
      </c>
      <c r="K349" s="272" t="s">
        <v>221</v>
      </c>
      <c r="L349" s="277"/>
      <c r="M349" s="278" t="s">
        <v>44</v>
      </c>
      <c r="N349" s="279" t="s">
        <v>53</v>
      </c>
      <c r="O349" s="88"/>
      <c r="P349" s="219">
        <f>O349*H349</f>
        <v>0</v>
      </c>
      <c r="Q349" s="219">
        <v>0.018700000000000001</v>
      </c>
      <c r="R349" s="219">
        <f>Q349*H349</f>
        <v>0.018887000000000001</v>
      </c>
      <c r="S349" s="219">
        <v>0</v>
      </c>
      <c r="T349" s="220">
        <f>S349*H349</f>
        <v>0</v>
      </c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R349" s="221" t="s">
        <v>165</v>
      </c>
      <c r="AT349" s="221" t="s">
        <v>368</v>
      </c>
      <c r="AU349" s="221" t="s">
        <v>21</v>
      </c>
      <c r="AY349" s="20" t="s">
        <v>128</v>
      </c>
      <c r="BE349" s="222">
        <f>IF(N349="základní",J349,0)</f>
        <v>0</v>
      </c>
      <c r="BF349" s="222">
        <f>IF(N349="snížená",J349,0)</f>
        <v>0</v>
      </c>
      <c r="BG349" s="222">
        <f>IF(N349="zákl. přenesená",J349,0)</f>
        <v>0</v>
      </c>
      <c r="BH349" s="222">
        <f>IF(N349="sníž. přenesená",J349,0)</f>
        <v>0</v>
      </c>
      <c r="BI349" s="222">
        <f>IF(N349="nulová",J349,0)</f>
        <v>0</v>
      </c>
      <c r="BJ349" s="20" t="s">
        <v>90</v>
      </c>
      <c r="BK349" s="222">
        <f>ROUND(I349*H349,2)</f>
        <v>0</v>
      </c>
      <c r="BL349" s="20" t="s">
        <v>146</v>
      </c>
      <c r="BM349" s="221" t="s">
        <v>497</v>
      </c>
    </row>
    <row r="350" s="13" customFormat="1">
      <c r="A350" s="13"/>
      <c r="B350" s="228"/>
      <c r="C350" s="229"/>
      <c r="D350" s="223" t="s">
        <v>150</v>
      </c>
      <c r="E350" s="229"/>
      <c r="F350" s="231" t="s">
        <v>498</v>
      </c>
      <c r="G350" s="229"/>
      <c r="H350" s="232">
        <v>1.01</v>
      </c>
      <c r="I350" s="233"/>
      <c r="J350" s="229"/>
      <c r="K350" s="229"/>
      <c r="L350" s="234"/>
      <c r="M350" s="235"/>
      <c r="N350" s="236"/>
      <c r="O350" s="236"/>
      <c r="P350" s="236"/>
      <c r="Q350" s="236"/>
      <c r="R350" s="236"/>
      <c r="S350" s="236"/>
      <c r="T350" s="237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8" t="s">
        <v>150</v>
      </c>
      <c r="AU350" s="238" t="s">
        <v>21</v>
      </c>
      <c r="AV350" s="13" t="s">
        <v>21</v>
      </c>
      <c r="AW350" s="13" t="s">
        <v>4</v>
      </c>
      <c r="AX350" s="13" t="s">
        <v>90</v>
      </c>
      <c r="AY350" s="238" t="s">
        <v>128</v>
      </c>
    </row>
    <row r="351" s="2" customFormat="1" ht="16.5" customHeight="1">
      <c r="A351" s="42"/>
      <c r="B351" s="43"/>
      <c r="C351" s="270" t="s">
        <v>499</v>
      </c>
      <c r="D351" s="270" t="s">
        <v>368</v>
      </c>
      <c r="E351" s="271" t="s">
        <v>500</v>
      </c>
      <c r="F351" s="272" t="s">
        <v>501</v>
      </c>
      <c r="G351" s="273" t="s">
        <v>388</v>
      </c>
      <c r="H351" s="274">
        <v>1.01</v>
      </c>
      <c r="I351" s="275"/>
      <c r="J351" s="276">
        <f>ROUND(I351*H351,2)</f>
        <v>0</v>
      </c>
      <c r="K351" s="272" t="s">
        <v>221</v>
      </c>
      <c r="L351" s="277"/>
      <c r="M351" s="278" t="s">
        <v>44</v>
      </c>
      <c r="N351" s="279" t="s">
        <v>53</v>
      </c>
      <c r="O351" s="88"/>
      <c r="P351" s="219">
        <f>O351*H351</f>
        <v>0</v>
      </c>
      <c r="Q351" s="219">
        <v>0.016</v>
      </c>
      <c r="R351" s="219">
        <f>Q351*H351</f>
        <v>0.016160000000000001</v>
      </c>
      <c r="S351" s="219">
        <v>0</v>
      </c>
      <c r="T351" s="220">
        <f>S351*H351</f>
        <v>0</v>
      </c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R351" s="221" t="s">
        <v>165</v>
      </c>
      <c r="AT351" s="221" t="s">
        <v>368</v>
      </c>
      <c r="AU351" s="221" t="s">
        <v>21</v>
      </c>
      <c r="AY351" s="20" t="s">
        <v>128</v>
      </c>
      <c r="BE351" s="222">
        <f>IF(N351="základní",J351,0)</f>
        <v>0</v>
      </c>
      <c r="BF351" s="222">
        <f>IF(N351="snížená",J351,0)</f>
        <v>0</v>
      </c>
      <c r="BG351" s="222">
        <f>IF(N351="zákl. přenesená",J351,0)</f>
        <v>0</v>
      </c>
      <c r="BH351" s="222">
        <f>IF(N351="sníž. přenesená",J351,0)</f>
        <v>0</v>
      </c>
      <c r="BI351" s="222">
        <f>IF(N351="nulová",J351,0)</f>
        <v>0</v>
      </c>
      <c r="BJ351" s="20" t="s">
        <v>90</v>
      </c>
      <c r="BK351" s="222">
        <f>ROUND(I351*H351,2)</f>
        <v>0</v>
      </c>
      <c r="BL351" s="20" t="s">
        <v>146</v>
      </c>
      <c r="BM351" s="221" t="s">
        <v>502</v>
      </c>
    </row>
    <row r="352" s="13" customFormat="1">
      <c r="A352" s="13"/>
      <c r="B352" s="228"/>
      <c r="C352" s="229"/>
      <c r="D352" s="223" t="s">
        <v>150</v>
      </c>
      <c r="E352" s="229"/>
      <c r="F352" s="231" t="s">
        <v>498</v>
      </c>
      <c r="G352" s="229"/>
      <c r="H352" s="232">
        <v>1.01</v>
      </c>
      <c r="I352" s="233"/>
      <c r="J352" s="229"/>
      <c r="K352" s="229"/>
      <c r="L352" s="234"/>
      <c r="M352" s="235"/>
      <c r="N352" s="236"/>
      <c r="O352" s="236"/>
      <c r="P352" s="236"/>
      <c r="Q352" s="236"/>
      <c r="R352" s="236"/>
      <c r="S352" s="236"/>
      <c r="T352" s="237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8" t="s">
        <v>150</v>
      </c>
      <c r="AU352" s="238" t="s">
        <v>21</v>
      </c>
      <c r="AV352" s="13" t="s">
        <v>21</v>
      </c>
      <c r="AW352" s="13" t="s">
        <v>4</v>
      </c>
      <c r="AX352" s="13" t="s">
        <v>90</v>
      </c>
      <c r="AY352" s="238" t="s">
        <v>128</v>
      </c>
    </row>
    <row r="353" s="2" customFormat="1" ht="16.5" customHeight="1">
      <c r="A353" s="42"/>
      <c r="B353" s="43"/>
      <c r="C353" s="270" t="s">
        <v>503</v>
      </c>
      <c r="D353" s="270" t="s">
        <v>368</v>
      </c>
      <c r="E353" s="271" t="s">
        <v>504</v>
      </c>
      <c r="F353" s="272" t="s">
        <v>505</v>
      </c>
      <c r="G353" s="273" t="s">
        <v>388</v>
      </c>
      <c r="H353" s="274">
        <v>1.01</v>
      </c>
      <c r="I353" s="275"/>
      <c r="J353" s="276">
        <f>ROUND(I353*H353,2)</f>
        <v>0</v>
      </c>
      <c r="K353" s="272" t="s">
        <v>221</v>
      </c>
      <c r="L353" s="277"/>
      <c r="M353" s="278" t="s">
        <v>44</v>
      </c>
      <c r="N353" s="279" t="s">
        <v>53</v>
      </c>
      <c r="O353" s="88"/>
      <c r="P353" s="219">
        <f>O353*H353</f>
        <v>0</v>
      </c>
      <c r="Q353" s="219">
        <v>0.0037000000000000002</v>
      </c>
      <c r="R353" s="219">
        <f>Q353*H353</f>
        <v>0.0037370000000000003</v>
      </c>
      <c r="S353" s="219">
        <v>0</v>
      </c>
      <c r="T353" s="220">
        <f>S353*H353</f>
        <v>0</v>
      </c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R353" s="221" t="s">
        <v>165</v>
      </c>
      <c r="AT353" s="221" t="s">
        <v>368</v>
      </c>
      <c r="AU353" s="221" t="s">
        <v>21</v>
      </c>
      <c r="AY353" s="20" t="s">
        <v>128</v>
      </c>
      <c r="BE353" s="222">
        <f>IF(N353="základní",J353,0)</f>
        <v>0</v>
      </c>
      <c r="BF353" s="222">
        <f>IF(N353="snížená",J353,0)</f>
        <v>0</v>
      </c>
      <c r="BG353" s="222">
        <f>IF(N353="zákl. přenesená",J353,0)</f>
        <v>0</v>
      </c>
      <c r="BH353" s="222">
        <f>IF(N353="sníž. přenesená",J353,0)</f>
        <v>0</v>
      </c>
      <c r="BI353" s="222">
        <f>IF(N353="nulová",J353,0)</f>
        <v>0</v>
      </c>
      <c r="BJ353" s="20" t="s">
        <v>90</v>
      </c>
      <c r="BK353" s="222">
        <f>ROUND(I353*H353,2)</f>
        <v>0</v>
      </c>
      <c r="BL353" s="20" t="s">
        <v>146</v>
      </c>
      <c r="BM353" s="221" t="s">
        <v>506</v>
      </c>
    </row>
    <row r="354" s="13" customFormat="1">
      <c r="A354" s="13"/>
      <c r="B354" s="228"/>
      <c r="C354" s="229"/>
      <c r="D354" s="223" t="s">
        <v>150</v>
      </c>
      <c r="E354" s="229"/>
      <c r="F354" s="231" t="s">
        <v>498</v>
      </c>
      <c r="G354" s="229"/>
      <c r="H354" s="232">
        <v>1.01</v>
      </c>
      <c r="I354" s="233"/>
      <c r="J354" s="229"/>
      <c r="K354" s="229"/>
      <c r="L354" s="234"/>
      <c r="M354" s="235"/>
      <c r="N354" s="236"/>
      <c r="O354" s="236"/>
      <c r="P354" s="236"/>
      <c r="Q354" s="236"/>
      <c r="R354" s="236"/>
      <c r="S354" s="236"/>
      <c r="T354" s="237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8" t="s">
        <v>150</v>
      </c>
      <c r="AU354" s="238" t="s">
        <v>21</v>
      </c>
      <c r="AV354" s="13" t="s">
        <v>21</v>
      </c>
      <c r="AW354" s="13" t="s">
        <v>4</v>
      </c>
      <c r="AX354" s="13" t="s">
        <v>90</v>
      </c>
      <c r="AY354" s="238" t="s">
        <v>128</v>
      </c>
    </row>
    <row r="355" s="2" customFormat="1" ht="16.5" customHeight="1">
      <c r="A355" s="42"/>
      <c r="B355" s="43"/>
      <c r="C355" s="270" t="s">
        <v>507</v>
      </c>
      <c r="D355" s="270" t="s">
        <v>368</v>
      </c>
      <c r="E355" s="271" t="s">
        <v>508</v>
      </c>
      <c r="F355" s="272" t="s">
        <v>509</v>
      </c>
      <c r="G355" s="273" t="s">
        <v>388</v>
      </c>
      <c r="H355" s="274">
        <v>2.02</v>
      </c>
      <c r="I355" s="275"/>
      <c r="J355" s="276">
        <f>ROUND(I355*H355,2)</f>
        <v>0</v>
      </c>
      <c r="K355" s="272" t="s">
        <v>221</v>
      </c>
      <c r="L355" s="277"/>
      <c r="M355" s="278" t="s">
        <v>44</v>
      </c>
      <c r="N355" s="279" t="s">
        <v>53</v>
      </c>
      <c r="O355" s="88"/>
      <c r="P355" s="219">
        <f>O355*H355</f>
        <v>0</v>
      </c>
      <c r="Q355" s="219">
        <v>0.0089999999999999993</v>
      </c>
      <c r="R355" s="219">
        <f>Q355*H355</f>
        <v>0.018179999999999998</v>
      </c>
      <c r="S355" s="219">
        <v>0</v>
      </c>
      <c r="T355" s="220">
        <f>S355*H355</f>
        <v>0</v>
      </c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R355" s="221" t="s">
        <v>165</v>
      </c>
      <c r="AT355" s="221" t="s">
        <v>368</v>
      </c>
      <c r="AU355" s="221" t="s">
        <v>21</v>
      </c>
      <c r="AY355" s="20" t="s">
        <v>128</v>
      </c>
      <c r="BE355" s="222">
        <f>IF(N355="základní",J355,0)</f>
        <v>0</v>
      </c>
      <c r="BF355" s="222">
        <f>IF(N355="snížená",J355,0)</f>
        <v>0</v>
      </c>
      <c r="BG355" s="222">
        <f>IF(N355="zákl. přenesená",J355,0)</f>
        <v>0</v>
      </c>
      <c r="BH355" s="222">
        <f>IF(N355="sníž. přenesená",J355,0)</f>
        <v>0</v>
      </c>
      <c r="BI355" s="222">
        <f>IF(N355="nulová",J355,0)</f>
        <v>0</v>
      </c>
      <c r="BJ355" s="20" t="s">
        <v>90</v>
      </c>
      <c r="BK355" s="222">
        <f>ROUND(I355*H355,2)</f>
        <v>0</v>
      </c>
      <c r="BL355" s="20" t="s">
        <v>146</v>
      </c>
      <c r="BM355" s="221" t="s">
        <v>510</v>
      </c>
    </row>
    <row r="356" s="13" customFormat="1">
      <c r="A356" s="13"/>
      <c r="B356" s="228"/>
      <c r="C356" s="229"/>
      <c r="D356" s="223" t="s">
        <v>150</v>
      </c>
      <c r="E356" s="229"/>
      <c r="F356" s="231" t="s">
        <v>493</v>
      </c>
      <c r="G356" s="229"/>
      <c r="H356" s="232">
        <v>2.02</v>
      </c>
      <c r="I356" s="233"/>
      <c r="J356" s="229"/>
      <c r="K356" s="229"/>
      <c r="L356" s="234"/>
      <c r="M356" s="235"/>
      <c r="N356" s="236"/>
      <c r="O356" s="236"/>
      <c r="P356" s="236"/>
      <c r="Q356" s="236"/>
      <c r="R356" s="236"/>
      <c r="S356" s="236"/>
      <c r="T356" s="237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8" t="s">
        <v>150</v>
      </c>
      <c r="AU356" s="238" t="s">
        <v>21</v>
      </c>
      <c r="AV356" s="13" t="s">
        <v>21</v>
      </c>
      <c r="AW356" s="13" t="s">
        <v>4</v>
      </c>
      <c r="AX356" s="13" t="s">
        <v>90</v>
      </c>
      <c r="AY356" s="238" t="s">
        <v>128</v>
      </c>
    </row>
    <row r="357" s="2" customFormat="1" ht="24.15" customHeight="1">
      <c r="A357" s="42"/>
      <c r="B357" s="43"/>
      <c r="C357" s="210" t="s">
        <v>511</v>
      </c>
      <c r="D357" s="210" t="s">
        <v>131</v>
      </c>
      <c r="E357" s="211" t="s">
        <v>512</v>
      </c>
      <c r="F357" s="212" t="s">
        <v>513</v>
      </c>
      <c r="G357" s="213" t="s">
        <v>388</v>
      </c>
      <c r="H357" s="214">
        <v>2</v>
      </c>
      <c r="I357" s="215"/>
      <c r="J357" s="216">
        <f>ROUND(I357*H357,2)</f>
        <v>0</v>
      </c>
      <c r="K357" s="212" t="s">
        <v>221</v>
      </c>
      <c r="L357" s="48"/>
      <c r="M357" s="217" t="s">
        <v>44</v>
      </c>
      <c r="N357" s="218" t="s">
        <v>53</v>
      </c>
      <c r="O357" s="88"/>
      <c r="P357" s="219">
        <f>O357*H357</f>
        <v>0</v>
      </c>
      <c r="Q357" s="219">
        <v>0.00167</v>
      </c>
      <c r="R357" s="219">
        <f>Q357*H357</f>
        <v>0.0033400000000000001</v>
      </c>
      <c r="S357" s="219">
        <v>0</v>
      </c>
      <c r="T357" s="220">
        <f>S357*H357</f>
        <v>0</v>
      </c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R357" s="221" t="s">
        <v>146</v>
      </c>
      <c r="AT357" s="221" t="s">
        <v>131</v>
      </c>
      <c r="AU357" s="221" t="s">
        <v>21</v>
      </c>
      <c r="AY357" s="20" t="s">
        <v>128</v>
      </c>
      <c r="BE357" s="222">
        <f>IF(N357="základní",J357,0)</f>
        <v>0</v>
      </c>
      <c r="BF357" s="222">
        <f>IF(N357="snížená",J357,0)</f>
        <v>0</v>
      </c>
      <c r="BG357" s="222">
        <f>IF(N357="zákl. přenesená",J357,0)</f>
        <v>0</v>
      </c>
      <c r="BH357" s="222">
        <f>IF(N357="sníž. přenesená",J357,0)</f>
        <v>0</v>
      </c>
      <c r="BI357" s="222">
        <f>IF(N357="nulová",J357,0)</f>
        <v>0</v>
      </c>
      <c r="BJ357" s="20" t="s">
        <v>90</v>
      </c>
      <c r="BK357" s="222">
        <f>ROUND(I357*H357,2)</f>
        <v>0</v>
      </c>
      <c r="BL357" s="20" t="s">
        <v>146</v>
      </c>
      <c r="BM357" s="221" t="s">
        <v>514</v>
      </c>
    </row>
    <row r="358" s="2" customFormat="1">
      <c r="A358" s="42"/>
      <c r="B358" s="43"/>
      <c r="C358" s="44"/>
      <c r="D358" s="243" t="s">
        <v>223</v>
      </c>
      <c r="E358" s="44"/>
      <c r="F358" s="244" t="s">
        <v>515</v>
      </c>
      <c r="G358" s="44"/>
      <c r="H358" s="44"/>
      <c r="I358" s="225"/>
      <c r="J358" s="44"/>
      <c r="K358" s="44"/>
      <c r="L358" s="48"/>
      <c r="M358" s="226"/>
      <c r="N358" s="227"/>
      <c r="O358" s="88"/>
      <c r="P358" s="88"/>
      <c r="Q358" s="88"/>
      <c r="R358" s="88"/>
      <c r="S358" s="88"/>
      <c r="T358" s="89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T358" s="20" t="s">
        <v>223</v>
      </c>
      <c r="AU358" s="20" t="s">
        <v>21</v>
      </c>
    </row>
    <row r="359" s="13" customFormat="1">
      <c r="A359" s="13"/>
      <c r="B359" s="228"/>
      <c r="C359" s="229"/>
      <c r="D359" s="223" t="s">
        <v>150</v>
      </c>
      <c r="E359" s="230" t="s">
        <v>44</v>
      </c>
      <c r="F359" s="231" t="s">
        <v>516</v>
      </c>
      <c r="G359" s="229"/>
      <c r="H359" s="232">
        <v>1</v>
      </c>
      <c r="I359" s="233"/>
      <c r="J359" s="229"/>
      <c r="K359" s="229"/>
      <c r="L359" s="234"/>
      <c r="M359" s="235"/>
      <c r="N359" s="236"/>
      <c r="O359" s="236"/>
      <c r="P359" s="236"/>
      <c r="Q359" s="236"/>
      <c r="R359" s="236"/>
      <c r="S359" s="236"/>
      <c r="T359" s="237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8" t="s">
        <v>150</v>
      </c>
      <c r="AU359" s="238" t="s">
        <v>21</v>
      </c>
      <c r="AV359" s="13" t="s">
        <v>21</v>
      </c>
      <c r="AW359" s="13" t="s">
        <v>42</v>
      </c>
      <c r="AX359" s="13" t="s">
        <v>82</v>
      </c>
      <c r="AY359" s="238" t="s">
        <v>128</v>
      </c>
    </row>
    <row r="360" s="13" customFormat="1">
      <c r="A360" s="13"/>
      <c r="B360" s="228"/>
      <c r="C360" s="229"/>
      <c r="D360" s="223" t="s">
        <v>150</v>
      </c>
      <c r="E360" s="230" t="s">
        <v>44</v>
      </c>
      <c r="F360" s="231" t="s">
        <v>517</v>
      </c>
      <c r="G360" s="229"/>
      <c r="H360" s="232">
        <v>1</v>
      </c>
      <c r="I360" s="233"/>
      <c r="J360" s="229"/>
      <c r="K360" s="229"/>
      <c r="L360" s="234"/>
      <c r="M360" s="235"/>
      <c r="N360" s="236"/>
      <c r="O360" s="236"/>
      <c r="P360" s="236"/>
      <c r="Q360" s="236"/>
      <c r="R360" s="236"/>
      <c r="S360" s="236"/>
      <c r="T360" s="237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8" t="s">
        <v>150</v>
      </c>
      <c r="AU360" s="238" t="s">
        <v>21</v>
      </c>
      <c r="AV360" s="13" t="s">
        <v>21</v>
      </c>
      <c r="AW360" s="13" t="s">
        <v>42</v>
      </c>
      <c r="AX360" s="13" t="s">
        <v>82</v>
      </c>
      <c r="AY360" s="238" t="s">
        <v>128</v>
      </c>
    </row>
    <row r="361" s="14" customFormat="1">
      <c r="A361" s="14"/>
      <c r="B361" s="245"/>
      <c r="C361" s="246"/>
      <c r="D361" s="223" t="s">
        <v>150</v>
      </c>
      <c r="E361" s="247" t="s">
        <v>44</v>
      </c>
      <c r="F361" s="248" t="s">
        <v>245</v>
      </c>
      <c r="G361" s="246"/>
      <c r="H361" s="249">
        <v>2</v>
      </c>
      <c r="I361" s="250"/>
      <c r="J361" s="246"/>
      <c r="K361" s="246"/>
      <c r="L361" s="251"/>
      <c r="M361" s="252"/>
      <c r="N361" s="253"/>
      <c r="O361" s="253"/>
      <c r="P361" s="253"/>
      <c r="Q361" s="253"/>
      <c r="R361" s="253"/>
      <c r="S361" s="253"/>
      <c r="T361" s="25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5" t="s">
        <v>150</v>
      </c>
      <c r="AU361" s="255" t="s">
        <v>21</v>
      </c>
      <c r="AV361" s="14" t="s">
        <v>146</v>
      </c>
      <c r="AW361" s="14" t="s">
        <v>42</v>
      </c>
      <c r="AX361" s="14" t="s">
        <v>90</v>
      </c>
      <c r="AY361" s="255" t="s">
        <v>128</v>
      </c>
    </row>
    <row r="362" s="2" customFormat="1" ht="16.5" customHeight="1">
      <c r="A362" s="42"/>
      <c r="B362" s="43"/>
      <c r="C362" s="270" t="s">
        <v>518</v>
      </c>
      <c r="D362" s="270" t="s">
        <v>368</v>
      </c>
      <c r="E362" s="271" t="s">
        <v>519</v>
      </c>
      <c r="F362" s="272" t="s">
        <v>520</v>
      </c>
      <c r="G362" s="273" t="s">
        <v>388</v>
      </c>
      <c r="H362" s="274">
        <v>1.01</v>
      </c>
      <c r="I362" s="275"/>
      <c r="J362" s="276">
        <f>ROUND(I362*H362,2)</f>
        <v>0</v>
      </c>
      <c r="K362" s="272" t="s">
        <v>221</v>
      </c>
      <c r="L362" s="277"/>
      <c r="M362" s="278" t="s">
        <v>44</v>
      </c>
      <c r="N362" s="279" t="s">
        <v>53</v>
      </c>
      <c r="O362" s="88"/>
      <c r="P362" s="219">
        <f>O362*H362</f>
        <v>0</v>
      </c>
      <c r="Q362" s="219">
        <v>0.016799999999999999</v>
      </c>
      <c r="R362" s="219">
        <f>Q362*H362</f>
        <v>0.016968</v>
      </c>
      <c r="S362" s="219">
        <v>0</v>
      </c>
      <c r="T362" s="220">
        <f>S362*H362</f>
        <v>0</v>
      </c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R362" s="221" t="s">
        <v>165</v>
      </c>
      <c r="AT362" s="221" t="s">
        <v>368</v>
      </c>
      <c r="AU362" s="221" t="s">
        <v>21</v>
      </c>
      <c r="AY362" s="20" t="s">
        <v>128</v>
      </c>
      <c r="BE362" s="222">
        <f>IF(N362="základní",J362,0)</f>
        <v>0</v>
      </c>
      <c r="BF362" s="222">
        <f>IF(N362="snížená",J362,0)</f>
        <v>0</v>
      </c>
      <c r="BG362" s="222">
        <f>IF(N362="zákl. přenesená",J362,0)</f>
        <v>0</v>
      </c>
      <c r="BH362" s="222">
        <f>IF(N362="sníž. přenesená",J362,0)</f>
        <v>0</v>
      </c>
      <c r="BI362" s="222">
        <f>IF(N362="nulová",J362,0)</f>
        <v>0</v>
      </c>
      <c r="BJ362" s="20" t="s">
        <v>90</v>
      </c>
      <c r="BK362" s="222">
        <f>ROUND(I362*H362,2)</f>
        <v>0</v>
      </c>
      <c r="BL362" s="20" t="s">
        <v>146</v>
      </c>
      <c r="BM362" s="221" t="s">
        <v>521</v>
      </c>
    </row>
    <row r="363" s="13" customFormat="1">
      <c r="A363" s="13"/>
      <c r="B363" s="228"/>
      <c r="C363" s="229"/>
      <c r="D363" s="223" t="s">
        <v>150</v>
      </c>
      <c r="E363" s="229"/>
      <c r="F363" s="231" t="s">
        <v>498</v>
      </c>
      <c r="G363" s="229"/>
      <c r="H363" s="232">
        <v>1.01</v>
      </c>
      <c r="I363" s="233"/>
      <c r="J363" s="229"/>
      <c r="K363" s="229"/>
      <c r="L363" s="234"/>
      <c r="M363" s="235"/>
      <c r="N363" s="236"/>
      <c r="O363" s="236"/>
      <c r="P363" s="236"/>
      <c r="Q363" s="236"/>
      <c r="R363" s="236"/>
      <c r="S363" s="236"/>
      <c r="T363" s="237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8" t="s">
        <v>150</v>
      </c>
      <c r="AU363" s="238" t="s">
        <v>21</v>
      </c>
      <c r="AV363" s="13" t="s">
        <v>21</v>
      </c>
      <c r="AW363" s="13" t="s">
        <v>4</v>
      </c>
      <c r="AX363" s="13" t="s">
        <v>90</v>
      </c>
      <c r="AY363" s="238" t="s">
        <v>128</v>
      </c>
    </row>
    <row r="364" s="2" customFormat="1" ht="16.5" customHeight="1">
      <c r="A364" s="42"/>
      <c r="B364" s="43"/>
      <c r="C364" s="270" t="s">
        <v>198</v>
      </c>
      <c r="D364" s="270" t="s">
        <v>368</v>
      </c>
      <c r="E364" s="271" t="s">
        <v>522</v>
      </c>
      <c r="F364" s="272" t="s">
        <v>523</v>
      </c>
      <c r="G364" s="273" t="s">
        <v>388</v>
      </c>
      <c r="H364" s="274">
        <v>1.01</v>
      </c>
      <c r="I364" s="275"/>
      <c r="J364" s="276">
        <f>ROUND(I364*H364,2)</f>
        <v>0</v>
      </c>
      <c r="K364" s="272" t="s">
        <v>221</v>
      </c>
      <c r="L364" s="277"/>
      <c r="M364" s="278" t="s">
        <v>44</v>
      </c>
      <c r="N364" s="279" t="s">
        <v>53</v>
      </c>
      <c r="O364" s="88"/>
      <c r="P364" s="219">
        <f>O364*H364</f>
        <v>0</v>
      </c>
      <c r="Q364" s="219">
        <v>0.0094999999999999998</v>
      </c>
      <c r="R364" s="219">
        <f>Q364*H364</f>
        <v>0.0095949999999999994</v>
      </c>
      <c r="S364" s="219">
        <v>0</v>
      </c>
      <c r="T364" s="220">
        <f>S364*H364</f>
        <v>0</v>
      </c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R364" s="221" t="s">
        <v>165</v>
      </c>
      <c r="AT364" s="221" t="s">
        <v>368</v>
      </c>
      <c r="AU364" s="221" t="s">
        <v>21</v>
      </c>
      <c r="AY364" s="20" t="s">
        <v>128</v>
      </c>
      <c r="BE364" s="222">
        <f>IF(N364="základní",J364,0)</f>
        <v>0</v>
      </c>
      <c r="BF364" s="222">
        <f>IF(N364="snížená",J364,0)</f>
        <v>0</v>
      </c>
      <c r="BG364" s="222">
        <f>IF(N364="zákl. přenesená",J364,0)</f>
        <v>0</v>
      </c>
      <c r="BH364" s="222">
        <f>IF(N364="sníž. přenesená",J364,0)</f>
        <v>0</v>
      </c>
      <c r="BI364" s="222">
        <f>IF(N364="nulová",J364,0)</f>
        <v>0</v>
      </c>
      <c r="BJ364" s="20" t="s">
        <v>90</v>
      </c>
      <c r="BK364" s="222">
        <f>ROUND(I364*H364,2)</f>
        <v>0</v>
      </c>
      <c r="BL364" s="20" t="s">
        <v>146</v>
      </c>
      <c r="BM364" s="221" t="s">
        <v>524</v>
      </c>
    </row>
    <row r="365" s="13" customFormat="1">
      <c r="A365" s="13"/>
      <c r="B365" s="228"/>
      <c r="C365" s="229"/>
      <c r="D365" s="223" t="s">
        <v>150</v>
      </c>
      <c r="E365" s="229"/>
      <c r="F365" s="231" t="s">
        <v>498</v>
      </c>
      <c r="G365" s="229"/>
      <c r="H365" s="232">
        <v>1.01</v>
      </c>
      <c r="I365" s="233"/>
      <c r="J365" s="229"/>
      <c r="K365" s="229"/>
      <c r="L365" s="234"/>
      <c r="M365" s="235"/>
      <c r="N365" s="236"/>
      <c r="O365" s="236"/>
      <c r="P365" s="236"/>
      <c r="Q365" s="236"/>
      <c r="R365" s="236"/>
      <c r="S365" s="236"/>
      <c r="T365" s="237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8" t="s">
        <v>150</v>
      </c>
      <c r="AU365" s="238" t="s">
        <v>21</v>
      </c>
      <c r="AV365" s="13" t="s">
        <v>21</v>
      </c>
      <c r="AW365" s="13" t="s">
        <v>4</v>
      </c>
      <c r="AX365" s="13" t="s">
        <v>90</v>
      </c>
      <c r="AY365" s="238" t="s">
        <v>128</v>
      </c>
    </row>
    <row r="366" s="2" customFormat="1" ht="24.15" customHeight="1">
      <c r="A366" s="42"/>
      <c r="B366" s="43"/>
      <c r="C366" s="210" t="s">
        <v>525</v>
      </c>
      <c r="D366" s="210" t="s">
        <v>131</v>
      </c>
      <c r="E366" s="211" t="s">
        <v>526</v>
      </c>
      <c r="F366" s="212" t="s">
        <v>527</v>
      </c>
      <c r="G366" s="213" t="s">
        <v>388</v>
      </c>
      <c r="H366" s="214">
        <v>21</v>
      </c>
      <c r="I366" s="215"/>
      <c r="J366" s="216">
        <f>ROUND(I366*H366,2)</f>
        <v>0</v>
      </c>
      <c r="K366" s="212" t="s">
        <v>221</v>
      </c>
      <c r="L366" s="48"/>
      <c r="M366" s="217" t="s">
        <v>44</v>
      </c>
      <c r="N366" s="218" t="s">
        <v>53</v>
      </c>
      <c r="O366" s="88"/>
      <c r="P366" s="219">
        <f>O366*H366</f>
        <v>0</v>
      </c>
      <c r="Q366" s="219">
        <v>0.0028700000000000002</v>
      </c>
      <c r="R366" s="219">
        <f>Q366*H366</f>
        <v>0.060270000000000004</v>
      </c>
      <c r="S366" s="219">
        <v>0</v>
      </c>
      <c r="T366" s="220">
        <f>S366*H366</f>
        <v>0</v>
      </c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R366" s="221" t="s">
        <v>146</v>
      </c>
      <c r="AT366" s="221" t="s">
        <v>131</v>
      </c>
      <c r="AU366" s="221" t="s">
        <v>21</v>
      </c>
      <c r="AY366" s="20" t="s">
        <v>128</v>
      </c>
      <c r="BE366" s="222">
        <f>IF(N366="základní",J366,0)</f>
        <v>0</v>
      </c>
      <c r="BF366" s="222">
        <f>IF(N366="snížená",J366,0)</f>
        <v>0</v>
      </c>
      <c r="BG366" s="222">
        <f>IF(N366="zákl. přenesená",J366,0)</f>
        <v>0</v>
      </c>
      <c r="BH366" s="222">
        <f>IF(N366="sníž. přenesená",J366,0)</f>
        <v>0</v>
      </c>
      <c r="BI366" s="222">
        <f>IF(N366="nulová",J366,0)</f>
        <v>0</v>
      </c>
      <c r="BJ366" s="20" t="s">
        <v>90</v>
      </c>
      <c r="BK366" s="222">
        <f>ROUND(I366*H366,2)</f>
        <v>0</v>
      </c>
      <c r="BL366" s="20" t="s">
        <v>146</v>
      </c>
      <c r="BM366" s="221" t="s">
        <v>528</v>
      </c>
    </row>
    <row r="367" s="2" customFormat="1">
      <c r="A367" s="42"/>
      <c r="B367" s="43"/>
      <c r="C367" s="44"/>
      <c r="D367" s="243" t="s">
        <v>223</v>
      </c>
      <c r="E367" s="44"/>
      <c r="F367" s="244" t="s">
        <v>529</v>
      </c>
      <c r="G367" s="44"/>
      <c r="H367" s="44"/>
      <c r="I367" s="225"/>
      <c r="J367" s="44"/>
      <c r="K367" s="44"/>
      <c r="L367" s="48"/>
      <c r="M367" s="226"/>
      <c r="N367" s="227"/>
      <c r="O367" s="88"/>
      <c r="P367" s="88"/>
      <c r="Q367" s="88"/>
      <c r="R367" s="88"/>
      <c r="S367" s="88"/>
      <c r="T367" s="89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T367" s="20" t="s">
        <v>223</v>
      </c>
      <c r="AU367" s="20" t="s">
        <v>21</v>
      </c>
    </row>
    <row r="368" s="13" customFormat="1">
      <c r="A368" s="13"/>
      <c r="B368" s="228"/>
      <c r="C368" s="229"/>
      <c r="D368" s="223" t="s">
        <v>150</v>
      </c>
      <c r="E368" s="230" t="s">
        <v>44</v>
      </c>
      <c r="F368" s="231" t="s">
        <v>530</v>
      </c>
      <c r="G368" s="229"/>
      <c r="H368" s="232">
        <v>8</v>
      </c>
      <c r="I368" s="233"/>
      <c r="J368" s="229"/>
      <c r="K368" s="229"/>
      <c r="L368" s="234"/>
      <c r="M368" s="235"/>
      <c r="N368" s="236"/>
      <c r="O368" s="236"/>
      <c r="P368" s="236"/>
      <c r="Q368" s="236"/>
      <c r="R368" s="236"/>
      <c r="S368" s="236"/>
      <c r="T368" s="237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8" t="s">
        <v>150</v>
      </c>
      <c r="AU368" s="238" t="s">
        <v>21</v>
      </c>
      <c r="AV368" s="13" t="s">
        <v>21</v>
      </c>
      <c r="AW368" s="13" t="s">
        <v>42</v>
      </c>
      <c r="AX368" s="13" t="s">
        <v>82</v>
      </c>
      <c r="AY368" s="238" t="s">
        <v>128</v>
      </c>
    </row>
    <row r="369" s="13" customFormat="1">
      <c r="A369" s="13"/>
      <c r="B369" s="228"/>
      <c r="C369" s="229"/>
      <c r="D369" s="223" t="s">
        <v>150</v>
      </c>
      <c r="E369" s="230" t="s">
        <v>44</v>
      </c>
      <c r="F369" s="231" t="s">
        <v>531</v>
      </c>
      <c r="G369" s="229"/>
      <c r="H369" s="232">
        <v>1</v>
      </c>
      <c r="I369" s="233"/>
      <c r="J369" s="229"/>
      <c r="K369" s="229"/>
      <c r="L369" s="234"/>
      <c r="M369" s="235"/>
      <c r="N369" s="236"/>
      <c r="O369" s="236"/>
      <c r="P369" s="236"/>
      <c r="Q369" s="236"/>
      <c r="R369" s="236"/>
      <c r="S369" s="236"/>
      <c r="T369" s="237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8" t="s">
        <v>150</v>
      </c>
      <c r="AU369" s="238" t="s">
        <v>21</v>
      </c>
      <c r="AV369" s="13" t="s">
        <v>21</v>
      </c>
      <c r="AW369" s="13" t="s">
        <v>42</v>
      </c>
      <c r="AX369" s="13" t="s">
        <v>82</v>
      </c>
      <c r="AY369" s="238" t="s">
        <v>128</v>
      </c>
    </row>
    <row r="370" s="13" customFormat="1">
      <c r="A370" s="13"/>
      <c r="B370" s="228"/>
      <c r="C370" s="229"/>
      <c r="D370" s="223" t="s">
        <v>150</v>
      </c>
      <c r="E370" s="230" t="s">
        <v>44</v>
      </c>
      <c r="F370" s="231" t="s">
        <v>532</v>
      </c>
      <c r="G370" s="229"/>
      <c r="H370" s="232">
        <v>1</v>
      </c>
      <c r="I370" s="233"/>
      <c r="J370" s="229"/>
      <c r="K370" s="229"/>
      <c r="L370" s="234"/>
      <c r="M370" s="235"/>
      <c r="N370" s="236"/>
      <c r="O370" s="236"/>
      <c r="P370" s="236"/>
      <c r="Q370" s="236"/>
      <c r="R370" s="236"/>
      <c r="S370" s="236"/>
      <c r="T370" s="237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8" t="s">
        <v>150</v>
      </c>
      <c r="AU370" s="238" t="s">
        <v>21</v>
      </c>
      <c r="AV370" s="13" t="s">
        <v>21</v>
      </c>
      <c r="AW370" s="13" t="s">
        <v>42</v>
      </c>
      <c r="AX370" s="13" t="s">
        <v>82</v>
      </c>
      <c r="AY370" s="238" t="s">
        <v>128</v>
      </c>
    </row>
    <row r="371" s="13" customFormat="1">
      <c r="A371" s="13"/>
      <c r="B371" s="228"/>
      <c r="C371" s="229"/>
      <c r="D371" s="223" t="s">
        <v>150</v>
      </c>
      <c r="E371" s="230" t="s">
        <v>44</v>
      </c>
      <c r="F371" s="231" t="s">
        <v>533</v>
      </c>
      <c r="G371" s="229"/>
      <c r="H371" s="232">
        <v>1</v>
      </c>
      <c r="I371" s="233"/>
      <c r="J371" s="229"/>
      <c r="K371" s="229"/>
      <c r="L371" s="234"/>
      <c r="M371" s="235"/>
      <c r="N371" s="236"/>
      <c r="O371" s="236"/>
      <c r="P371" s="236"/>
      <c r="Q371" s="236"/>
      <c r="R371" s="236"/>
      <c r="S371" s="236"/>
      <c r="T371" s="237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8" t="s">
        <v>150</v>
      </c>
      <c r="AU371" s="238" t="s">
        <v>21</v>
      </c>
      <c r="AV371" s="13" t="s">
        <v>21</v>
      </c>
      <c r="AW371" s="13" t="s">
        <v>42</v>
      </c>
      <c r="AX371" s="13" t="s">
        <v>82</v>
      </c>
      <c r="AY371" s="238" t="s">
        <v>128</v>
      </c>
    </row>
    <row r="372" s="13" customFormat="1">
      <c r="A372" s="13"/>
      <c r="B372" s="228"/>
      <c r="C372" s="229"/>
      <c r="D372" s="223" t="s">
        <v>150</v>
      </c>
      <c r="E372" s="230" t="s">
        <v>44</v>
      </c>
      <c r="F372" s="231" t="s">
        <v>534</v>
      </c>
      <c r="G372" s="229"/>
      <c r="H372" s="232">
        <v>1</v>
      </c>
      <c r="I372" s="233"/>
      <c r="J372" s="229"/>
      <c r="K372" s="229"/>
      <c r="L372" s="234"/>
      <c r="M372" s="235"/>
      <c r="N372" s="236"/>
      <c r="O372" s="236"/>
      <c r="P372" s="236"/>
      <c r="Q372" s="236"/>
      <c r="R372" s="236"/>
      <c r="S372" s="236"/>
      <c r="T372" s="237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8" t="s">
        <v>150</v>
      </c>
      <c r="AU372" s="238" t="s">
        <v>21</v>
      </c>
      <c r="AV372" s="13" t="s">
        <v>21</v>
      </c>
      <c r="AW372" s="13" t="s">
        <v>42</v>
      </c>
      <c r="AX372" s="13" t="s">
        <v>82</v>
      </c>
      <c r="AY372" s="238" t="s">
        <v>128</v>
      </c>
    </row>
    <row r="373" s="13" customFormat="1">
      <c r="A373" s="13"/>
      <c r="B373" s="228"/>
      <c r="C373" s="229"/>
      <c r="D373" s="223" t="s">
        <v>150</v>
      </c>
      <c r="E373" s="230" t="s">
        <v>44</v>
      </c>
      <c r="F373" s="231" t="s">
        <v>535</v>
      </c>
      <c r="G373" s="229"/>
      <c r="H373" s="232">
        <v>1</v>
      </c>
      <c r="I373" s="233"/>
      <c r="J373" s="229"/>
      <c r="K373" s="229"/>
      <c r="L373" s="234"/>
      <c r="M373" s="235"/>
      <c r="N373" s="236"/>
      <c r="O373" s="236"/>
      <c r="P373" s="236"/>
      <c r="Q373" s="236"/>
      <c r="R373" s="236"/>
      <c r="S373" s="236"/>
      <c r="T373" s="237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8" t="s">
        <v>150</v>
      </c>
      <c r="AU373" s="238" t="s">
        <v>21</v>
      </c>
      <c r="AV373" s="13" t="s">
        <v>21</v>
      </c>
      <c r="AW373" s="13" t="s">
        <v>42</v>
      </c>
      <c r="AX373" s="13" t="s">
        <v>82</v>
      </c>
      <c r="AY373" s="238" t="s">
        <v>128</v>
      </c>
    </row>
    <row r="374" s="13" customFormat="1">
      <c r="A374" s="13"/>
      <c r="B374" s="228"/>
      <c r="C374" s="229"/>
      <c r="D374" s="223" t="s">
        <v>150</v>
      </c>
      <c r="E374" s="230" t="s">
        <v>44</v>
      </c>
      <c r="F374" s="231" t="s">
        <v>516</v>
      </c>
      <c r="G374" s="229"/>
      <c r="H374" s="232">
        <v>1</v>
      </c>
      <c r="I374" s="233"/>
      <c r="J374" s="229"/>
      <c r="K374" s="229"/>
      <c r="L374" s="234"/>
      <c r="M374" s="235"/>
      <c r="N374" s="236"/>
      <c r="O374" s="236"/>
      <c r="P374" s="236"/>
      <c r="Q374" s="236"/>
      <c r="R374" s="236"/>
      <c r="S374" s="236"/>
      <c r="T374" s="237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8" t="s">
        <v>150</v>
      </c>
      <c r="AU374" s="238" t="s">
        <v>21</v>
      </c>
      <c r="AV374" s="13" t="s">
        <v>21</v>
      </c>
      <c r="AW374" s="13" t="s">
        <v>42</v>
      </c>
      <c r="AX374" s="13" t="s">
        <v>82</v>
      </c>
      <c r="AY374" s="238" t="s">
        <v>128</v>
      </c>
    </row>
    <row r="375" s="13" customFormat="1">
      <c r="A375" s="13"/>
      <c r="B375" s="228"/>
      <c r="C375" s="229"/>
      <c r="D375" s="223" t="s">
        <v>150</v>
      </c>
      <c r="E375" s="230" t="s">
        <v>44</v>
      </c>
      <c r="F375" s="231" t="s">
        <v>536</v>
      </c>
      <c r="G375" s="229"/>
      <c r="H375" s="232">
        <v>1</v>
      </c>
      <c r="I375" s="233"/>
      <c r="J375" s="229"/>
      <c r="K375" s="229"/>
      <c r="L375" s="234"/>
      <c r="M375" s="235"/>
      <c r="N375" s="236"/>
      <c r="O375" s="236"/>
      <c r="P375" s="236"/>
      <c r="Q375" s="236"/>
      <c r="R375" s="236"/>
      <c r="S375" s="236"/>
      <c r="T375" s="237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8" t="s">
        <v>150</v>
      </c>
      <c r="AU375" s="238" t="s">
        <v>21</v>
      </c>
      <c r="AV375" s="13" t="s">
        <v>21</v>
      </c>
      <c r="AW375" s="13" t="s">
        <v>42</v>
      </c>
      <c r="AX375" s="13" t="s">
        <v>82</v>
      </c>
      <c r="AY375" s="238" t="s">
        <v>128</v>
      </c>
    </row>
    <row r="376" s="13" customFormat="1">
      <c r="A376" s="13"/>
      <c r="B376" s="228"/>
      <c r="C376" s="229"/>
      <c r="D376" s="223" t="s">
        <v>150</v>
      </c>
      <c r="E376" s="230" t="s">
        <v>44</v>
      </c>
      <c r="F376" s="231" t="s">
        <v>537</v>
      </c>
      <c r="G376" s="229"/>
      <c r="H376" s="232">
        <v>6</v>
      </c>
      <c r="I376" s="233"/>
      <c r="J376" s="229"/>
      <c r="K376" s="229"/>
      <c r="L376" s="234"/>
      <c r="M376" s="235"/>
      <c r="N376" s="236"/>
      <c r="O376" s="236"/>
      <c r="P376" s="236"/>
      <c r="Q376" s="236"/>
      <c r="R376" s="236"/>
      <c r="S376" s="236"/>
      <c r="T376" s="237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8" t="s">
        <v>150</v>
      </c>
      <c r="AU376" s="238" t="s">
        <v>21</v>
      </c>
      <c r="AV376" s="13" t="s">
        <v>21</v>
      </c>
      <c r="AW376" s="13" t="s">
        <v>42</v>
      </c>
      <c r="AX376" s="13" t="s">
        <v>82</v>
      </c>
      <c r="AY376" s="238" t="s">
        <v>128</v>
      </c>
    </row>
    <row r="377" s="14" customFormat="1">
      <c r="A377" s="14"/>
      <c r="B377" s="245"/>
      <c r="C377" s="246"/>
      <c r="D377" s="223" t="s">
        <v>150</v>
      </c>
      <c r="E377" s="247" t="s">
        <v>44</v>
      </c>
      <c r="F377" s="248" t="s">
        <v>245</v>
      </c>
      <c r="G377" s="246"/>
      <c r="H377" s="249">
        <v>21</v>
      </c>
      <c r="I377" s="250"/>
      <c r="J377" s="246"/>
      <c r="K377" s="246"/>
      <c r="L377" s="251"/>
      <c r="M377" s="252"/>
      <c r="N377" s="253"/>
      <c r="O377" s="253"/>
      <c r="P377" s="253"/>
      <c r="Q377" s="253"/>
      <c r="R377" s="253"/>
      <c r="S377" s="253"/>
      <c r="T377" s="25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5" t="s">
        <v>150</v>
      </c>
      <c r="AU377" s="255" t="s">
        <v>21</v>
      </c>
      <c r="AV377" s="14" t="s">
        <v>146</v>
      </c>
      <c r="AW377" s="14" t="s">
        <v>42</v>
      </c>
      <c r="AX377" s="14" t="s">
        <v>90</v>
      </c>
      <c r="AY377" s="255" t="s">
        <v>128</v>
      </c>
    </row>
    <row r="378" s="2" customFormat="1">
      <c r="A378" s="42"/>
      <c r="B378" s="43"/>
      <c r="C378" s="44"/>
      <c r="D378" s="223" t="s">
        <v>251</v>
      </c>
      <c r="E378" s="44"/>
      <c r="F378" s="256" t="s">
        <v>489</v>
      </c>
      <c r="G378" s="44"/>
      <c r="H378" s="44"/>
      <c r="I378" s="44"/>
      <c r="J378" s="44"/>
      <c r="K378" s="44"/>
      <c r="L378" s="48"/>
      <c r="M378" s="226"/>
      <c r="N378" s="227"/>
      <c r="O378" s="88"/>
      <c r="P378" s="88"/>
      <c r="Q378" s="88"/>
      <c r="R378" s="88"/>
      <c r="S378" s="88"/>
      <c r="T378" s="89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U378" s="20" t="s">
        <v>21</v>
      </c>
    </row>
    <row r="379" s="2" customFormat="1">
      <c r="A379" s="42"/>
      <c r="B379" s="43"/>
      <c r="C379" s="44"/>
      <c r="D379" s="223" t="s">
        <v>251</v>
      </c>
      <c r="E379" s="44"/>
      <c r="F379" s="257" t="s">
        <v>336</v>
      </c>
      <c r="G379" s="44"/>
      <c r="H379" s="258">
        <v>85.599999999999994</v>
      </c>
      <c r="I379" s="44"/>
      <c r="J379" s="44"/>
      <c r="K379" s="44"/>
      <c r="L379" s="48"/>
      <c r="M379" s="226"/>
      <c r="N379" s="227"/>
      <c r="O379" s="88"/>
      <c r="P379" s="88"/>
      <c r="Q379" s="88"/>
      <c r="R379" s="88"/>
      <c r="S379" s="88"/>
      <c r="T379" s="89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U379" s="20" t="s">
        <v>21</v>
      </c>
    </row>
    <row r="380" s="2" customFormat="1">
      <c r="A380" s="42"/>
      <c r="B380" s="43"/>
      <c r="C380" s="44"/>
      <c r="D380" s="223" t="s">
        <v>251</v>
      </c>
      <c r="E380" s="44"/>
      <c r="F380" s="257" t="s">
        <v>337</v>
      </c>
      <c r="G380" s="44"/>
      <c r="H380" s="258">
        <v>-15.82</v>
      </c>
      <c r="I380" s="44"/>
      <c r="J380" s="44"/>
      <c r="K380" s="44"/>
      <c r="L380" s="48"/>
      <c r="M380" s="226"/>
      <c r="N380" s="227"/>
      <c r="O380" s="88"/>
      <c r="P380" s="88"/>
      <c r="Q380" s="88"/>
      <c r="R380" s="88"/>
      <c r="S380" s="88"/>
      <c r="T380" s="89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U380" s="20" t="s">
        <v>21</v>
      </c>
    </row>
    <row r="381" s="2" customFormat="1">
      <c r="A381" s="42"/>
      <c r="B381" s="43"/>
      <c r="C381" s="44"/>
      <c r="D381" s="223" t="s">
        <v>251</v>
      </c>
      <c r="E381" s="44"/>
      <c r="F381" s="257" t="s">
        <v>245</v>
      </c>
      <c r="G381" s="44"/>
      <c r="H381" s="258">
        <v>69.780000000000001</v>
      </c>
      <c r="I381" s="44"/>
      <c r="J381" s="44"/>
      <c r="K381" s="44"/>
      <c r="L381" s="48"/>
      <c r="M381" s="226"/>
      <c r="N381" s="227"/>
      <c r="O381" s="88"/>
      <c r="P381" s="88"/>
      <c r="Q381" s="88"/>
      <c r="R381" s="88"/>
      <c r="S381" s="88"/>
      <c r="T381" s="89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U381" s="20" t="s">
        <v>21</v>
      </c>
    </row>
    <row r="382" s="2" customFormat="1" ht="16.5" customHeight="1">
      <c r="A382" s="42"/>
      <c r="B382" s="43"/>
      <c r="C382" s="270" t="s">
        <v>538</v>
      </c>
      <c r="D382" s="270" t="s">
        <v>368</v>
      </c>
      <c r="E382" s="271" t="s">
        <v>539</v>
      </c>
      <c r="F382" s="272" t="s">
        <v>540</v>
      </c>
      <c r="G382" s="273" t="s">
        <v>388</v>
      </c>
      <c r="H382" s="274">
        <v>1.01</v>
      </c>
      <c r="I382" s="275"/>
      <c r="J382" s="276">
        <f>ROUND(I382*H382,2)</f>
        <v>0</v>
      </c>
      <c r="K382" s="272" t="s">
        <v>221</v>
      </c>
      <c r="L382" s="277"/>
      <c r="M382" s="278" t="s">
        <v>44</v>
      </c>
      <c r="N382" s="279" t="s">
        <v>53</v>
      </c>
      <c r="O382" s="88"/>
      <c r="P382" s="219">
        <f>O382*H382</f>
        <v>0</v>
      </c>
      <c r="Q382" s="219">
        <v>0.0286</v>
      </c>
      <c r="R382" s="219">
        <f>Q382*H382</f>
        <v>0.028886000000000002</v>
      </c>
      <c r="S382" s="219">
        <v>0</v>
      </c>
      <c r="T382" s="220">
        <f>S382*H382</f>
        <v>0</v>
      </c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R382" s="221" t="s">
        <v>165</v>
      </c>
      <c r="AT382" s="221" t="s">
        <v>368</v>
      </c>
      <c r="AU382" s="221" t="s">
        <v>21</v>
      </c>
      <c r="AY382" s="20" t="s">
        <v>128</v>
      </c>
      <c r="BE382" s="222">
        <f>IF(N382="základní",J382,0)</f>
        <v>0</v>
      </c>
      <c r="BF382" s="222">
        <f>IF(N382="snížená",J382,0)</f>
        <v>0</v>
      </c>
      <c r="BG382" s="222">
        <f>IF(N382="zákl. přenesená",J382,0)</f>
        <v>0</v>
      </c>
      <c r="BH382" s="222">
        <f>IF(N382="sníž. přenesená",J382,0)</f>
        <v>0</v>
      </c>
      <c r="BI382" s="222">
        <f>IF(N382="nulová",J382,0)</f>
        <v>0</v>
      </c>
      <c r="BJ382" s="20" t="s">
        <v>90</v>
      </c>
      <c r="BK382" s="222">
        <f>ROUND(I382*H382,2)</f>
        <v>0</v>
      </c>
      <c r="BL382" s="20" t="s">
        <v>146</v>
      </c>
      <c r="BM382" s="221" t="s">
        <v>541</v>
      </c>
    </row>
    <row r="383" s="13" customFormat="1">
      <c r="A383" s="13"/>
      <c r="B383" s="228"/>
      <c r="C383" s="229"/>
      <c r="D383" s="223" t="s">
        <v>150</v>
      </c>
      <c r="E383" s="229"/>
      <c r="F383" s="231" t="s">
        <v>498</v>
      </c>
      <c r="G383" s="229"/>
      <c r="H383" s="232">
        <v>1.01</v>
      </c>
      <c r="I383" s="233"/>
      <c r="J383" s="229"/>
      <c r="K383" s="229"/>
      <c r="L383" s="234"/>
      <c r="M383" s="235"/>
      <c r="N383" s="236"/>
      <c r="O383" s="236"/>
      <c r="P383" s="236"/>
      <c r="Q383" s="236"/>
      <c r="R383" s="236"/>
      <c r="S383" s="236"/>
      <c r="T383" s="237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8" t="s">
        <v>150</v>
      </c>
      <c r="AU383" s="238" t="s">
        <v>21</v>
      </c>
      <c r="AV383" s="13" t="s">
        <v>21</v>
      </c>
      <c r="AW383" s="13" t="s">
        <v>4</v>
      </c>
      <c r="AX383" s="13" t="s">
        <v>90</v>
      </c>
      <c r="AY383" s="238" t="s">
        <v>128</v>
      </c>
    </row>
    <row r="384" s="2" customFormat="1" ht="16.5" customHeight="1">
      <c r="A384" s="42"/>
      <c r="B384" s="43"/>
      <c r="C384" s="270" t="s">
        <v>542</v>
      </c>
      <c r="D384" s="270" t="s">
        <v>368</v>
      </c>
      <c r="E384" s="271" t="s">
        <v>543</v>
      </c>
      <c r="F384" s="272" t="s">
        <v>544</v>
      </c>
      <c r="G384" s="273" t="s">
        <v>388</v>
      </c>
      <c r="H384" s="274">
        <v>1.01</v>
      </c>
      <c r="I384" s="275"/>
      <c r="J384" s="276">
        <f>ROUND(I384*H384,2)</f>
        <v>0</v>
      </c>
      <c r="K384" s="272" t="s">
        <v>221</v>
      </c>
      <c r="L384" s="277"/>
      <c r="M384" s="278" t="s">
        <v>44</v>
      </c>
      <c r="N384" s="279" t="s">
        <v>53</v>
      </c>
      <c r="O384" s="88"/>
      <c r="P384" s="219">
        <f>O384*H384</f>
        <v>0</v>
      </c>
      <c r="Q384" s="219">
        <v>0.0349</v>
      </c>
      <c r="R384" s="219">
        <f>Q384*H384</f>
        <v>0.035249000000000003</v>
      </c>
      <c r="S384" s="219">
        <v>0</v>
      </c>
      <c r="T384" s="220">
        <f>S384*H384</f>
        <v>0</v>
      </c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R384" s="221" t="s">
        <v>165</v>
      </c>
      <c r="AT384" s="221" t="s">
        <v>368</v>
      </c>
      <c r="AU384" s="221" t="s">
        <v>21</v>
      </c>
      <c r="AY384" s="20" t="s">
        <v>128</v>
      </c>
      <c r="BE384" s="222">
        <f>IF(N384="základní",J384,0)</f>
        <v>0</v>
      </c>
      <c r="BF384" s="222">
        <f>IF(N384="snížená",J384,0)</f>
        <v>0</v>
      </c>
      <c r="BG384" s="222">
        <f>IF(N384="zákl. přenesená",J384,0)</f>
        <v>0</v>
      </c>
      <c r="BH384" s="222">
        <f>IF(N384="sníž. přenesená",J384,0)</f>
        <v>0</v>
      </c>
      <c r="BI384" s="222">
        <f>IF(N384="nulová",J384,0)</f>
        <v>0</v>
      </c>
      <c r="BJ384" s="20" t="s">
        <v>90</v>
      </c>
      <c r="BK384" s="222">
        <f>ROUND(I384*H384,2)</f>
        <v>0</v>
      </c>
      <c r="BL384" s="20" t="s">
        <v>146</v>
      </c>
      <c r="BM384" s="221" t="s">
        <v>545</v>
      </c>
    </row>
    <row r="385" s="13" customFormat="1">
      <c r="A385" s="13"/>
      <c r="B385" s="228"/>
      <c r="C385" s="229"/>
      <c r="D385" s="223" t="s">
        <v>150</v>
      </c>
      <c r="E385" s="229"/>
      <c r="F385" s="231" t="s">
        <v>498</v>
      </c>
      <c r="G385" s="229"/>
      <c r="H385" s="232">
        <v>1.01</v>
      </c>
      <c r="I385" s="233"/>
      <c r="J385" s="229"/>
      <c r="K385" s="229"/>
      <c r="L385" s="234"/>
      <c r="M385" s="235"/>
      <c r="N385" s="236"/>
      <c r="O385" s="236"/>
      <c r="P385" s="236"/>
      <c r="Q385" s="236"/>
      <c r="R385" s="236"/>
      <c r="S385" s="236"/>
      <c r="T385" s="237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8" t="s">
        <v>150</v>
      </c>
      <c r="AU385" s="238" t="s">
        <v>21</v>
      </c>
      <c r="AV385" s="13" t="s">
        <v>21</v>
      </c>
      <c r="AW385" s="13" t="s">
        <v>4</v>
      </c>
      <c r="AX385" s="13" t="s">
        <v>90</v>
      </c>
      <c r="AY385" s="238" t="s">
        <v>128</v>
      </c>
    </row>
    <row r="386" s="2" customFormat="1" ht="16.5" customHeight="1">
      <c r="A386" s="42"/>
      <c r="B386" s="43"/>
      <c r="C386" s="270" t="s">
        <v>546</v>
      </c>
      <c r="D386" s="270" t="s">
        <v>368</v>
      </c>
      <c r="E386" s="271" t="s">
        <v>547</v>
      </c>
      <c r="F386" s="272" t="s">
        <v>548</v>
      </c>
      <c r="G386" s="273" t="s">
        <v>388</v>
      </c>
      <c r="H386" s="274">
        <v>1.01</v>
      </c>
      <c r="I386" s="275"/>
      <c r="J386" s="276">
        <f>ROUND(I386*H386,2)</f>
        <v>0</v>
      </c>
      <c r="K386" s="272" t="s">
        <v>221</v>
      </c>
      <c r="L386" s="277"/>
      <c r="M386" s="278" t="s">
        <v>44</v>
      </c>
      <c r="N386" s="279" t="s">
        <v>53</v>
      </c>
      <c r="O386" s="88"/>
      <c r="P386" s="219">
        <f>O386*H386</f>
        <v>0</v>
      </c>
      <c r="Q386" s="219">
        <v>0.045999999999999999</v>
      </c>
      <c r="R386" s="219">
        <f>Q386*H386</f>
        <v>0.046460000000000001</v>
      </c>
      <c r="S386" s="219">
        <v>0</v>
      </c>
      <c r="T386" s="220">
        <f>S386*H386</f>
        <v>0</v>
      </c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R386" s="221" t="s">
        <v>165</v>
      </c>
      <c r="AT386" s="221" t="s">
        <v>368</v>
      </c>
      <c r="AU386" s="221" t="s">
        <v>21</v>
      </c>
      <c r="AY386" s="20" t="s">
        <v>128</v>
      </c>
      <c r="BE386" s="222">
        <f>IF(N386="základní",J386,0)</f>
        <v>0</v>
      </c>
      <c r="BF386" s="222">
        <f>IF(N386="snížená",J386,0)</f>
        <v>0</v>
      </c>
      <c r="BG386" s="222">
        <f>IF(N386="zákl. přenesená",J386,0)</f>
        <v>0</v>
      </c>
      <c r="BH386" s="222">
        <f>IF(N386="sníž. přenesená",J386,0)</f>
        <v>0</v>
      </c>
      <c r="BI386" s="222">
        <f>IF(N386="nulová",J386,0)</f>
        <v>0</v>
      </c>
      <c r="BJ386" s="20" t="s">
        <v>90</v>
      </c>
      <c r="BK386" s="222">
        <f>ROUND(I386*H386,2)</f>
        <v>0</v>
      </c>
      <c r="BL386" s="20" t="s">
        <v>146</v>
      </c>
      <c r="BM386" s="221" t="s">
        <v>549</v>
      </c>
    </row>
    <row r="387" s="13" customFormat="1">
      <c r="A387" s="13"/>
      <c r="B387" s="228"/>
      <c r="C387" s="229"/>
      <c r="D387" s="223" t="s">
        <v>150</v>
      </c>
      <c r="E387" s="229"/>
      <c r="F387" s="231" t="s">
        <v>498</v>
      </c>
      <c r="G387" s="229"/>
      <c r="H387" s="232">
        <v>1.01</v>
      </c>
      <c r="I387" s="233"/>
      <c r="J387" s="229"/>
      <c r="K387" s="229"/>
      <c r="L387" s="234"/>
      <c r="M387" s="235"/>
      <c r="N387" s="236"/>
      <c r="O387" s="236"/>
      <c r="P387" s="236"/>
      <c r="Q387" s="236"/>
      <c r="R387" s="236"/>
      <c r="S387" s="236"/>
      <c r="T387" s="237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8" t="s">
        <v>150</v>
      </c>
      <c r="AU387" s="238" t="s">
        <v>21</v>
      </c>
      <c r="AV387" s="13" t="s">
        <v>21</v>
      </c>
      <c r="AW387" s="13" t="s">
        <v>4</v>
      </c>
      <c r="AX387" s="13" t="s">
        <v>90</v>
      </c>
      <c r="AY387" s="238" t="s">
        <v>128</v>
      </c>
    </row>
    <row r="388" s="2" customFormat="1" ht="16.5" customHeight="1">
      <c r="A388" s="42"/>
      <c r="B388" s="43"/>
      <c r="C388" s="270" t="s">
        <v>550</v>
      </c>
      <c r="D388" s="270" t="s">
        <v>368</v>
      </c>
      <c r="E388" s="271" t="s">
        <v>551</v>
      </c>
      <c r="F388" s="272" t="s">
        <v>552</v>
      </c>
      <c r="G388" s="273" t="s">
        <v>388</v>
      </c>
      <c r="H388" s="274">
        <v>1.01</v>
      </c>
      <c r="I388" s="275"/>
      <c r="J388" s="276">
        <f>ROUND(I388*H388,2)</f>
        <v>0</v>
      </c>
      <c r="K388" s="272" t="s">
        <v>221</v>
      </c>
      <c r="L388" s="277"/>
      <c r="M388" s="278" t="s">
        <v>44</v>
      </c>
      <c r="N388" s="279" t="s">
        <v>53</v>
      </c>
      <c r="O388" s="88"/>
      <c r="P388" s="219">
        <f>O388*H388</f>
        <v>0</v>
      </c>
      <c r="Q388" s="219">
        <v>0.037199999999999997</v>
      </c>
      <c r="R388" s="219">
        <f>Q388*H388</f>
        <v>0.037571999999999994</v>
      </c>
      <c r="S388" s="219">
        <v>0</v>
      </c>
      <c r="T388" s="220">
        <f>S388*H388</f>
        <v>0</v>
      </c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R388" s="221" t="s">
        <v>165</v>
      </c>
      <c r="AT388" s="221" t="s">
        <v>368</v>
      </c>
      <c r="AU388" s="221" t="s">
        <v>21</v>
      </c>
      <c r="AY388" s="20" t="s">
        <v>128</v>
      </c>
      <c r="BE388" s="222">
        <f>IF(N388="základní",J388,0)</f>
        <v>0</v>
      </c>
      <c r="BF388" s="222">
        <f>IF(N388="snížená",J388,0)</f>
        <v>0</v>
      </c>
      <c r="BG388" s="222">
        <f>IF(N388="zákl. přenesená",J388,0)</f>
        <v>0</v>
      </c>
      <c r="BH388" s="222">
        <f>IF(N388="sníž. přenesená",J388,0)</f>
        <v>0</v>
      </c>
      <c r="BI388" s="222">
        <f>IF(N388="nulová",J388,0)</f>
        <v>0</v>
      </c>
      <c r="BJ388" s="20" t="s">
        <v>90</v>
      </c>
      <c r="BK388" s="222">
        <f>ROUND(I388*H388,2)</f>
        <v>0</v>
      </c>
      <c r="BL388" s="20" t="s">
        <v>146</v>
      </c>
      <c r="BM388" s="221" t="s">
        <v>553</v>
      </c>
    </row>
    <row r="389" s="13" customFormat="1">
      <c r="A389" s="13"/>
      <c r="B389" s="228"/>
      <c r="C389" s="229"/>
      <c r="D389" s="223" t="s">
        <v>150</v>
      </c>
      <c r="E389" s="229"/>
      <c r="F389" s="231" t="s">
        <v>498</v>
      </c>
      <c r="G389" s="229"/>
      <c r="H389" s="232">
        <v>1.01</v>
      </c>
      <c r="I389" s="233"/>
      <c r="J389" s="229"/>
      <c r="K389" s="229"/>
      <c r="L389" s="234"/>
      <c r="M389" s="235"/>
      <c r="N389" s="236"/>
      <c r="O389" s="236"/>
      <c r="P389" s="236"/>
      <c r="Q389" s="236"/>
      <c r="R389" s="236"/>
      <c r="S389" s="236"/>
      <c r="T389" s="237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8" t="s">
        <v>150</v>
      </c>
      <c r="AU389" s="238" t="s">
        <v>21</v>
      </c>
      <c r="AV389" s="13" t="s">
        <v>21</v>
      </c>
      <c r="AW389" s="13" t="s">
        <v>4</v>
      </c>
      <c r="AX389" s="13" t="s">
        <v>90</v>
      </c>
      <c r="AY389" s="238" t="s">
        <v>128</v>
      </c>
    </row>
    <row r="390" s="2" customFormat="1" ht="16.5" customHeight="1">
      <c r="A390" s="42"/>
      <c r="B390" s="43"/>
      <c r="C390" s="270" t="s">
        <v>554</v>
      </c>
      <c r="D390" s="270" t="s">
        <v>368</v>
      </c>
      <c r="E390" s="271" t="s">
        <v>555</v>
      </c>
      <c r="F390" s="272" t="s">
        <v>556</v>
      </c>
      <c r="G390" s="273" t="s">
        <v>388</v>
      </c>
      <c r="H390" s="274">
        <v>1.01</v>
      </c>
      <c r="I390" s="275"/>
      <c r="J390" s="276">
        <f>ROUND(I390*H390,2)</f>
        <v>0</v>
      </c>
      <c r="K390" s="272" t="s">
        <v>221</v>
      </c>
      <c r="L390" s="277"/>
      <c r="M390" s="278" t="s">
        <v>44</v>
      </c>
      <c r="N390" s="279" t="s">
        <v>53</v>
      </c>
      <c r="O390" s="88"/>
      <c r="P390" s="219">
        <f>O390*H390</f>
        <v>0</v>
      </c>
      <c r="Q390" s="219">
        <v>0.042000000000000003</v>
      </c>
      <c r="R390" s="219">
        <f>Q390*H390</f>
        <v>0.042420000000000006</v>
      </c>
      <c r="S390" s="219">
        <v>0</v>
      </c>
      <c r="T390" s="220">
        <f>S390*H390</f>
        <v>0</v>
      </c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R390" s="221" t="s">
        <v>165</v>
      </c>
      <c r="AT390" s="221" t="s">
        <v>368</v>
      </c>
      <c r="AU390" s="221" t="s">
        <v>21</v>
      </c>
      <c r="AY390" s="20" t="s">
        <v>128</v>
      </c>
      <c r="BE390" s="222">
        <f>IF(N390="základní",J390,0)</f>
        <v>0</v>
      </c>
      <c r="BF390" s="222">
        <f>IF(N390="snížená",J390,0)</f>
        <v>0</v>
      </c>
      <c r="BG390" s="222">
        <f>IF(N390="zákl. přenesená",J390,0)</f>
        <v>0</v>
      </c>
      <c r="BH390" s="222">
        <f>IF(N390="sníž. přenesená",J390,0)</f>
        <v>0</v>
      </c>
      <c r="BI390" s="222">
        <f>IF(N390="nulová",J390,0)</f>
        <v>0</v>
      </c>
      <c r="BJ390" s="20" t="s">
        <v>90</v>
      </c>
      <c r="BK390" s="222">
        <f>ROUND(I390*H390,2)</f>
        <v>0</v>
      </c>
      <c r="BL390" s="20" t="s">
        <v>146</v>
      </c>
      <c r="BM390" s="221" t="s">
        <v>557</v>
      </c>
    </row>
    <row r="391" s="13" customFormat="1">
      <c r="A391" s="13"/>
      <c r="B391" s="228"/>
      <c r="C391" s="229"/>
      <c r="D391" s="223" t="s">
        <v>150</v>
      </c>
      <c r="E391" s="229"/>
      <c r="F391" s="231" t="s">
        <v>498</v>
      </c>
      <c r="G391" s="229"/>
      <c r="H391" s="232">
        <v>1.01</v>
      </c>
      <c r="I391" s="233"/>
      <c r="J391" s="229"/>
      <c r="K391" s="229"/>
      <c r="L391" s="234"/>
      <c r="M391" s="235"/>
      <c r="N391" s="236"/>
      <c r="O391" s="236"/>
      <c r="P391" s="236"/>
      <c r="Q391" s="236"/>
      <c r="R391" s="236"/>
      <c r="S391" s="236"/>
      <c r="T391" s="237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8" t="s">
        <v>150</v>
      </c>
      <c r="AU391" s="238" t="s">
        <v>21</v>
      </c>
      <c r="AV391" s="13" t="s">
        <v>21</v>
      </c>
      <c r="AW391" s="13" t="s">
        <v>4</v>
      </c>
      <c r="AX391" s="13" t="s">
        <v>90</v>
      </c>
      <c r="AY391" s="238" t="s">
        <v>128</v>
      </c>
    </row>
    <row r="392" s="2" customFormat="1" ht="16.5" customHeight="1">
      <c r="A392" s="42"/>
      <c r="B392" s="43"/>
      <c r="C392" s="270" t="s">
        <v>558</v>
      </c>
      <c r="D392" s="270" t="s">
        <v>368</v>
      </c>
      <c r="E392" s="271" t="s">
        <v>559</v>
      </c>
      <c r="F392" s="272" t="s">
        <v>560</v>
      </c>
      <c r="G392" s="273" t="s">
        <v>388</v>
      </c>
      <c r="H392" s="274">
        <v>1.01</v>
      </c>
      <c r="I392" s="275"/>
      <c r="J392" s="276">
        <f>ROUND(I392*H392,2)</f>
        <v>0</v>
      </c>
      <c r="K392" s="272" t="s">
        <v>221</v>
      </c>
      <c r="L392" s="277"/>
      <c r="M392" s="278" t="s">
        <v>44</v>
      </c>
      <c r="N392" s="279" t="s">
        <v>53</v>
      </c>
      <c r="O392" s="88"/>
      <c r="P392" s="219">
        <f>O392*H392</f>
        <v>0</v>
      </c>
      <c r="Q392" s="219">
        <v>0.033500000000000002</v>
      </c>
      <c r="R392" s="219">
        <f>Q392*H392</f>
        <v>0.033835000000000004</v>
      </c>
      <c r="S392" s="219">
        <v>0</v>
      </c>
      <c r="T392" s="220">
        <f>S392*H392</f>
        <v>0</v>
      </c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R392" s="221" t="s">
        <v>165</v>
      </c>
      <c r="AT392" s="221" t="s">
        <v>368</v>
      </c>
      <c r="AU392" s="221" t="s">
        <v>21</v>
      </c>
      <c r="AY392" s="20" t="s">
        <v>128</v>
      </c>
      <c r="BE392" s="222">
        <f>IF(N392="základní",J392,0)</f>
        <v>0</v>
      </c>
      <c r="BF392" s="222">
        <f>IF(N392="snížená",J392,0)</f>
        <v>0</v>
      </c>
      <c r="BG392" s="222">
        <f>IF(N392="zákl. přenesená",J392,0)</f>
        <v>0</v>
      </c>
      <c r="BH392" s="222">
        <f>IF(N392="sníž. přenesená",J392,0)</f>
        <v>0</v>
      </c>
      <c r="BI392" s="222">
        <f>IF(N392="nulová",J392,0)</f>
        <v>0</v>
      </c>
      <c r="BJ392" s="20" t="s">
        <v>90</v>
      </c>
      <c r="BK392" s="222">
        <f>ROUND(I392*H392,2)</f>
        <v>0</v>
      </c>
      <c r="BL392" s="20" t="s">
        <v>146</v>
      </c>
      <c r="BM392" s="221" t="s">
        <v>561</v>
      </c>
    </row>
    <row r="393" s="13" customFormat="1">
      <c r="A393" s="13"/>
      <c r="B393" s="228"/>
      <c r="C393" s="229"/>
      <c r="D393" s="223" t="s">
        <v>150</v>
      </c>
      <c r="E393" s="229"/>
      <c r="F393" s="231" t="s">
        <v>498</v>
      </c>
      <c r="G393" s="229"/>
      <c r="H393" s="232">
        <v>1.01</v>
      </c>
      <c r="I393" s="233"/>
      <c r="J393" s="229"/>
      <c r="K393" s="229"/>
      <c r="L393" s="234"/>
      <c r="M393" s="235"/>
      <c r="N393" s="236"/>
      <c r="O393" s="236"/>
      <c r="P393" s="236"/>
      <c r="Q393" s="236"/>
      <c r="R393" s="236"/>
      <c r="S393" s="236"/>
      <c r="T393" s="237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8" t="s">
        <v>150</v>
      </c>
      <c r="AU393" s="238" t="s">
        <v>21</v>
      </c>
      <c r="AV393" s="13" t="s">
        <v>21</v>
      </c>
      <c r="AW393" s="13" t="s">
        <v>4</v>
      </c>
      <c r="AX393" s="13" t="s">
        <v>90</v>
      </c>
      <c r="AY393" s="238" t="s">
        <v>128</v>
      </c>
    </row>
    <row r="394" s="2" customFormat="1" ht="16.5" customHeight="1">
      <c r="A394" s="42"/>
      <c r="B394" s="43"/>
      <c r="C394" s="270" t="s">
        <v>562</v>
      </c>
      <c r="D394" s="270" t="s">
        <v>368</v>
      </c>
      <c r="E394" s="271" t="s">
        <v>563</v>
      </c>
      <c r="F394" s="272" t="s">
        <v>564</v>
      </c>
      <c r="G394" s="273" t="s">
        <v>388</v>
      </c>
      <c r="H394" s="274">
        <v>8.0800000000000001</v>
      </c>
      <c r="I394" s="275"/>
      <c r="J394" s="276">
        <f>ROUND(I394*H394,2)</f>
        <v>0</v>
      </c>
      <c r="K394" s="272" t="s">
        <v>221</v>
      </c>
      <c r="L394" s="277"/>
      <c r="M394" s="278" t="s">
        <v>44</v>
      </c>
      <c r="N394" s="279" t="s">
        <v>53</v>
      </c>
      <c r="O394" s="88"/>
      <c r="P394" s="219">
        <f>O394*H394</f>
        <v>0</v>
      </c>
      <c r="Q394" s="219">
        <v>0.014500000000000001</v>
      </c>
      <c r="R394" s="219">
        <f>Q394*H394</f>
        <v>0.11716</v>
      </c>
      <c r="S394" s="219">
        <v>0</v>
      </c>
      <c r="T394" s="220">
        <f>S394*H394</f>
        <v>0</v>
      </c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R394" s="221" t="s">
        <v>165</v>
      </c>
      <c r="AT394" s="221" t="s">
        <v>368</v>
      </c>
      <c r="AU394" s="221" t="s">
        <v>21</v>
      </c>
      <c r="AY394" s="20" t="s">
        <v>128</v>
      </c>
      <c r="BE394" s="222">
        <f>IF(N394="základní",J394,0)</f>
        <v>0</v>
      </c>
      <c r="BF394" s="222">
        <f>IF(N394="snížená",J394,0)</f>
        <v>0</v>
      </c>
      <c r="BG394" s="222">
        <f>IF(N394="zákl. přenesená",J394,0)</f>
        <v>0</v>
      </c>
      <c r="BH394" s="222">
        <f>IF(N394="sníž. přenesená",J394,0)</f>
        <v>0</v>
      </c>
      <c r="BI394" s="222">
        <f>IF(N394="nulová",J394,0)</f>
        <v>0</v>
      </c>
      <c r="BJ394" s="20" t="s">
        <v>90</v>
      </c>
      <c r="BK394" s="222">
        <f>ROUND(I394*H394,2)</f>
        <v>0</v>
      </c>
      <c r="BL394" s="20" t="s">
        <v>146</v>
      </c>
      <c r="BM394" s="221" t="s">
        <v>565</v>
      </c>
    </row>
    <row r="395" s="13" customFormat="1">
      <c r="A395" s="13"/>
      <c r="B395" s="228"/>
      <c r="C395" s="229"/>
      <c r="D395" s="223" t="s">
        <v>150</v>
      </c>
      <c r="E395" s="229"/>
      <c r="F395" s="231" t="s">
        <v>566</v>
      </c>
      <c r="G395" s="229"/>
      <c r="H395" s="232">
        <v>8.0800000000000001</v>
      </c>
      <c r="I395" s="233"/>
      <c r="J395" s="229"/>
      <c r="K395" s="229"/>
      <c r="L395" s="234"/>
      <c r="M395" s="235"/>
      <c r="N395" s="236"/>
      <c r="O395" s="236"/>
      <c r="P395" s="236"/>
      <c r="Q395" s="236"/>
      <c r="R395" s="236"/>
      <c r="S395" s="236"/>
      <c r="T395" s="237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8" t="s">
        <v>150</v>
      </c>
      <c r="AU395" s="238" t="s">
        <v>21</v>
      </c>
      <c r="AV395" s="13" t="s">
        <v>21</v>
      </c>
      <c r="AW395" s="13" t="s">
        <v>4</v>
      </c>
      <c r="AX395" s="13" t="s">
        <v>90</v>
      </c>
      <c r="AY395" s="238" t="s">
        <v>128</v>
      </c>
    </row>
    <row r="396" s="2" customFormat="1" ht="16.5" customHeight="1">
      <c r="A396" s="42"/>
      <c r="B396" s="43"/>
      <c r="C396" s="270" t="s">
        <v>567</v>
      </c>
      <c r="D396" s="270" t="s">
        <v>368</v>
      </c>
      <c r="E396" s="271" t="s">
        <v>568</v>
      </c>
      <c r="F396" s="272" t="s">
        <v>569</v>
      </c>
      <c r="G396" s="273" t="s">
        <v>388</v>
      </c>
      <c r="H396" s="274">
        <v>2</v>
      </c>
      <c r="I396" s="275"/>
      <c r="J396" s="276">
        <f>ROUND(I396*H396,2)</f>
        <v>0</v>
      </c>
      <c r="K396" s="272" t="s">
        <v>221</v>
      </c>
      <c r="L396" s="277"/>
      <c r="M396" s="278" t="s">
        <v>44</v>
      </c>
      <c r="N396" s="279" t="s">
        <v>53</v>
      </c>
      <c r="O396" s="88"/>
      <c r="P396" s="219">
        <f>O396*H396</f>
        <v>0</v>
      </c>
      <c r="Q396" s="219">
        <v>0.012</v>
      </c>
      <c r="R396" s="219">
        <f>Q396*H396</f>
        <v>0.024</v>
      </c>
      <c r="S396" s="219">
        <v>0</v>
      </c>
      <c r="T396" s="220">
        <f>S396*H396</f>
        <v>0</v>
      </c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R396" s="221" t="s">
        <v>165</v>
      </c>
      <c r="AT396" s="221" t="s">
        <v>368</v>
      </c>
      <c r="AU396" s="221" t="s">
        <v>21</v>
      </c>
      <c r="AY396" s="20" t="s">
        <v>128</v>
      </c>
      <c r="BE396" s="222">
        <f>IF(N396="základní",J396,0)</f>
        <v>0</v>
      </c>
      <c r="BF396" s="222">
        <f>IF(N396="snížená",J396,0)</f>
        <v>0</v>
      </c>
      <c r="BG396" s="222">
        <f>IF(N396="zákl. přenesená",J396,0)</f>
        <v>0</v>
      </c>
      <c r="BH396" s="222">
        <f>IF(N396="sníž. přenesená",J396,0)</f>
        <v>0</v>
      </c>
      <c r="BI396" s="222">
        <f>IF(N396="nulová",J396,0)</f>
        <v>0</v>
      </c>
      <c r="BJ396" s="20" t="s">
        <v>90</v>
      </c>
      <c r="BK396" s="222">
        <f>ROUND(I396*H396,2)</f>
        <v>0</v>
      </c>
      <c r="BL396" s="20" t="s">
        <v>146</v>
      </c>
      <c r="BM396" s="221" t="s">
        <v>570</v>
      </c>
    </row>
    <row r="397" s="2" customFormat="1" ht="16.5" customHeight="1">
      <c r="A397" s="42"/>
      <c r="B397" s="43"/>
      <c r="C397" s="270" t="s">
        <v>571</v>
      </c>
      <c r="D397" s="270" t="s">
        <v>368</v>
      </c>
      <c r="E397" s="271" t="s">
        <v>572</v>
      </c>
      <c r="F397" s="272" t="s">
        <v>573</v>
      </c>
      <c r="G397" s="273" t="s">
        <v>388</v>
      </c>
      <c r="H397" s="274">
        <v>1.01</v>
      </c>
      <c r="I397" s="275"/>
      <c r="J397" s="276">
        <f>ROUND(I397*H397,2)</f>
        <v>0</v>
      </c>
      <c r="K397" s="272" t="s">
        <v>221</v>
      </c>
      <c r="L397" s="277"/>
      <c r="M397" s="278" t="s">
        <v>44</v>
      </c>
      <c r="N397" s="279" t="s">
        <v>53</v>
      </c>
      <c r="O397" s="88"/>
      <c r="P397" s="219">
        <f>O397*H397</f>
        <v>0</v>
      </c>
      <c r="Q397" s="219">
        <v>0.025000000000000001</v>
      </c>
      <c r="R397" s="219">
        <f>Q397*H397</f>
        <v>0.025250000000000002</v>
      </c>
      <c r="S397" s="219">
        <v>0</v>
      </c>
      <c r="T397" s="220">
        <f>S397*H397</f>
        <v>0</v>
      </c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R397" s="221" t="s">
        <v>165</v>
      </c>
      <c r="AT397" s="221" t="s">
        <v>368</v>
      </c>
      <c r="AU397" s="221" t="s">
        <v>21</v>
      </c>
      <c r="AY397" s="20" t="s">
        <v>128</v>
      </c>
      <c r="BE397" s="222">
        <f>IF(N397="základní",J397,0)</f>
        <v>0</v>
      </c>
      <c r="BF397" s="222">
        <f>IF(N397="snížená",J397,0)</f>
        <v>0</v>
      </c>
      <c r="BG397" s="222">
        <f>IF(N397="zákl. přenesená",J397,0)</f>
        <v>0</v>
      </c>
      <c r="BH397" s="222">
        <f>IF(N397="sníž. přenesená",J397,0)</f>
        <v>0</v>
      </c>
      <c r="BI397" s="222">
        <f>IF(N397="nulová",J397,0)</f>
        <v>0</v>
      </c>
      <c r="BJ397" s="20" t="s">
        <v>90</v>
      </c>
      <c r="BK397" s="222">
        <f>ROUND(I397*H397,2)</f>
        <v>0</v>
      </c>
      <c r="BL397" s="20" t="s">
        <v>146</v>
      </c>
      <c r="BM397" s="221" t="s">
        <v>574</v>
      </c>
    </row>
    <row r="398" s="13" customFormat="1">
      <c r="A398" s="13"/>
      <c r="B398" s="228"/>
      <c r="C398" s="229"/>
      <c r="D398" s="223" t="s">
        <v>150</v>
      </c>
      <c r="E398" s="229"/>
      <c r="F398" s="231" t="s">
        <v>498</v>
      </c>
      <c r="G398" s="229"/>
      <c r="H398" s="232">
        <v>1.01</v>
      </c>
      <c r="I398" s="233"/>
      <c r="J398" s="229"/>
      <c r="K398" s="229"/>
      <c r="L398" s="234"/>
      <c r="M398" s="235"/>
      <c r="N398" s="236"/>
      <c r="O398" s="236"/>
      <c r="P398" s="236"/>
      <c r="Q398" s="236"/>
      <c r="R398" s="236"/>
      <c r="S398" s="236"/>
      <c r="T398" s="237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8" t="s">
        <v>150</v>
      </c>
      <c r="AU398" s="238" t="s">
        <v>21</v>
      </c>
      <c r="AV398" s="13" t="s">
        <v>21</v>
      </c>
      <c r="AW398" s="13" t="s">
        <v>4</v>
      </c>
      <c r="AX398" s="13" t="s">
        <v>90</v>
      </c>
      <c r="AY398" s="238" t="s">
        <v>128</v>
      </c>
    </row>
    <row r="399" s="2" customFormat="1" ht="24.15" customHeight="1">
      <c r="A399" s="42"/>
      <c r="B399" s="43"/>
      <c r="C399" s="210" t="s">
        <v>575</v>
      </c>
      <c r="D399" s="210" t="s">
        <v>131</v>
      </c>
      <c r="E399" s="211" t="s">
        <v>576</v>
      </c>
      <c r="F399" s="212" t="s">
        <v>577</v>
      </c>
      <c r="G399" s="213" t="s">
        <v>388</v>
      </c>
      <c r="H399" s="214">
        <v>4</v>
      </c>
      <c r="I399" s="215"/>
      <c r="J399" s="216">
        <f>ROUND(I399*H399,2)</f>
        <v>0</v>
      </c>
      <c r="K399" s="212" t="s">
        <v>221</v>
      </c>
      <c r="L399" s="48"/>
      <c r="M399" s="217" t="s">
        <v>44</v>
      </c>
      <c r="N399" s="218" t="s">
        <v>53</v>
      </c>
      <c r="O399" s="88"/>
      <c r="P399" s="219">
        <f>O399*H399</f>
        <v>0</v>
      </c>
      <c r="Q399" s="219">
        <v>0.0042900000000000004</v>
      </c>
      <c r="R399" s="219">
        <f>Q399*H399</f>
        <v>0.017160000000000002</v>
      </c>
      <c r="S399" s="219">
        <v>0</v>
      </c>
      <c r="T399" s="220">
        <f>S399*H399</f>
        <v>0</v>
      </c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R399" s="221" t="s">
        <v>146</v>
      </c>
      <c r="AT399" s="221" t="s">
        <v>131</v>
      </c>
      <c r="AU399" s="221" t="s">
        <v>21</v>
      </c>
      <c r="AY399" s="20" t="s">
        <v>128</v>
      </c>
      <c r="BE399" s="222">
        <f>IF(N399="základní",J399,0)</f>
        <v>0</v>
      </c>
      <c r="BF399" s="222">
        <f>IF(N399="snížená",J399,0)</f>
        <v>0</v>
      </c>
      <c r="BG399" s="222">
        <f>IF(N399="zákl. přenesená",J399,0)</f>
        <v>0</v>
      </c>
      <c r="BH399" s="222">
        <f>IF(N399="sníž. přenesená",J399,0)</f>
        <v>0</v>
      </c>
      <c r="BI399" s="222">
        <f>IF(N399="nulová",J399,0)</f>
        <v>0</v>
      </c>
      <c r="BJ399" s="20" t="s">
        <v>90</v>
      </c>
      <c r="BK399" s="222">
        <f>ROUND(I399*H399,2)</f>
        <v>0</v>
      </c>
      <c r="BL399" s="20" t="s">
        <v>146</v>
      </c>
      <c r="BM399" s="221" t="s">
        <v>578</v>
      </c>
    </row>
    <row r="400" s="2" customFormat="1">
      <c r="A400" s="42"/>
      <c r="B400" s="43"/>
      <c r="C400" s="44"/>
      <c r="D400" s="243" t="s">
        <v>223</v>
      </c>
      <c r="E400" s="44"/>
      <c r="F400" s="244" t="s">
        <v>579</v>
      </c>
      <c r="G400" s="44"/>
      <c r="H400" s="44"/>
      <c r="I400" s="225"/>
      <c r="J400" s="44"/>
      <c r="K400" s="44"/>
      <c r="L400" s="48"/>
      <c r="M400" s="226"/>
      <c r="N400" s="227"/>
      <c r="O400" s="88"/>
      <c r="P400" s="88"/>
      <c r="Q400" s="88"/>
      <c r="R400" s="88"/>
      <c r="S400" s="88"/>
      <c r="T400" s="89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T400" s="20" t="s">
        <v>223</v>
      </c>
      <c r="AU400" s="20" t="s">
        <v>21</v>
      </c>
    </row>
    <row r="401" s="13" customFormat="1">
      <c r="A401" s="13"/>
      <c r="B401" s="228"/>
      <c r="C401" s="229"/>
      <c r="D401" s="223" t="s">
        <v>150</v>
      </c>
      <c r="E401" s="230" t="s">
        <v>44</v>
      </c>
      <c r="F401" s="231" t="s">
        <v>580</v>
      </c>
      <c r="G401" s="229"/>
      <c r="H401" s="232">
        <v>3</v>
      </c>
      <c r="I401" s="233"/>
      <c r="J401" s="229"/>
      <c r="K401" s="229"/>
      <c r="L401" s="234"/>
      <c r="M401" s="235"/>
      <c r="N401" s="236"/>
      <c r="O401" s="236"/>
      <c r="P401" s="236"/>
      <c r="Q401" s="236"/>
      <c r="R401" s="236"/>
      <c r="S401" s="236"/>
      <c r="T401" s="237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8" t="s">
        <v>150</v>
      </c>
      <c r="AU401" s="238" t="s">
        <v>21</v>
      </c>
      <c r="AV401" s="13" t="s">
        <v>21</v>
      </c>
      <c r="AW401" s="13" t="s">
        <v>42</v>
      </c>
      <c r="AX401" s="13" t="s">
        <v>82</v>
      </c>
      <c r="AY401" s="238" t="s">
        <v>128</v>
      </c>
    </row>
    <row r="402" s="13" customFormat="1">
      <c r="A402" s="13"/>
      <c r="B402" s="228"/>
      <c r="C402" s="229"/>
      <c r="D402" s="223" t="s">
        <v>150</v>
      </c>
      <c r="E402" s="230" t="s">
        <v>44</v>
      </c>
      <c r="F402" s="231" t="s">
        <v>581</v>
      </c>
      <c r="G402" s="229"/>
      <c r="H402" s="232">
        <v>1</v>
      </c>
      <c r="I402" s="233"/>
      <c r="J402" s="229"/>
      <c r="K402" s="229"/>
      <c r="L402" s="234"/>
      <c r="M402" s="235"/>
      <c r="N402" s="236"/>
      <c r="O402" s="236"/>
      <c r="P402" s="236"/>
      <c r="Q402" s="236"/>
      <c r="R402" s="236"/>
      <c r="S402" s="236"/>
      <c r="T402" s="237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8" t="s">
        <v>150</v>
      </c>
      <c r="AU402" s="238" t="s">
        <v>21</v>
      </c>
      <c r="AV402" s="13" t="s">
        <v>21</v>
      </c>
      <c r="AW402" s="13" t="s">
        <v>42</v>
      </c>
      <c r="AX402" s="13" t="s">
        <v>82</v>
      </c>
      <c r="AY402" s="238" t="s">
        <v>128</v>
      </c>
    </row>
    <row r="403" s="14" customFormat="1">
      <c r="A403" s="14"/>
      <c r="B403" s="245"/>
      <c r="C403" s="246"/>
      <c r="D403" s="223" t="s">
        <v>150</v>
      </c>
      <c r="E403" s="247" t="s">
        <v>44</v>
      </c>
      <c r="F403" s="248" t="s">
        <v>245</v>
      </c>
      <c r="G403" s="246"/>
      <c r="H403" s="249">
        <v>4</v>
      </c>
      <c r="I403" s="250"/>
      <c r="J403" s="246"/>
      <c r="K403" s="246"/>
      <c r="L403" s="251"/>
      <c r="M403" s="252"/>
      <c r="N403" s="253"/>
      <c r="O403" s="253"/>
      <c r="P403" s="253"/>
      <c r="Q403" s="253"/>
      <c r="R403" s="253"/>
      <c r="S403" s="253"/>
      <c r="T403" s="25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5" t="s">
        <v>150</v>
      </c>
      <c r="AU403" s="255" t="s">
        <v>21</v>
      </c>
      <c r="AV403" s="14" t="s">
        <v>146</v>
      </c>
      <c r="AW403" s="14" t="s">
        <v>42</v>
      </c>
      <c r="AX403" s="14" t="s">
        <v>90</v>
      </c>
      <c r="AY403" s="255" t="s">
        <v>128</v>
      </c>
    </row>
    <row r="404" s="2" customFormat="1" ht="16.5" customHeight="1">
      <c r="A404" s="42"/>
      <c r="B404" s="43"/>
      <c r="C404" s="270" t="s">
        <v>582</v>
      </c>
      <c r="D404" s="270" t="s">
        <v>368</v>
      </c>
      <c r="E404" s="271" t="s">
        <v>583</v>
      </c>
      <c r="F404" s="272" t="s">
        <v>584</v>
      </c>
      <c r="G404" s="273" t="s">
        <v>388</v>
      </c>
      <c r="H404" s="274">
        <v>3.0299999999999998</v>
      </c>
      <c r="I404" s="275"/>
      <c r="J404" s="276">
        <f>ROUND(I404*H404,2)</f>
        <v>0</v>
      </c>
      <c r="K404" s="272" t="s">
        <v>221</v>
      </c>
      <c r="L404" s="277"/>
      <c r="M404" s="278" t="s">
        <v>44</v>
      </c>
      <c r="N404" s="279" t="s">
        <v>53</v>
      </c>
      <c r="O404" s="88"/>
      <c r="P404" s="219">
        <f>O404*H404</f>
        <v>0</v>
      </c>
      <c r="Q404" s="219">
        <v>0.042000000000000003</v>
      </c>
      <c r="R404" s="219">
        <f>Q404*H404</f>
        <v>0.12726000000000001</v>
      </c>
      <c r="S404" s="219">
        <v>0</v>
      </c>
      <c r="T404" s="220">
        <f>S404*H404</f>
        <v>0</v>
      </c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R404" s="221" t="s">
        <v>165</v>
      </c>
      <c r="AT404" s="221" t="s">
        <v>368</v>
      </c>
      <c r="AU404" s="221" t="s">
        <v>21</v>
      </c>
      <c r="AY404" s="20" t="s">
        <v>128</v>
      </c>
      <c r="BE404" s="222">
        <f>IF(N404="základní",J404,0)</f>
        <v>0</v>
      </c>
      <c r="BF404" s="222">
        <f>IF(N404="snížená",J404,0)</f>
        <v>0</v>
      </c>
      <c r="BG404" s="222">
        <f>IF(N404="zákl. přenesená",J404,0)</f>
        <v>0</v>
      </c>
      <c r="BH404" s="222">
        <f>IF(N404="sníž. přenesená",J404,0)</f>
        <v>0</v>
      </c>
      <c r="BI404" s="222">
        <f>IF(N404="nulová",J404,0)</f>
        <v>0</v>
      </c>
      <c r="BJ404" s="20" t="s">
        <v>90</v>
      </c>
      <c r="BK404" s="222">
        <f>ROUND(I404*H404,2)</f>
        <v>0</v>
      </c>
      <c r="BL404" s="20" t="s">
        <v>146</v>
      </c>
      <c r="BM404" s="221" t="s">
        <v>585</v>
      </c>
    </row>
    <row r="405" s="13" customFormat="1">
      <c r="A405" s="13"/>
      <c r="B405" s="228"/>
      <c r="C405" s="229"/>
      <c r="D405" s="223" t="s">
        <v>150</v>
      </c>
      <c r="E405" s="229"/>
      <c r="F405" s="231" t="s">
        <v>586</v>
      </c>
      <c r="G405" s="229"/>
      <c r="H405" s="232">
        <v>3.0299999999999998</v>
      </c>
      <c r="I405" s="233"/>
      <c r="J405" s="229"/>
      <c r="K405" s="229"/>
      <c r="L405" s="234"/>
      <c r="M405" s="235"/>
      <c r="N405" s="236"/>
      <c r="O405" s="236"/>
      <c r="P405" s="236"/>
      <c r="Q405" s="236"/>
      <c r="R405" s="236"/>
      <c r="S405" s="236"/>
      <c r="T405" s="237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8" t="s">
        <v>150</v>
      </c>
      <c r="AU405" s="238" t="s">
        <v>21</v>
      </c>
      <c r="AV405" s="13" t="s">
        <v>21</v>
      </c>
      <c r="AW405" s="13" t="s">
        <v>4</v>
      </c>
      <c r="AX405" s="13" t="s">
        <v>90</v>
      </c>
      <c r="AY405" s="238" t="s">
        <v>128</v>
      </c>
    </row>
    <row r="406" s="2" customFormat="1" ht="16.5" customHeight="1">
      <c r="A406" s="42"/>
      <c r="B406" s="43"/>
      <c r="C406" s="270" t="s">
        <v>587</v>
      </c>
      <c r="D406" s="270" t="s">
        <v>368</v>
      </c>
      <c r="E406" s="271" t="s">
        <v>588</v>
      </c>
      <c r="F406" s="272" t="s">
        <v>589</v>
      </c>
      <c r="G406" s="273" t="s">
        <v>388</v>
      </c>
      <c r="H406" s="274">
        <v>1.01</v>
      </c>
      <c r="I406" s="275"/>
      <c r="J406" s="276">
        <f>ROUND(I406*H406,2)</f>
        <v>0</v>
      </c>
      <c r="K406" s="272" t="s">
        <v>221</v>
      </c>
      <c r="L406" s="277"/>
      <c r="M406" s="278" t="s">
        <v>44</v>
      </c>
      <c r="N406" s="279" t="s">
        <v>53</v>
      </c>
      <c r="O406" s="88"/>
      <c r="P406" s="219">
        <f>O406*H406</f>
        <v>0</v>
      </c>
      <c r="Q406" s="219">
        <v>0.042999999999999997</v>
      </c>
      <c r="R406" s="219">
        <f>Q406*H406</f>
        <v>0.043429999999999996</v>
      </c>
      <c r="S406" s="219">
        <v>0</v>
      </c>
      <c r="T406" s="220">
        <f>S406*H406</f>
        <v>0</v>
      </c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R406" s="221" t="s">
        <v>165</v>
      </c>
      <c r="AT406" s="221" t="s">
        <v>368</v>
      </c>
      <c r="AU406" s="221" t="s">
        <v>21</v>
      </c>
      <c r="AY406" s="20" t="s">
        <v>128</v>
      </c>
      <c r="BE406" s="222">
        <f>IF(N406="základní",J406,0)</f>
        <v>0</v>
      </c>
      <c r="BF406" s="222">
        <f>IF(N406="snížená",J406,0)</f>
        <v>0</v>
      </c>
      <c r="BG406" s="222">
        <f>IF(N406="zákl. přenesená",J406,0)</f>
        <v>0</v>
      </c>
      <c r="BH406" s="222">
        <f>IF(N406="sníž. přenesená",J406,0)</f>
        <v>0</v>
      </c>
      <c r="BI406" s="222">
        <f>IF(N406="nulová",J406,0)</f>
        <v>0</v>
      </c>
      <c r="BJ406" s="20" t="s">
        <v>90</v>
      </c>
      <c r="BK406" s="222">
        <f>ROUND(I406*H406,2)</f>
        <v>0</v>
      </c>
      <c r="BL406" s="20" t="s">
        <v>146</v>
      </c>
      <c r="BM406" s="221" t="s">
        <v>590</v>
      </c>
    </row>
    <row r="407" s="13" customFormat="1">
      <c r="A407" s="13"/>
      <c r="B407" s="228"/>
      <c r="C407" s="229"/>
      <c r="D407" s="223" t="s">
        <v>150</v>
      </c>
      <c r="E407" s="229"/>
      <c r="F407" s="231" t="s">
        <v>498</v>
      </c>
      <c r="G407" s="229"/>
      <c r="H407" s="232">
        <v>1.01</v>
      </c>
      <c r="I407" s="233"/>
      <c r="J407" s="229"/>
      <c r="K407" s="229"/>
      <c r="L407" s="234"/>
      <c r="M407" s="235"/>
      <c r="N407" s="236"/>
      <c r="O407" s="236"/>
      <c r="P407" s="236"/>
      <c r="Q407" s="236"/>
      <c r="R407" s="236"/>
      <c r="S407" s="236"/>
      <c r="T407" s="237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8" t="s">
        <v>150</v>
      </c>
      <c r="AU407" s="238" t="s">
        <v>21</v>
      </c>
      <c r="AV407" s="13" t="s">
        <v>21</v>
      </c>
      <c r="AW407" s="13" t="s">
        <v>4</v>
      </c>
      <c r="AX407" s="13" t="s">
        <v>90</v>
      </c>
      <c r="AY407" s="238" t="s">
        <v>128</v>
      </c>
    </row>
    <row r="408" s="2" customFormat="1" ht="24.15" customHeight="1">
      <c r="A408" s="42"/>
      <c r="B408" s="43"/>
      <c r="C408" s="210" t="s">
        <v>591</v>
      </c>
      <c r="D408" s="210" t="s">
        <v>131</v>
      </c>
      <c r="E408" s="211" t="s">
        <v>592</v>
      </c>
      <c r="F408" s="212" t="s">
        <v>593</v>
      </c>
      <c r="G408" s="213" t="s">
        <v>234</v>
      </c>
      <c r="H408" s="214">
        <v>645</v>
      </c>
      <c r="I408" s="215"/>
      <c r="J408" s="216">
        <f>ROUND(I408*H408,2)</f>
        <v>0</v>
      </c>
      <c r="K408" s="212" t="s">
        <v>221</v>
      </c>
      <c r="L408" s="48"/>
      <c r="M408" s="217" t="s">
        <v>44</v>
      </c>
      <c r="N408" s="218" t="s">
        <v>53</v>
      </c>
      <c r="O408" s="88"/>
      <c r="P408" s="219">
        <f>O408*H408</f>
        <v>0</v>
      </c>
      <c r="Q408" s="219">
        <v>0</v>
      </c>
      <c r="R408" s="219">
        <f>Q408*H408</f>
        <v>0</v>
      </c>
      <c r="S408" s="219">
        <v>0</v>
      </c>
      <c r="T408" s="220">
        <f>S408*H408</f>
        <v>0</v>
      </c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R408" s="221" t="s">
        <v>146</v>
      </c>
      <c r="AT408" s="221" t="s">
        <v>131</v>
      </c>
      <c r="AU408" s="221" t="s">
        <v>21</v>
      </c>
      <c r="AY408" s="20" t="s">
        <v>128</v>
      </c>
      <c r="BE408" s="222">
        <f>IF(N408="základní",J408,0)</f>
        <v>0</v>
      </c>
      <c r="BF408" s="222">
        <f>IF(N408="snížená",J408,0)</f>
        <v>0</v>
      </c>
      <c r="BG408" s="222">
        <f>IF(N408="zákl. přenesená",J408,0)</f>
        <v>0</v>
      </c>
      <c r="BH408" s="222">
        <f>IF(N408="sníž. přenesená",J408,0)</f>
        <v>0</v>
      </c>
      <c r="BI408" s="222">
        <f>IF(N408="nulová",J408,0)</f>
        <v>0</v>
      </c>
      <c r="BJ408" s="20" t="s">
        <v>90</v>
      </c>
      <c r="BK408" s="222">
        <f>ROUND(I408*H408,2)</f>
        <v>0</v>
      </c>
      <c r="BL408" s="20" t="s">
        <v>146</v>
      </c>
      <c r="BM408" s="221" t="s">
        <v>594</v>
      </c>
    </row>
    <row r="409" s="2" customFormat="1">
      <c r="A409" s="42"/>
      <c r="B409" s="43"/>
      <c r="C409" s="44"/>
      <c r="D409" s="243" t="s">
        <v>223</v>
      </c>
      <c r="E409" s="44"/>
      <c r="F409" s="244" t="s">
        <v>595</v>
      </c>
      <c r="G409" s="44"/>
      <c r="H409" s="44"/>
      <c r="I409" s="225"/>
      <c r="J409" s="44"/>
      <c r="K409" s="44"/>
      <c r="L409" s="48"/>
      <c r="M409" s="226"/>
      <c r="N409" s="227"/>
      <c r="O409" s="88"/>
      <c r="P409" s="88"/>
      <c r="Q409" s="88"/>
      <c r="R409" s="88"/>
      <c r="S409" s="88"/>
      <c r="T409" s="89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T409" s="20" t="s">
        <v>223</v>
      </c>
      <c r="AU409" s="20" t="s">
        <v>21</v>
      </c>
    </row>
    <row r="410" s="13" customFormat="1">
      <c r="A410" s="13"/>
      <c r="B410" s="228"/>
      <c r="C410" s="229"/>
      <c r="D410" s="223" t="s">
        <v>150</v>
      </c>
      <c r="E410" s="230" t="s">
        <v>44</v>
      </c>
      <c r="F410" s="231" t="s">
        <v>596</v>
      </c>
      <c r="G410" s="229"/>
      <c r="H410" s="232">
        <v>645</v>
      </c>
      <c r="I410" s="233"/>
      <c r="J410" s="229"/>
      <c r="K410" s="229"/>
      <c r="L410" s="234"/>
      <c r="M410" s="235"/>
      <c r="N410" s="236"/>
      <c r="O410" s="236"/>
      <c r="P410" s="236"/>
      <c r="Q410" s="236"/>
      <c r="R410" s="236"/>
      <c r="S410" s="236"/>
      <c r="T410" s="237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8" t="s">
        <v>150</v>
      </c>
      <c r="AU410" s="238" t="s">
        <v>21</v>
      </c>
      <c r="AV410" s="13" t="s">
        <v>21</v>
      </c>
      <c r="AW410" s="13" t="s">
        <v>42</v>
      </c>
      <c r="AX410" s="13" t="s">
        <v>90</v>
      </c>
      <c r="AY410" s="238" t="s">
        <v>128</v>
      </c>
    </row>
    <row r="411" s="2" customFormat="1" ht="16.5" customHeight="1">
      <c r="A411" s="42"/>
      <c r="B411" s="43"/>
      <c r="C411" s="270" t="s">
        <v>597</v>
      </c>
      <c r="D411" s="270" t="s">
        <v>368</v>
      </c>
      <c r="E411" s="271" t="s">
        <v>598</v>
      </c>
      <c r="F411" s="272" t="s">
        <v>599</v>
      </c>
      <c r="G411" s="273" t="s">
        <v>234</v>
      </c>
      <c r="H411" s="274">
        <v>268.97500000000002</v>
      </c>
      <c r="I411" s="275"/>
      <c r="J411" s="276">
        <f>ROUND(I411*H411,2)</f>
        <v>0</v>
      </c>
      <c r="K411" s="272" t="s">
        <v>221</v>
      </c>
      <c r="L411" s="277"/>
      <c r="M411" s="278" t="s">
        <v>44</v>
      </c>
      <c r="N411" s="279" t="s">
        <v>53</v>
      </c>
      <c r="O411" s="88"/>
      <c r="P411" s="219">
        <f>O411*H411</f>
        <v>0</v>
      </c>
      <c r="Q411" s="219">
        <v>0.00071000000000000002</v>
      </c>
      <c r="R411" s="219">
        <f>Q411*H411</f>
        <v>0.19097225000000001</v>
      </c>
      <c r="S411" s="219">
        <v>0</v>
      </c>
      <c r="T411" s="220">
        <f>S411*H411</f>
        <v>0</v>
      </c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R411" s="221" t="s">
        <v>165</v>
      </c>
      <c r="AT411" s="221" t="s">
        <v>368</v>
      </c>
      <c r="AU411" s="221" t="s">
        <v>21</v>
      </c>
      <c r="AY411" s="20" t="s">
        <v>128</v>
      </c>
      <c r="BE411" s="222">
        <f>IF(N411="základní",J411,0)</f>
        <v>0</v>
      </c>
      <c r="BF411" s="222">
        <f>IF(N411="snížená",J411,0)</f>
        <v>0</v>
      </c>
      <c r="BG411" s="222">
        <f>IF(N411="zákl. přenesená",J411,0)</f>
        <v>0</v>
      </c>
      <c r="BH411" s="222">
        <f>IF(N411="sníž. přenesená",J411,0)</f>
        <v>0</v>
      </c>
      <c r="BI411" s="222">
        <f>IF(N411="nulová",J411,0)</f>
        <v>0</v>
      </c>
      <c r="BJ411" s="20" t="s">
        <v>90</v>
      </c>
      <c r="BK411" s="222">
        <f>ROUND(I411*H411,2)</f>
        <v>0</v>
      </c>
      <c r="BL411" s="20" t="s">
        <v>146</v>
      </c>
      <c r="BM411" s="221" t="s">
        <v>600</v>
      </c>
    </row>
    <row r="412" s="13" customFormat="1">
      <c r="A412" s="13"/>
      <c r="B412" s="228"/>
      <c r="C412" s="229"/>
      <c r="D412" s="223" t="s">
        <v>150</v>
      </c>
      <c r="E412" s="230" t="s">
        <v>44</v>
      </c>
      <c r="F412" s="231" t="s">
        <v>601</v>
      </c>
      <c r="G412" s="229"/>
      <c r="H412" s="232">
        <v>265</v>
      </c>
      <c r="I412" s="233"/>
      <c r="J412" s="229"/>
      <c r="K412" s="229"/>
      <c r="L412" s="234"/>
      <c r="M412" s="235"/>
      <c r="N412" s="236"/>
      <c r="O412" s="236"/>
      <c r="P412" s="236"/>
      <c r="Q412" s="236"/>
      <c r="R412" s="236"/>
      <c r="S412" s="236"/>
      <c r="T412" s="237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8" t="s">
        <v>150</v>
      </c>
      <c r="AU412" s="238" t="s">
        <v>21</v>
      </c>
      <c r="AV412" s="13" t="s">
        <v>21</v>
      </c>
      <c r="AW412" s="13" t="s">
        <v>42</v>
      </c>
      <c r="AX412" s="13" t="s">
        <v>90</v>
      </c>
      <c r="AY412" s="238" t="s">
        <v>128</v>
      </c>
    </row>
    <row r="413" s="13" customFormat="1">
      <c r="A413" s="13"/>
      <c r="B413" s="228"/>
      <c r="C413" s="229"/>
      <c r="D413" s="223" t="s">
        <v>150</v>
      </c>
      <c r="E413" s="229"/>
      <c r="F413" s="231" t="s">
        <v>602</v>
      </c>
      <c r="G413" s="229"/>
      <c r="H413" s="232">
        <v>268.97500000000002</v>
      </c>
      <c r="I413" s="233"/>
      <c r="J413" s="229"/>
      <c r="K413" s="229"/>
      <c r="L413" s="234"/>
      <c r="M413" s="235"/>
      <c r="N413" s="236"/>
      <c r="O413" s="236"/>
      <c r="P413" s="236"/>
      <c r="Q413" s="236"/>
      <c r="R413" s="236"/>
      <c r="S413" s="236"/>
      <c r="T413" s="237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8" t="s">
        <v>150</v>
      </c>
      <c r="AU413" s="238" t="s">
        <v>21</v>
      </c>
      <c r="AV413" s="13" t="s">
        <v>21</v>
      </c>
      <c r="AW413" s="13" t="s">
        <v>4</v>
      </c>
      <c r="AX413" s="13" t="s">
        <v>90</v>
      </c>
      <c r="AY413" s="238" t="s">
        <v>128</v>
      </c>
    </row>
    <row r="414" s="2" customFormat="1" ht="16.5" customHeight="1">
      <c r="A414" s="42"/>
      <c r="B414" s="43"/>
      <c r="C414" s="210" t="s">
        <v>603</v>
      </c>
      <c r="D414" s="210" t="s">
        <v>131</v>
      </c>
      <c r="E414" s="211" t="s">
        <v>604</v>
      </c>
      <c r="F414" s="212" t="s">
        <v>605</v>
      </c>
      <c r="G414" s="213" t="s">
        <v>234</v>
      </c>
      <c r="H414" s="214">
        <v>645</v>
      </c>
      <c r="I414" s="215"/>
      <c r="J414" s="216">
        <f>ROUND(I414*H414,2)</f>
        <v>0</v>
      </c>
      <c r="K414" s="212" t="s">
        <v>221</v>
      </c>
      <c r="L414" s="48"/>
      <c r="M414" s="217" t="s">
        <v>44</v>
      </c>
      <c r="N414" s="218" t="s">
        <v>53</v>
      </c>
      <c r="O414" s="88"/>
      <c r="P414" s="219">
        <f>O414*H414</f>
        <v>0</v>
      </c>
      <c r="Q414" s="219">
        <v>0</v>
      </c>
      <c r="R414" s="219">
        <f>Q414*H414</f>
        <v>0</v>
      </c>
      <c r="S414" s="219">
        <v>0.0025000000000000001</v>
      </c>
      <c r="T414" s="220">
        <f>S414*H414</f>
        <v>1.6125</v>
      </c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R414" s="221" t="s">
        <v>146</v>
      </c>
      <c r="AT414" s="221" t="s">
        <v>131</v>
      </c>
      <c r="AU414" s="221" t="s">
        <v>21</v>
      </c>
      <c r="AY414" s="20" t="s">
        <v>128</v>
      </c>
      <c r="BE414" s="222">
        <f>IF(N414="základní",J414,0)</f>
        <v>0</v>
      </c>
      <c r="BF414" s="222">
        <f>IF(N414="snížená",J414,0)</f>
        <v>0</v>
      </c>
      <c r="BG414" s="222">
        <f>IF(N414="zákl. přenesená",J414,0)</f>
        <v>0</v>
      </c>
      <c r="BH414" s="222">
        <f>IF(N414="sníž. přenesená",J414,0)</f>
        <v>0</v>
      </c>
      <c r="BI414" s="222">
        <f>IF(N414="nulová",J414,0)</f>
        <v>0</v>
      </c>
      <c r="BJ414" s="20" t="s">
        <v>90</v>
      </c>
      <c r="BK414" s="222">
        <f>ROUND(I414*H414,2)</f>
        <v>0</v>
      </c>
      <c r="BL414" s="20" t="s">
        <v>146</v>
      </c>
      <c r="BM414" s="221" t="s">
        <v>606</v>
      </c>
    </row>
    <row r="415" s="2" customFormat="1">
      <c r="A415" s="42"/>
      <c r="B415" s="43"/>
      <c r="C415" s="44"/>
      <c r="D415" s="243" t="s">
        <v>223</v>
      </c>
      <c r="E415" s="44"/>
      <c r="F415" s="244" t="s">
        <v>607</v>
      </c>
      <c r="G415" s="44"/>
      <c r="H415" s="44"/>
      <c r="I415" s="225"/>
      <c r="J415" s="44"/>
      <c r="K415" s="44"/>
      <c r="L415" s="48"/>
      <c r="M415" s="226"/>
      <c r="N415" s="227"/>
      <c r="O415" s="88"/>
      <c r="P415" s="88"/>
      <c r="Q415" s="88"/>
      <c r="R415" s="88"/>
      <c r="S415" s="88"/>
      <c r="T415" s="89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T415" s="20" t="s">
        <v>223</v>
      </c>
      <c r="AU415" s="20" t="s">
        <v>21</v>
      </c>
    </row>
    <row r="416" s="13" customFormat="1">
      <c r="A416" s="13"/>
      <c r="B416" s="228"/>
      <c r="C416" s="229"/>
      <c r="D416" s="223" t="s">
        <v>150</v>
      </c>
      <c r="E416" s="230" t="s">
        <v>44</v>
      </c>
      <c r="F416" s="231" t="s">
        <v>596</v>
      </c>
      <c r="G416" s="229"/>
      <c r="H416" s="232">
        <v>645</v>
      </c>
      <c r="I416" s="233"/>
      <c r="J416" s="229"/>
      <c r="K416" s="229"/>
      <c r="L416" s="234"/>
      <c r="M416" s="235"/>
      <c r="N416" s="236"/>
      <c r="O416" s="236"/>
      <c r="P416" s="236"/>
      <c r="Q416" s="236"/>
      <c r="R416" s="236"/>
      <c r="S416" s="236"/>
      <c r="T416" s="237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8" t="s">
        <v>150</v>
      </c>
      <c r="AU416" s="238" t="s">
        <v>21</v>
      </c>
      <c r="AV416" s="13" t="s">
        <v>21</v>
      </c>
      <c r="AW416" s="13" t="s">
        <v>42</v>
      </c>
      <c r="AX416" s="13" t="s">
        <v>90</v>
      </c>
      <c r="AY416" s="238" t="s">
        <v>128</v>
      </c>
    </row>
    <row r="417" s="2" customFormat="1" ht="24.15" customHeight="1">
      <c r="A417" s="42"/>
      <c r="B417" s="43"/>
      <c r="C417" s="210" t="s">
        <v>608</v>
      </c>
      <c r="D417" s="210" t="s">
        <v>131</v>
      </c>
      <c r="E417" s="211" t="s">
        <v>609</v>
      </c>
      <c r="F417" s="212" t="s">
        <v>610</v>
      </c>
      <c r="G417" s="213" t="s">
        <v>234</v>
      </c>
      <c r="H417" s="214">
        <v>28.41</v>
      </c>
      <c r="I417" s="215"/>
      <c r="J417" s="216">
        <f>ROUND(I417*H417,2)</f>
        <v>0</v>
      </c>
      <c r="K417" s="212" t="s">
        <v>221</v>
      </c>
      <c r="L417" s="48"/>
      <c r="M417" s="217" t="s">
        <v>44</v>
      </c>
      <c r="N417" s="218" t="s">
        <v>53</v>
      </c>
      <c r="O417" s="88"/>
      <c r="P417" s="219">
        <f>O417*H417</f>
        <v>0</v>
      </c>
      <c r="Q417" s="219">
        <v>0</v>
      </c>
      <c r="R417" s="219">
        <f>Q417*H417</f>
        <v>0</v>
      </c>
      <c r="S417" s="219">
        <v>0</v>
      </c>
      <c r="T417" s="220">
        <f>S417*H417</f>
        <v>0</v>
      </c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R417" s="221" t="s">
        <v>146</v>
      </c>
      <c r="AT417" s="221" t="s">
        <v>131</v>
      </c>
      <c r="AU417" s="221" t="s">
        <v>21</v>
      </c>
      <c r="AY417" s="20" t="s">
        <v>128</v>
      </c>
      <c r="BE417" s="222">
        <f>IF(N417="základní",J417,0)</f>
        <v>0</v>
      </c>
      <c r="BF417" s="222">
        <f>IF(N417="snížená",J417,0)</f>
        <v>0</v>
      </c>
      <c r="BG417" s="222">
        <f>IF(N417="zákl. přenesená",J417,0)</f>
        <v>0</v>
      </c>
      <c r="BH417" s="222">
        <f>IF(N417="sníž. přenesená",J417,0)</f>
        <v>0</v>
      </c>
      <c r="BI417" s="222">
        <f>IF(N417="nulová",J417,0)</f>
        <v>0</v>
      </c>
      <c r="BJ417" s="20" t="s">
        <v>90</v>
      </c>
      <c r="BK417" s="222">
        <f>ROUND(I417*H417,2)</f>
        <v>0</v>
      </c>
      <c r="BL417" s="20" t="s">
        <v>146</v>
      </c>
      <c r="BM417" s="221" t="s">
        <v>611</v>
      </c>
    </row>
    <row r="418" s="2" customFormat="1">
      <c r="A418" s="42"/>
      <c r="B418" s="43"/>
      <c r="C418" s="44"/>
      <c r="D418" s="243" t="s">
        <v>223</v>
      </c>
      <c r="E418" s="44"/>
      <c r="F418" s="244" t="s">
        <v>612</v>
      </c>
      <c r="G418" s="44"/>
      <c r="H418" s="44"/>
      <c r="I418" s="225"/>
      <c r="J418" s="44"/>
      <c r="K418" s="44"/>
      <c r="L418" s="48"/>
      <c r="M418" s="226"/>
      <c r="N418" s="227"/>
      <c r="O418" s="88"/>
      <c r="P418" s="88"/>
      <c r="Q418" s="88"/>
      <c r="R418" s="88"/>
      <c r="S418" s="88"/>
      <c r="T418" s="89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T418" s="20" t="s">
        <v>223</v>
      </c>
      <c r="AU418" s="20" t="s">
        <v>21</v>
      </c>
    </row>
    <row r="419" s="13" customFormat="1">
      <c r="A419" s="13"/>
      <c r="B419" s="228"/>
      <c r="C419" s="229"/>
      <c r="D419" s="223" t="s">
        <v>150</v>
      </c>
      <c r="E419" s="230" t="s">
        <v>44</v>
      </c>
      <c r="F419" s="231" t="s">
        <v>477</v>
      </c>
      <c r="G419" s="229"/>
      <c r="H419" s="232">
        <v>28.41</v>
      </c>
      <c r="I419" s="233"/>
      <c r="J419" s="229"/>
      <c r="K419" s="229"/>
      <c r="L419" s="234"/>
      <c r="M419" s="235"/>
      <c r="N419" s="236"/>
      <c r="O419" s="236"/>
      <c r="P419" s="236"/>
      <c r="Q419" s="236"/>
      <c r="R419" s="236"/>
      <c r="S419" s="236"/>
      <c r="T419" s="237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8" t="s">
        <v>150</v>
      </c>
      <c r="AU419" s="238" t="s">
        <v>21</v>
      </c>
      <c r="AV419" s="13" t="s">
        <v>21</v>
      </c>
      <c r="AW419" s="13" t="s">
        <v>42</v>
      </c>
      <c r="AX419" s="13" t="s">
        <v>90</v>
      </c>
      <c r="AY419" s="238" t="s">
        <v>128</v>
      </c>
    </row>
    <row r="420" s="2" customFormat="1" ht="16.5" customHeight="1">
      <c r="A420" s="42"/>
      <c r="B420" s="43"/>
      <c r="C420" s="270" t="s">
        <v>613</v>
      </c>
      <c r="D420" s="270" t="s">
        <v>368</v>
      </c>
      <c r="E420" s="271" t="s">
        <v>614</v>
      </c>
      <c r="F420" s="272" t="s">
        <v>615</v>
      </c>
      <c r="G420" s="273" t="s">
        <v>234</v>
      </c>
      <c r="H420" s="274">
        <v>28.835999999999999</v>
      </c>
      <c r="I420" s="275"/>
      <c r="J420" s="276">
        <f>ROUND(I420*H420,2)</f>
        <v>0</v>
      </c>
      <c r="K420" s="272" t="s">
        <v>221</v>
      </c>
      <c r="L420" s="277"/>
      <c r="M420" s="278" t="s">
        <v>44</v>
      </c>
      <c r="N420" s="279" t="s">
        <v>53</v>
      </c>
      <c r="O420" s="88"/>
      <c r="P420" s="219">
        <f>O420*H420</f>
        <v>0</v>
      </c>
      <c r="Q420" s="219">
        <v>0.01328</v>
      </c>
      <c r="R420" s="219">
        <f>Q420*H420</f>
        <v>0.38294207999999996</v>
      </c>
      <c r="S420" s="219">
        <v>0</v>
      </c>
      <c r="T420" s="220">
        <f>S420*H420</f>
        <v>0</v>
      </c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R420" s="221" t="s">
        <v>165</v>
      </c>
      <c r="AT420" s="221" t="s">
        <v>368</v>
      </c>
      <c r="AU420" s="221" t="s">
        <v>21</v>
      </c>
      <c r="AY420" s="20" t="s">
        <v>128</v>
      </c>
      <c r="BE420" s="222">
        <f>IF(N420="základní",J420,0)</f>
        <v>0</v>
      </c>
      <c r="BF420" s="222">
        <f>IF(N420="snížená",J420,0)</f>
        <v>0</v>
      </c>
      <c r="BG420" s="222">
        <f>IF(N420="zákl. přenesená",J420,0)</f>
        <v>0</v>
      </c>
      <c r="BH420" s="222">
        <f>IF(N420="sníž. přenesená",J420,0)</f>
        <v>0</v>
      </c>
      <c r="BI420" s="222">
        <f>IF(N420="nulová",J420,0)</f>
        <v>0</v>
      </c>
      <c r="BJ420" s="20" t="s">
        <v>90</v>
      </c>
      <c r="BK420" s="222">
        <f>ROUND(I420*H420,2)</f>
        <v>0</v>
      </c>
      <c r="BL420" s="20" t="s">
        <v>146</v>
      </c>
      <c r="BM420" s="221" t="s">
        <v>616</v>
      </c>
    </row>
    <row r="421" s="13" customFormat="1">
      <c r="A421" s="13"/>
      <c r="B421" s="228"/>
      <c r="C421" s="229"/>
      <c r="D421" s="223" t="s">
        <v>150</v>
      </c>
      <c r="E421" s="229"/>
      <c r="F421" s="231" t="s">
        <v>617</v>
      </c>
      <c r="G421" s="229"/>
      <c r="H421" s="232">
        <v>28.835999999999999</v>
      </c>
      <c r="I421" s="233"/>
      <c r="J421" s="229"/>
      <c r="K421" s="229"/>
      <c r="L421" s="234"/>
      <c r="M421" s="235"/>
      <c r="N421" s="236"/>
      <c r="O421" s="236"/>
      <c r="P421" s="236"/>
      <c r="Q421" s="236"/>
      <c r="R421" s="236"/>
      <c r="S421" s="236"/>
      <c r="T421" s="237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8" t="s">
        <v>150</v>
      </c>
      <c r="AU421" s="238" t="s">
        <v>21</v>
      </c>
      <c r="AV421" s="13" t="s">
        <v>21</v>
      </c>
      <c r="AW421" s="13" t="s">
        <v>4</v>
      </c>
      <c r="AX421" s="13" t="s">
        <v>90</v>
      </c>
      <c r="AY421" s="238" t="s">
        <v>128</v>
      </c>
    </row>
    <row r="422" s="2" customFormat="1" ht="21.75" customHeight="1">
      <c r="A422" s="42"/>
      <c r="B422" s="43"/>
      <c r="C422" s="210" t="s">
        <v>618</v>
      </c>
      <c r="D422" s="210" t="s">
        <v>131</v>
      </c>
      <c r="E422" s="211" t="s">
        <v>619</v>
      </c>
      <c r="F422" s="212" t="s">
        <v>620</v>
      </c>
      <c r="G422" s="213" t="s">
        <v>388</v>
      </c>
      <c r="H422" s="214">
        <v>21</v>
      </c>
      <c r="I422" s="215"/>
      <c r="J422" s="216">
        <f>ROUND(I422*H422,2)</f>
        <v>0</v>
      </c>
      <c r="K422" s="212" t="s">
        <v>221</v>
      </c>
      <c r="L422" s="48"/>
      <c r="M422" s="217" t="s">
        <v>44</v>
      </c>
      <c r="N422" s="218" t="s">
        <v>53</v>
      </c>
      <c r="O422" s="88"/>
      <c r="P422" s="219">
        <f>O422*H422</f>
        <v>0</v>
      </c>
      <c r="Q422" s="219">
        <v>0</v>
      </c>
      <c r="R422" s="219">
        <f>Q422*H422</f>
        <v>0</v>
      </c>
      <c r="S422" s="219">
        <v>0</v>
      </c>
      <c r="T422" s="220">
        <f>S422*H422</f>
        <v>0</v>
      </c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R422" s="221" t="s">
        <v>146</v>
      </c>
      <c r="AT422" s="221" t="s">
        <v>131</v>
      </c>
      <c r="AU422" s="221" t="s">
        <v>21</v>
      </c>
      <c r="AY422" s="20" t="s">
        <v>128</v>
      </c>
      <c r="BE422" s="222">
        <f>IF(N422="základní",J422,0)</f>
        <v>0</v>
      </c>
      <c r="BF422" s="222">
        <f>IF(N422="snížená",J422,0)</f>
        <v>0</v>
      </c>
      <c r="BG422" s="222">
        <f>IF(N422="zákl. přenesená",J422,0)</f>
        <v>0</v>
      </c>
      <c r="BH422" s="222">
        <f>IF(N422="sníž. přenesená",J422,0)</f>
        <v>0</v>
      </c>
      <c r="BI422" s="222">
        <f>IF(N422="nulová",J422,0)</f>
        <v>0</v>
      </c>
      <c r="BJ422" s="20" t="s">
        <v>90</v>
      </c>
      <c r="BK422" s="222">
        <f>ROUND(I422*H422,2)</f>
        <v>0</v>
      </c>
      <c r="BL422" s="20" t="s">
        <v>146</v>
      </c>
      <c r="BM422" s="221" t="s">
        <v>621</v>
      </c>
    </row>
    <row r="423" s="2" customFormat="1">
      <c r="A423" s="42"/>
      <c r="B423" s="43"/>
      <c r="C423" s="44"/>
      <c r="D423" s="243" t="s">
        <v>223</v>
      </c>
      <c r="E423" s="44"/>
      <c r="F423" s="244" t="s">
        <v>622</v>
      </c>
      <c r="G423" s="44"/>
      <c r="H423" s="44"/>
      <c r="I423" s="225"/>
      <c r="J423" s="44"/>
      <c r="K423" s="44"/>
      <c r="L423" s="48"/>
      <c r="M423" s="226"/>
      <c r="N423" s="227"/>
      <c r="O423" s="88"/>
      <c r="P423" s="88"/>
      <c r="Q423" s="88"/>
      <c r="R423" s="88"/>
      <c r="S423" s="88"/>
      <c r="T423" s="89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T423" s="20" t="s">
        <v>223</v>
      </c>
      <c r="AU423" s="20" t="s">
        <v>21</v>
      </c>
    </row>
    <row r="424" s="13" customFormat="1">
      <c r="A424" s="13"/>
      <c r="B424" s="228"/>
      <c r="C424" s="229"/>
      <c r="D424" s="223" t="s">
        <v>150</v>
      </c>
      <c r="E424" s="230" t="s">
        <v>44</v>
      </c>
      <c r="F424" s="231" t="s">
        <v>623</v>
      </c>
      <c r="G424" s="229"/>
      <c r="H424" s="232">
        <v>21</v>
      </c>
      <c r="I424" s="233"/>
      <c r="J424" s="229"/>
      <c r="K424" s="229"/>
      <c r="L424" s="234"/>
      <c r="M424" s="235"/>
      <c r="N424" s="236"/>
      <c r="O424" s="236"/>
      <c r="P424" s="236"/>
      <c r="Q424" s="236"/>
      <c r="R424" s="236"/>
      <c r="S424" s="236"/>
      <c r="T424" s="237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8" t="s">
        <v>150</v>
      </c>
      <c r="AU424" s="238" t="s">
        <v>21</v>
      </c>
      <c r="AV424" s="13" t="s">
        <v>21</v>
      </c>
      <c r="AW424" s="13" t="s">
        <v>42</v>
      </c>
      <c r="AX424" s="13" t="s">
        <v>90</v>
      </c>
      <c r="AY424" s="238" t="s">
        <v>128</v>
      </c>
    </row>
    <row r="425" s="2" customFormat="1" ht="16.5" customHeight="1">
      <c r="A425" s="42"/>
      <c r="B425" s="43"/>
      <c r="C425" s="270" t="s">
        <v>624</v>
      </c>
      <c r="D425" s="270" t="s">
        <v>368</v>
      </c>
      <c r="E425" s="271" t="s">
        <v>625</v>
      </c>
      <c r="F425" s="272" t="s">
        <v>626</v>
      </c>
      <c r="G425" s="273" t="s">
        <v>388</v>
      </c>
      <c r="H425" s="274">
        <v>5</v>
      </c>
      <c r="I425" s="275"/>
      <c r="J425" s="276">
        <f>ROUND(I425*H425,2)</f>
        <v>0</v>
      </c>
      <c r="K425" s="272" t="s">
        <v>221</v>
      </c>
      <c r="L425" s="277"/>
      <c r="M425" s="278" t="s">
        <v>44</v>
      </c>
      <c r="N425" s="279" t="s">
        <v>53</v>
      </c>
      <c r="O425" s="88"/>
      <c r="P425" s="219">
        <f>O425*H425</f>
        <v>0</v>
      </c>
      <c r="Q425" s="219">
        <v>0.00052999999999999998</v>
      </c>
      <c r="R425" s="219">
        <f>Q425*H425</f>
        <v>0.00265</v>
      </c>
      <c r="S425" s="219">
        <v>0</v>
      </c>
      <c r="T425" s="220">
        <f>S425*H425</f>
        <v>0</v>
      </c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R425" s="221" t="s">
        <v>165</v>
      </c>
      <c r="AT425" s="221" t="s">
        <v>368</v>
      </c>
      <c r="AU425" s="221" t="s">
        <v>21</v>
      </c>
      <c r="AY425" s="20" t="s">
        <v>128</v>
      </c>
      <c r="BE425" s="222">
        <f>IF(N425="základní",J425,0)</f>
        <v>0</v>
      </c>
      <c r="BF425" s="222">
        <f>IF(N425="snížená",J425,0)</f>
        <v>0</v>
      </c>
      <c r="BG425" s="222">
        <f>IF(N425="zákl. přenesená",J425,0)</f>
        <v>0</v>
      </c>
      <c r="BH425" s="222">
        <f>IF(N425="sníž. přenesená",J425,0)</f>
        <v>0</v>
      </c>
      <c r="BI425" s="222">
        <f>IF(N425="nulová",J425,0)</f>
        <v>0</v>
      </c>
      <c r="BJ425" s="20" t="s">
        <v>90</v>
      </c>
      <c r="BK425" s="222">
        <f>ROUND(I425*H425,2)</f>
        <v>0</v>
      </c>
      <c r="BL425" s="20" t="s">
        <v>146</v>
      </c>
      <c r="BM425" s="221" t="s">
        <v>627</v>
      </c>
    </row>
    <row r="426" s="2" customFormat="1" ht="16.5" customHeight="1">
      <c r="A426" s="42"/>
      <c r="B426" s="43"/>
      <c r="C426" s="270" t="s">
        <v>628</v>
      </c>
      <c r="D426" s="270" t="s">
        <v>368</v>
      </c>
      <c r="E426" s="271" t="s">
        <v>629</v>
      </c>
      <c r="F426" s="272" t="s">
        <v>630</v>
      </c>
      <c r="G426" s="273" t="s">
        <v>388</v>
      </c>
      <c r="H426" s="274">
        <v>2</v>
      </c>
      <c r="I426" s="275"/>
      <c r="J426" s="276">
        <f>ROUND(I426*H426,2)</f>
        <v>0</v>
      </c>
      <c r="K426" s="272" t="s">
        <v>221</v>
      </c>
      <c r="L426" s="277"/>
      <c r="M426" s="278" t="s">
        <v>44</v>
      </c>
      <c r="N426" s="279" t="s">
        <v>53</v>
      </c>
      <c r="O426" s="88"/>
      <c r="P426" s="219">
        <f>O426*H426</f>
        <v>0</v>
      </c>
      <c r="Q426" s="219">
        <v>0.00036000000000000002</v>
      </c>
      <c r="R426" s="219">
        <f>Q426*H426</f>
        <v>0.00072000000000000005</v>
      </c>
      <c r="S426" s="219">
        <v>0</v>
      </c>
      <c r="T426" s="220">
        <f>S426*H426</f>
        <v>0</v>
      </c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R426" s="221" t="s">
        <v>165</v>
      </c>
      <c r="AT426" s="221" t="s">
        <v>368</v>
      </c>
      <c r="AU426" s="221" t="s">
        <v>21</v>
      </c>
      <c r="AY426" s="20" t="s">
        <v>128</v>
      </c>
      <c r="BE426" s="222">
        <f>IF(N426="základní",J426,0)</f>
        <v>0</v>
      </c>
      <c r="BF426" s="222">
        <f>IF(N426="snížená",J426,0)</f>
        <v>0</v>
      </c>
      <c r="BG426" s="222">
        <f>IF(N426="zákl. přenesená",J426,0)</f>
        <v>0</v>
      </c>
      <c r="BH426" s="222">
        <f>IF(N426="sníž. přenesená",J426,0)</f>
        <v>0</v>
      </c>
      <c r="BI426" s="222">
        <f>IF(N426="nulová",J426,0)</f>
        <v>0</v>
      </c>
      <c r="BJ426" s="20" t="s">
        <v>90</v>
      </c>
      <c r="BK426" s="222">
        <f>ROUND(I426*H426,2)</f>
        <v>0</v>
      </c>
      <c r="BL426" s="20" t="s">
        <v>146</v>
      </c>
      <c r="BM426" s="221" t="s">
        <v>631</v>
      </c>
    </row>
    <row r="427" s="2" customFormat="1" ht="24.15" customHeight="1">
      <c r="A427" s="42"/>
      <c r="B427" s="43"/>
      <c r="C427" s="210" t="s">
        <v>632</v>
      </c>
      <c r="D427" s="210" t="s">
        <v>131</v>
      </c>
      <c r="E427" s="211" t="s">
        <v>633</v>
      </c>
      <c r="F427" s="212" t="s">
        <v>634</v>
      </c>
      <c r="G427" s="213" t="s">
        <v>388</v>
      </c>
      <c r="H427" s="214">
        <v>29</v>
      </c>
      <c r="I427" s="215"/>
      <c r="J427" s="216">
        <f>ROUND(I427*H427,2)</f>
        <v>0</v>
      </c>
      <c r="K427" s="212" t="s">
        <v>221</v>
      </c>
      <c r="L427" s="48"/>
      <c r="M427" s="217" t="s">
        <v>44</v>
      </c>
      <c r="N427" s="218" t="s">
        <v>53</v>
      </c>
      <c r="O427" s="88"/>
      <c r="P427" s="219">
        <f>O427*H427</f>
        <v>0</v>
      </c>
      <c r="Q427" s="219">
        <v>0</v>
      </c>
      <c r="R427" s="219">
        <f>Q427*H427</f>
        <v>0</v>
      </c>
      <c r="S427" s="219">
        <v>0</v>
      </c>
      <c r="T427" s="220">
        <f>S427*H427</f>
        <v>0</v>
      </c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R427" s="221" t="s">
        <v>146</v>
      </c>
      <c r="AT427" s="221" t="s">
        <v>131</v>
      </c>
      <c r="AU427" s="221" t="s">
        <v>21</v>
      </c>
      <c r="AY427" s="20" t="s">
        <v>128</v>
      </c>
      <c r="BE427" s="222">
        <f>IF(N427="základní",J427,0)</f>
        <v>0</v>
      </c>
      <c r="BF427" s="222">
        <f>IF(N427="snížená",J427,0)</f>
        <v>0</v>
      </c>
      <c r="BG427" s="222">
        <f>IF(N427="zákl. přenesená",J427,0)</f>
        <v>0</v>
      </c>
      <c r="BH427" s="222">
        <f>IF(N427="sníž. přenesená",J427,0)</f>
        <v>0</v>
      </c>
      <c r="BI427" s="222">
        <f>IF(N427="nulová",J427,0)</f>
        <v>0</v>
      </c>
      <c r="BJ427" s="20" t="s">
        <v>90</v>
      </c>
      <c r="BK427" s="222">
        <f>ROUND(I427*H427,2)</f>
        <v>0</v>
      </c>
      <c r="BL427" s="20" t="s">
        <v>146</v>
      </c>
      <c r="BM427" s="221" t="s">
        <v>635</v>
      </c>
    </row>
    <row r="428" s="2" customFormat="1">
      <c r="A428" s="42"/>
      <c r="B428" s="43"/>
      <c r="C428" s="44"/>
      <c r="D428" s="243" t="s">
        <v>223</v>
      </c>
      <c r="E428" s="44"/>
      <c r="F428" s="244" t="s">
        <v>636</v>
      </c>
      <c r="G428" s="44"/>
      <c r="H428" s="44"/>
      <c r="I428" s="225"/>
      <c r="J428" s="44"/>
      <c r="K428" s="44"/>
      <c r="L428" s="48"/>
      <c r="M428" s="226"/>
      <c r="N428" s="227"/>
      <c r="O428" s="88"/>
      <c r="P428" s="88"/>
      <c r="Q428" s="88"/>
      <c r="R428" s="88"/>
      <c r="S428" s="88"/>
      <c r="T428" s="89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T428" s="20" t="s">
        <v>223</v>
      </c>
      <c r="AU428" s="20" t="s">
        <v>21</v>
      </c>
    </row>
    <row r="429" s="13" customFormat="1">
      <c r="A429" s="13"/>
      <c r="B429" s="228"/>
      <c r="C429" s="229"/>
      <c r="D429" s="223" t="s">
        <v>150</v>
      </c>
      <c r="E429" s="230" t="s">
        <v>44</v>
      </c>
      <c r="F429" s="231" t="s">
        <v>637</v>
      </c>
      <c r="G429" s="229"/>
      <c r="H429" s="232">
        <v>1</v>
      </c>
      <c r="I429" s="233"/>
      <c r="J429" s="229"/>
      <c r="K429" s="229"/>
      <c r="L429" s="234"/>
      <c r="M429" s="235"/>
      <c r="N429" s="236"/>
      <c r="O429" s="236"/>
      <c r="P429" s="236"/>
      <c r="Q429" s="236"/>
      <c r="R429" s="236"/>
      <c r="S429" s="236"/>
      <c r="T429" s="237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8" t="s">
        <v>150</v>
      </c>
      <c r="AU429" s="238" t="s">
        <v>21</v>
      </c>
      <c r="AV429" s="13" t="s">
        <v>21</v>
      </c>
      <c r="AW429" s="13" t="s">
        <v>42</v>
      </c>
      <c r="AX429" s="13" t="s">
        <v>82</v>
      </c>
      <c r="AY429" s="238" t="s">
        <v>128</v>
      </c>
    </row>
    <row r="430" s="13" customFormat="1">
      <c r="A430" s="13"/>
      <c r="B430" s="228"/>
      <c r="C430" s="229"/>
      <c r="D430" s="223" t="s">
        <v>150</v>
      </c>
      <c r="E430" s="230" t="s">
        <v>44</v>
      </c>
      <c r="F430" s="231" t="s">
        <v>638</v>
      </c>
      <c r="G430" s="229"/>
      <c r="H430" s="232">
        <v>14</v>
      </c>
      <c r="I430" s="233"/>
      <c r="J430" s="229"/>
      <c r="K430" s="229"/>
      <c r="L430" s="234"/>
      <c r="M430" s="235"/>
      <c r="N430" s="236"/>
      <c r="O430" s="236"/>
      <c r="P430" s="236"/>
      <c r="Q430" s="236"/>
      <c r="R430" s="236"/>
      <c r="S430" s="236"/>
      <c r="T430" s="237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8" t="s">
        <v>150</v>
      </c>
      <c r="AU430" s="238" t="s">
        <v>21</v>
      </c>
      <c r="AV430" s="13" t="s">
        <v>21</v>
      </c>
      <c r="AW430" s="13" t="s">
        <v>42</v>
      </c>
      <c r="AX430" s="13" t="s">
        <v>82</v>
      </c>
      <c r="AY430" s="238" t="s">
        <v>128</v>
      </c>
    </row>
    <row r="431" s="13" customFormat="1">
      <c r="A431" s="13"/>
      <c r="B431" s="228"/>
      <c r="C431" s="229"/>
      <c r="D431" s="223" t="s">
        <v>150</v>
      </c>
      <c r="E431" s="230" t="s">
        <v>44</v>
      </c>
      <c r="F431" s="231" t="s">
        <v>639</v>
      </c>
      <c r="G431" s="229"/>
      <c r="H431" s="232">
        <v>14</v>
      </c>
      <c r="I431" s="233"/>
      <c r="J431" s="229"/>
      <c r="K431" s="229"/>
      <c r="L431" s="234"/>
      <c r="M431" s="235"/>
      <c r="N431" s="236"/>
      <c r="O431" s="236"/>
      <c r="P431" s="236"/>
      <c r="Q431" s="236"/>
      <c r="R431" s="236"/>
      <c r="S431" s="236"/>
      <c r="T431" s="237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8" t="s">
        <v>150</v>
      </c>
      <c r="AU431" s="238" t="s">
        <v>21</v>
      </c>
      <c r="AV431" s="13" t="s">
        <v>21</v>
      </c>
      <c r="AW431" s="13" t="s">
        <v>42</v>
      </c>
      <c r="AX431" s="13" t="s">
        <v>82</v>
      </c>
      <c r="AY431" s="238" t="s">
        <v>128</v>
      </c>
    </row>
    <row r="432" s="14" customFormat="1">
      <c r="A432" s="14"/>
      <c r="B432" s="245"/>
      <c r="C432" s="246"/>
      <c r="D432" s="223" t="s">
        <v>150</v>
      </c>
      <c r="E432" s="247" t="s">
        <v>44</v>
      </c>
      <c r="F432" s="248" t="s">
        <v>245</v>
      </c>
      <c r="G432" s="246"/>
      <c r="H432" s="249">
        <v>29</v>
      </c>
      <c r="I432" s="250"/>
      <c r="J432" s="246"/>
      <c r="K432" s="246"/>
      <c r="L432" s="251"/>
      <c r="M432" s="252"/>
      <c r="N432" s="253"/>
      <c r="O432" s="253"/>
      <c r="P432" s="253"/>
      <c r="Q432" s="253"/>
      <c r="R432" s="253"/>
      <c r="S432" s="253"/>
      <c r="T432" s="25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5" t="s">
        <v>150</v>
      </c>
      <c r="AU432" s="255" t="s">
        <v>21</v>
      </c>
      <c r="AV432" s="14" t="s">
        <v>146</v>
      </c>
      <c r="AW432" s="14" t="s">
        <v>42</v>
      </c>
      <c r="AX432" s="14" t="s">
        <v>90</v>
      </c>
      <c r="AY432" s="255" t="s">
        <v>128</v>
      </c>
    </row>
    <row r="433" s="2" customFormat="1" ht="16.5" customHeight="1">
      <c r="A433" s="42"/>
      <c r="B433" s="43"/>
      <c r="C433" s="270" t="s">
        <v>640</v>
      </c>
      <c r="D433" s="270" t="s">
        <v>368</v>
      </c>
      <c r="E433" s="271" t="s">
        <v>641</v>
      </c>
      <c r="F433" s="272" t="s">
        <v>642</v>
      </c>
      <c r="G433" s="273" t="s">
        <v>388</v>
      </c>
      <c r="H433" s="274">
        <v>14.210000000000001</v>
      </c>
      <c r="I433" s="275"/>
      <c r="J433" s="276">
        <f>ROUND(I433*H433,2)</f>
        <v>0</v>
      </c>
      <c r="K433" s="272" t="s">
        <v>221</v>
      </c>
      <c r="L433" s="277"/>
      <c r="M433" s="278" t="s">
        <v>44</v>
      </c>
      <c r="N433" s="279" t="s">
        <v>53</v>
      </c>
      <c r="O433" s="88"/>
      <c r="P433" s="219">
        <f>O433*H433</f>
        <v>0</v>
      </c>
      <c r="Q433" s="219">
        <v>0.00297</v>
      </c>
      <c r="R433" s="219">
        <f>Q433*H433</f>
        <v>0.042203700000000004</v>
      </c>
      <c r="S433" s="219">
        <v>0</v>
      </c>
      <c r="T433" s="220">
        <f>S433*H433</f>
        <v>0</v>
      </c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R433" s="221" t="s">
        <v>165</v>
      </c>
      <c r="AT433" s="221" t="s">
        <v>368</v>
      </c>
      <c r="AU433" s="221" t="s">
        <v>21</v>
      </c>
      <c r="AY433" s="20" t="s">
        <v>128</v>
      </c>
      <c r="BE433" s="222">
        <f>IF(N433="základní",J433,0)</f>
        <v>0</v>
      </c>
      <c r="BF433" s="222">
        <f>IF(N433="snížená",J433,0)</f>
        <v>0</v>
      </c>
      <c r="BG433" s="222">
        <f>IF(N433="zákl. přenesená",J433,0)</f>
        <v>0</v>
      </c>
      <c r="BH433" s="222">
        <f>IF(N433="sníž. přenesená",J433,0)</f>
        <v>0</v>
      </c>
      <c r="BI433" s="222">
        <f>IF(N433="nulová",J433,0)</f>
        <v>0</v>
      </c>
      <c r="BJ433" s="20" t="s">
        <v>90</v>
      </c>
      <c r="BK433" s="222">
        <f>ROUND(I433*H433,2)</f>
        <v>0</v>
      </c>
      <c r="BL433" s="20" t="s">
        <v>146</v>
      </c>
      <c r="BM433" s="221" t="s">
        <v>643</v>
      </c>
    </row>
    <row r="434" s="13" customFormat="1">
      <c r="A434" s="13"/>
      <c r="B434" s="228"/>
      <c r="C434" s="229"/>
      <c r="D434" s="223" t="s">
        <v>150</v>
      </c>
      <c r="E434" s="229"/>
      <c r="F434" s="231" t="s">
        <v>644</v>
      </c>
      <c r="G434" s="229"/>
      <c r="H434" s="232">
        <v>14.210000000000001</v>
      </c>
      <c r="I434" s="233"/>
      <c r="J434" s="229"/>
      <c r="K434" s="229"/>
      <c r="L434" s="234"/>
      <c r="M434" s="235"/>
      <c r="N434" s="236"/>
      <c r="O434" s="236"/>
      <c r="P434" s="236"/>
      <c r="Q434" s="236"/>
      <c r="R434" s="236"/>
      <c r="S434" s="236"/>
      <c r="T434" s="237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8" t="s">
        <v>150</v>
      </c>
      <c r="AU434" s="238" t="s">
        <v>21</v>
      </c>
      <c r="AV434" s="13" t="s">
        <v>21</v>
      </c>
      <c r="AW434" s="13" t="s">
        <v>4</v>
      </c>
      <c r="AX434" s="13" t="s">
        <v>90</v>
      </c>
      <c r="AY434" s="238" t="s">
        <v>128</v>
      </c>
    </row>
    <row r="435" s="2" customFormat="1" ht="24.15" customHeight="1">
      <c r="A435" s="42"/>
      <c r="B435" s="43"/>
      <c r="C435" s="270" t="s">
        <v>645</v>
      </c>
      <c r="D435" s="270" t="s">
        <v>368</v>
      </c>
      <c r="E435" s="271" t="s">
        <v>646</v>
      </c>
      <c r="F435" s="272" t="s">
        <v>647</v>
      </c>
      <c r="G435" s="273" t="s">
        <v>388</v>
      </c>
      <c r="H435" s="274">
        <v>14.210000000000001</v>
      </c>
      <c r="I435" s="275"/>
      <c r="J435" s="276">
        <f>ROUND(I435*H435,2)</f>
        <v>0</v>
      </c>
      <c r="K435" s="272" t="s">
        <v>44</v>
      </c>
      <c r="L435" s="277"/>
      <c r="M435" s="278" t="s">
        <v>44</v>
      </c>
      <c r="N435" s="279" t="s">
        <v>53</v>
      </c>
      <c r="O435" s="88"/>
      <c r="P435" s="219">
        <f>O435*H435</f>
        <v>0</v>
      </c>
      <c r="Q435" s="219">
        <v>0.001</v>
      </c>
      <c r="R435" s="219">
        <f>Q435*H435</f>
        <v>0.01421</v>
      </c>
      <c r="S435" s="219">
        <v>0</v>
      </c>
      <c r="T435" s="220">
        <f>S435*H435</f>
        <v>0</v>
      </c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R435" s="221" t="s">
        <v>165</v>
      </c>
      <c r="AT435" s="221" t="s">
        <v>368</v>
      </c>
      <c r="AU435" s="221" t="s">
        <v>21</v>
      </c>
      <c r="AY435" s="20" t="s">
        <v>128</v>
      </c>
      <c r="BE435" s="222">
        <f>IF(N435="základní",J435,0)</f>
        <v>0</v>
      </c>
      <c r="BF435" s="222">
        <f>IF(N435="snížená",J435,0)</f>
        <v>0</v>
      </c>
      <c r="BG435" s="222">
        <f>IF(N435="zákl. přenesená",J435,0)</f>
        <v>0</v>
      </c>
      <c r="BH435" s="222">
        <f>IF(N435="sníž. přenesená",J435,0)</f>
        <v>0</v>
      </c>
      <c r="BI435" s="222">
        <f>IF(N435="nulová",J435,0)</f>
        <v>0</v>
      </c>
      <c r="BJ435" s="20" t="s">
        <v>90</v>
      </c>
      <c r="BK435" s="222">
        <f>ROUND(I435*H435,2)</f>
        <v>0</v>
      </c>
      <c r="BL435" s="20" t="s">
        <v>146</v>
      </c>
      <c r="BM435" s="221" t="s">
        <v>648</v>
      </c>
    </row>
    <row r="436" s="13" customFormat="1">
      <c r="A436" s="13"/>
      <c r="B436" s="228"/>
      <c r="C436" s="229"/>
      <c r="D436" s="223" t="s">
        <v>150</v>
      </c>
      <c r="E436" s="229"/>
      <c r="F436" s="231" t="s">
        <v>644</v>
      </c>
      <c r="G436" s="229"/>
      <c r="H436" s="232">
        <v>14.210000000000001</v>
      </c>
      <c r="I436" s="233"/>
      <c r="J436" s="229"/>
      <c r="K436" s="229"/>
      <c r="L436" s="234"/>
      <c r="M436" s="235"/>
      <c r="N436" s="236"/>
      <c r="O436" s="236"/>
      <c r="P436" s="236"/>
      <c r="Q436" s="236"/>
      <c r="R436" s="236"/>
      <c r="S436" s="236"/>
      <c r="T436" s="237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8" t="s">
        <v>150</v>
      </c>
      <c r="AU436" s="238" t="s">
        <v>21</v>
      </c>
      <c r="AV436" s="13" t="s">
        <v>21</v>
      </c>
      <c r="AW436" s="13" t="s">
        <v>4</v>
      </c>
      <c r="AX436" s="13" t="s">
        <v>90</v>
      </c>
      <c r="AY436" s="238" t="s">
        <v>128</v>
      </c>
    </row>
    <row r="437" s="2" customFormat="1" ht="16.5" customHeight="1">
      <c r="A437" s="42"/>
      <c r="B437" s="43"/>
      <c r="C437" s="270" t="s">
        <v>649</v>
      </c>
      <c r="D437" s="270" t="s">
        <v>368</v>
      </c>
      <c r="E437" s="271" t="s">
        <v>650</v>
      </c>
      <c r="F437" s="272" t="s">
        <v>651</v>
      </c>
      <c r="G437" s="273" t="s">
        <v>388</v>
      </c>
      <c r="H437" s="274">
        <v>14.210000000000001</v>
      </c>
      <c r="I437" s="275"/>
      <c r="J437" s="276">
        <f>ROUND(I437*H437,2)</f>
        <v>0</v>
      </c>
      <c r="K437" s="272" t="s">
        <v>221</v>
      </c>
      <c r="L437" s="277"/>
      <c r="M437" s="278" t="s">
        <v>44</v>
      </c>
      <c r="N437" s="279" t="s">
        <v>53</v>
      </c>
      <c r="O437" s="88"/>
      <c r="P437" s="219">
        <f>O437*H437</f>
        <v>0</v>
      </c>
      <c r="Q437" s="219">
        <v>0.0035899999999999999</v>
      </c>
      <c r="R437" s="219">
        <f>Q437*H437</f>
        <v>0.051013900000000001</v>
      </c>
      <c r="S437" s="219">
        <v>0</v>
      </c>
      <c r="T437" s="220">
        <f>S437*H437</f>
        <v>0</v>
      </c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R437" s="221" t="s">
        <v>165</v>
      </c>
      <c r="AT437" s="221" t="s">
        <v>368</v>
      </c>
      <c r="AU437" s="221" t="s">
        <v>21</v>
      </c>
      <c r="AY437" s="20" t="s">
        <v>128</v>
      </c>
      <c r="BE437" s="222">
        <f>IF(N437="základní",J437,0)</f>
        <v>0</v>
      </c>
      <c r="BF437" s="222">
        <f>IF(N437="snížená",J437,0)</f>
        <v>0</v>
      </c>
      <c r="BG437" s="222">
        <f>IF(N437="zákl. přenesená",J437,0)</f>
        <v>0</v>
      </c>
      <c r="BH437" s="222">
        <f>IF(N437="sníž. přenesená",J437,0)</f>
        <v>0</v>
      </c>
      <c r="BI437" s="222">
        <f>IF(N437="nulová",J437,0)</f>
        <v>0</v>
      </c>
      <c r="BJ437" s="20" t="s">
        <v>90</v>
      </c>
      <c r="BK437" s="222">
        <f>ROUND(I437*H437,2)</f>
        <v>0</v>
      </c>
      <c r="BL437" s="20" t="s">
        <v>146</v>
      </c>
      <c r="BM437" s="221" t="s">
        <v>652</v>
      </c>
    </row>
    <row r="438" s="13" customFormat="1">
      <c r="A438" s="13"/>
      <c r="B438" s="228"/>
      <c r="C438" s="229"/>
      <c r="D438" s="223" t="s">
        <v>150</v>
      </c>
      <c r="E438" s="230" t="s">
        <v>44</v>
      </c>
      <c r="F438" s="231" t="s">
        <v>301</v>
      </c>
      <c r="G438" s="229"/>
      <c r="H438" s="232">
        <v>14</v>
      </c>
      <c r="I438" s="233"/>
      <c r="J438" s="229"/>
      <c r="K438" s="229"/>
      <c r="L438" s="234"/>
      <c r="M438" s="235"/>
      <c r="N438" s="236"/>
      <c r="O438" s="236"/>
      <c r="P438" s="236"/>
      <c r="Q438" s="236"/>
      <c r="R438" s="236"/>
      <c r="S438" s="236"/>
      <c r="T438" s="237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8" t="s">
        <v>150</v>
      </c>
      <c r="AU438" s="238" t="s">
        <v>21</v>
      </c>
      <c r="AV438" s="13" t="s">
        <v>21</v>
      </c>
      <c r="AW438" s="13" t="s">
        <v>42</v>
      </c>
      <c r="AX438" s="13" t="s">
        <v>90</v>
      </c>
      <c r="AY438" s="238" t="s">
        <v>128</v>
      </c>
    </row>
    <row r="439" s="13" customFormat="1">
      <c r="A439" s="13"/>
      <c r="B439" s="228"/>
      <c r="C439" s="229"/>
      <c r="D439" s="223" t="s">
        <v>150</v>
      </c>
      <c r="E439" s="229"/>
      <c r="F439" s="231" t="s">
        <v>644</v>
      </c>
      <c r="G439" s="229"/>
      <c r="H439" s="232">
        <v>14.210000000000001</v>
      </c>
      <c r="I439" s="233"/>
      <c r="J439" s="229"/>
      <c r="K439" s="229"/>
      <c r="L439" s="234"/>
      <c r="M439" s="235"/>
      <c r="N439" s="236"/>
      <c r="O439" s="236"/>
      <c r="P439" s="236"/>
      <c r="Q439" s="236"/>
      <c r="R439" s="236"/>
      <c r="S439" s="236"/>
      <c r="T439" s="237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8" t="s">
        <v>150</v>
      </c>
      <c r="AU439" s="238" t="s">
        <v>21</v>
      </c>
      <c r="AV439" s="13" t="s">
        <v>21</v>
      </c>
      <c r="AW439" s="13" t="s">
        <v>4</v>
      </c>
      <c r="AX439" s="13" t="s">
        <v>90</v>
      </c>
      <c r="AY439" s="238" t="s">
        <v>128</v>
      </c>
    </row>
    <row r="440" s="2" customFormat="1" ht="16.5" customHeight="1">
      <c r="A440" s="42"/>
      <c r="B440" s="43"/>
      <c r="C440" s="270" t="s">
        <v>653</v>
      </c>
      <c r="D440" s="270" t="s">
        <v>368</v>
      </c>
      <c r="E440" s="271" t="s">
        <v>654</v>
      </c>
      <c r="F440" s="272" t="s">
        <v>655</v>
      </c>
      <c r="G440" s="273" t="s">
        <v>388</v>
      </c>
      <c r="H440" s="274">
        <v>1.0149999999999999</v>
      </c>
      <c r="I440" s="275"/>
      <c r="J440" s="276">
        <f>ROUND(I440*H440,2)</f>
        <v>0</v>
      </c>
      <c r="K440" s="272" t="s">
        <v>44</v>
      </c>
      <c r="L440" s="277"/>
      <c r="M440" s="278" t="s">
        <v>44</v>
      </c>
      <c r="N440" s="279" t="s">
        <v>53</v>
      </c>
      <c r="O440" s="88"/>
      <c r="P440" s="219">
        <f>O440*H440</f>
        <v>0</v>
      </c>
      <c r="Q440" s="219">
        <v>0.0082199999999999999</v>
      </c>
      <c r="R440" s="219">
        <f>Q440*H440</f>
        <v>0.0083432999999999997</v>
      </c>
      <c r="S440" s="219">
        <v>0</v>
      </c>
      <c r="T440" s="220">
        <f>S440*H440</f>
        <v>0</v>
      </c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R440" s="221" t="s">
        <v>165</v>
      </c>
      <c r="AT440" s="221" t="s">
        <v>368</v>
      </c>
      <c r="AU440" s="221" t="s">
        <v>21</v>
      </c>
      <c r="AY440" s="20" t="s">
        <v>128</v>
      </c>
      <c r="BE440" s="222">
        <f>IF(N440="základní",J440,0)</f>
        <v>0</v>
      </c>
      <c r="BF440" s="222">
        <f>IF(N440="snížená",J440,0)</f>
        <v>0</v>
      </c>
      <c r="BG440" s="222">
        <f>IF(N440="zákl. přenesená",J440,0)</f>
        <v>0</v>
      </c>
      <c r="BH440" s="222">
        <f>IF(N440="sníž. přenesená",J440,0)</f>
        <v>0</v>
      </c>
      <c r="BI440" s="222">
        <f>IF(N440="nulová",J440,0)</f>
        <v>0</v>
      </c>
      <c r="BJ440" s="20" t="s">
        <v>90</v>
      </c>
      <c r="BK440" s="222">
        <f>ROUND(I440*H440,2)</f>
        <v>0</v>
      </c>
      <c r="BL440" s="20" t="s">
        <v>146</v>
      </c>
      <c r="BM440" s="221" t="s">
        <v>656</v>
      </c>
    </row>
    <row r="441" s="13" customFormat="1">
      <c r="A441" s="13"/>
      <c r="B441" s="228"/>
      <c r="C441" s="229"/>
      <c r="D441" s="223" t="s">
        <v>150</v>
      </c>
      <c r="E441" s="229"/>
      <c r="F441" s="231" t="s">
        <v>657</v>
      </c>
      <c r="G441" s="229"/>
      <c r="H441" s="232">
        <v>1.0149999999999999</v>
      </c>
      <c r="I441" s="233"/>
      <c r="J441" s="229"/>
      <c r="K441" s="229"/>
      <c r="L441" s="234"/>
      <c r="M441" s="235"/>
      <c r="N441" s="236"/>
      <c r="O441" s="236"/>
      <c r="P441" s="236"/>
      <c r="Q441" s="236"/>
      <c r="R441" s="236"/>
      <c r="S441" s="236"/>
      <c r="T441" s="237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8" t="s">
        <v>150</v>
      </c>
      <c r="AU441" s="238" t="s">
        <v>21</v>
      </c>
      <c r="AV441" s="13" t="s">
        <v>21</v>
      </c>
      <c r="AW441" s="13" t="s">
        <v>4</v>
      </c>
      <c r="AX441" s="13" t="s">
        <v>90</v>
      </c>
      <c r="AY441" s="238" t="s">
        <v>128</v>
      </c>
    </row>
    <row r="442" s="2" customFormat="1" ht="24.15" customHeight="1">
      <c r="A442" s="42"/>
      <c r="B442" s="43"/>
      <c r="C442" s="210" t="s">
        <v>658</v>
      </c>
      <c r="D442" s="210" t="s">
        <v>131</v>
      </c>
      <c r="E442" s="211" t="s">
        <v>659</v>
      </c>
      <c r="F442" s="212" t="s">
        <v>660</v>
      </c>
      <c r="G442" s="213" t="s">
        <v>388</v>
      </c>
      <c r="H442" s="214">
        <v>1</v>
      </c>
      <c r="I442" s="215"/>
      <c r="J442" s="216">
        <f>ROUND(I442*H442,2)</f>
        <v>0</v>
      </c>
      <c r="K442" s="212" t="s">
        <v>221</v>
      </c>
      <c r="L442" s="48"/>
      <c r="M442" s="217" t="s">
        <v>44</v>
      </c>
      <c r="N442" s="218" t="s">
        <v>53</v>
      </c>
      <c r="O442" s="88"/>
      <c r="P442" s="219">
        <f>O442*H442</f>
        <v>0</v>
      </c>
      <c r="Q442" s="219">
        <v>0</v>
      </c>
      <c r="R442" s="219">
        <f>Q442*H442</f>
        <v>0</v>
      </c>
      <c r="S442" s="219">
        <v>0</v>
      </c>
      <c r="T442" s="220">
        <f>S442*H442</f>
        <v>0</v>
      </c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R442" s="221" t="s">
        <v>146</v>
      </c>
      <c r="AT442" s="221" t="s">
        <v>131</v>
      </c>
      <c r="AU442" s="221" t="s">
        <v>21</v>
      </c>
      <c r="AY442" s="20" t="s">
        <v>128</v>
      </c>
      <c r="BE442" s="222">
        <f>IF(N442="základní",J442,0)</f>
        <v>0</v>
      </c>
      <c r="BF442" s="222">
        <f>IF(N442="snížená",J442,0)</f>
        <v>0</v>
      </c>
      <c r="BG442" s="222">
        <f>IF(N442="zákl. přenesená",J442,0)</f>
        <v>0</v>
      </c>
      <c r="BH442" s="222">
        <f>IF(N442="sníž. přenesená",J442,0)</f>
        <v>0</v>
      </c>
      <c r="BI442" s="222">
        <f>IF(N442="nulová",J442,0)</f>
        <v>0</v>
      </c>
      <c r="BJ442" s="20" t="s">
        <v>90</v>
      </c>
      <c r="BK442" s="222">
        <f>ROUND(I442*H442,2)</f>
        <v>0</v>
      </c>
      <c r="BL442" s="20" t="s">
        <v>146</v>
      </c>
      <c r="BM442" s="221" t="s">
        <v>661</v>
      </c>
    </row>
    <row r="443" s="2" customFormat="1">
      <c r="A443" s="42"/>
      <c r="B443" s="43"/>
      <c r="C443" s="44"/>
      <c r="D443" s="243" t="s">
        <v>223</v>
      </c>
      <c r="E443" s="44"/>
      <c r="F443" s="244" t="s">
        <v>662</v>
      </c>
      <c r="G443" s="44"/>
      <c r="H443" s="44"/>
      <c r="I443" s="225"/>
      <c r="J443" s="44"/>
      <c r="K443" s="44"/>
      <c r="L443" s="48"/>
      <c r="M443" s="226"/>
      <c r="N443" s="227"/>
      <c r="O443" s="88"/>
      <c r="P443" s="88"/>
      <c r="Q443" s="88"/>
      <c r="R443" s="88"/>
      <c r="S443" s="88"/>
      <c r="T443" s="89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T443" s="20" t="s">
        <v>223</v>
      </c>
      <c r="AU443" s="20" t="s">
        <v>21</v>
      </c>
    </row>
    <row r="444" s="13" customFormat="1">
      <c r="A444" s="13"/>
      <c r="B444" s="228"/>
      <c r="C444" s="229"/>
      <c r="D444" s="223" t="s">
        <v>150</v>
      </c>
      <c r="E444" s="230" t="s">
        <v>44</v>
      </c>
      <c r="F444" s="231" t="s">
        <v>90</v>
      </c>
      <c r="G444" s="229"/>
      <c r="H444" s="232">
        <v>1</v>
      </c>
      <c r="I444" s="233"/>
      <c r="J444" s="229"/>
      <c r="K444" s="229"/>
      <c r="L444" s="234"/>
      <c r="M444" s="235"/>
      <c r="N444" s="236"/>
      <c r="O444" s="236"/>
      <c r="P444" s="236"/>
      <c r="Q444" s="236"/>
      <c r="R444" s="236"/>
      <c r="S444" s="236"/>
      <c r="T444" s="237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8" t="s">
        <v>150</v>
      </c>
      <c r="AU444" s="238" t="s">
        <v>21</v>
      </c>
      <c r="AV444" s="13" t="s">
        <v>21</v>
      </c>
      <c r="AW444" s="13" t="s">
        <v>42</v>
      </c>
      <c r="AX444" s="13" t="s">
        <v>90</v>
      </c>
      <c r="AY444" s="238" t="s">
        <v>128</v>
      </c>
    </row>
    <row r="445" s="2" customFormat="1" ht="16.5" customHeight="1">
      <c r="A445" s="42"/>
      <c r="B445" s="43"/>
      <c r="C445" s="270" t="s">
        <v>663</v>
      </c>
      <c r="D445" s="270" t="s">
        <v>368</v>
      </c>
      <c r="E445" s="271" t="s">
        <v>664</v>
      </c>
      <c r="F445" s="272" t="s">
        <v>665</v>
      </c>
      <c r="G445" s="273" t="s">
        <v>388</v>
      </c>
      <c r="H445" s="274">
        <v>1.0149999999999999</v>
      </c>
      <c r="I445" s="275"/>
      <c r="J445" s="276">
        <f>ROUND(I445*H445,2)</f>
        <v>0</v>
      </c>
      <c r="K445" s="272" t="s">
        <v>221</v>
      </c>
      <c r="L445" s="277"/>
      <c r="M445" s="278" t="s">
        <v>44</v>
      </c>
      <c r="N445" s="279" t="s">
        <v>53</v>
      </c>
      <c r="O445" s="88"/>
      <c r="P445" s="219">
        <f>O445*H445</f>
        <v>0</v>
      </c>
      <c r="Q445" s="219">
        <v>0.0095399999999999999</v>
      </c>
      <c r="R445" s="219">
        <f>Q445*H445</f>
        <v>0.0096830999999999983</v>
      </c>
      <c r="S445" s="219">
        <v>0</v>
      </c>
      <c r="T445" s="220">
        <f>S445*H445</f>
        <v>0</v>
      </c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R445" s="221" t="s">
        <v>165</v>
      </c>
      <c r="AT445" s="221" t="s">
        <v>368</v>
      </c>
      <c r="AU445" s="221" t="s">
        <v>21</v>
      </c>
      <c r="AY445" s="20" t="s">
        <v>128</v>
      </c>
      <c r="BE445" s="222">
        <f>IF(N445="základní",J445,0)</f>
        <v>0</v>
      </c>
      <c r="BF445" s="222">
        <f>IF(N445="snížená",J445,0)</f>
        <v>0</v>
      </c>
      <c r="BG445" s="222">
        <f>IF(N445="zákl. přenesená",J445,0)</f>
        <v>0</v>
      </c>
      <c r="BH445" s="222">
        <f>IF(N445="sníž. přenesená",J445,0)</f>
        <v>0</v>
      </c>
      <c r="BI445" s="222">
        <f>IF(N445="nulová",J445,0)</f>
        <v>0</v>
      </c>
      <c r="BJ445" s="20" t="s">
        <v>90</v>
      </c>
      <c r="BK445" s="222">
        <f>ROUND(I445*H445,2)</f>
        <v>0</v>
      </c>
      <c r="BL445" s="20" t="s">
        <v>146</v>
      </c>
      <c r="BM445" s="221" t="s">
        <v>666</v>
      </c>
    </row>
    <row r="446" s="13" customFormat="1">
      <c r="A446" s="13"/>
      <c r="B446" s="228"/>
      <c r="C446" s="229"/>
      <c r="D446" s="223" t="s">
        <v>150</v>
      </c>
      <c r="E446" s="229"/>
      <c r="F446" s="231" t="s">
        <v>657</v>
      </c>
      <c r="G446" s="229"/>
      <c r="H446" s="232">
        <v>1.0149999999999999</v>
      </c>
      <c r="I446" s="233"/>
      <c r="J446" s="229"/>
      <c r="K446" s="229"/>
      <c r="L446" s="234"/>
      <c r="M446" s="235"/>
      <c r="N446" s="236"/>
      <c r="O446" s="236"/>
      <c r="P446" s="236"/>
      <c r="Q446" s="236"/>
      <c r="R446" s="236"/>
      <c r="S446" s="236"/>
      <c r="T446" s="237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8" t="s">
        <v>150</v>
      </c>
      <c r="AU446" s="238" t="s">
        <v>21</v>
      </c>
      <c r="AV446" s="13" t="s">
        <v>21</v>
      </c>
      <c r="AW446" s="13" t="s">
        <v>4</v>
      </c>
      <c r="AX446" s="13" t="s">
        <v>90</v>
      </c>
      <c r="AY446" s="238" t="s">
        <v>128</v>
      </c>
    </row>
    <row r="447" s="2" customFormat="1" ht="21.75" customHeight="1">
      <c r="A447" s="42"/>
      <c r="B447" s="43"/>
      <c r="C447" s="210" t="s">
        <v>667</v>
      </c>
      <c r="D447" s="210" t="s">
        <v>131</v>
      </c>
      <c r="E447" s="211" t="s">
        <v>668</v>
      </c>
      <c r="F447" s="212" t="s">
        <v>669</v>
      </c>
      <c r="G447" s="213" t="s">
        <v>388</v>
      </c>
      <c r="H447" s="214">
        <v>2</v>
      </c>
      <c r="I447" s="215"/>
      <c r="J447" s="216">
        <f>ROUND(I447*H447,2)</f>
        <v>0</v>
      </c>
      <c r="K447" s="212" t="s">
        <v>221</v>
      </c>
      <c r="L447" s="48"/>
      <c r="M447" s="217" t="s">
        <v>44</v>
      </c>
      <c r="N447" s="218" t="s">
        <v>53</v>
      </c>
      <c r="O447" s="88"/>
      <c r="P447" s="219">
        <f>O447*H447</f>
        <v>0</v>
      </c>
      <c r="Q447" s="219">
        <v>0</v>
      </c>
      <c r="R447" s="219">
        <f>Q447*H447</f>
        <v>0</v>
      </c>
      <c r="S447" s="219">
        <v>0</v>
      </c>
      <c r="T447" s="220">
        <f>S447*H447</f>
        <v>0</v>
      </c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R447" s="221" t="s">
        <v>146</v>
      </c>
      <c r="AT447" s="221" t="s">
        <v>131</v>
      </c>
      <c r="AU447" s="221" t="s">
        <v>21</v>
      </c>
      <c r="AY447" s="20" t="s">
        <v>128</v>
      </c>
      <c r="BE447" s="222">
        <f>IF(N447="základní",J447,0)</f>
        <v>0</v>
      </c>
      <c r="BF447" s="222">
        <f>IF(N447="snížená",J447,0)</f>
        <v>0</v>
      </c>
      <c r="BG447" s="222">
        <f>IF(N447="zákl. přenesená",J447,0)</f>
        <v>0</v>
      </c>
      <c r="BH447" s="222">
        <f>IF(N447="sníž. přenesená",J447,0)</f>
        <v>0</v>
      </c>
      <c r="BI447" s="222">
        <f>IF(N447="nulová",J447,0)</f>
        <v>0</v>
      </c>
      <c r="BJ447" s="20" t="s">
        <v>90</v>
      </c>
      <c r="BK447" s="222">
        <f>ROUND(I447*H447,2)</f>
        <v>0</v>
      </c>
      <c r="BL447" s="20" t="s">
        <v>146</v>
      </c>
      <c r="BM447" s="221" t="s">
        <v>670</v>
      </c>
    </row>
    <row r="448" s="2" customFormat="1">
      <c r="A448" s="42"/>
      <c r="B448" s="43"/>
      <c r="C448" s="44"/>
      <c r="D448" s="243" t="s">
        <v>223</v>
      </c>
      <c r="E448" s="44"/>
      <c r="F448" s="244" t="s">
        <v>671</v>
      </c>
      <c r="G448" s="44"/>
      <c r="H448" s="44"/>
      <c r="I448" s="225"/>
      <c r="J448" s="44"/>
      <c r="K448" s="44"/>
      <c r="L448" s="48"/>
      <c r="M448" s="226"/>
      <c r="N448" s="227"/>
      <c r="O448" s="88"/>
      <c r="P448" s="88"/>
      <c r="Q448" s="88"/>
      <c r="R448" s="88"/>
      <c r="S448" s="88"/>
      <c r="T448" s="89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T448" s="20" t="s">
        <v>223</v>
      </c>
      <c r="AU448" s="20" t="s">
        <v>21</v>
      </c>
    </row>
    <row r="449" s="13" customFormat="1">
      <c r="A449" s="13"/>
      <c r="B449" s="228"/>
      <c r="C449" s="229"/>
      <c r="D449" s="223" t="s">
        <v>150</v>
      </c>
      <c r="E449" s="230" t="s">
        <v>44</v>
      </c>
      <c r="F449" s="231" t="s">
        <v>672</v>
      </c>
      <c r="G449" s="229"/>
      <c r="H449" s="232">
        <v>2</v>
      </c>
      <c r="I449" s="233"/>
      <c r="J449" s="229"/>
      <c r="K449" s="229"/>
      <c r="L449" s="234"/>
      <c r="M449" s="235"/>
      <c r="N449" s="236"/>
      <c r="O449" s="236"/>
      <c r="P449" s="236"/>
      <c r="Q449" s="236"/>
      <c r="R449" s="236"/>
      <c r="S449" s="236"/>
      <c r="T449" s="237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8" t="s">
        <v>150</v>
      </c>
      <c r="AU449" s="238" t="s">
        <v>21</v>
      </c>
      <c r="AV449" s="13" t="s">
        <v>21</v>
      </c>
      <c r="AW449" s="13" t="s">
        <v>42</v>
      </c>
      <c r="AX449" s="13" t="s">
        <v>90</v>
      </c>
      <c r="AY449" s="238" t="s">
        <v>128</v>
      </c>
    </row>
    <row r="450" s="2" customFormat="1" ht="24.15" customHeight="1">
      <c r="A450" s="42"/>
      <c r="B450" s="43"/>
      <c r="C450" s="210" t="s">
        <v>673</v>
      </c>
      <c r="D450" s="210" t="s">
        <v>131</v>
      </c>
      <c r="E450" s="211" t="s">
        <v>674</v>
      </c>
      <c r="F450" s="212" t="s">
        <v>675</v>
      </c>
      <c r="G450" s="213" t="s">
        <v>388</v>
      </c>
      <c r="H450" s="214">
        <v>3</v>
      </c>
      <c r="I450" s="215"/>
      <c r="J450" s="216">
        <f>ROUND(I450*H450,2)</f>
        <v>0</v>
      </c>
      <c r="K450" s="212" t="s">
        <v>221</v>
      </c>
      <c r="L450" s="48"/>
      <c r="M450" s="217" t="s">
        <v>44</v>
      </c>
      <c r="N450" s="218" t="s">
        <v>53</v>
      </c>
      <c r="O450" s="88"/>
      <c r="P450" s="219">
        <f>O450*H450</f>
        <v>0</v>
      </c>
      <c r="Q450" s="219">
        <v>0.0016199999999999999</v>
      </c>
      <c r="R450" s="219">
        <f>Q450*H450</f>
        <v>0.0048599999999999997</v>
      </c>
      <c r="S450" s="219">
        <v>0</v>
      </c>
      <c r="T450" s="220">
        <f>S450*H450</f>
        <v>0</v>
      </c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R450" s="221" t="s">
        <v>146</v>
      </c>
      <c r="AT450" s="221" t="s">
        <v>131</v>
      </c>
      <c r="AU450" s="221" t="s">
        <v>21</v>
      </c>
      <c r="AY450" s="20" t="s">
        <v>128</v>
      </c>
      <c r="BE450" s="222">
        <f>IF(N450="základní",J450,0)</f>
        <v>0</v>
      </c>
      <c r="BF450" s="222">
        <f>IF(N450="snížená",J450,0)</f>
        <v>0</v>
      </c>
      <c r="BG450" s="222">
        <f>IF(N450="zákl. přenesená",J450,0)</f>
        <v>0</v>
      </c>
      <c r="BH450" s="222">
        <f>IF(N450="sníž. přenesená",J450,0)</f>
        <v>0</v>
      </c>
      <c r="BI450" s="222">
        <f>IF(N450="nulová",J450,0)</f>
        <v>0</v>
      </c>
      <c r="BJ450" s="20" t="s">
        <v>90</v>
      </c>
      <c r="BK450" s="222">
        <f>ROUND(I450*H450,2)</f>
        <v>0</v>
      </c>
      <c r="BL450" s="20" t="s">
        <v>146</v>
      </c>
      <c r="BM450" s="221" t="s">
        <v>676</v>
      </c>
    </row>
    <row r="451" s="2" customFormat="1">
      <c r="A451" s="42"/>
      <c r="B451" s="43"/>
      <c r="C451" s="44"/>
      <c r="D451" s="243" t="s">
        <v>223</v>
      </c>
      <c r="E451" s="44"/>
      <c r="F451" s="244" t="s">
        <v>677</v>
      </c>
      <c r="G451" s="44"/>
      <c r="H451" s="44"/>
      <c r="I451" s="225"/>
      <c r="J451" s="44"/>
      <c r="K451" s="44"/>
      <c r="L451" s="48"/>
      <c r="M451" s="226"/>
      <c r="N451" s="227"/>
      <c r="O451" s="88"/>
      <c r="P451" s="88"/>
      <c r="Q451" s="88"/>
      <c r="R451" s="88"/>
      <c r="S451" s="88"/>
      <c r="T451" s="89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T451" s="20" t="s">
        <v>223</v>
      </c>
      <c r="AU451" s="20" t="s">
        <v>21</v>
      </c>
    </row>
    <row r="452" s="13" customFormat="1">
      <c r="A452" s="13"/>
      <c r="B452" s="228"/>
      <c r="C452" s="229"/>
      <c r="D452" s="223" t="s">
        <v>150</v>
      </c>
      <c r="E452" s="230" t="s">
        <v>44</v>
      </c>
      <c r="F452" s="231" t="s">
        <v>678</v>
      </c>
      <c r="G452" s="229"/>
      <c r="H452" s="232">
        <v>3</v>
      </c>
      <c r="I452" s="233"/>
      <c r="J452" s="229"/>
      <c r="K452" s="229"/>
      <c r="L452" s="234"/>
      <c r="M452" s="235"/>
      <c r="N452" s="236"/>
      <c r="O452" s="236"/>
      <c r="P452" s="236"/>
      <c r="Q452" s="236"/>
      <c r="R452" s="236"/>
      <c r="S452" s="236"/>
      <c r="T452" s="237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8" t="s">
        <v>150</v>
      </c>
      <c r="AU452" s="238" t="s">
        <v>21</v>
      </c>
      <c r="AV452" s="13" t="s">
        <v>21</v>
      </c>
      <c r="AW452" s="13" t="s">
        <v>42</v>
      </c>
      <c r="AX452" s="13" t="s">
        <v>90</v>
      </c>
      <c r="AY452" s="238" t="s">
        <v>128</v>
      </c>
    </row>
    <row r="453" s="2" customFormat="1" ht="24.15" customHeight="1">
      <c r="A453" s="42"/>
      <c r="B453" s="43"/>
      <c r="C453" s="270" t="s">
        <v>679</v>
      </c>
      <c r="D453" s="270" t="s">
        <v>368</v>
      </c>
      <c r="E453" s="271" t="s">
        <v>680</v>
      </c>
      <c r="F453" s="272" t="s">
        <v>681</v>
      </c>
      <c r="G453" s="273" t="s">
        <v>388</v>
      </c>
      <c r="H453" s="274">
        <v>1.01</v>
      </c>
      <c r="I453" s="275"/>
      <c r="J453" s="276">
        <f>ROUND(I453*H453,2)</f>
        <v>0</v>
      </c>
      <c r="K453" s="272" t="s">
        <v>44</v>
      </c>
      <c r="L453" s="277"/>
      <c r="M453" s="278" t="s">
        <v>44</v>
      </c>
      <c r="N453" s="279" t="s">
        <v>53</v>
      </c>
      <c r="O453" s="88"/>
      <c r="P453" s="219">
        <f>O453*H453</f>
        <v>0</v>
      </c>
      <c r="Q453" s="219">
        <v>0.0091999999999999998</v>
      </c>
      <c r="R453" s="219">
        <f>Q453*H453</f>
        <v>0.0092919999999999999</v>
      </c>
      <c r="S453" s="219">
        <v>0</v>
      </c>
      <c r="T453" s="220">
        <f>S453*H453</f>
        <v>0</v>
      </c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R453" s="221" t="s">
        <v>165</v>
      </c>
      <c r="AT453" s="221" t="s">
        <v>368</v>
      </c>
      <c r="AU453" s="221" t="s">
        <v>21</v>
      </c>
      <c r="AY453" s="20" t="s">
        <v>128</v>
      </c>
      <c r="BE453" s="222">
        <f>IF(N453="základní",J453,0)</f>
        <v>0</v>
      </c>
      <c r="BF453" s="222">
        <f>IF(N453="snížená",J453,0)</f>
        <v>0</v>
      </c>
      <c r="BG453" s="222">
        <f>IF(N453="zákl. přenesená",J453,0)</f>
        <v>0</v>
      </c>
      <c r="BH453" s="222">
        <f>IF(N453="sníž. přenesená",J453,0)</f>
        <v>0</v>
      </c>
      <c r="BI453" s="222">
        <f>IF(N453="nulová",J453,0)</f>
        <v>0</v>
      </c>
      <c r="BJ453" s="20" t="s">
        <v>90</v>
      </c>
      <c r="BK453" s="222">
        <f>ROUND(I453*H453,2)</f>
        <v>0</v>
      </c>
      <c r="BL453" s="20" t="s">
        <v>146</v>
      </c>
      <c r="BM453" s="221" t="s">
        <v>682</v>
      </c>
    </row>
    <row r="454" s="13" customFormat="1">
      <c r="A454" s="13"/>
      <c r="B454" s="228"/>
      <c r="C454" s="229"/>
      <c r="D454" s="223" t="s">
        <v>150</v>
      </c>
      <c r="E454" s="230" t="s">
        <v>44</v>
      </c>
      <c r="F454" s="231" t="s">
        <v>90</v>
      </c>
      <c r="G454" s="229"/>
      <c r="H454" s="232">
        <v>1</v>
      </c>
      <c r="I454" s="233"/>
      <c r="J454" s="229"/>
      <c r="K454" s="229"/>
      <c r="L454" s="234"/>
      <c r="M454" s="235"/>
      <c r="N454" s="236"/>
      <c r="O454" s="236"/>
      <c r="P454" s="236"/>
      <c r="Q454" s="236"/>
      <c r="R454" s="236"/>
      <c r="S454" s="236"/>
      <c r="T454" s="237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8" t="s">
        <v>150</v>
      </c>
      <c r="AU454" s="238" t="s">
        <v>21</v>
      </c>
      <c r="AV454" s="13" t="s">
        <v>21</v>
      </c>
      <c r="AW454" s="13" t="s">
        <v>42</v>
      </c>
      <c r="AX454" s="13" t="s">
        <v>90</v>
      </c>
      <c r="AY454" s="238" t="s">
        <v>128</v>
      </c>
    </row>
    <row r="455" s="13" customFormat="1">
      <c r="A455" s="13"/>
      <c r="B455" s="228"/>
      <c r="C455" s="229"/>
      <c r="D455" s="223" t="s">
        <v>150</v>
      </c>
      <c r="E455" s="229"/>
      <c r="F455" s="231" t="s">
        <v>498</v>
      </c>
      <c r="G455" s="229"/>
      <c r="H455" s="232">
        <v>1.01</v>
      </c>
      <c r="I455" s="233"/>
      <c r="J455" s="229"/>
      <c r="K455" s="229"/>
      <c r="L455" s="234"/>
      <c r="M455" s="235"/>
      <c r="N455" s="236"/>
      <c r="O455" s="236"/>
      <c r="P455" s="236"/>
      <c r="Q455" s="236"/>
      <c r="R455" s="236"/>
      <c r="S455" s="236"/>
      <c r="T455" s="237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8" t="s">
        <v>150</v>
      </c>
      <c r="AU455" s="238" t="s">
        <v>21</v>
      </c>
      <c r="AV455" s="13" t="s">
        <v>21</v>
      </c>
      <c r="AW455" s="13" t="s">
        <v>4</v>
      </c>
      <c r="AX455" s="13" t="s">
        <v>90</v>
      </c>
      <c r="AY455" s="238" t="s">
        <v>128</v>
      </c>
    </row>
    <row r="456" s="2" customFormat="1" ht="24.15" customHeight="1">
      <c r="A456" s="42"/>
      <c r="B456" s="43"/>
      <c r="C456" s="270" t="s">
        <v>683</v>
      </c>
      <c r="D456" s="270" t="s">
        <v>368</v>
      </c>
      <c r="E456" s="271" t="s">
        <v>684</v>
      </c>
      <c r="F456" s="272" t="s">
        <v>685</v>
      </c>
      <c r="G456" s="273" t="s">
        <v>388</v>
      </c>
      <c r="H456" s="274">
        <v>2.02</v>
      </c>
      <c r="I456" s="275"/>
      <c r="J456" s="276">
        <f>ROUND(I456*H456,2)</f>
        <v>0</v>
      </c>
      <c r="K456" s="272" t="s">
        <v>44</v>
      </c>
      <c r="L456" s="277"/>
      <c r="M456" s="278" t="s">
        <v>44</v>
      </c>
      <c r="N456" s="279" t="s">
        <v>53</v>
      </c>
      <c r="O456" s="88"/>
      <c r="P456" s="219">
        <f>O456*H456</f>
        <v>0</v>
      </c>
      <c r="Q456" s="219">
        <v>0.0041999999999999997</v>
      </c>
      <c r="R456" s="219">
        <f>Q456*H456</f>
        <v>0.0084840000000000002</v>
      </c>
      <c r="S456" s="219">
        <v>0</v>
      </c>
      <c r="T456" s="220">
        <f>S456*H456</f>
        <v>0</v>
      </c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R456" s="221" t="s">
        <v>165</v>
      </c>
      <c r="AT456" s="221" t="s">
        <v>368</v>
      </c>
      <c r="AU456" s="221" t="s">
        <v>21</v>
      </c>
      <c r="AY456" s="20" t="s">
        <v>128</v>
      </c>
      <c r="BE456" s="222">
        <f>IF(N456="základní",J456,0)</f>
        <v>0</v>
      </c>
      <c r="BF456" s="222">
        <f>IF(N456="snížená",J456,0)</f>
        <v>0</v>
      </c>
      <c r="BG456" s="222">
        <f>IF(N456="zákl. přenesená",J456,0)</f>
        <v>0</v>
      </c>
      <c r="BH456" s="222">
        <f>IF(N456="sníž. přenesená",J456,0)</f>
        <v>0</v>
      </c>
      <c r="BI456" s="222">
        <f>IF(N456="nulová",J456,0)</f>
        <v>0</v>
      </c>
      <c r="BJ456" s="20" t="s">
        <v>90</v>
      </c>
      <c r="BK456" s="222">
        <f>ROUND(I456*H456,2)</f>
        <v>0</v>
      </c>
      <c r="BL456" s="20" t="s">
        <v>146</v>
      </c>
      <c r="BM456" s="221" t="s">
        <v>686</v>
      </c>
    </row>
    <row r="457" s="13" customFormat="1">
      <c r="A457" s="13"/>
      <c r="B457" s="228"/>
      <c r="C457" s="229"/>
      <c r="D457" s="223" t="s">
        <v>150</v>
      </c>
      <c r="E457" s="229"/>
      <c r="F457" s="231" t="s">
        <v>493</v>
      </c>
      <c r="G457" s="229"/>
      <c r="H457" s="232">
        <v>2.02</v>
      </c>
      <c r="I457" s="233"/>
      <c r="J457" s="229"/>
      <c r="K457" s="229"/>
      <c r="L457" s="234"/>
      <c r="M457" s="235"/>
      <c r="N457" s="236"/>
      <c r="O457" s="236"/>
      <c r="P457" s="236"/>
      <c r="Q457" s="236"/>
      <c r="R457" s="236"/>
      <c r="S457" s="236"/>
      <c r="T457" s="237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8" t="s">
        <v>150</v>
      </c>
      <c r="AU457" s="238" t="s">
        <v>21</v>
      </c>
      <c r="AV457" s="13" t="s">
        <v>21</v>
      </c>
      <c r="AW457" s="13" t="s">
        <v>4</v>
      </c>
      <c r="AX457" s="13" t="s">
        <v>90</v>
      </c>
      <c r="AY457" s="238" t="s">
        <v>128</v>
      </c>
    </row>
    <row r="458" s="2" customFormat="1" ht="16.5" customHeight="1">
      <c r="A458" s="42"/>
      <c r="B458" s="43"/>
      <c r="C458" s="270" t="s">
        <v>687</v>
      </c>
      <c r="D458" s="270" t="s">
        <v>368</v>
      </c>
      <c r="E458" s="271" t="s">
        <v>688</v>
      </c>
      <c r="F458" s="272" t="s">
        <v>689</v>
      </c>
      <c r="G458" s="273" t="s">
        <v>388</v>
      </c>
      <c r="H458" s="274">
        <v>3.0299999999999998</v>
      </c>
      <c r="I458" s="275"/>
      <c r="J458" s="276">
        <f>ROUND(I458*H458,2)</f>
        <v>0</v>
      </c>
      <c r="K458" s="272" t="s">
        <v>221</v>
      </c>
      <c r="L458" s="277"/>
      <c r="M458" s="278" t="s">
        <v>44</v>
      </c>
      <c r="N458" s="279" t="s">
        <v>53</v>
      </c>
      <c r="O458" s="88"/>
      <c r="P458" s="219">
        <f>O458*H458</f>
        <v>0</v>
      </c>
      <c r="Q458" s="219">
        <v>0.01847</v>
      </c>
      <c r="R458" s="219">
        <f>Q458*H458</f>
        <v>0.055964099999999996</v>
      </c>
      <c r="S458" s="219">
        <v>0</v>
      </c>
      <c r="T458" s="220">
        <f>S458*H458</f>
        <v>0</v>
      </c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R458" s="221" t="s">
        <v>165</v>
      </c>
      <c r="AT458" s="221" t="s">
        <v>368</v>
      </c>
      <c r="AU458" s="221" t="s">
        <v>21</v>
      </c>
      <c r="AY458" s="20" t="s">
        <v>128</v>
      </c>
      <c r="BE458" s="222">
        <f>IF(N458="základní",J458,0)</f>
        <v>0</v>
      </c>
      <c r="BF458" s="222">
        <f>IF(N458="snížená",J458,0)</f>
        <v>0</v>
      </c>
      <c r="BG458" s="222">
        <f>IF(N458="zákl. přenesená",J458,0)</f>
        <v>0</v>
      </c>
      <c r="BH458" s="222">
        <f>IF(N458="sníž. přenesená",J458,0)</f>
        <v>0</v>
      </c>
      <c r="BI458" s="222">
        <f>IF(N458="nulová",J458,0)</f>
        <v>0</v>
      </c>
      <c r="BJ458" s="20" t="s">
        <v>90</v>
      </c>
      <c r="BK458" s="222">
        <f>ROUND(I458*H458,2)</f>
        <v>0</v>
      </c>
      <c r="BL458" s="20" t="s">
        <v>146</v>
      </c>
      <c r="BM458" s="221" t="s">
        <v>690</v>
      </c>
    </row>
    <row r="459" s="13" customFormat="1">
      <c r="A459" s="13"/>
      <c r="B459" s="228"/>
      <c r="C459" s="229"/>
      <c r="D459" s="223" t="s">
        <v>150</v>
      </c>
      <c r="E459" s="230" t="s">
        <v>44</v>
      </c>
      <c r="F459" s="231" t="s">
        <v>678</v>
      </c>
      <c r="G459" s="229"/>
      <c r="H459" s="232">
        <v>3</v>
      </c>
      <c r="I459" s="233"/>
      <c r="J459" s="229"/>
      <c r="K459" s="229"/>
      <c r="L459" s="234"/>
      <c r="M459" s="235"/>
      <c r="N459" s="236"/>
      <c r="O459" s="236"/>
      <c r="P459" s="236"/>
      <c r="Q459" s="236"/>
      <c r="R459" s="236"/>
      <c r="S459" s="236"/>
      <c r="T459" s="237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8" t="s">
        <v>150</v>
      </c>
      <c r="AU459" s="238" t="s">
        <v>21</v>
      </c>
      <c r="AV459" s="13" t="s">
        <v>21</v>
      </c>
      <c r="AW459" s="13" t="s">
        <v>42</v>
      </c>
      <c r="AX459" s="13" t="s">
        <v>90</v>
      </c>
      <c r="AY459" s="238" t="s">
        <v>128</v>
      </c>
    </row>
    <row r="460" s="13" customFormat="1">
      <c r="A460" s="13"/>
      <c r="B460" s="228"/>
      <c r="C460" s="229"/>
      <c r="D460" s="223" t="s">
        <v>150</v>
      </c>
      <c r="E460" s="229"/>
      <c r="F460" s="231" t="s">
        <v>586</v>
      </c>
      <c r="G460" s="229"/>
      <c r="H460" s="232">
        <v>3.0299999999999998</v>
      </c>
      <c r="I460" s="233"/>
      <c r="J460" s="229"/>
      <c r="K460" s="229"/>
      <c r="L460" s="234"/>
      <c r="M460" s="235"/>
      <c r="N460" s="236"/>
      <c r="O460" s="236"/>
      <c r="P460" s="236"/>
      <c r="Q460" s="236"/>
      <c r="R460" s="236"/>
      <c r="S460" s="236"/>
      <c r="T460" s="237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8" t="s">
        <v>150</v>
      </c>
      <c r="AU460" s="238" t="s">
        <v>21</v>
      </c>
      <c r="AV460" s="13" t="s">
        <v>21</v>
      </c>
      <c r="AW460" s="13" t="s">
        <v>4</v>
      </c>
      <c r="AX460" s="13" t="s">
        <v>90</v>
      </c>
      <c r="AY460" s="238" t="s">
        <v>128</v>
      </c>
    </row>
    <row r="461" s="2" customFormat="1" ht="24.15" customHeight="1">
      <c r="A461" s="42"/>
      <c r="B461" s="43"/>
      <c r="C461" s="210" t="s">
        <v>691</v>
      </c>
      <c r="D461" s="210" t="s">
        <v>131</v>
      </c>
      <c r="E461" s="211" t="s">
        <v>692</v>
      </c>
      <c r="F461" s="212" t="s">
        <v>693</v>
      </c>
      <c r="G461" s="213" t="s">
        <v>388</v>
      </c>
      <c r="H461" s="214">
        <v>2</v>
      </c>
      <c r="I461" s="215"/>
      <c r="J461" s="216">
        <f>ROUND(I461*H461,2)</f>
        <v>0</v>
      </c>
      <c r="K461" s="212" t="s">
        <v>221</v>
      </c>
      <c r="L461" s="48"/>
      <c r="M461" s="217" t="s">
        <v>44</v>
      </c>
      <c r="N461" s="218" t="s">
        <v>53</v>
      </c>
      <c r="O461" s="88"/>
      <c r="P461" s="219">
        <f>O461*H461</f>
        <v>0</v>
      </c>
      <c r="Q461" s="219">
        <v>0.0016299999999999999</v>
      </c>
      <c r="R461" s="219">
        <f>Q461*H461</f>
        <v>0.0032599999999999999</v>
      </c>
      <c r="S461" s="219">
        <v>0</v>
      </c>
      <c r="T461" s="220">
        <f>S461*H461</f>
        <v>0</v>
      </c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R461" s="221" t="s">
        <v>146</v>
      </c>
      <c r="AT461" s="221" t="s">
        <v>131</v>
      </c>
      <c r="AU461" s="221" t="s">
        <v>21</v>
      </c>
      <c r="AY461" s="20" t="s">
        <v>128</v>
      </c>
      <c r="BE461" s="222">
        <f>IF(N461="základní",J461,0)</f>
        <v>0</v>
      </c>
      <c r="BF461" s="222">
        <f>IF(N461="snížená",J461,0)</f>
        <v>0</v>
      </c>
      <c r="BG461" s="222">
        <f>IF(N461="zákl. přenesená",J461,0)</f>
        <v>0</v>
      </c>
      <c r="BH461" s="222">
        <f>IF(N461="sníž. přenesená",J461,0)</f>
        <v>0</v>
      </c>
      <c r="BI461" s="222">
        <f>IF(N461="nulová",J461,0)</f>
        <v>0</v>
      </c>
      <c r="BJ461" s="20" t="s">
        <v>90</v>
      </c>
      <c r="BK461" s="222">
        <f>ROUND(I461*H461,2)</f>
        <v>0</v>
      </c>
      <c r="BL461" s="20" t="s">
        <v>146</v>
      </c>
      <c r="BM461" s="221" t="s">
        <v>694</v>
      </c>
    </row>
    <row r="462" s="2" customFormat="1">
      <c r="A462" s="42"/>
      <c r="B462" s="43"/>
      <c r="C462" s="44"/>
      <c r="D462" s="243" t="s">
        <v>223</v>
      </c>
      <c r="E462" s="44"/>
      <c r="F462" s="244" t="s">
        <v>695</v>
      </c>
      <c r="G462" s="44"/>
      <c r="H462" s="44"/>
      <c r="I462" s="225"/>
      <c r="J462" s="44"/>
      <c r="K462" s="44"/>
      <c r="L462" s="48"/>
      <c r="M462" s="226"/>
      <c r="N462" s="227"/>
      <c r="O462" s="88"/>
      <c r="P462" s="88"/>
      <c r="Q462" s="88"/>
      <c r="R462" s="88"/>
      <c r="S462" s="88"/>
      <c r="T462" s="89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T462" s="20" t="s">
        <v>223</v>
      </c>
      <c r="AU462" s="20" t="s">
        <v>21</v>
      </c>
    </row>
    <row r="463" s="13" customFormat="1">
      <c r="A463" s="13"/>
      <c r="B463" s="228"/>
      <c r="C463" s="229"/>
      <c r="D463" s="223" t="s">
        <v>150</v>
      </c>
      <c r="E463" s="230" t="s">
        <v>44</v>
      </c>
      <c r="F463" s="231" t="s">
        <v>21</v>
      </c>
      <c r="G463" s="229"/>
      <c r="H463" s="232">
        <v>2</v>
      </c>
      <c r="I463" s="233"/>
      <c r="J463" s="229"/>
      <c r="K463" s="229"/>
      <c r="L463" s="234"/>
      <c r="M463" s="235"/>
      <c r="N463" s="236"/>
      <c r="O463" s="236"/>
      <c r="P463" s="236"/>
      <c r="Q463" s="236"/>
      <c r="R463" s="236"/>
      <c r="S463" s="236"/>
      <c r="T463" s="237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8" t="s">
        <v>150</v>
      </c>
      <c r="AU463" s="238" t="s">
        <v>21</v>
      </c>
      <c r="AV463" s="13" t="s">
        <v>21</v>
      </c>
      <c r="AW463" s="13" t="s">
        <v>42</v>
      </c>
      <c r="AX463" s="13" t="s">
        <v>90</v>
      </c>
      <c r="AY463" s="238" t="s">
        <v>128</v>
      </c>
    </row>
    <row r="464" s="2" customFormat="1" ht="16.5" customHeight="1">
      <c r="A464" s="42"/>
      <c r="B464" s="43"/>
      <c r="C464" s="270" t="s">
        <v>696</v>
      </c>
      <c r="D464" s="270" t="s">
        <v>368</v>
      </c>
      <c r="E464" s="271" t="s">
        <v>697</v>
      </c>
      <c r="F464" s="272" t="s">
        <v>698</v>
      </c>
      <c r="G464" s="273" t="s">
        <v>388</v>
      </c>
      <c r="H464" s="274">
        <v>2.02</v>
      </c>
      <c r="I464" s="275"/>
      <c r="J464" s="276">
        <f>ROUND(I464*H464,2)</f>
        <v>0</v>
      </c>
      <c r="K464" s="272" t="s">
        <v>221</v>
      </c>
      <c r="L464" s="277"/>
      <c r="M464" s="278" t="s">
        <v>44</v>
      </c>
      <c r="N464" s="279" t="s">
        <v>53</v>
      </c>
      <c r="O464" s="88"/>
      <c r="P464" s="219">
        <f>O464*H464</f>
        <v>0</v>
      </c>
      <c r="Q464" s="219">
        <v>0.028000000000000001</v>
      </c>
      <c r="R464" s="219">
        <f>Q464*H464</f>
        <v>0.056559999999999999</v>
      </c>
      <c r="S464" s="219">
        <v>0</v>
      </c>
      <c r="T464" s="220">
        <f>S464*H464</f>
        <v>0</v>
      </c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R464" s="221" t="s">
        <v>165</v>
      </c>
      <c r="AT464" s="221" t="s">
        <v>368</v>
      </c>
      <c r="AU464" s="221" t="s">
        <v>21</v>
      </c>
      <c r="AY464" s="20" t="s">
        <v>128</v>
      </c>
      <c r="BE464" s="222">
        <f>IF(N464="základní",J464,0)</f>
        <v>0</v>
      </c>
      <c r="BF464" s="222">
        <f>IF(N464="snížená",J464,0)</f>
        <v>0</v>
      </c>
      <c r="BG464" s="222">
        <f>IF(N464="zákl. přenesená",J464,0)</f>
        <v>0</v>
      </c>
      <c r="BH464" s="222">
        <f>IF(N464="sníž. přenesená",J464,0)</f>
        <v>0</v>
      </c>
      <c r="BI464" s="222">
        <f>IF(N464="nulová",J464,0)</f>
        <v>0</v>
      </c>
      <c r="BJ464" s="20" t="s">
        <v>90</v>
      </c>
      <c r="BK464" s="222">
        <f>ROUND(I464*H464,2)</f>
        <v>0</v>
      </c>
      <c r="BL464" s="20" t="s">
        <v>146</v>
      </c>
      <c r="BM464" s="221" t="s">
        <v>699</v>
      </c>
    </row>
    <row r="465" s="13" customFormat="1">
      <c r="A465" s="13"/>
      <c r="B465" s="228"/>
      <c r="C465" s="229"/>
      <c r="D465" s="223" t="s">
        <v>150</v>
      </c>
      <c r="E465" s="229"/>
      <c r="F465" s="231" t="s">
        <v>493</v>
      </c>
      <c r="G465" s="229"/>
      <c r="H465" s="232">
        <v>2.02</v>
      </c>
      <c r="I465" s="233"/>
      <c r="J465" s="229"/>
      <c r="K465" s="229"/>
      <c r="L465" s="234"/>
      <c r="M465" s="235"/>
      <c r="N465" s="236"/>
      <c r="O465" s="236"/>
      <c r="P465" s="236"/>
      <c r="Q465" s="236"/>
      <c r="R465" s="236"/>
      <c r="S465" s="236"/>
      <c r="T465" s="237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8" t="s">
        <v>150</v>
      </c>
      <c r="AU465" s="238" t="s">
        <v>21</v>
      </c>
      <c r="AV465" s="13" t="s">
        <v>21</v>
      </c>
      <c r="AW465" s="13" t="s">
        <v>4</v>
      </c>
      <c r="AX465" s="13" t="s">
        <v>90</v>
      </c>
      <c r="AY465" s="238" t="s">
        <v>128</v>
      </c>
    </row>
    <row r="466" s="2" customFormat="1" ht="16.5" customHeight="1">
      <c r="A466" s="42"/>
      <c r="B466" s="43"/>
      <c r="C466" s="210" t="s">
        <v>700</v>
      </c>
      <c r="D466" s="210" t="s">
        <v>131</v>
      </c>
      <c r="E466" s="211" t="s">
        <v>701</v>
      </c>
      <c r="F466" s="212" t="s">
        <v>702</v>
      </c>
      <c r="G466" s="213" t="s">
        <v>388</v>
      </c>
      <c r="H466" s="214">
        <v>1</v>
      </c>
      <c r="I466" s="215"/>
      <c r="J466" s="216">
        <f>ROUND(I466*H466,2)</f>
        <v>0</v>
      </c>
      <c r="K466" s="212" t="s">
        <v>221</v>
      </c>
      <c r="L466" s="48"/>
      <c r="M466" s="217" t="s">
        <v>44</v>
      </c>
      <c r="N466" s="218" t="s">
        <v>53</v>
      </c>
      <c r="O466" s="88"/>
      <c r="P466" s="219">
        <f>O466*H466</f>
        <v>0</v>
      </c>
      <c r="Q466" s="219">
        <v>0.0013600000000000001</v>
      </c>
      <c r="R466" s="219">
        <f>Q466*H466</f>
        <v>0.0013600000000000001</v>
      </c>
      <c r="S466" s="219">
        <v>0</v>
      </c>
      <c r="T466" s="220">
        <f>S466*H466</f>
        <v>0</v>
      </c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R466" s="221" t="s">
        <v>146</v>
      </c>
      <c r="AT466" s="221" t="s">
        <v>131</v>
      </c>
      <c r="AU466" s="221" t="s">
        <v>21</v>
      </c>
      <c r="AY466" s="20" t="s">
        <v>128</v>
      </c>
      <c r="BE466" s="222">
        <f>IF(N466="základní",J466,0)</f>
        <v>0</v>
      </c>
      <c r="BF466" s="222">
        <f>IF(N466="snížená",J466,0)</f>
        <v>0</v>
      </c>
      <c r="BG466" s="222">
        <f>IF(N466="zákl. přenesená",J466,0)</f>
        <v>0</v>
      </c>
      <c r="BH466" s="222">
        <f>IF(N466="sníž. přenesená",J466,0)</f>
        <v>0</v>
      </c>
      <c r="BI466" s="222">
        <f>IF(N466="nulová",J466,0)</f>
        <v>0</v>
      </c>
      <c r="BJ466" s="20" t="s">
        <v>90</v>
      </c>
      <c r="BK466" s="222">
        <f>ROUND(I466*H466,2)</f>
        <v>0</v>
      </c>
      <c r="BL466" s="20" t="s">
        <v>146</v>
      </c>
      <c r="BM466" s="221" t="s">
        <v>703</v>
      </c>
    </row>
    <row r="467" s="2" customFormat="1">
      <c r="A467" s="42"/>
      <c r="B467" s="43"/>
      <c r="C467" s="44"/>
      <c r="D467" s="243" t="s">
        <v>223</v>
      </c>
      <c r="E467" s="44"/>
      <c r="F467" s="244" t="s">
        <v>704</v>
      </c>
      <c r="G467" s="44"/>
      <c r="H467" s="44"/>
      <c r="I467" s="225"/>
      <c r="J467" s="44"/>
      <c r="K467" s="44"/>
      <c r="L467" s="48"/>
      <c r="M467" s="226"/>
      <c r="N467" s="227"/>
      <c r="O467" s="88"/>
      <c r="P467" s="88"/>
      <c r="Q467" s="88"/>
      <c r="R467" s="88"/>
      <c r="S467" s="88"/>
      <c r="T467" s="89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T467" s="20" t="s">
        <v>223</v>
      </c>
      <c r="AU467" s="20" t="s">
        <v>21</v>
      </c>
    </row>
    <row r="468" s="13" customFormat="1">
      <c r="A468" s="13"/>
      <c r="B468" s="228"/>
      <c r="C468" s="229"/>
      <c r="D468" s="223" t="s">
        <v>150</v>
      </c>
      <c r="E468" s="230" t="s">
        <v>44</v>
      </c>
      <c r="F468" s="231" t="s">
        <v>90</v>
      </c>
      <c r="G468" s="229"/>
      <c r="H468" s="232">
        <v>1</v>
      </c>
      <c r="I468" s="233"/>
      <c r="J468" s="229"/>
      <c r="K468" s="229"/>
      <c r="L468" s="234"/>
      <c r="M468" s="235"/>
      <c r="N468" s="236"/>
      <c r="O468" s="236"/>
      <c r="P468" s="236"/>
      <c r="Q468" s="236"/>
      <c r="R468" s="236"/>
      <c r="S468" s="236"/>
      <c r="T468" s="237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8" t="s">
        <v>150</v>
      </c>
      <c r="AU468" s="238" t="s">
        <v>21</v>
      </c>
      <c r="AV468" s="13" t="s">
        <v>21</v>
      </c>
      <c r="AW468" s="13" t="s">
        <v>42</v>
      </c>
      <c r="AX468" s="13" t="s">
        <v>90</v>
      </c>
      <c r="AY468" s="238" t="s">
        <v>128</v>
      </c>
    </row>
    <row r="469" s="2" customFormat="1" ht="24.15" customHeight="1">
      <c r="A469" s="42"/>
      <c r="B469" s="43"/>
      <c r="C469" s="270" t="s">
        <v>705</v>
      </c>
      <c r="D469" s="270" t="s">
        <v>368</v>
      </c>
      <c r="E469" s="271" t="s">
        <v>706</v>
      </c>
      <c r="F469" s="272" t="s">
        <v>707</v>
      </c>
      <c r="G469" s="273" t="s">
        <v>388</v>
      </c>
      <c r="H469" s="274">
        <v>1.01</v>
      </c>
      <c r="I469" s="275"/>
      <c r="J469" s="276">
        <f>ROUND(I469*H469,2)</f>
        <v>0</v>
      </c>
      <c r="K469" s="272" t="s">
        <v>44</v>
      </c>
      <c r="L469" s="277"/>
      <c r="M469" s="278" t="s">
        <v>44</v>
      </c>
      <c r="N469" s="279" t="s">
        <v>53</v>
      </c>
      <c r="O469" s="88"/>
      <c r="P469" s="219">
        <f>O469*H469</f>
        <v>0</v>
      </c>
      <c r="Q469" s="219">
        <v>0.048000000000000001</v>
      </c>
      <c r="R469" s="219">
        <f>Q469*H469</f>
        <v>0.048480000000000002</v>
      </c>
      <c r="S469" s="219">
        <v>0</v>
      </c>
      <c r="T469" s="220">
        <f>S469*H469</f>
        <v>0</v>
      </c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R469" s="221" t="s">
        <v>165</v>
      </c>
      <c r="AT469" s="221" t="s">
        <v>368</v>
      </c>
      <c r="AU469" s="221" t="s">
        <v>21</v>
      </c>
      <c r="AY469" s="20" t="s">
        <v>128</v>
      </c>
      <c r="BE469" s="222">
        <f>IF(N469="základní",J469,0)</f>
        <v>0</v>
      </c>
      <c r="BF469" s="222">
        <f>IF(N469="snížená",J469,0)</f>
        <v>0</v>
      </c>
      <c r="BG469" s="222">
        <f>IF(N469="zákl. přenesená",J469,0)</f>
        <v>0</v>
      </c>
      <c r="BH469" s="222">
        <f>IF(N469="sníž. přenesená",J469,0)</f>
        <v>0</v>
      </c>
      <c r="BI469" s="222">
        <f>IF(N469="nulová",J469,0)</f>
        <v>0</v>
      </c>
      <c r="BJ469" s="20" t="s">
        <v>90</v>
      </c>
      <c r="BK469" s="222">
        <f>ROUND(I469*H469,2)</f>
        <v>0</v>
      </c>
      <c r="BL469" s="20" t="s">
        <v>146</v>
      </c>
      <c r="BM469" s="221" t="s">
        <v>708</v>
      </c>
    </row>
    <row r="470" s="13" customFormat="1">
      <c r="A470" s="13"/>
      <c r="B470" s="228"/>
      <c r="C470" s="229"/>
      <c r="D470" s="223" t="s">
        <v>150</v>
      </c>
      <c r="E470" s="229"/>
      <c r="F470" s="231" t="s">
        <v>498</v>
      </c>
      <c r="G470" s="229"/>
      <c r="H470" s="232">
        <v>1.01</v>
      </c>
      <c r="I470" s="233"/>
      <c r="J470" s="229"/>
      <c r="K470" s="229"/>
      <c r="L470" s="234"/>
      <c r="M470" s="235"/>
      <c r="N470" s="236"/>
      <c r="O470" s="236"/>
      <c r="P470" s="236"/>
      <c r="Q470" s="236"/>
      <c r="R470" s="236"/>
      <c r="S470" s="236"/>
      <c r="T470" s="237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8" t="s">
        <v>150</v>
      </c>
      <c r="AU470" s="238" t="s">
        <v>21</v>
      </c>
      <c r="AV470" s="13" t="s">
        <v>21</v>
      </c>
      <c r="AW470" s="13" t="s">
        <v>4</v>
      </c>
      <c r="AX470" s="13" t="s">
        <v>90</v>
      </c>
      <c r="AY470" s="238" t="s">
        <v>128</v>
      </c>
    </row>
    <row r="471" s="2" customFormat="1" ht="24.15" customHeight="1">
      <c r="A471" s="42"/>
      <c r="B471" s="43"/>
      <c r="C471" s="210" t="s">
        <v>709</v>
      </c>
      <c r="D471" s="210" t="s">
        <v>131</v>
      </c>
      <c r="E471" s="211" t="s">
        <v>710</v>
      </c>
      <c r="F471" s="212" t="s">
        <v>711</v>
      </c>
      <c r="G471" s="213" t="s">
        <v>388</v>
      </c>
      <c r="H471" s="214">
        <v>1</v>
      </c>
      <c r="I471" s="215"/>
      <c r="J471" s="216">
        <f>ROUND(I471*H471,2)</f>
        <v>0</v>
      </c>
      <c r="K471" s="212" t="s">
        <v>221</v>
      </c>
      <c r="L471" s="48"/>
      <c r="M471" s="217" t="s">
        <v>44</v>
      </c>
      <c r="N471" s="218" t="s">
        <v>53</v>
      </c>
      <c r="O471" s="88"/>
      <c r="P471" s="219">
        <f>O471*H471</f>
        <v>0</v>
      </c>
      <c r="Q471" s="219">
        <v>0.00165</v>
      </c>
      <c r="R471" s="219">
        <f>Q471*H471</f>
        <v>0.00165</v>
      </c>
      <c r="S471" s="219">
        <v>0</v>
      </c>
      <c r="T471" s="220">
        <f>S471*H471</f>
        <v>0</v>
      </c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R471" s="221" t="s">
        <v>146</v>
      </c>
      <c r="AT471" s="221" t="s">
        <v>131</v>
      </c>
      <c r="AU471" s="221" t="s">
        <v>21</v>
      </c>
      <c r="AY471" s="20" t="s">
        <v>128</v>
      </c>
      <c r="BE471" s="222">
        <f>IF(N471="základní",J471,0)</f>
        <v>0</v>
      </c>
      <c r="BF471" s="222">
        <f>IF(N471="snížená",J471,0)</f>
        <v>0</v>
      </c>
      <c r="BG471" s="222">
        <f>IF(N471="zákl. přenesená",J471,0)</f>
        <v>0</v>
      </c>
      <c r="BH471" s="222">
        <f>IF(N471="sníž. přenesená",J471,0)</f>
        <v>0</v>
      </c>
      <c r="BI471" s="222">
        <f>IF(N471="nulová",J471,0)</f>
        <v>0</v>
      </c>
      <c r="BJ471" s="20" t="s">
        <v>90</v>
      </c>
      <c r="BK471" s="222">
        <f>ROUND(I471*H471,2)</f>
        <v>0</v>
      </c>
      <c r="BL471" s="20" t="s">
        <v>146</v>
      </c>
      <c r="BM471" s="221" t="s">
        <v>712</v>
      </c>
    </row>
    <row r="472" s="2" customFormat="1">
      <c r="A472" s="42"/>
      <c r="B472" s="43"/>
      <c r="C472" s="44"/>
      <c r="D472" s="243" t="s">
        <v>223</v>
      </c>
      <c r="E472" s="44"/>
      <c r="F472" s="244" t="s">
        <v>713</v>
      </c>
      <c r="G472" s="44"/>
      <c r="H472" s="44"/>
      <c r="I472" s="225"/>
      <c r="J472" s="44"/>
      <c r="K472" s="44"/>
      <c r="L472" s="48"/>
      <c r="M472" s="226"/>
      <c r="N472" s="227"/>
      <c r="O472" s="88"/>
      <c r="P472" s="88"/>
      <c r="Q472" s="88"/>
      <c r="R472" s="88"/>
      <c r="S472" s="88"/>
      <c r="T472" s="89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T472" s="20" t="s">
        <v>223</v>
      </c>
      <c r="AU472" s="20" t="s">
        <v>21</v>
      </c>
    </row>
    <row r="473" s="13" customFormat="1">
      <c r="A473" s="13"/>
      <c r="B473" s="228"/>
      <c r="C473" s="229"/>
      <c r="D473" s="223" t="s">
        <v>150</v>
      </c>
      <c r="E473" s="230" t="s">
        <v>44</v>
      </c>
      <c r="F473" s="231" t="s">
        <v>714</v>
      </c>
      <c r="G473" s="229"/>
      <c r="H473" s="232">
        <v>1</v>
      </c>
      <c r="I473" s="233"/>
      <c r="J473" s="229"/>
      <c r="K473" s="229"/>
      <c r="L473" s="234"/>
      <c r="M473" s="235"/>
      <c r="N473" s="236"/>
      <c r="O473" s="236"/>
      <c r="P473" s="236"/>
      <c r="Q473" s="236"/>
      <c r="R473" s="236"/>
      <c r="S473" s="236"/>
      <c r="T473" s="237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8" t="s">
        <v>150</v>
      </c>
      <c r="AU473" s="238" t="s">
        <v>21</v>
      </c>
      <c r="AV473" s="13" t="s">
        <v>21</v>
      </c>
      <c r="AW473" s="13" t="s">
        <v>42</v>
      </c>
      <c r="AX473" s="13" t="s">
        <v>90</v>
      </c>
      <c r="AY473" s="238" t="s">
        <v>128</v>
      </c>
    </row>
    <row r="474" s="2" customFormat="1" ht="16.5" customHeight="1">
      <c r="A474" s="42"/>
      <c r="B474" s="43"/>
      <c r="C474" s="270" t="s">
        <v>715</v>
      </c>
      <c r="D474" s="270" t="s">
        <v>368</v>
      </c>
      <c r="E474" s="271" t="s">
        <v>716</v>
      </c>
      <c r="F474" s="272" t="s">
        <v>717</v>
      </c>
      <c r="G474" s="273" t="s">
        <v>388</v>
      </c>
      <c r="H474" s="274">
        <v>1.01</v>
      </c>
      <c r="I474" s="275"/>
      <c r="J474" s="276">
        <f>ROUND(I474*H474,2)</f>
        <v>0</v>
      </c>
      <c r="K474" s="272" t="s">
        <v>221</v>
      </c>
      <c r="L474" s="277"/>
      <c r="M474" s="278" t="s">
        <v>44</v>
      </c>
      <c r="N474" s="279" t="s">
        <v>53</v>
      </c>
      <c r="O474" s="88"/>
      <c r="P474" s="219">
        <f>O474*H474</f>
        <v>0</v>
      </c>
      <c r="Q474" s="219">
        <v>0.024500000000000001</v>
      </c>
      <c r="R474" s="219">
        <f>Q474*H474</f>
        <v>0.024745</v>
      </c>
      <c r="S474" s="219">
        <v>0</v>
      </c>
      <c r="T474" s="220">
        <f>S474*H474</f>
        <v>0</v>
      </c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R474" s="221" t="s">
        <v>165</v>
      </c>
      <c r="AT474" s="221" t="s">
        <v>368</v>
      </c>
      <c r="AU474" s="221" t="s">
        <v>21</v>
      </c>
      <c r="AY474" s="20" t="s">
        <v>128</v>
      </c>
      <c r="BE474" s="222">
        <f>IF(N474="základní",J474,0)</f>
        <v>0</v>
      </c>
      <c r="BF474" s="222">
        <f>IF(N474="snížená",J474,0)</f>
        <v>0</v>
      </c>
      <c r="BG474" s="222">
        <f>IF(N474="zákl. přenesená",J474,0)</f>
        <v>0</v>
      </c>
      <c r="BH474" s="222">
        <f>IF(N474="sníž. přenesená",J474,0)</f>
        <v>0</v>
      </c>
      <c r="BI474" s="222">
        <f>IF(N474="nulová",J474,0)</f>
        <v>0</v>
      </c>
      <c r="BJ474" s="20" t="s">
        <v>90</v>
      </c>
      <c r="BK474" s="222">
        <f>ROUND(I474*H474,2)</f>
        <v>0</v>
      </c>
      <c r="BL474" s="20" t="s">
        <v>146</v>
      </c>
      <c r="BM474" s="221" t="s">
        <v>718</v>
      </c>
    </row>
    <row r="475" s="13" customFormat="1">
      <c r="A475" s="13"/>
      <c r="B475" s="228"/>
      <c r="C475" s="229"/>
      <c r="D475" s="223" t="s">
        <v>150</v>
      </c>
      <c r="E475" s="229"/>
      <c r="F475" s="231" t="s">
        <v>498</v>
      </c>
      <c r="G475" s="229"/>
      <c r="H475" s="232">
        <v>1.01</v>
      </c>
      <c r="I475" s="233"/>
      <c r="J475" s="229"/>
      <c r="K475" s="229"/>
      <c r="L475" s="234"/>
      <c r="M475" s="235"/>
      <c r="N475" s="236"/>
      <c r="O475" s="236"/>
      <c r="P475" s="236"/>
      <c r="Q475" s="236"/>
      <c r="R475" s="236"/>
      <c r="S475" s="236"/>
      <c r="T475" s="237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8" t="s">
        <v>150</v>
      </c>
      <c r="AU475" s="238" t="s">
        <v>21</v>
      </c>
      <c r="AV475" s="13" t="s">
        <v>21</v>
      </c>
      <c r="AW475" s="13" t="s">
        <v>4</v>
      </c>
      <c r="AX475" s="13" t="s">
        <v>90</v>
      </c>
      <c r="AY475" s="238" t="s">
        <v>128</v>
      </c>
    </row>
    <row r="476" s="2" customFormat="1" ht="16.5" customHeight="1">
      <c r="A476" s="42"/>
      <c r="B476" s="43"/>
      <c r="C476" s="270" t="s">
        <v>719</v>
      </c>
      <c r="D476" s="270" t="s">
        <v>368</v>
      </c>
      <c r="E476" s="271" t="s">
        <v>720</v>
      </c>
      <c r="F476" s="272" t="s">
        <v>721</v>
      </c>
      <c r="G476" s="273" t="s">
        <v>388</v>
      </c>
      <c r="H476" s="274">
        <v>1.01</v>
      </c>
      <c r="I476" s="275"/>
      <c r="J476" s="276">
        <f>ROUND(I476*H476,2)</f>
        <v>0</v>
      </c>
      <c r="K476" s="272" t="s">
        <v>221</v>
      </c>
      <c r="L476" s="277"/>
      <c r="M476" s="278" t="s">
        <v>44</v>
      </c>
      <c r="N476" s="279" t="s">
        <v>53</v>
      </c>
      <c r="O476" s="88"/>
      <c r="P476" s="219">
        <f>O476*H476</f>
        <v>0</v>
      </c>
      <c r="Q476" s="219">
        <v>0.0028</v>
      </c>
      <c r="R476" s="219">
        <f>Q476*H476</f>
        <v>0.0028279999999999998</v>
      </c>
      <c r="S476" s="219">
        <v>0</v>
      </c>
      <c r="T476" s="220">
        <f>S476*H476</f>
        <v>0</v>
      </c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R476" s="221" t="s">
        <v>165</v>
      </c>
      <c r="AT476" s="221" t="s">
        <v>368</v>
      </c>
      <c r="AU476" s="221" t="s">
        <v>21</v>
      </c>
      <c r="AY476" s="20" t="s">
        <v>128</v>
      </c>
      <c r="BE476" s="222">
        <f>IF(N476="základní",J476,0)</f>
        <v>0</v>
      </c>
      <c r="BF476" s="222">
        <f>IF(N476="snížená",J476,0)</f>
        <v>0</v>
      </c>
      <c r="BG476" s="222">
        <f>IF(N476="zákl. přenesená",J476,0)</f>
        <v>0</v>
      </c>
      <c r="BH476" s="222">
        <f>IF(N476="sníž. přenesená",J476,0)</f>
        <v>0</v>
      </c>
      <c r="BI476" s="222">
        <f>IF(N476="nulová",J476,0)</f>
        <v>0</v>
      </c>
      <c r="BJ476" s="20" t="s">
        <v>90</v>
      </c>
      <c r="BK476" s="222">
        <f>ROUND(I476*H476,2)</f>
        <v>0</v>
      </c>
      <c r="BL476" s="20" t="s">
        <v>146</v>
      </c>
      <c r="BM476" s="221" t="s">
        <v>722</v>
      </c>
    </row>
    <row r="477" s="13" customFormat="1">
      <c r="A477" s="13"/>
      <c r="B477" s="228"/>
      <c r="C477" s="229"/>
      <c r="D477" s="223" t="s">
        <v>150</v>
      </c>
      <c r="E477" s="229"/>
      <c r="F477" s="231" t="s">
        <v>498</v>
      </c>
      <c r="G477" s="229"/>
      <c r="H477" s="232">
        <v>1.01</v>
      </c>
      <c r="I477" s="233"/>
      <c r="J477" s="229"/>
      <c r="K477" s="229"/>
      <c r="L477" s="234"/>
      <c r="M477" s="235"/>
      <c r="N477" s="236"/>
      <c r="O477" s="236"/>
      <c r="P477" s="236"/>
      <c r="Q477" s="236"/>
      <c r="R477" s="236"/>
      <c r="S477" s="236"/>
      <c r="T477" s="237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8" t="s">
        <v>150</v>
      </c>
      <c r="AU477" s="238" t="s">
        <v>21</v>
      </c>
      <c r="AV477" s="13" t="s">
        <v>21</v>
      </c>
      <c r="AW477" s="13" t="s">
        <v>4</v>
      </c>
      <c r="AX477" s="13" t="s">
        <v>90</v>
      </c>
      <c r="AY477" s="238" t="s">
        <v>128</v>
      </c>
    </row>
    <row r="478" s="2" customFormat="1" ht="24.15" customHeight="1">
      <c r="A478" s="42"/>
      <c r="B478" s="43"/>
      <c r="C478" s="210" t="s">
        <v>723</v>
      </c>
      <c r="D478" s="210" t="s">
        <v>131</v>
      </c>
      <c r="E478" s="211" t="s">
        <v>724</v>
      </c>
      <c r="F478" s="212" t="s">
        <v>725</v>
      </c>
      <c r="G478" s="213" t="s">
        <v>388</v>
      </c>
      <c r="H478" s="214">
        <v>1</v>
      </c>
      <c r="I478" s="215"/>
      <c r="J478" s="216">
        <f>ROUND(I478*H478,2)</f>
        <v>0</v>
      </c>
      <c r="K478" s="212" t="s">
        <v>221</v>
      </c>
      <c r="L478" s="48"/>
      <c r="M478" s="217" t="s">
        <v>44</v>
      </c>
      <c r="N478" s="218" t="s">
        <v>53</v>
      </c>
      <c r="O478" s="88"/>
      <c r="P478" s="219">
        <f>O478*H478</f>
        <v>0</v>
      </c>
      <c r="Q478" s="219">
        <v>0.0028600000000000001</v>
      </c>
      <c r="R478" s="219">
        <f>Q478*H478</f>
        <v>0.0028600000000000001</v>
      </c>
      <c r="S478" s="219">
        <v>0</v>
      </c>
      <c r="T478" s="220">
        <f>S478*H478</f>
        <v>0</v>
      </c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R478" s="221" t="s">
        <v>146</v>
      </c>
      <c r="AT478" s="221" t="s">
        <v>131</v>
      </c>
      <c r="AU478" s="221" t="s">
        <v>21</v>
      </c>
      <c r="AY478" s="20" t="s">
        <v>128</v>
      </c>
      <c r="BE478" s="222">
        <f>IF(N478="základní",J478,0)</f>
        <v>0</v>
      </c>
      <c r="BF478" s="222">
        <f>IF(N478="snížená",J478,0)</f>
        <v>0</v>
      </c>
      <c r="BG478" s="222">
        <f>IF(N478="zákl. přenesená",J478,0)</f>
        <v>0</v>
      </c>
      <c r="BH478" s="222">
        <f>IF(N478="sníž. přenesená",J478,0)</f>
        <v>0</v>
      </c>
      <c r="BI478" s="222">
        <f>IF(N478="nulová",J478,0)</f>
        <v>0</v>
      </c>
      <c r="BJ478" s="20" t="s">
        <v>90</v>
      </c>
      <c r="BK478" s="222">
        <f>ROUND(I478*H478,2)</f>
        <v>0</v>
      </c>
      <c r="BL478" s="20" t="s">
        <v>146</v>
      </c>
      <c r="BM478" s="221" t="s">
        <v>726</v>
      </c>
    </row>
    <row r="479" s="2" customFormat="1">
      <c r="A479" s="42"/>
      <c r="B479" s="43"/>
      <c r="C479" s="44"/>
      <c r="D479" s="243" t="s">
        <v>223</v>
      </c>
      <c r="E479" s="44"/>
      <c r="F479" s="244" t="s">
        <v>727</v>
      </c>
      <c r="G479" s="44"/>
      <c r="H479" s="44"/>
      <c r="I479" s="225"/>
      <c r="J479" s="44"/>
      <c r="K479" s="44"/>
      <c r="L479" s="48"/>
      <c r="M479" s="226"/>
      <c r="N479" s="227"/>
      <c r="O479" s="88"/>
      <c r="P479" s="88"/>
      <c r="Q479" s="88"/>
      <c r="R479" s="88"/>
      <c r="S479" s="88"/>
      <c r="T479" s="89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T479" s="20" t="s">
        <v>223</v>
      </c>
      <c r="AU479" s="20" t="s">
        <v>21</v>
      </c>
    </row>
    <row r="480" s="13" customFormat="1">
      <c r="A480" s="13"/>
      <c r="B480" s="228"/>
      <c r="C480" s="229"/>
      <c r="D480" s="223" t="s">
        <v>150</v>
      </c>
      <c r="E480" s="230" t="s">
        <v>44</v>
      </c>
      <c r="F480" s="231" t="s">
        <v>714</v>
      </c>
      <c r="G480" s="229"/>
      <c r="H480" s="232">
        <v>1</v>
      </c>
      <c r="I480" s="233"/>
      <c r="J480" s="229"/>
      <c r="K480" s="229"/>
      <c r="L480" s="234"/>
      <c r="M480" s="235"/>
      <c r="N480" s="236"/>
      <c r="O480" s="236"/>
      <c r="P480" s="236"/>
      <c r="Q480" s="236"/>
      <c r="R480" s="236"/>
      <c r="S480" s="236"/>
      <c r="T480" s="237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8" t="s">
        <v>150</v>
      </c>
      <c r="AU480" s="238" t="s">
        <v>21</v>
      </c>
      <c r="AV480" s="13" t="s">
        <v>21</v>
      </c>
      <c r="AW480" s="13" t="s">
        <v>42</v>
      </c>
      <c r="AX480" s="13" t="s">
        <v>90</v>
      </c>
      <c r="AY480" s="238" t="s">
        <v>128</v>
      </c>
    </row>
    <row r="481" s="2" customFormat="1" ht="16.5" customHeight="1">
      <c r="A481" s="42"/>
      <c r="B481" s="43"/>
      <c r="C481" s="270" t="s">
        <v>728</v>
      </c>
      <c r="D481" s="270" t="s">
        <v>368</v>
      </c>
      <c r="E481" s="271" t="s">
        <v>729</v>
      </c>
      <c r="F481" s="272" t="s">
        <v>730</v>
      </c>
      <c r="G481" s="273" t="s">
        <v>388</v>
      </c>
      <c r="H481" s="274">
        <v>1.01</v>
      </c>
      <c r="I481" s="275"/>
      <c r="J481" s="276">
        <f>ROUND(I481*H481,2)</f>
        <v>0</v>
      </c>
      <c r="K481" s="272" t="s">
        <v>221</v>
      </c>
      <c r="L481" s="277"/>
      <c r="M481" s="278" t="s">
        <v>44</v>
      </c>
      <c r="N481" s="279" t="s">
        <v>53</v>
      </c>
      <c r="O481" s="88"/>
      <c r="P481" s="219">
        <f>O481*H481</f>
        <v>0</v>
      </c>
      <c r="Q481" s="219">
        <v>0.064000000000000001</v>
      </c>
      <c r="R481" s="219">
        <f>Q481*H481</f>
        <v>0.064640000000000003</v>
      </c>
      <c r="S481" s="219">
        <v>0</v>
      </c>
      <c r="T481" s="220">
        <f>S481*H481</f>
        <v>0</v>
      </c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R481" s="221" t="s">
        <v>165</v>
      </c>
      <c r="AT481" s="221" t="s">
        <v>368</v>
      </c>
      <c r="AU481" s="221" t="s">
        <v>21</v>
      </c>
      <c r="AY481" s="20" t="s">
        <v>128</v>
      </c>
      <c r="BE481" s="222">
        <f>IF(N481="základní",J481,0)</f>
        <v>0</v>
      </c>
      <c r="BF481" s="222">
        <f>IF(N481="snížená",J481,0)</f>
        <v>0</v>
      </c>
      <c r="BG481" s="222">
        <f>IF(N481="zákl. přenesená",J481,0)</f>
        <v>0</v>
      </c>
      <c r="BH481" s="222">
        <f>IF(N481="sníž. přenesená",J481,0)</f>
        <v>0</v>
      </c>
      <c r="BI481" s="222">
        <f>IF(N481="nulová",J481,0)</f>
        <v>0</v>
      </c>
      <c r="BJ481" s="20" t="s">
        <v>90</v>
      </c>
      <c r="BK481" s="222">
        <f>ROUND(I481*H481,2)</f>
        <v>0</v>
      </c>
      <c r="BL481" s="20" t="s">
        <v>146</v>
      </c>
      <c r="BM481" s="221" t="s">
        <v>731</v>
      </c>
    </row>
    <row r="482" s="13" customFormat="1">
      <c r="A482" s="13"/>
      <c r="B482" s="228"/>
      <c r="C482" s="229"/>
      <c r="D482" s="223" t="s">
        <v>150</v>
      </c>
      <c r="E482" s="229"/>
      <c r="F482" s="231" t="s">
        <v>498</v>
      </c>
      <c r="G482" s="229"/>
      <c r="H482" s="232">
        <v>1.01</v>
      </c>
      <c r="I482" s="233"/>
      <c r="J482" s="229"/>
      <c r="K482" s="229"/>
      <c r="L482" s="234"/>
      <c r="M482" s="235"/>
      <c r="N482" s="236"/>
      <c r="O482" s="236"/>
      <c r="P482" s="236"/>
      <c r="Q482" s="236"/>
      <c r="R482" s="236"/>
      <c r="S482" s="236"/>
      <c r="T482" s="237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8" t="s">
        <v>150</v>
      </c>
      <c r="AU482" s="238" t="s">
        <v>21</v>
      </c>
      <c r="AV482" s="13" t="s">
        <v>21</v>
      </c>
      <c r="AW482" s="13" t="s">
        <v>4</v>
      </c>
      <c r="AX482" s="13" t="s">
        <v>90</v>
      </c>
      <c r="AY482" s="238" t="s">
        <v>128</v>
      </c>
    </row>
    <row r="483" s="2" customFormat="1" ht="16.5" customHeight="1">
      <c r="A483" s="42"/>
      <c r="B483" s="43"/>
      <c r="C483" s="270" t="s">
        <v>732</v>
      </c>
      <c r="D483" s="270" t="s">
        <v>368</v>
      </c>
      <c r="E483" s="271" t="s">
        <v>733</v>
      </c>
      <c r="F483" s="272" t="s">
        <v>734</v>
      </c>
      <c r="G483" s="273" t="s">
        <v>388</v>
      </c>
      <c r="H483" s="274">
        <v>1.01</v>
      </c>
      <c r="I483" s="275"/>
      <c r="J483" s="276">
        <f>ROUND(I483*H483,2)</f>
        <v>0</v>
      </c>
      <c r="K483" s="272" t="s">
        <v>221</v>
      </c>
      <c r="L483" s="277"/>
      <c r="M483" s="278" t="s">
        <v>44</v>
      </c>
      <c r="N483" s="279" t="s">
        <v>53</v>
      </c>
      <c r="O483" s="88"/>
      <c r="P483" s="219">
        <f>O483*H483</f>
        <v>0</v>
      </c>
      <c r="Q483" s="219">
        <v>0.0086</v>
      </c>
      <c r="R483" s="219">
        <f>Q483*H483</f>
        <v>0.0086859999999999993</v>
      </c>
      <c r="S483" s="219">
        <v>0</v>
      </c>
      <c r="T483" s="220">
        <f>S483*H483</f>
        <v>0</v>
      </c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R483" s="221" t="s">
        <v>165</v>
      </c>
      <c r="AT483" s="221" t="s">
        <v>368</v>
      </c>
      <c r="AU483" s="221" t="s">
        <v>21</v>
      </c>
      <c r="AY483" s="20" t="s">
        <v>128</v>
      </c>
      <c r="BE483" s="222">
        <f>IF(N483="základní",J483,0)</f>
        <v>0</v>
      </c>
      <c r="BF483" s="222">
        <f>IF(N483="snížená",J483,0)</f>
        <v>0</v>
      </c>
      <c r="BG483" s="222">
        <f>IF(N483="zákl. přenesená",J483,0)</f>
        <v>0</v>
      </c>
      <c r="BH483" s="222">
        <f>IF(N483="sníž. přenesená",J483,0)</f>
        <v>0</v>
      </c>
      <c r="BI483" s="222">
        <f>IF(N483="nulová",J483,0)</f>
        <v>0</v>
      </c>
      <c r="BJ483" s="20" t="s">
        <v>90</v>
      </c>
      <c r="BK483" s="222">
        <f>ROUND(I483*H483,2)</f>
        <v>0</v>
      </c>
      <c r="BL483" s="20" t="s">
        <v>146</v>
      </c>
      <c r="BM483" s="221" t="s">
        <v>735</v>
      </c>
    </row>
    <row r="484" s="13" customFormat="1">
      <c r="A484" s="13"/>
      <c r="B484" s="228"/>
      <c r="C484" s="229"/>
      <c r="D484" s="223" t="s">
        <v>150</v>
      </c>
      <c r="E484" s="229"/>
      <c r="F484" s="231" t="s">
        <v>498</v>
      </c>
      <c r="G484" s="229"/>
      <c r="H484" s="232">
        <v>1.01</v>
      </c>
      <c r="I484" s="233"/>
      <c r="J484" s="229"/>
      <c r="K484" s="229"/>
      <c r="L484" s="234"/>
      <c r="M484" s="235"/>
      <c r="N484" s="236"/>
      <c r="O484" s="236"/>
      <c r="P484" s="236"/>
      <c r="Q484" s="236"/>
      <c r="R484" s="236"/>
      <c r="S484" s="236"/>
      <c r="T484" s="237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8" t="s">
        <v>150</v>
      </c>
      <c r="AU484" s="238" t="s">
        <v>21</v>
      </c>
      <c r="AV484" s="13" t="s">
        <v>21</v>
      </c>
      <c r="AW484" s="13" t="s">
        <v>4</v>
      </c>
      <c r="AX484" s="13" t="s">
        <v>90</v>
      </c>
      <c r="AY484" s="238" t="s">
        <v>128</v>
      </c>
    </row>
    <row r="485" s="2" customFormat="1" ht="16.5" customHeight="1">
      <c r="A485" s="42"/>
      <c r="B485" s="43"/>
      <c r="C485" s="210" t="s">
        <v>736</v>
      </c>
      <c r="D485" s="210" t="s">
        <v>131</v>
      </c>
      <c r="E485" s="211" t="s">
        <v>737</v>
      </c>
      <c r="F485" s="212" t="s">
        <v>738</v>
      </c>
      <c r="G485" s="213" t="s">
        <v>234</v>
      </c>
      <c r="H485" s="214">
        <v>645</v>
      </c>
      <c r="I485" s="215"/>
      <c r="J485" s="216">
        <f>ROUND(I485*H485,2)</f>
        <v>0</v>
      </c>
      <c r="K485" s="212" t="s">
        <v>221</v>
      </c>
      <c r="L485" s="48"/>
      <c r="M485" s="217" t="s">
        <v>44</v>
      </c>
      <c r="N485" s="218" t="s">
        <v>53</v>
      </c>
      <c r="O485" s="88"/>
      <c r="P485" s="219">
        <f>O485*H485</f>
        <v>0</v>
      </c>
      <c r="Q485" s="219">
        <v>0</v>
      </c>
      <c r="R485" s="219">
        <f>Q485*H485</f>
        <v>0</v>
      </c>
      <c r="S485" s="219">
        <v>0</v>
      </c>
      <c r="T485" s="220">
        <f>S485*H485</f>
        <v>0</v>
      </c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R485" s="221" t="s">
        <v>146</v>
      </c>
      <c r="AT485" s="221" t="s">
        <v>131</v>
      </c>
      <c r="AU485" s="221" t="s">
        <v>21</v>
      </c>
      <c r="AY485" s="20" t="s">
        <v>128</v>
      </c>
      <c r="BE485" s="222">
        <f>IF(N485="základní",J485,0)</f>
        <v>0</v>
      </c>
      <c r="BF485" s="222">
        <f>IF(N485="snížená",J485,0)</f>
        <v>0</v>
      </c>
      <c r="BG485" s="222">
        <f>IF(N485="zákl. přenesená",J485,0)</f>
        <v>0</v>
      </c>
      <c r="BH485" s="222">
        <f>IF(N485="sníž. přenesená",J485,0)</f>
        <v>0</v>
      </c>
      <c r="BI485" s="222">
        <f>IF(N485="nulová",J485,0)</f>
        <v>0</v>
      </c>
      <c r="BJ485" s="20" t="s">
        <v>90</v>
      </c>
      <c r="BK485" s="222">
        <f>ROUND(I485*H485,2)</f>
        <v>0</v>
      </c>
      <c r="BL485" s="20" t="s">
        <v>146</v>
      </c>
      <c r="BM485" s="221" t="s">
        <v>739</v>
      </c>
    </row>
    <row r="486" s="2" customFormat="1">
      <c r="A486" s="42"/>
      <c r="B486" s="43"/>
      <c r="C486" s="44"/>
      <c r="D486" s="243" t="s">
        <v>223</v>
      </c>
      <c r="E486" s="44"/>
      <c r="F486" s="244" t="s">
        <v>740</v>
      </c>
      <c r="G486" s="44"/>
      <c r="H486" s="44"/>
      <c r="I486" s="225"/>
      <c r="J486" s="44"/>
      <c r="K486" s="44"/>
      <c r="L486" s="48"/>
      <c r="M486" s="226"/>
      <c r="N486" s="227"/>
      <c r="O486" s="88"/>
      <c r="P486" s="88"/>
      <c r="Q486" s="88"/>
      <c r="R486" s="88"/>
      <c r="S486" s="88"/>
      <c r="T486" s="89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T486" s="20" t="s">
        <v>223</v>
      </c>
      <c r="AU486" s="20" t="s">
        <v>21</v>
      </c>
    </row>
    <row r="487" s="13" customFormat="1">
      <c r="A487" s="13"/>
      <c r="B487" s="228"/>
      <c r="C487" s="229"/>
      <c r="D487" s="223" t="s">
        <v>150</v>
      </c>
      <c r="E487" s="230" t="s">
        <v>44</v>
      </c>
      <c r="F487" s="231" t="s">
        <v>596</v>
      </c>
      <c r="G487" s="229"/>
      <c r="H487" s="232">
        <v>645</v>
      </c>
      <c r="I487" s="233"/>
      <c r="J487" s="229"/>
      <c r="K487" s="229"/>
      <c r="L487" s="234"/>
      <c r="M487" s="235"/>
      <c r="N487" s="236"/>
      <c r="O487" s="236"/>
      <c r="P487" s="236"/>
      <c r="Q487" s="236"/>
      <c r="R487" s="236"/>
      <c r="S487" s="236"/>
      <c r="T487" s="237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8" t="s">
        <v>150</v>
      </c>
      <c r="AU487" s="238" t="s">
        <v>21</v>
      </c>
      <c r="AV487" s="13" t="s">
        <v>21</v>
      </c>
      <c r="AW487" s="13" t="s">
        <v>42</v>
      </c>
      <c r="AX487" s="13" t="s">
        <v>90</v>
      </c>
      <c r="AY487" s="238" t="s">
        <v>128</v>
      </c>
    </row>
    <row r="488" s="2" customFormat="1" ht="16.5" customHeight="1">
      <c r="A488" s="42"/>
      <c r="B488" s="43"/>
      <c r="C488" s="210" t="s">
        <v>741</v>
      </c>
      <c r="D488" s="210" t="s">
        <v>131</v>
      </c>
      <c r="E488" s="211" t="s">
        <v>742</v>
      </c>
      <c r="F488" s="212" t="s">
        <v>743</v>
      </c>
      <c r="G488" s="213" t="s">
        <v>234</v>
      </c>
      <c r="H488" s="214">
        <v>645</v>
      </c>
      <c r="I488" s="215"/>
      <c r="J488" s="216">
        <f>ROUND(I488*H488,2)</f>
        <v>0</v>
      </c>
      <c r="K488" s="212" t="s">
        <v>221</v>
      </c>
      <c r="L488" s="48"/>
      <c r="M488" s="217" t="s">
        <v>44</v>
      </c>
      <c r="N488" s="218" t="s">
        <v>53</v>
      </c>
      <c r="O488" s="88"/>
      <c r="P488" s="219">
        <f>O488*H488</f>
        <v>0</v>
      </c>
      <c r="Q488" s="219">
        <v>0</v>
      </c>
      <c r="R488" s="219">
        <f>Q488*H488</f>
        <v>0</v>
      </c>
      <c r="S488" s="219">
        <v>0</v>
      </c>
      <c r="T488" s="220">
        <f>S488*H488</f>
        <v>0</v>
      </c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R488" s="221" t="s">
        <v>146</v>
      </c>
      <c r="AT488" s="221" t="s">
        <v>131</v>
      </c>
      <c r="AU488" s="221" t="s">
        <v>21</v>
      </c>
      <c r="AY488" s="20" t="s">
        <v>128</v>
      </c>
      <c r="BE488" s="222">
        <f>IF(N488="základní",J488,0)</f>
        <v>0</v>
      </c>
      <c r="BF488" s="222">
        <f>IF(N488="snížená",J488,0)</f>
        <v>0</v>
      </c>
      <c r="BG488" s="222">
        <f>IF(N488="zákl. přenesená",J488,0)</f>
        <v>0</v>
      </c>
      <c r="BH488" s="222">
        <f>IF(N488="sníž. přenesená",J488,0)</f>
        <v>0</v>
      </c>
      <c r="BI488" s="222">
        <f>IF(N488="nulová",J488,0)</f>
        <v>0</v>
      </c>
      <c r="BJ488" s="20" t="s">
        <v>90</v>
      </c>
      <c r="BK488" s="222">
        <f>ROUND(I488*H488,2)</f>
        <v>0</v>
      </c>
      <c r="BL488" s="20" t="s">
        <v>146</v>
      </c>
      <c r="BM488" s="221" t="s">
        <v>744</v>
      </c>
    </row>
    <row r="489" s="2" customFormat="1">
      <c r="A489" s="42"/>
      <c r="B489" s="43"/>
      <c r="C489" s="44"/>
      <c r="D489" s="243" t="s">
        <v>223</v>
      </c>
      <c r="E489" s="44"/>
      <c r="F489" s="244" t="s">
        <v>745</v>
      </c>
      <c r="G489" s="44"/>
      <c r="H489" s="44"/>
      <c r="I489" s="225"/>
      <c r="J489" s="44"/>
      <c r="K489" s="44"/>
      <c r="L489" s="48"/>
      <c r="M489" s="226"/>
      <c r="N489" s="227"/>
      <c r="O489" s="88"/>
      <c r="P489" s="88"/>
      <c r="Q489" s="88"/>
      <c r="R489" s="88"/>
      <c r="S489" s="88"/>
      <c r="T489" s="89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T489" s="20" t="s">
        <v>223</v>
      </c>
      <c r="AU489" s="20" t="s">
        <v>21</v>
      </c>
    </row>
    <row r="490" s="13" customFormat="1">
      <c r="A490" s="13"/>
      <c r="B490" s="228"/>
      <c r="C490" s="229"/>
      <c r="D490" s="223" t="s">
        <v>150</v>
      </c>
      <c r="E490" s="230" t="s">
        <v>44</v>
      </c>
      <c r="F490" s="231" t="s">
        <v>596</v>
      </c>
      <c r="G490" s="229"/>
      <c r="H490" s="232">
        <v>645</v>
      </c>
      <c r="I490" s="233"/>
      <c r="J490" s="229"/>
      <c r="K490" s="229"/>
      <c r="L490" s="234"/>
      <c r="M490" s="235"/>
      <c r="N490" s="236"/>
      <c r="O490" s="236"/>
      <c r="P490" s="236"/>
      <c r="Q490" s="236"/>
      <c r="R490" s="236"/>
      <c r="S490" s="236"/>
      <c r="T490" s="237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8" t="s">
        <v>150</v>
      </c>
      <c r="AU490" s="238" t="s">
        <v>21</v>
      </c>
      <c r="AV490" s="13" t="s">
        <v>21</v>
      </c>
      <c r="AW490" s="13" t="s">
        <v>42</v>
      </c>
      <c r="AX490" s="13" t="s">
        <v>90</v>
      </c>
      <c r="AY490" s="238" t="s">
        <v>128</v>
      </c>
    </row>
    <row r="491" s="2" customFormat="1" ht="16.5" customHeight="1">
      <c r="A491" s="42"/>
      <c r="B491" s="43"/>
      <c r="C491" s="210" t="s">
        <v>746</v>
      </c>
      <c r="D491" s="210" t="s">
        <v>131</v>
      </c>
      <c r="E491" s="211" t="s">
        <v>747</v>
      </c>
      <c r="F491" s="212" t="s">
        <v>748</v>
      </c>
      <c r="G491" s="213" t="s">
        <v>234</v>
      </c>
      <c r="H491" s="214">
        <v>612.79999999999995</v>
      </c>
      <c r="I491" s="215"/>
      <c r="J491" s="216">
        <f>ROUND(I491*H491,2)</f>
        <v>0</v>
      </c>
      <c r="K491" s="212" t="s">
        <v>221</v>
      </c>
      <c r="L491" s="48"/>
      <c r="M491" s="217" t="s">
        <v>44</v>
      </c>
      <c r="N491" s="218" t="s">
        <v>53</v>
      </c>
      <c r="O491" s="88"/>
      <c r="P491" s="219">
        <f>O491*H491</f>
        <v>0</v>
      </c>
      <c r="Q491" s="219">
        <v>0</v>
      </c>
      <c r="R491" s="219">
        <f>Q491*H491</f>
        <v>0</v>
      </c>
      <c r="S491" s="219">
        <v>0</v>
      </c>
      <c r="T491" s="220">
        <f>S491*H491</f>
        <v>0</v>
      </c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R491" s="221" t="s">
        <v>146</v>
      </c>
      <c r="AT491" s="221" t="s">
        <v>131</v>
      </c>
      <c r="AU491" s="221" t="s">
        <v>21</v>
      </c>
      <c r="AY491" s="20" t="s">
        <v>128</v>
      </c>
      <c r="BE491" s="222">
        <f>IF(N491="základní",J491,0)</f>
        <v>0</v>
      </c>
      <c r="BF491" s="222">
        <f>IF(N491="snížená",J491,0)</f>
        <v>0</v>
      </c>
      <c r="BG491" s="222">
        <f>IF(N491="zákl. přenesená",J491,0)</f>
        <v>0</v>
      </c>
      <c r="BH491" s="222">
        <f>IF(N491="sníž. přenesená",J491,0)</f>
        <v>0</v>
      </c>
      <c r="BI491" s="222">
        <f>IF(N491="nulová",J491,0)</f>
        <v>0</v>
      </c>
      <c r="BJ491" s="20" t="s">
        <v>90</v>
      </c>
      <c r="BK491" s="222">
        <f>ROUND(I491*H491,2)</f>
        <v>0</v>
      </c>
      <c r="BL491" s="20" t="s">
        <v>146</v>
      </c>
      <c r="BM491" s="221" t="s">
        <v>749</v>
      </c>
    </row>
    <row r="492" s="2" customFormat="1">
      <c r="A492" s="42"/>
      <c r="B492" s="43"/>
      <c r="C492" s="44"/>
      <c r="D492" s="243" t="s">
        <v>223</v>
      </c>
      <c r="E492" s="44"/>
      <c r="F492" s="244" t="s">
        <v>750</v>
      </c>
      <c r="G492" s="44"/>
      <c r="H492" s="44"/>
      <c r="I492" s="225"/>
      <c r="J492" s="44"/>
      <c r="K492" s="44"/>
      <c r="L492" s="48"/>
      <c r="M492" s="226"/>
      <c r="N492" s="227"/>
      <c r="O492" s="88"/>
      <c r="P492" s="88"/>
      <c r="Q492" s="88"/>
      <c r="R492" s="88"/>
      <c r="S492" s="88"/>
      <c r="T492" s="89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T492" s="20" t="s">
        <v>223</v>
      </c>
      <c r="AU492" s="20" t="s">
        <v>21</v>
      </c>
    </row>
    <row r="493" s="13" customFormat="1">
      <c r="A493" s="13"/>
      <c r="B493" s="228"/>
      <c r="C493" s="229"/>
      <c r="D493" s="223" t="s">
        <v>150</v>
      </c>
      <c r="E493" s="230" t="s">
        <v>44</v>
      </c>
      <c r="F493" s="231" t="s">
        <v>751</v>
      </c>
      <c r="G493" s="229"/>
      <c r="H493" s="232">
        <v>612.79999999999995</v>
      </c>
      <c r="I493" s="233"/>
      <c r="J493" s="229"/>
      <c r="K493" s="229"/>
      <c r="L493" s="234"/>
      <c r="M493" s="235"/>
      <c r="N493" s="236"/>
      <c r="O493" s="236"/>
      <c r="P493" s="236"/>
      <c r="Q493" s="236"/>
      <c r="R493" s="236"/>
      <c r="S493" s="236"/>
      <c r="T493" s="237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8" t="s">
        <v>150</v>
      </c>
      <c r="AU493" s="238" t="s">
        <v>21</v>
      </c>
      <c r="AV493" s="13" t="s">
        <v>21</v>
      </c>
      <c r="AW493" s="13" t="s">
        <v>42</v>
      </c>
      <c r="AX493" s="13" t="s">
        <v>90</v>
      </c>
      <c r="AY493" s="238" t="s">
        <v>128</v>
      </c>
    </row>
    <row r="494" s="2" customFormat="1" ht="16.5" customHeight="1">
      <c r="A494" s="42"/>
      <c r="B494" s="43"/>
      <c r="C494" s="210" t="s">
        <v>752</v>
      </c>
      <c r="D494" s="210" t="s">
        <v>131</v>
      </c>
      <c r="E494" s="211" t="s">
        <v>753</v>
      </c>
      <c r="F494" s="212" t="s">
        <v>754</v>
      </c>
      <c r="G494" s="213" t="s">
        <v>234</v>
      </c>
      <c r="H494" s="214">
        <v>612.79999999999995</v>
      </c>
      <c r="I494" s="215"/>
      <c r="J494" s="216">
        <f>ROUND(I494*H494,2)</f>
        <v>0</v>
      </c>
      <c r="K494" s="212" t="s">
        <v>221</v>
      </c>
      <c r="L494" s="48"/>
      <c r="M494" s="217" t="s">
        <v>44</v>
      </c>
      <c r="N494" s="218" t="s">
        <v>53</v>
      </c>
      <c r="O494" s="88"/>
      <c r="P494" s="219">
        <f>O494*H494</f>
        <v>0</v>
      </c>
      <c r="Q494" s="219">
        <v>0</v>
      </c>
      <c r="R494" s="219">
        <f>Q494*H494</f>
        <v>0</v>
      </c>
      <c r="S494" s="219">
        <v>0</v>
      </c>
      <c r="T494" s="220">
        <f>S494*H494</f>
        <v>0</v>
      </c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R494" s="221" t="s">
        <v>146</v>
      </c>
      <c r="AT494" s="221" t="s">
        <v>131</v>
      </c>
      <c r="AU494" s="221" t="s">
        <v>21</v>
      </c>
      <c r="AY494" s="20" t="s">
        <v>128</v>
      </c>
      <c r="BE494" s="222">
        <f>IF(N494="základní",J494,0)</f>
        <v>0</v>
      </c>
      <c r="BF494" s="222">
        <f>IF(N494="snížená",J494,0)</f>
        <v>0</v>
      </c>
      <c r="BG494" s="222">
        <f>IF(N494="zákl. přenesená",J494,0)</f>
        <v>0</v>
      </c>
      <c r="BH494" s="222">
        <f>IF(N494="sníž. přenesená",J494,0)</f>
        <v>0</v>
      </c>
      <c r="BI494" s="222">
        <f>IF(N494="nulová",J494,0)</f>
        <v>0</v>
      </c>
      <c r="BJ494" s="20" t="s">
        <v>90</v>
      </c>
      <c r="BK494" s="222">
        <f>ROUND(I494*H494,2)</f>
        <v>0</v>
      </c>
      <c r="BL494" s="20" t="s">
        <v>146</v>
      </c>
      <c r="BM494" s="221" t="s">
        <v>755</v>
      </c>
    </row>
    <row r="495" s="2" customFormat="1">
      <c r="A495" s="42"/>
      <c r="B495" s="43"/>
      <c r="C495" s="44"/>
      <c r="D495" s="243" t="s">
        <v>223</v>
      </c>
      <c r="E495" s="44"/>
      <c r="F495" s="244" t="s">
        <v>756</v>
      </c>
      <c r="G495" s="44"/>
      <c r="H495" s="44"/>
      <c r="I495" s="225"/>
      <c r="J495" s="44"/>
      <c r="K495" s="44"/>
      <c r="L495" s="48"/>
      <c r="M495" s="226"/>
      <c r="N495" s="227"/>
      <c r="O495" s="88"/>
      <c r="P495" s="88"/>
      <c r="Q495" s="88"/>
      <c r="R495" s="88"/>
      <c r="S495" s="88"/>
      <c r="T495" s="89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T495" s="20" t="s">
        <v>223</v>
      </c>
      <c r="AU495" s="20" t="s">
        <v>21</v>
      </c>
    </row>
    <row r="496" s="13" customFormat="1">
      <c r="A496" s="13"/>
      <c r="B496" s="228"/>
      <c r="C496" s="229"/>
      <c r="D496" s="223" t="s">
        <v>150</v>
      </c>
      <c r="E496" s="230" t="s">
        <v>44</v>
      </c>
      <c r="F496" s="231" t="s">
        <v>751</v>
      </c>
      <c r="G496" s="229"/>
      <c r="H496" s="232">
        <v>612.79999999999995</v>
      </c>
      <c r="I496" s="233"/>
      <c r="J496" s="229"/>
      <c r="K496" s="229"/>
      <c r="L496" s="234"/>
      <c r="M496" s="235"/>
      <c r="N496" s="236"/>
      <c r="O496" s="236"/>
      <c r="P496" s="236"/>
      <c r="Q496" s="236"/>
      <c r="R496" s="236"/>
      <c r="S496" s="236"/>
      <c r="T496" s="237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8" t="s">
        <v>150</v>
      </c>
      <c r="AU496" s="238" t="s">
        <v>21</v>
      </c>
      <c r="AV496" s="13" t="s">
        <v>21</v>
      </c>
      <c r="AW496" s="13" t="s">
        <v>42</v>
      </c>
      <c r="AX496" s="13" t="s">
        <v>90</v>
      </c>
      <c r="AY496" s="238" t="s">
        <v>128</v>
      </c>
    </row>
    <row r="497" s="2" customFormat="1" ht="16.5" customHeight="1">
      <c r="A497" s="42"/>
      <c r="B497" s="43"/>
      <c r="C497" s="210" t="s">
        <v>757</v>
      </c>
      <c r="D497" s="210" t="s">
        <v>131</v>
      </c>
      <c r="E497" s="211" t="s">
        <v>758</v>
      </c>
      <c r="F497" s="212" t="s">
        <v>759</v>
      </c>
      <c r="G497" s="213" t="s">
        <v>388</v>
      </c>
      <c r="H497" s="214">
        <v>7</v>
      </c>
      <c r="I497" s="215"/>
      <c r="J497" s="216">
        <f>ROUND(I497*H497,2)</f>
        <v>0</v>
      </c>
      <c r="K497" s="212" t="s">
        <v>221</v>
      </c>
      <c r="L497" s="48"/>
      <c r="M497" s="217" t="s">
        <v>44</v>
      </c>
      <c r="N497" s="218" t="s">
        <v>53</v>
      </c>
      <c r="O497" s="88"/>
      <c r="P497" s="219">
        <f>O497*H497</f>
        <v>0</v>
      </c>
      <c r="Q497" s="219">
        <v>0.45937</v>
      </c>
      <c r="R497" s="219">
        <f>Q497*H497</f>
        <v>3.2155900000000002</v>
      </c>
      <c r="S497" s="219">
        <v>0</v>
      </c>
      <c r="T497" s="220">
        <f>S497*H497</f>
        <v>0</v>
      </c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R497" s="221" t="s">
        <v>146</v>
      </c>
      <c r="AT497" s="221" t="s">
        <v>131</v>
      </c>
      <c r="AU497" s="221" t="s">
        <v>21</v>
      </c>
      <c r="AY497" s="20" t="s">
        <v>128</v>
      </c>
      <c r="BE497" s="222">
        <f>IF(N497="základní",J497,0)</f>
        <v>0</v>
      </c>
      <c r="BF497" s="222">
        <f>IF(N497="snížená",J497,0)</f>
        <v>0</v>
      </c>
      <c r="BG497" s="222">
        <f>IF(N497="zákl. přenesená",J497,0)</f>
        <v>0</v>
      </c>
      <c r="BH497" s="222">
        <f>IF(N497="sníž. přenesená",J497,0)</f>
        <v>0</v>
      </c>
      <c r="BI497" s="222">
        <f>IF(N497="nulová",J497,0)</f>
        <v>0</v>
      </c>
      <c r="BJ497" s="20" t="s">
        <v>90</v>
      </c>
      <c r="BK497" s="222">
        <f>ROUND(I497*H497,2)</f>
        <v>0</v>
      </c>
      <c r="BL497" s="20" t="s">
        <v>146</v>
      </c>
      <c r="BM497" s="221" t="s">
        <v>760</v>
      </c>
    </row>
    <row r="498" s="2" customFormat="1">
      <c r="A498" s="42"/>
      <c r="B498" s="43"/>
      <c r="C498" s="44"/>
      <c r="D498" s="243" t="s">
        <v>223</v>
      </c>
      <c r="E498" s="44"/>
      <c r="F498" s="244" t="s">
        <v>761</v>
      </c>
      <c r="G498" s="44"/>
      <c r="H498" s="44"/>
      <c r="I498" s="225"/>
      <c r="J498" s="44"/>
      <c r="K498" s="44"/>
      <c r="L498" s="48"/>
      <c r="M498" s="226"/>
      <c r="N498" s="227"/>
      <c r="O498" s="88"/>
      <c r="P498" s="88"/>
      <c r="Q498" s="88"/>
      <c r="R498" s="88"/>
      <c r="S498" s="88"/>
      <c r="T498" s="89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T498" s="20" t="s">
        <v>223</v>
      </c>
      <c r="AU498" s="20" t="s">
        <v>21</v>
      </c>
    </row>
    <row r="499" s="13" customFormat="1">
      <c r="A499" s="13"/>
      <c r="B499" s="228"/>
      <c r="C499" s="229"/>
      <c r="D499" s="223" t="s">
        <v>150</v>
      </c>
      <c r="E499" s="230" t="s">
        <v>44</v>
      </c>
      <c r="F499" s="231" t="s">
        <v>146</v>
      </c>
      <c r="G499" s="229"/>
      <c r="H499" s="232">
        <v>4</v>
      </c>
      <c r="I499" s="233"/>
      <c r="J499" s="229"/>
      <c r="K499" s="229"/>
      <c r="L499" s="234"/>
      <c r="M499" s="235"/>
      <c r="N499" s="236"/>
      <c r="O499" s="236"/>
      <c r="P499" s="236"/>
      <c r="Q499" s="236"/>
      <c r="R499" s="236"/>
      <c r="S499" s="236"/>
      <c r="T499" s="237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8" t="s">
        <v>150</v>
      </c>
      <c r="AU499" s="238" t="s">
        <v>21</v>
      </c>
      <c r="AV499" s="13" t="s">
        <v>21</v>
      </c>
      <c r="AW499" s="13" t="s">
        <v>42</v>
      </c>
      <c r="AX499" s="13" t="s">
        <v>82</v>
      </c>
      <c r="AY499" s="238" t="s">
        <v>128</v>
      </c>
    </row>
    <row r="500" s="13" customFormat="1">
      <c r="A500" s="13"/>
      <c r="B500" s="228"/>
      <c r="C500" s="229"/>
      <c r="D500" s="223" t="s">
        <v>150</v>
      </c>
      <c r="E500" s="230" t="s">
        <v>44</v>
      </c>
      <c r="F500" s="231" t="s">
        <v>762</v>
      </c>
      <c r="G500" s="229"/>
      <c r="H500" s="232">
        <v>3</v>
      </c>
      <c r="I500" s="233"/>
      <c r="J500" s="229"/>
      <c r="K500" s="229"/>
      <c r="L500" s="234"/>
      <c r="M500" s="235"/>
      <c r="N500" s="236"/>
      <c r="O500" s="236"/>
      <c r="P500" s="236"/>
      <c r="Q500" s="236"/>
      <c r="R500" s="236"/>
      <c r="S500" s="236"/>
      <c r="T500" s="237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8" t="s">
        <v>150</v>
      </c>
      <c r="AU500" s="238" t="s">
        <v>21</v>
      </c>
      <c r="AV500" s="13" t="s">
        <v>21</v>
      </c>
      <c r="AW500" s="13" t="s">
        <v>42</v>
      </c>
      <c r="AX500" s="13" t="s">
        <v>82</v>
      </c>
      <c r="AY500" s="238" t="s">
        <v>128</v>
      </c>
    </row>
    <row r="501" s="14" customFormat="1">
      <c r="A501" s="14"/>
      <c r="B501" s="245"/>
      <c r="C501" s="246"/>
      <c r="D501" s="223" t="s">
        <v>150</v>
      </c>
      <c r="E501" s="247" t="s">
        <v>44</v>
      </c>
      <c r="F501" s="248" t="s">
        <v>245</v>
      </c>
      <c r="G501" s="246"/>
      <c r="H501" s="249">
        <v>7</v>
      </c>
      <c r="I501" s="250"/>
      <c r="J501" s="246"/>
      <c r="K501" s="246"/>
      <c r="L501" s="251"/>
      <c r="M501" s="252"/>
      <c r="N501" s="253"/>
      <c r="O501" s="253"/>
      <c r="P501" s="253"/>
      <c r="Q501" s="253"/>
      <c r="R501" s="253"/>
      <c r="S501" s="253"/>
      <c r="T501" s="25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5" t="s">
        <v>150</v>
      </c>
      <c r="AU501" s="255" t="s">
        <v>21</v>
      </c>
      <c r="AV501" s="14" t="s">
        <v>146</v>
      </c>
      <c r="AW501" s="14" t="s">
        <v>42</v>
      </c>
      <c r="AX501" s="14" t="s">
        <v>90</v>
      </c>
      <c r="AY501" s="255" t="s">
        <v>128</v>
      </c>
    </row>
    <row r="502" s="2" customFormat="1" ht="16.5" customHeight="1">
      <c r="A502" s="42"/>
      <c r="B502" s="43"/>
      <c r="C502" s="210" t="s">
        <v>763</v>
      </c>
      <c r="D502" s="210" t="s">
        <v>131</v>
      </c>
      <c r="E502" s="211" t="s">
        <v>764</v>
      </c>
      <c r="F502" s="212" t="s">
        <v>765</v>
      </c>
      <c r="G502" s="213" t="s">
        <v>388</v>
      </c>
      <c r="H502" s="214">
        <v>3</v>
      </c>
      <c r="I502" s="215"/>
      <c r="J502" s="216">
        <f>ROUND(I502*H502,2)</f>
        <v>0</v>
      </c>
      <c r="K502" s="212" t="s">
        <v>221</v>
      </c>
      <c r="L502" s="48"/>
      <c r="M502" s="217" t="s">
        <v>44</v>
      </c>
      <c r="N502" s="218" t="s">
        <v>53</v>
      </c>
      <c r="O502" s="88"/>
      <c r="P502" s="219">
        <f>O502*H502</f>
        <v>0</v>
      </c>
      <c r="Q502" s="219">
        <v>0.039269999999999999</v>
      </c>
      <c r="R502" s="219">
        <f>Q502*H502</f>
        <v>0.11781</v>
      </c>
      <c r="S502" s="219">
        <v>0</v>
      </c>
      <c r="T502" s="220">
        <f>S502*H502</f>
        <v>0</v>
      </c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R502" s="221" t="s">
        <v>146</v>
      </c>
      <c r="AT502" s="221" t="s">
        <v>131</v>
      </c>
      <c r="AU502" s="221" t="s">
        <v>21</v>
      </c>
      <c r="AY502" s="20" t="s">
        <v>128</v>
      </c>
      <c r="BE502" s="222">
        <f>IF(N502="základní",J502,0)</f>
        <v>0</v>
      </c>
      <c r="BF502" s="222">
        <f>IF(N502="snížená",J502,0)</f>
        <v>0</v>
      </c>
      <c r="BG502" s="222">
        <f>IF(N502="zákl. přenesená",J502,0)</f>
        <v>0</v>
      </c>
      <c r="BH502" s="222">
        <f>IF(N502="sníž. přenesená",J502,0)</f>
        <v>0</v>
      </c>
      <c r="BI502" s="222">
        <f>IF(N502="nulová",J502,0)</f>
        <v>0</v>
      </c>
      <c r="BJ502" s="20" t="s">
        <v>90</v>
      </c>
      <c r="BK502" s="222">
        <f>ROUND(I502*H502,2)</f>
        <v>0</v>
      </c>
      <c r="BL502" s="20" t="s">
        <v>146</v>
      </c>
      <c r="BM502" s="221" t="s">
        <v>766</v>
      </c>
    </row>
    <row r="503" s="2" customFormat="1">
      <c r="A503" s="42"/>
      <c r="B503" s="43"/>
      <c r="C503" s="44"/>
      <c r="D503" s="243" t="s">
        <v>223</v>
      </c>
      <c r="E503" s="44"/>
      <c r="F503" s="244" t="s">
        <v>767</v>
      </c>
      <c r="G503" s="44"/>
      <c r="H503" s="44"/>
      <c r="I503" s="225"/>
      <c r="J503" s="44"/>
      <c r="K503" s="44"/>
      <c r="L503" s="48"/>
      <c r="M503" s="226"/>
      <c r="N503" s="227"/>
      <c r="O503" s="88"/>
      <c r="P503" s="88"/>
      <c r="Q503" s="88"/>
      <c r="R503" s="88"/>
      <c r="S503" s="88"/>
      <c r="T503" s="89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T503" s="20" t="s">
        <v>223</v>
      </c>
      <c r="AU503" s="20" t="s">
        <v>21</v>
      </c>
    </row>
    <row r="504" s="13" customFormat="1">
      <c r="A504" s="13"/>
      <c r="B504" s="228"/>
      <c r="C504" s="229"/>
      <c r="D504" s="223" t="s">
        <v>150</v>
      </c>
      <c r="E504" s="230" t="s">
        <v>44</v>
      </c>
      <c r="F504" s="231" t="s">
        <v>384</v>
      </c>
      <c r="G504" s="229"/>
      <c r="H504" s="232">
        <v>3</v>
      </c>
      <c r="I504" s="233"/>
      <c r="J504" s="229"/>
      <c r="K504" s="229"/>
      <c r="L504" s="234"/>
      <c r="M504" s="235"/>
      <c r="N504" s="236"/>
      <c r="O504" s="236"/>
      <c r="P504" s="236"/>
      <c r="Q504" s="236"/>
      <c r="R504" s="236"/>
      <c r="S504" s="236"/>
      <c r="T504" s="237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8" t="s">
        <v>150</v>
      </c>
      <c r="AU504" s="238" t="s">
        <v>21</v>
      </c>
      <c r="AV504" s="13" t="s">
        <v>21</v>
      </c>
      <c r="AW504" s="13" t="s">
        <v>42</v>
      </c>
      <c r="AX504" s="13" t="s">
        <v>90</v>
      </c>
      <c r="AY504" s="238" t="s">
        <v>128</v>
      </c>
    </row>
    <row r="505" s="2" customFormat="1" ht="16.5" customHeight="1">
      <c r="A505" s="42"/>
      <c r="B505" s="43"/>
      <c r="C505" s="270" t="s">
        <v>768</v>
      </c>
      <c r="D505" s="270" t="s">
        <v>368</v>
      </c>
      <c r="E505" s="271" t="s">
        <v>769</v>
      </c>
      <c r="F505" s="272" t="s">
        <v>770</v>
      </c>
      <c r="G505" s="273" t="s">
        <v>388</v>
      </c>
      <c r="H505" s="274">
        <v>3.0299999999999998</v>
      </c>
      <c r="I505" s="275"/>
      <c r="J505" s="276">
        <f>ROUND(I505*H505,2)</f>
        <v>0</v>
      </c>
      <c r="K505" s="272" t="s">
        <v>221</v>
      </c>
      <c r="L505" s="277"/>
      <c r="M505" s="278" t="s">
        <v>44</v>
      </c>
      <c r="N505" s="279" t="s">
        <v>53</v>
      </c>
      <c r="O505" s="88"/>
      <c r="P505" s="219">
        <f>O505*H505</f>
        <v>0</v>
      </c>
      <c r="Q505" s="219">
        <v>0.44900000000000001</v>
      </c>
      <c r="R505" s="219">
        <f>Q505*H505</f>
        <v>1.3604699999999999</v>
      </c>
      <c r="S505" s="219">
        <v>0</v>
      </c>
      <c r="T505" s="220">
        <f>S505*H505</f>
        <v>0</v>
      </c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R505" s="221" t="s">
        <v>165</v>
      </c>
      <c r="AT505" s="221" t="s">
        <v>368</v>
      </c>
      <c r="AU505" s="221" t="s">
        <v>21</v>
      </c>
      <c r="AY505" s="20" t="s">
        <v>128</v>
      </c>
      <c r="BE505" s="222">
        <f>IF(N505="základní",J505,0)</f>
        <v>0</v>
      </c>
      <c r="BF505" s="222">
        <f>IF(N505="snížená",J505,0)</f>
        <v>0</v>
      </c>
      <c r="BG505" s="222">
        <f>IF(N505="zákl. přenesená",J505,0)</f>
        <v>0</v>
      </c>
      <c r="BH505" s="222">
        <f>IF(N505="sníž. přenesená",J505,0)</f>
        <v>0</v>
      </c>
      <c r="BI505" s="222">
        <f>IF(N505="nulová",J505,0)</f>
        <v>0</v>
      </c>
      <c r="BJ505" s="20" t="s">
        <v>90</v>
      </c>
      <c r="BK505" s="222">
        <f>ROUND(I505*H505,2)</f>
        <v>0</v>
      </c>
      <c r="BL505" s="20" t="s">
        <v>146</v>
      </c>
      <c r="BM505" s="221" t="s">
        <v>771</v>
      </c>
    </row>
    <row r="506" s="2" customFormat="1">
      <c r="A506" s="42"/>
      <c r="B506" s="43"/>
      <c r="C506" s="44"/>
      <c r="D506" s="223" t="s">
        <v>137</v>
      </c>
      <c r="E506" s="44"/>
      <c r="F506" s="224" t="s">
        <v>772</v>
      </c>
      <c r="G506" s="44"/>
      <c r="H506" s="44"/>
      <c r="I506" s="225"/>
      <c r="J506" s="44"/>
      <c r="K506" s="44"/>
      <c r="L506" s="48"/>
      <c r="M506" s="226"/>
      <c r="N506" s="227"/>
      <c r="O506" s="88"/>
      <c r="P506" s="88"/>
      <c r="Q506" s="88"/>
      <c r="R506" s="88"/>
      <c r="S506" s="88"/>
      <c r="T506" s="89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T506" s="20" t="s">
        <v>137</v>
      </c>
      <c r="AU506" s="20" t="s">
        <v>21</v>
      </c>
    </row>
    <row r="507" s="13" customFormat="1">
      <c r="A507" s="13"/>
      <c r="B507" s="228"/>
      <c r="C507" s="229"/>
      <c r="D507" s="223" t="s">
        <v>150</v>
      </c>
      <c r="E507" s="229"/>
      <c r="F507" s="231" t="s">
        <v>586</v>
      </c>
      <c r="G507" s="229"/>
      <c r="H507" s="232">
        <v>3.0299999999999998</v>
      </c>
      <c r="I507" s="233"/>
      <c r="J507" s="229"/>
      <c r="K507" s="229"/>
      <c r="L507" s="234"/>
      <c r="M507" s="235"/>
      <c r="N507" s="236"/>
      <c r="O507" s="236"/>
      <c r="P507" s="236"/>
      <c r="Q507" s="236"/>
      <c r="R507" s="236"/>
      <c r="S507" s="236"/>
      <c r="T507" s="237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8" t="s">
        <v>150</v>
      </c>
      <c r="AU507" s="238" t="s">
        <v>21</v>
      </c>
      <c r="AV507" s="13" t="s">
        <v>21</v>
      </c>
      <c r="AW507" s="13" t="s">
        <v>4</v>
      </c>
      <c r="AX507" s="13" t="s">
        <v>90</v>
      </c>
      <c r="AY507" s="238" t="s">
        <v>128</v>
      </c>
    </row>
    <row r="508" s="2" customFormat="1" ht="33" customHeight="1">
      <c r="A508" s="42"/>
      <c r="B508" s="43"/>
      <c r="C508" s="210" t="s">
        <v>773</v>
      </c>
      <c r="D508" s="210" t="s">
        <v>131</v>
      </c>
      <c r="E508" s="211" t="s">
        <v>774</v>
      </c>
      <c r="F508" s="212" t="s">
        <v>775</v>
      </c>
      <c r="G508" s="213" t="s">
        <v>234</v>
      </c>
      <c r="H508" s="214">
        <v>584.65999999999997</v>
      </c>
      <c r="I508" s="215"/>
      <c r="J508" s="216">
        <f>ROUND(I508*H508,2)</f>
        <v>0</v>
      </c>
      <c r="K508" s="212" t="s">
        <v>44</v>
      </c>
      <c r="L508" s="48"/>
      <c r="M508" s="217" t="s">
        <v>44</v>
      </c>
      <c r="N508" s="218" t="s">
        <v>53</v>
      </c>
      <c r="O508" s="88"/>
      <c r="P508" s="219">
        <f>O508*H508</f>
        <v>0</v>
      </c>
      <c r="Q508" s="219">
        <v>0.0070699999999999999</v>
      </c>
      <c r="R508" s="219">
        <f>Q508*H508</f>
        <v>4.1335461999999996</v>
      </c>
      <c r="S508" s="219">
        <v>0</v>
      </c>
      <c r="T508" s="220">
        <f>S508*H508</f>
        <v>0</v>
      </c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R508" s="221" t="s">
        <v>146</v>
      </c>
      <c r="AT508" s="221" t="s">
        <v>131</v>
      </c>
      <c r="AU508" s="221" t="s">
        <v>21</v>
      </c>
      <c r="AY508" s="20" t="s">
        <v>128</v>
      </c>
      <c r="BE508" s="222">
        <f>IF(N508="základní",J508,0)</f>
        <v>0</v>
      </c>
      <c r="BF508" s="222">
        <f>IF(N508="snížená",J508,0)</f>
        <v>0</v>
      </c>
      <c r="BG508" s="222">
        <f>IF(N508="zákl. přenesená",J508,0)</f>
        <v>0</v>
      </c>
      <c r="BH508" s="222">
        <f>IF(N508="sníž. přenesená",J508,0)</f>
        <v>0</v>
      </c>
      <c r="BI508" s="222">
        <f>IF(N508="nulová",J508,0)</f>
        <v>0</v>
      </c>
      <c r="BJ508" s="20" t="s">
        <v>90</v>
      </c>
      <c r="BK508" s="222">
        <f>ROUND(I508*H508,2)</f>
        <v>0</v>
      </c>
      <c r="BL508" s="20" t="s">
        <v>146</v>
      </c>
      <c r="BM508" s="221" t="s">
        <v>776</v>
      </c>
    </row>
    <row r="509" s="13" customFormat="1">
      <c r="A509" s="13"/>
      <c r="B509" s="228"/>
      <c r="C509" s="229"/>
      <c r="D509" s="223" t="s">
        <v>150</v>
      </c>
      <c r="E509" s="230" t="s">
        <v>44</v>
      </c>
      <c r="F509" s="231" t="s">
        <v>777</v>
      </c>
      <c r="G509" s="229"/>
      <c r="H509" s="232">
        <v>584.65999999999997</v>
      </c>
      <c r="I509" s="233"/>
      <c r="J509" s="229"/>
      <c r="K509" s="229"/>
      <c r="L509" s="234"/>
      <c r="M509" s="235"/>
      <c r="N509" s="236"/>
      <c r="O509" s="236"/>
      <c r="P509" s="236"/>
      <c r="Q509" s="236"/>
      <c r="R509" s="236"/>
      <c r="S509" s="236"/>
      <c r="T509" s="237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8" t="s">
        <v>150</v>
      </c>
      <c r="AU509" s="238" t="s">
        <v>21</v>
      </c>
      <c r="AV509" s="13" t="s">
        <v>21</v>
      </c>
      <c r="AW509" s="13" t="s">
        <v>42</v>
      </c>
      <c r="AX509" s="13" t="s">
        <v>90</v>
      </c>
      <c r="AY509" s="238" t="s">
        <v>128</v>
      </c>
    </row>
    <row r="510" s="2" customFormat="1" ht="21.75" customHeight="1">
      <c r="A510" s="42"/>
      <c r="B510" s="43"/>
      <c r="C510" s="210" t="s">
        <v>778</v>
      </c>
      <c r="D510" s="210" t="s">
        <v>131</v>
      </c>
      <c r="E510" s="211" t="s">
        <v>779</v>
      </c>
      <c r="F510" s="212" t="s">
        <v>780</v>
      </c>
      <c r="G510" s="213" t="s">
        <v>388</v>
      </c>
      <c r="H510" s="214">
        <v>3</v>
      </c>
      <c r="I510" s="215"/>
      <c r="J510" s="216">
        <f>ROUND(I510*H510,2)</f>
        <v>0</v>
      </c>
      <c r="K510" s="212" t="s">
        <v>221</v>
      </c>
      <c r="L510" s="48"/>
      <c r="M510" s="217" t="s">
        <v>44</v>
      </c>
      <c r="N510" s="218" t="s">
        <v>53</v>
      </c>
      <c r="O510" s="88"/>
      <c r="P510" s="219">
        <f>O510*H510</f>
        <v>0</v>
      </c>
      <c r="Q510" s="219">
        <v>0.074999999999999997</v>
      </c>
      <c r="R510" s="219">
        <f>Q510*H510</f>
        <v>0.22499999999999998</v>
      </c>
      <c r="S510" s="219">
        <v>0</v>
      </c>
      <c r="T510" s="220">
        <f>S510*H510</f>
        <v>0</v>
      </c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R510" s="221" t="s">
        <v>146</v>
      </c>
      <c r="AT510" s="221" t="s">
        <v>131</v>
      </c>
      <c r="AU510" s="221" t="s">
        <v>21</v>
      </c>
      <c r="AY510" s="20" t="s">
        <v>128</v>
      </c>
      <c r="BE510" s="222">
        <f>IF(N510="základní",J510,0)</f>
        <v>0</v>
      </c>
      <c r="BF510" s="222">
        <f>IF(N510="snížená",J510,0)</f>
        <v>0</v>
      </c>
      <c r="BG510" s="222">
        <f>IF(N510="zákl. přenesená",J510,0)</f>
        <v>0</v>
      </c>
      <c r="BH510" s="222">
        <f>IF(N510="sníž. přenesená",J510,0)</f>
        <v>0</v>
      </c>
      <c r="BI510" s="222">
        <f>IF(N510="nulová",J510,0)</f>
        <v>0</v>
      </c>
      <c r="BJ510" s="20" t="s">
        <v>90</v>
      </c>
      <c r="BK510" s="222">
        <f>ROUND(I510*H510,2)</f>
        <v>0</v>
      </c>
      <c r="BL510" s="20" t="s">
        <v>146</v>
      </c>
      <c r="BM510" s="221" t="s">
        <v>781</v>
      </c>
    </row>
    <row r="511" s="2" customFormat="1">
      <c r="A511" s="42"/>
      <c r="B511" s="43"/>
      <c r="C511" s="44"/>
      <c r="D511" s="243" t="s">
        <v>223</v>
      </c>
      <c r="E511" s="44"/>
      <c r="F511" s="244" t="s">
        <v>782</v>
      </c>
      <c r="G511" s="44"/>
      <c r="H511" s="44"/>
      <c r="I511" s="225"/>
      <c r="J511" s="44"/>
      <c r="K511" s="44"/>
      <c r="L511" s="48"/>
      <c r="M511" s="226"/>
      <c r="N511" s="227"/>
      <c r="O511" s="88"/>
      <c r="P511" s="88"/>
      <c r="Q511" s="88"/>
      <c r="R511" s="88"/>
      <c r="S511" s="88"/>
      <c r="T511" s="89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T511" s="20" t="s">
        <v>223</v>
      </c>
      <c r="AU511" s="20" t="s">
        <v>21</v>
      </c>
    </row>
    <row r="512" s="13" customFormat="1">
      <c r="A512" s="13"/>
      <c r="B512" s="228"/>
      <c r="C512" s="229"/>
      <c r="D512" s="223" t="s">
        <v>150</v>
      </c>
      <c r="E512" s="230" t="s">
        <v>44</v>
      </c>
      <c r="F512" s="231" t="s">
        <v>142</v>
      </c>
      <c r="G512" s="229"/>
      <c r="H512" s="232">
        <v>3</v>
      </c>
      <c r="I512" s="233"/>
      <c r="J512" s="229"/>
      <c r="K512" s="229"/>
      <c r="L512" s="234"/>
      <c r="M512" s="235"/>
      <c r="N512" s="236"/>
      <c r="O512" s="236"/>
      <c r="P512" s="236"/>
      <c r="Q512" s="236"/>
      <c r="R512" s="236"/>
      <c r="S512" s="236"/>
      <c r="T512" s="237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8" t="s">
        <v>150</v>
      </c>
      <c r="AU512" s="238" t="s">
        <v>21</v>
      </c>
      <c r="AV512" s="13" t="s">
        <v>21</v>
      </c>
      <c r="AW512" s="13" t="s">
        <v>42</v>
      </c>
      <c r="AX512" s="13" t="s">
        <v>90</v>
      </c>
      <c r="AY512" s="238" t="s">
        <v>128</v>
      </c>
    </row>
    <row r="513" s="2" customFormat="1" ht="16.5" customHeight="1">
      <c r="A513" s="42"/>
      <c r="B513" s="43"/>
      <c r="C513" s="270" t="s">
        <v>783</v>
      </c>
      <c r="D513" s="270" t="s">
        <v>368</v>
      </c>
      <c r="E513" s="271" t="s">
        <v>784</v>
      </c>
      <c r="F513" s="272" t="s">
        <v>785</v>
      </c>
      <c r="G513" s="273" t="s">
        <v>388</v>
      </c>
      <c r="H513" s="274">
        <v>1</v>
      </c>
      <c r="I513" s="275"/>
      <c r="J513" s="276">
        <f>ROUND(I513*H513,2)</f>
        <v>0</v>
      </c>
      <c r="K513" s="272" t="s">
        <v>44</v>
      </c>
      <c r="L513" s="277"/>
      <c r="M513" s="278" t="s">
        <v>44</v>
      </c>
      <c r="N513" s="279" t="s">
        <v>53</v>
      </c>
      <c r="O513" s="88"/>
      <c r="P513" s="219">
        <f>O513*H513</f>
        <v>0</v>
      </c>
      <c r="Q513" s="219">
        <v>0.031</v>
      </c>
      <c r="R513" s="219">
        <f>Q513*H513</f>
        <v>0.031</v>
      </c>
      <c r="S513" s="219">
        <v>0</v>
      </c>
      <c r="T513" s="220">
        <f>S513*H513</f>
        <v>0</v>
      </c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R513" s="221" t="s">
        <v>165</v>
      </c>
      <c r="AT513" s="221" t="s">
        <v>368</v>
      </c>
      <c r="AU513" s="221" t="s">
        <v>21</v>
      </c>
      <c r="AY513" s="20" t="s">
        <v>128</v>
      </c>
      <c r="BE513" s="222">
        <f>IF(N513="základní",J513,0)</f>
        <v>0</v>
      </c>
      <c r="BF513" s="222">
        <f>IF(N513="snížená",J513,0)</f>
        <v>0</v>
      </c>
      <c r="BG513" s="222">
        <f>IF(N513="zákl. přenesená",J513,0)</f>
        <v>0</v>
      </c>
      <c r="BH513" s="222">
        <f>IF(N513="sníž. přenesená",J513,0)</f>
        <v>0</v>
      </c>
      <c r="BI513" s="222">
        <f>IF(N513="nulová",J513,0)</f>
        <v>0</v>
      </c>
      <c r="BJ513" s="20" t="s">
        <v>90</v>
      </c>
      <c r="BK513" s="222">
        <f>ROUND(I513*H513,2)</f>
        <v>0</v>
      </c>
      <c r="BL513" s="20" t="s">
        <v>146</v>
      </c>
      <c r="BM513" s="221" t="s">
        <v>786</v>
      </c>
    </row>
    <row r="514" s="2" customFormat="1">
      <c r="A514" s="42"/>
      <c r="B514" s="43"/>
      <c r="C514" s="44"/>
      <c r="D514" s="223" t="s">
        <v>137</v>
      </c>
      <c r="E514" s="44"/>
      <c r="F514" s="224" t="s">
        <v>787</v>
      </c>
      <c r="G514" s="44"/>
      <c r="H514" s="44"/>
      <c r="I514" s="225"/>
      <c r="J514" s="44"/>
      <c r="K514" s="44"/>
      <c r="L514" s="48"/>
      <c r="M514" s="226"/>
      <c r="N514" s="227"/>
      <c r="O514" s="88"/>
      <c r="P514" s="88"/>
      <c r="Q514" s="88"/>
      <c r="R514" s="88"/>
      <c r="S514" s="88"/>
      <c r="T514" s="89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T514" s="20" t="s">
        <v>137</v>
      </c>
      <c r="AU514" s="20" t="s">
        <v>21</v>
      </c>
    </row>
    <row r="515" s="2" customFormat="1" ht="16.5" customHeight="1">
      <c r="A515" s="42"/>
      <c r="B515" s="43"/>
      <c r="C515" s="270" t="s">
        <v>788</v>
      </c>
      <c r="D515" s="270" t="s">
        <v>368</v>
      </c>
      <c r="E515" s="271" t="s">
        <v>789</v>
      </c>
      <c r="F515" s="272" t="s">
        <v>790</v>
      </c>
      <c r="G515" s="273" t="s">
        <v>388</v>
      </c>
      <c r="H515" s="274">
        <v>2</v>
      </c>
      <c r="I515" s="275"/>
      <c r="J515" s="276">
        <f>ROUND(I515*H515,2)</f>
        <v>0</v>
      </c>
      <c r="K515" s="272" t="s">
        <v>221</v>
      </c>
      <c r="L515" s="277"/>
      <c r="M515" s="278" t="s">
        <v>44</v>
      </c>
      <c r="N515" s="279" t="s">
        <v>53</v>
      </c>
      <c r="O515" s="88"/>
      <c r="P515" s="219">
        <f>O515*H515</f>
        <v>0</v>
      </c>
      <c r="Q515" s="219">
        <v>0.031</v>
      </c>
      <c r="R515" s="219">
        <f>Q515*H515</f>
        <v>0.062</v>
      </c>
      <c r="S515" s="219">
        <v>0</v>
      </c>
      <c r="T515" s="220">
        <f>S515*H515</f>
        <v>0</v>
      </c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R515" s="221" t="s">
        <v>165</v>
      </c>
      <c r="AT515" s="221" t="s">
        <v>368</v>
      </c>
      <c r="AU515" s="221" t="s">
        <v>21</v>
      </c>
      <c r="AY515" s="20" t="s">
        <v>128</v>
      </c>
      <c r="BE515" s="222">
        <f>IF(N515="základní",J515,0)</f>
        <v>0</v>
      </c>
      <c r="BF515" s="222">
        <f>IF(N515="snížená",J515,0)</f>
        <v>0</v>
      </c>
      <c r="BG515" s="222">
        <f>IF(N515="zákl. přenesená",J515,0)</f>
        <v>0</v>
      </c>
      <c r="BH515" s="222">
        <f>IF(N515="sníž. přenesená",J515,0)</f>
        <v>0</v>
      </c>
      <c r="BI515" s="222">
        <f>IF(N515="nulová",J515,0)</f>
        <v>0</v>
      </c>
      <c r="BJ515" s="20" t="s">
        <v>90</v>
      </c>
      <c r="BK515" s="222">
        <f>ROUND(I515*H515,2)</f>
        <v>0</v>
      </c>
      <c r="BL515" s="20" t="s">
        <v>146</v>
      </c>
      <c r="BM515" s="221" t="s">
        <v>791</v>
      </c>
    </row>
    <row r="516" s="2" customFormat="1">
      <c r="A516" s="42"/>
      <c r="B516" s="43"/>
      <c r="C516" s="44"/>
      <c r="D516" s="223" t="s">
        <v>137</v>
      </c>
      <c r="E516" s="44"/>
      <c r="F516" s="224" t="s">
        <v>792</v>
      </c>
      <c r="G516" s="44"/>
      <c r="H516" s="44"/>
      <c r="I516" s="225"/>
      <c r="J516" s="44"/>
      <c r="K516" s="44"/>
      <c r="L516" s="48"/>
      <c r="M516" s="226"/>
      <c r="N516" s="227"/>
      <c r="O516" s="88"/>
      <c r="P516" s="88"/>
      <c r="Q516" s="88"/>
      <c r="R516" s="88"/>
      <c r="S516" s="88"/>
      <c r="T516" s="89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T516" s="20" t="s">
        <v>137</v>
      </c>
      <c r="AU516" s="20" t="s">
        <v>21</v>
      </c>
    </row>
    <row r="517" s="2" customFormat="1" ht="16.5" customHeight="1">
      <c r="A517" s="42"/>
      <c r="B517" s="43"/>
      <c r="C517" s="210" t="s">
        <v>793</v>
      </c>
      <c r="D517" s="210" t="s">
        <v>131</v>
      </c>
      <c r="E517" s="211" t="s">
        <v>794</v>
      </c>
      <c r="F517" s="212" t="s">
        <v>795</v>
      </c>
      <c r="G517" s="213" t="s">
        <v>388</v>
      </c>
      <c r="H517" s="214">
        <v>1</v>
      </c>
      <c r="I517" s="215"/>
      <c r="J517" s="216">
        <f>ROUND(I517*H517,2)</f>
        <v>0</v>
      </c>
      <c r="K517" s="212" t="s">
        <v>221</v>
      </c>
      <c r="L517" s="48"/>
      <c r="M517" s="217" t="s">
        <v>44</v>
      </c>
      <c r="N517" s="218" t="s">
        <v>53</v>
      </c>
      <c r="O517" s="88"/>
      <c r="P517" s="219">
        <f>O517*H517</f>
        <v>0</v>
      </c>
      <c r="Q517" s="219">
        <v>0.040000000000000001</v>
      </c>
      <c r="R517" s="219">
        <f>Q517*H517</f>
        <v>0.040000000000000001</v>
      </c>
      <c r="S517" s="219">
        <v>0</v>
      </c>
      <c r="T517" s="220">
        <f>S517*H517</f>
        <v>0</v>
      </c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R517" s="221" t="s">
        <v>146</v>
      </c>
      <c r="AT517" s="221" t="s">
        <v>131</v>
      </c>
      <c r="AU517" s="221" t="s">
        <v>21</v>
      </c>
      <c r="AY517" s="20" t="s">
        <v>128</v>
      </c>
      <c r="BE517" s="222">
        <f>IF(N517="základní",J517,0)</f>
        <v>0</v>
      </c>
      <c r="BF517" s="222">
        <f>IF(N517="snížená",J517,0)</f>
        <v>0</v>
      </c>
      <c r="BG517" s="222">
        <f>IF(N517="zákl. přenesená",J517,0)</f>
        <v>0</v>
      </c>
      <c r="BH517" s="222">
        <f>IF(N517="sníž. přenesená",J517,0)</f>
        <v>0</v>
      </c>
      <c r="BI517" s="222">
        <f>IF(N517="nulová",J517,0)</f>
        <v>0</v>
      </c>
      <c r="BJ517" s="20" t="s">
        <v>90</v>
      </c>
      <c r="BK517" s="222">
        <f>ROUND(I517*H517,2)</f>
        <v>0</v>
      </c>
      <c r="BL517" s="20" t="s">
        <v>146</v>
      </c>
      <c r="BM517" s="221" t="s">
        <v>796</v>
      </c>
    </row>
    <row r="518" s="2" customFormat="1">
      <c r="A518" s="42"/>
      <c r="B518" s="43"/>
      <c r="C518" s="44"/>
      <c r="D518" s="243" t="s">
        <v>223</v>
      </c>
      <c r="E518" s="44"/>
      <c r="F518" s="244" t="s">
        <v>797</v>
      </c>
      <c r="G518" s="44"/>
      <c r="H518" s="44"/>
      <c r="I518" s="225"/>
      <c r="J518" s="44"/>
      <c r="K518" s="44"/>
      <c r="L518" s="48"/>
      <c r="M518" s="226"/>
      <c r="N518" s="227"/>
      <c r="O518" s="88"/>
      <c r="P518" s="88"/>
      <c r="Q518" s="88"/>
      <c r="R518" s="88"/>
      <c r="S518" s="88"/>
      <c r="T518" s="89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T518" s="20" t="s">
        <v>223</v>
      </c>
      <c r="AU518" s="20" t="s">
        <v>21</v>
      </c>
    </row>
    <row r="519" s="13" customFormat="1">
      <c r="A519" s="13"/>
      <c r="B519" s="228"/>
      <c r="C519" s="229"/>
      <c r="D519" s="223" t="s">
        <v>150</v>
      </c>
      <c r="E519" s="230" t="s">
        <v>44</v>
      </c>
      <c r="F519" s="231" t="s">
        <v>90</v>
      </c>
      <c r="G519" s="229"/>
      <c r="H519" s="232">
        <v>1</v>
      </c>
      <c r="I519" s="233"/>
      <c r="J519" s="229"/>
      <c r="K519" s="229"/>
      <c r="L519" s="234"/>
      <c r="M519" s="235"/>
      <c r="N519" s="236"/>
      <c r="O519" s="236"/>
      <c r="P519" s="236"/>
      <c r="Q519" s="236"/>
      <c r="R519" s="236"/>
      <c r="S519" s="236"/>
      <c r="T519" s="237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8" t="s">
        <v>150</v>
      </c>
      <c r="AU519" s="238" t="s">
        <v>21</v>
      </c>
      <c r="AV519" s="13" t="s">
        <v>21</v>
      </c>
      <c r="AW519" s="13" t="s">
        <v>42</v>
      </c>
      <c r="AX519" s="13" t="s">
        <v>90</v>
      </c>
      <c r="AY519" s="238" t="s">
        <v>128</v>
      </c>
    </row>
    <row r="520" s="2" customFormat="1" ht="16.5" customHeight="1">
      <c r="A520" s="42"/>
      <c r="B520" s="43"/>
      <c r="C520" s="270" t="s">
        <v>798</v>
      </c>
      <c r="D520" s="270" t="s">
        <v>368</v>
      </c>
      <c r="E520" s="271" t="s">
        <v>799</v>
      </c>
      <c r="F520" s="272" t="s">
        <v>800</v>
      </c>
      <c r="G520" s="273" t="s">
        <v>388</v>
      </c>
      <c r="H520" s="274">
        <v>1</v>
      </c>
      <c r="I520" s="275"/>
      <c r="J520" s="276">
        <f>ROUND(I520*H520,2)</f>
        <v>0</v>
      </c>
      <c r="K520" s="272" t="s">
        <v>221</v>
      </c>
      <c r="L520" s="277"/>
      <c r="M520" s="278" t="s">
        <v>44</v>
      </c>
      <c r="N520" s="279" t="s">
        <v>53</v>
      </c>
      <c r="O520" s="88"/>
      <c r="P520" s="219">
        <f>O520*H520</f>
        <v>0</v>
      </c>
      <c r="Q520" s="219">
        <v>0.013299999999999999</v>
      </c>
      <c r="R520" s="219">
        <f>Q520*H520</f>
        <v>0.013299999999999999</v>
      </c>
      <c r="S520" s="219">
        <v>0</v>
      </c>
      <c r="T520" s="220">
        <f>S520*H520</f>
        <v>0</v>
      </c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R520" s="221" t="s">
        <v>165</v>
      </c>
      <c r="AT520" s="221" t="s">
        <v>368</v>
      </c>
      <c r="AU520" s="221" t="s">
        <v>21</v>
      </c>
      <c r="AY520" s="20" t="s">
        <v>128</v>
      </c>
      <c r="BE520" s="222">
        <f>IF(N520="základní",J520,0)</f>
        <v>0</v>
      </c>
      <c r="BF520" s="222">
        <f>IF(N520="snížená",J520,0)</f>
        <v>0</v>
      </c>
      <c r="BG520" s="222">
        <f>IF(N520="zákl. přenesená",J520,0)</f>
        <v>0</v>
      </c>
      <c r="BH520" s="222">
        <f>IF(N520="sníž. přenesená",J520,0)</f>
        <v>0</v>
      </c>
      <c r="BI520" s="222">
        <f>IF(N520="nulová",J520,0)</f>
        <v>0</v>
      </c>
      <c r="BJ520" s="20" t="s">
        <v>90</v>
      </c>
      <c r="BK520" s="222">
        <f>ROUND(I520*H520,2)</f>
        <v>0</v>
      </c>
      <c r="BL520" s="20" t="s">
        <v>146</v>
      </c>
      <c r="BM520" s="221" t="s">
        <v>801</v>
      </c>
    </row>
    <row r="521" s="2" customFormat="1" ht="16.5" customHeight="1">
      <c r="A521" s="42"/>
      <c r="B521" s="43"/>
      <c r="C521" s="270" t="s">
        <v>802</v>
      </c>
      <c r="D521" s="270" t="s">
        <v>368</v>
      </c>
      <c r="E521" s="271" t="s">
        <v>803</v>
      </c>
      <c r="F521" s="272" t="s">
        <v>804</v>
      </c>
      <c r="G521" s="273" t="s">
        <v>388</v>
      </c>
      <c r="H521" s="274">
        <v>1</v>
      </c>
      <c r="I521" s="275"/>
      <c r="J521" s="276">
        <f>ROUND(I521*H521,2)</f>
        <v>0</v>
      </c>
      <c r="K521" s="272" t="s">
        <v>221</v>
      </c>
      <c r="L521" s="277"/>
      <c r="M521" s="278" t="s">
        <v>44</v>
      </c>
      <c r="N521" s="279" t="s">
        <v>53</v>
      </c>
      <c r="O521" s="88"/>
      <c r="P521" s="219">
        <f>O521*H521</f>
        <v>0</v>
      </c>
      <c r="Q521" s="219">
        <v>0.00029999999999999997</v>
      </c>
      <c r="R521" s="219">
        <f>Q521*H521</f>
        <v>0.00029999999999999997</v>
      </c>
      <c r="S521" s="219">
        <v>0</v>
      </c>
      <c r="T521" s="220">
        <f>S521*H521</f>
        <v>0</v>
      </c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R521" s="221" t="s">
        <v>165</v>
      </c>
      <c r="AT521" s="221" t="s">
        <v>368</v>
      </c>
      <c r="AU521" s="221" t="s">
        <v>21</v>
      </c>
      <c r="AY521" s="20" t="s">
        <v>128</v>
      </c>
      <c r="BE521" s="222">
        <f>IF(N521="základní",J521,0)</f>
        <v>0</v>
      </c>
      <c r="BF521" s="222">
        <f>IF(N521="snížená",J521,0)</f>
        <v>0</v>
      </c>
      <c r="BG521" s="222">
        <f>IF(N521="zákl. přenesená",J521,0)</f>
        <v>0</v>
      </c>
      <c r="BH521" s="222">
        <f>IF(N521="sníž. přenesená",J521,0)</f>
        <v>0</v>
      </c>
      <c r="BI521" s="222">
        <f>IF(N521="nulová",J521,0)</f>
        <v>0</v>
      </c>
      <c r="BJ521" s="20" t="s">
        <v>90</v>
      </c>
      <c r="BK521" s="222">
        <f>ROUND(I521*H521,2)</f>
        <v>0</v>
      </c>
      <c r="BL521" s="20" t="s">
        <v>146</v>
      </c>
      <c r="BM521" s="221" t="s">
        <v>805</v>
      </c>
    </row>
    <row r="522" s="2" customFormat="1" ht="21.75" customHeight="1">
      <c r="A522" s="42"/>
      <c r="B522" s="43"/>
      <c r="C522" s="210" t="s">
        <v>806</v>
      </c>
      <c r="D522" s="210" t="s">
        <v>131</v>
      </c>
      <c r="E522" s="211" t="s">
        <v>807</v>
      </c>
      <c r="F522" s="212" t="s">
        <v>808</v>
      </c>
      <c r="G522" s="213" t="s">
        <v>388</v>
      </c>
      <c r="H522" s="214">
        <v>11</v>
      </c>
      <c r="I522" s="215"/>
      <c r="J522" s="216">
        <f>ROUND(I522*H522,2)</f>
        <v>0</v>
      </c>
      <c r="K522" s="212" t="s">
        <v>221</v>
      </c>
      <c r="L522" s="48"/>
      <c r="M522" s="217" t="s">
        <v>44</v>
      </c>
      <c r="N522" s="218" t="s">
        <v>53</v>
      </c>
      <c r="O522" s="88"/>
      <c r="P522" s="219">
        <f>O522*H522</f>
        <v>0</v>
      </c>
      <c r="Q522" s="219">
        <v>0.01299</v>
      </c>
      <c r="R522" s="219">
        <f>Q522*H522</f>
        <v>0.14288999999999999</v>
      </c>
      <c r="S522" s="219">
        <v>0.0040000000000000001</v>
      </c>
      <c r="T522" s="220">
        <f>S522*H522</f>
        <v>0.043999999999999997</v>
      </c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R522" s="221" t="s">
        <v>146</v>
      </c>
      <c r="AT522" s="221" t="s">
        <v>131</v>
      </c>
      <c r="AU522" s="221" t="s">
        <v>21</v>
      </c>
      <c r="AY522" s="20" t="s">
        <v>128</v>
      </c>
      <c r="BE522" s="222">
        <f>IF(N522="základní",J522,0)</f>
        <v>0</v>
      </c>
      <c r="BF522" s="222">
        <f>IF(N522="snížená",J522,0)</f>
        <v>0</v>
      </c>
      <c r="BG522" s="222">
        <f>IF(N522="zákl. přenesená",J522,0)</f>
        <v>0</v>
      </c>
      <c r="BH522" s="222">
        <f>IF(N522="sníž. přenesená",J522,0)</f>
        <v>0</v>
      </c>
      <c r="BI522" s="222">
        <f>IF(N522="nulová",J522,0)</f>
        <v>0</v>
      </c>
      <c r="BJ522" s="20" t="s">
        <v>90</v>
      </c>
      <c r="BK522" s="222">
        <f>ROUND(I522*H522,2)</f>
        <v>0</v>
      </c>
      <c r="BL522" s="20" t="s">
        <v>146</v>
      </c>
      <c r="BM522" s="221" t="s">
        <v>809</v>
      </c>
    </row>
    <row r="523" s="2" customFormat="1">
      <c r="A523" s="42"/>
      <c r="B523" s="43"/>
      <c r="C523" s="44"/>
      <c r="D523" s="243" t="s">
        <v>223</v>
      </c>
      <c r="E523" s="44"/>
      <c r="F523" s="244" t="s">
        <v>810</v>
      </c>
      <c r="G523" s="44"/>
      <c r="H523" s="44"/>
      <c r="I523" s="225"/>
      <c r="J523" s="44"/>
      <c r="K523" s="44"/>
      <c r="L523" s="48"/>
      <c r="M523" s="226"/>
      <c r="N523" s="227"/>
      <c r="O523" s="88"/>
      <c r="P523" s="88"/>
      <c r="Q523" s="88"/>
      <c r="R523" s="88"/>
      <c r="S523" s="88"/>
      <c r="T523" s="89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T523" s="20" t="s">
        <v>223</v>
      </c>
      <c r="AU523" s="20" t="s">
        <v>21</v>
      </c>
    </row>
    <row r="524" s="13" customFormat="1">
      <c r="A524" s="13"/>
      <c r="B524" s="228"/>
      <c r="C524" s="229"/>
      <c r="D524" s="223" t="s">
        <v>150</v>
      </c>
      <c r="E524" s="230" t="s">
        <v>44</v>
      </c>
      <c r="F524" s="231" t="s">
        <v>811</v>
      </c>
      <c r="G524" s="229"/>
      <c r="H524" s="232">
        <v>11</v>
      </c>
      <c r="I524" s="233"/>
      <c r="J524" s="229"/>
      <c r="K524" s="229"/>
      <c r="L524" s="234"/>
      <c r="M524" s="235"/>
      <c r="N524" s="236"/>
      <c r="O524" s="236"/>
      <c r="P524" s="236"/>
      <c r="Q524" s="236"/>
      <c r="R524" s="236"/>
      <c r="S524" s="236"/>
      <c r="T524" s="237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8" t="s">
        <v>150</v>
      </c>
      <c r="AU524" s="238" t="s">
        <v>21</v>
      </c>
      <c r="AV524" s="13" t="s">
        <v>21</v>
      </c>
      <c r="AW524" s="13" t="s">
        <v>42</v>
      </c>
      <c r="AX524" s="13" t="s">
        <v>90</v>
      </c>
      <c r="AY524" s="238" t="s">
        <v>128</v>
      </c>
    </row>
    <row r="525" s="2" customFormat="1" ht="16.5" customHeight="1">
      <c r="A525" s="42"/>
      <c r="B525" s="43"/>
      <c r="C525" s="210" t="s">
        <v>812</v>
      </c>
      <c r="D525" s="210" t="s">
        <v>131</v>
      </c>
      <c r="E525" s="211" t="s">
        <v>813</v>
      </c>
      <c r="F525" s="212" t="s">
        <v>814</v>
      </c>
      <c r="G525" s="213" t="s">
        <v>234</v>
      </c>
      <c r="H525" s="214">
        <v>28.41</v>
      </c>
      <c r="I525" s="215"/>
      <c r="J525" s="216">
        <f>ROUND(I525*H525,2)</f>
        <v>0</v>
      </c>
      <c r="K525" s="212" t="s">
        <v>221</v>
      </c>
      <c r="L525" s="48"/>
      <c r="M525" s="217" t="s">
        <v>44</v>
      </c>
      <c r="N525" s="218" t="s">
        <v>53</v>
      </c>
      <c r="O525" s="88"/>
      <c r="P525" s="219">
        <f>O525*H525</f>
        <v>0</v>
      </c>
      <c r="Q525" s="219">
        <v>0.00020000000000000001</v>
      </c>
      <c r="R525" s="219">
        <f>Q525*H525</f>
        <v>0.0056820000000000004</v>
      </c>
      <c r="S525" s="219">
        <v>0</v>
      </c>
      <c r="T525" s="220">
        <f>S525*H525</f>
        <v>0</v>
      </c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R525" s="221" t="s">
        <v>146</v>
      </c>
      <c r="AT525" s="221" t="s">
        <v>131</v>
      </c>
      <c r="AU525" s="221" t="s">
        <v>21</v>
      </c>
      <c r="AY525" s="20" t="s">
        <v>128</v>
      </c>
      <c r="BE525" s="222">
        <f>IF(N525="základní",J525,0)</f>
        <v>0</v>
      </c>
      <c r="BF525" s="222">
        <f>IF(N525="snížená",J525,0)</f>
        <v>0</v>
      </c>
      <c r="BG525" s="222">
        <f>IF(N525="zákl. přenesená",J525,0)</f>
        <v>0</v>
      </c>
      <c r="BH525" s="222">
        <f>IF(N525="sníž. přenesená",J525,0)</f>
        <v>0</v>
      </c>
      <c r="BI525" s="222">
        <f>IF(N525="nulová",J525,0)</f>
        <v>0</v>
      </c>
      <c r="BJ525" s="20" t="s">
        <v>90</v>
      </c>
      <c r="BK525" s="222">
        <f>ROUND(I525*H525,2)</f>
        <v>0</v>
      </c>
      <c r="BL525" s="20" t="s">
        <v>146</v>
      </c>
      <c r="BM525" s="221" t="s">
        <v>815</v>
      </c>
    </row>
    <row r="526" s="2" customFormat="1">
      <c r="A526" s="42"/>
      <c r="B526" s="43"/>
      <c r="C526" s="44"/>
      <c r="D526" s="243" t="s">
        <v>223</v>
      </c>
      <c r="E526" s="44"/>
      <c r="F526" s="244" t="s">
        <v>816</v>
      </c>
      <c r="G526" s="44"/>
      <c r="H526" s="44"/>
      <c r="I526" s="225"/>
      <c r="J526" s="44"/>
      <c r="K526" s="44"/>
      <c r="L526" s="48"/>
      <c r="M526" s="226"/>
      <c r="N526" s="227"/>
      <c r="O526" s="88"/>
      <c r="P526" s="88"/>
      <c r="Q526" s="88"/>
      <c r="R526" s="88"/>
      <c r="S526" s="88"/>
      <c r="T526" s="89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T526" s="20" t="s">
        <v>223</v>
      </c>
      <c r="AU526" s="20" t="s">
        <v>21</v>
      </c>
    </row>
    <row r="527" s="13" customFormat="1">
      <c r="A527" s="13"/>
      <c r="B527" s="228"/>
      <c r="C527" s="229"/>
      <c r="D527" s="223" t="s">
        <v>150</v>
      </c>
      <c r="E527" s="230" t="s">
        <v>44</v>
      </c>
      <c r="F527" s="231" t="s">
        <v>477</v>
      </c>
      <c r="G527" s="229"/>
      <c r="H527" s="232">
        <v>28.41</v>
      </c>
      <c r="I527" s="233"/>
      <c r="J527" s="229"/>
      <c r="K527" s="229"/>
      <c r="L527" s="234"/>
      <c r="M527" s="235"/>
      <c r="N527" s="236"/>
      <c r="O527" s="236"/>
      <c r="P527" s="236"/>
      <c r="Q527" s="236"/>
      <c r="R527" s="236"/>
      <c r="S527" s="236"/>
      <c r="T527" s="237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8" t="s">
        <v>150</v>
      </c>
      <c r="AU527" s="238" t="s">
        <v>21</v>
      </c>
      <c r="AV527" s="13" t="s">
        <v>21</v>
      </c>
      <c r="AW527" s="13" t="s">
        <v>42</v>
      </c>
      <c r="AX527" s="13" t="s">
        <v>90</v>
      </c>
      <c r="AY527" s="238" t="s">
        <v>128</v>
      </c>
    </row>
    <row r="528" s="2" customFormat="1" ht="16.5" customHeight="1">
      <c r="A528" s="42"/>
      <c r="B528" s="43"/>
      <c r="C528" s="270" t="s">
        <v>817</v>
      </c>
      <c r="D528" s="270" t="s">
        <v>368</v>
      </c>
      <c r="E528" s="271" t="s">
        <v>818</v>
      </c>
      <c r="F528" s="272" t="s">
        <v>819</v>
      </c>
      <c r="G528" s="273" t="s">
        <v>388</v>
      </c>
      <c r="H528" s="274">
        <v>2</v>
      </c>
      <c r="I528" s="275"/>
      <c r="J528" s="276">
        <f>ROUND(I528*H528,2)</f>
        <v>0</v>
      </c>
      <c r="K528" s="272" t="s">
        <v>44</v>
      </c>
      <c r="L528" s="277"/>
      <c r="M528" s="278" t="s">
        <v>44</v>
      </c>
      <c r="N528" s="279" t="s">
        <v>53</v>
      </c>
      <c r="O528" s="88"/>
      <c r="P528" s="219">
        <f>O528*H528</f>
        <v>0</v>
      </c>
      <c r="Q528" s="219">
        <v>0</v>
      </c>
      <c r="R528" s="219">
        <f>Q528*H528</f>
        <v>0</v>
      </c>
      <c r="S528" s="219">
        <v>0</v>
      </c>
      <c r="T528" s="220">
        <f>S528*H528</f>
        <v>0</v>
      </c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R528" s="221" t="s">
        <v>165</v>
      </c>
      <c r="AT528" s="221" t="s">
        <v>368</v>
      </c>
      <c r="AU528" s="221" t="s">
        <v>21</v>
      </c>
      <c r="AY528" s="20" t="s">
        <v>128</v>
      </c>
      <c r="BE528" s="222">
        <f>IF(N528="základní",J528,0)</f>
        <v>0</v>
      </c>
      <c r="BF528" s="222">
        <f>IF(N528="snížená",J528,0)</f>
        <v>0</v>
      </c>
      <c r="BG528" s="222">
        <f>IF(N528="zákl. přenesená",J528,0)</f>
        <v>0</v>
      </c>
      <c r="BH528" s="222">
        <f>IF(N528="sníž. přenesená",J528,0)</f>
        <v>0</v>
      </c>
      <c r="BI528" s="222">
        <f>IF(N528="nulová",J528,0)</f>
        <v>0</v>
      </c>
      <c r="BJ528" s="20" t="s">
        <v>90</v>
      </c>
      <c r="BK528" s="222">
        <f>ROUND(I528*H528,2)</f>
        <v>0</v>
      </c>
      <c r="BL528" s="20" t="s">
        <v>146</v>
      </c>
      <c r="BM528" s="221" t="s">
        <v>820</v>
      </c>
    </row>
    <row r="529" s="13" customFormat="1">
      <c r="A529" s="13"/>
      <c r="B529" s="228"/>
      <c r="C529" s="229"/>
      <c r="D529" s="223" t="s">
        <v>150</v>
      </c>
      <c r="E529" s="230" t="s">
        <v>44</v>
      </c>
      <c r="F529" s="231" t="s">
        <v>21</v>
      </c>
      <c r="G529" s="229"/>
      <c r="H529" s="232">
        <v>2</v>
      </c>
      <c r="I529" s="233"/>
      <c r="J529" s="229"/>
      <c r="K529" s="229"/>
      <c r="L529" s="234"/>
      <c r="M529" s="235"/>
      <c r="N529" s="236"/>
      <c r="O529" s="236"/>
      <c r="P529" s="236"/>
      <c r="Q529" s="236"/>
      <c r="R529" s="236"/>
      <c r="S529" s="236"/>
      <c r="T529" s="237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8" t="s">
        <v>150</v>
      </c>
      <c r="AU529" s="238" t="s">
        <v>21</v>
      </c>
      <c r="AV529" s="13" t="s">
        <v>21</v>
      </c>
      <c r="AW529" s="13" t="s">
        <v>42</v>
      </c>
      <c r="AX529" s="13" t="s">
        <v>90</v>
      </c>
      <c r="AY529" s="238" t="s">
        <v>128</v>
      </c>
    </row>
    <row r="530" s="2" customFormat="1" ht="16.5" customHeight="1">
      <c r="A530" s="42"/>
      <c r="B530" s="43"/>
      <c r="C530" s="210" t="s">
        <v>821</v>
      </c>
      <c r="D530" s="210" t="s">
        <v>131</v>
      </c>
      <c r="E530" s="211" t="s">
        <v>822</v>
      </c>
      <c r="F530" s="212" t="s">
        <v>823</v>
      </c>
      <c r="G530" s="213" t="s">
        <v>234</v>
      </c>
      <c r="H530" s="214">
        <v>28.41</v>
      </c>
      <c r="I530" s="215"/>
      <c r="J530" s="216">
        <f>ROUND(I530*H530,2)</f>
        <v>0</v>
      </c>
      <c r="K530" s="212" t="s">
        <v>221</v>
      </c>
      <c r="L530" s="48"/>
      <c r="M530" s="217" t="s">
        <v>44</v>
      </c>
      <c r="N530" s="218" t="s">
        <v>53</v>
      </c>
      <c r="O530" s="88"/>
      <c r="P530" s="219">
        <f>O530*H530</f>
        <v>0</v>
      </c>
      <c r="Q530" s="219">
        <v>9.0000000000000006E-05</v>
      </c>
      <c r="R530" s="219">
        <f>Q530*H530</f>
        <v>0.0025569</v>
      </c>
      <c r="S530" s="219">
        <v>0</v>
      </c>
      <c r="T530" s="220">
        <f>S530*H530</f>
        <v>0</v>
      </c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R530" s="221" t="s">
        <v>146</v>
      </c>
      <c r="AT530" s="221" t="s">
        <v>131</v>
      </c>
      <c r="AU530" s="221" t="s">
        <v>21</v>
      </c>
      <c r="AY530" s="20" t="s">
        <v>128</v>
      </c>
      <c r="BE530" s="222">
        <f>IF(N530="základní",J530,0)</f>
        <v>0</v>
      </c>
      <c r="BF530" s="222">
        <f>IF(N530="snížená",J530,0)</f>
        <v>0</v>
      </c>
      <c r="BG530" s="222">
        <f>IF(N530="zákl. přenesená",J530,0)</f>
        <v>0</v>
      </c>
      <c r="BH530" s="222">
        <f>IF(N530="sníž. přenesená",J530,0)</f>
        <v>0</v>
      </c>
      <c r="BI530" s="222">
        <f>IF(N530="nulová",J530,0)</f>
        <v>0</v>
      </c>
      <c r="BJ530" s="20" t="s">
        <v>90</v>
      </c>
      <c r="BK530" s="222">
        <f>ROUND(I530*H530,2)</f>
        <v>0</v>
      </c>
      <c r="BL530" s="20" t="s">
        <v>146</v>
      </c>
      <c r="BM530" s="221" t="s">
        <v>824</v>
      </c>
    </row>
    <row r="531" s="2" customFormat="1">
      <c r="A531" s="42"/>
      <c r="B531" s="43"/>
      <c r="C531" s="44"/>
      <c r="D531" s="243" t="s">
        <v>223</v>
      </c>
      <c r="E531" s="44"/>
      <c r="F531" s="244" t="s">
        <v>825</v>
      </c>
      <c r="G531" s="44"/>
      <c r="H531" s="44"/>
      <c r="I531" s="225"/>
      <c r="J531" s="44"/>
      <c r="K531" s="44"/>
      <c r="L531" s="48"/>
      <c r="M531" s="226"/>
      <c r="N531" s="227"/>
      <c r="O531" s="88"/>
      <c r="P531" s="88"/>
      <c r="Q531" s="88"/>
      <c r="R531" s="88"/>
      <c r="S531" s="88"/>
      <c r="T531" s="89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T531" s="20" t="s">
        <v>223</v>
      </c>
      <c r="AU531" s="20" t="s">
        <v>21</v>
      </c>
    </row>
    <row r="532" s="13" customFormat="1">
      <c r="A532" s="13"/>
      <c r="B532" s="228"/>
      <c r="C532" s="229"/>
      <c r="D532" s="223" t="s">
        <v>150</v>
      </c>
      <c r="E532" s="230" t="s">
        <v>44</v>
      </c>
      <c r="F532" s="231" t="s">
        <v>477</v>
      </c>
      <c r="G532" s="229"/>
      <c r="H532" s="232">
        <v>28.41</v>
      </c>
      <c r="I532" s="233"/>
      <c r="J532" s="229"/>
      <c r="K532" s="229"/>
      <c r="L532" s="234"/>
      <c r="M532" s="235"/>
      <c r="N532" s="236"/>
      <c r="O532" s="236"/>
      <c r="P532" s="236"/>
      <c r="Q532" s="236"/>
      <c r="R532" s="236"/>
      <c r="S532" s="236"/>
      <c r="T532" s="237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8" t="s">
        <v>150</v>
      </c>
      <c r="AU532" s="238" t="s">
        <v>21</v>
      </c>
      <c r="AV532" s="13" t="s">
        <v>21</v>
      </c>
      <c r="AW532" s="13" t="s">
        <v>42</v>
      </c>
      <c r="AX532" s="13" t="s">
        <v>90</v>
      </c>
      <c r="AY532" s="238" t="s">
        <v>128</v>
      </c>
    </row>
    <row r="533" s="2" customFormat="1" ht="16.5" customHeight="1">
      <c r="A533" s="42"/>
      <c r="B533" s="43"/>
      <c r="C533" s="210" t="s">
        <v>826</v>
      </c>
      <c r="D533" s="210" t="s">
        <v>131</v>
      </c>
      <c r="E533" s="211" t="s">
        <v>827</v>
      </c>
      <c r="F533" s="212" t="s">
        <v>828</v>
      </c>
      <c r="G533" s="213" t="s">
        <v>234</v>
      </c>
      <c r="H533" s="214">
        <v>645</v>
      </c>
      <c r="I533" s="215"/>
      <c r="J533" s="216">
        <f>ROUND(I533*H533,2)</f>
        <v>0</v>
      </c>
      <c r="K533" s="212" t="s">
        <v>44</v>
      </c>
      <c r="L533" s="48"/>
      <c r="M533" s="217" t="s">
        <v>44</v>
      </c>
      <c r="N533" s="218" t="s">
        <v>53</v>
      </c>
      <c r="O533" s="88"/>
      <c r="P533" s="219">
        <f>O533*H533</f>
        <v>0</v>
      </c>
      <c r="Q533" s="219">
        <v>0</v>
      </c>
      <c r="R533" s="219">
        <f>Q533*H533</f>
        <v>0</v>
      </c>
      <c r="S533" s="219">
        <v>0</v>
      </c>
      <c r="T533" s="220">
        <f>S533*H533</f>
        <v>0</v>
      </c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R533" s="221" t="s">
        <v>146</v>
      </c>
      <c r="AT533" s="221" t="s">
        <v>131</v>
      </c>
      <c r="AU533" s="221" t="s">
        <v>21</v>
      </c>
      <c r="AY533" s="20" t="s">
        <v>128</v>
      </c>
      <c r="BE533" s="222">
        <f>IF(N533="základní",J533,0)</f>
        <v>0</v>
      </c>
      <c r="BF533" s="222">
        <f>IF(N533="snížená",J533,0)</f>
        <v>0</v>
      </c>
      <c r="BG533" s="222">
        <f>IF(N533="zákl. přenesená",J533,0)</f>
        <v>0</v>
      </c>
      <c r="BH533" s="222">
        <f>IF(N533="sníž. přenesená",J533,0)</f>
        <v>0</v>
      </c>
      <c r="BI533" s="222">
        <f>IF(N533="nulová",J533,0)</f>
        <v>0</v>
      </c>
      <c r="BJ533" s="20" t="s">
        <v>90</v>
      </c>
      <c r="BK533" s="222">
        <f>ROUND(I533*H533,2)</f>
        <v>0</v>
      </c>
      <c r="BL533" s="20" t="s">
        <v>146</v>
      </c>
      <c r="BM533" s="221" t="s">
        <v>829</v>
      </c>
    </row>
    <row r="534" s="13" customFormat="1">
      <c r="A534" s="13"/>
      <c r="B534" s="228"/>
      <c r="C534" s="229"/>
      <c r="D534" s="223" t="s">
        <v>150</v>
      </c>
      <c r="E534" s="230" t="s">
        <v>44</v>
      </c>
      <c r="F534" s="231" t="s">
        <v>596</v>
      </c>
      <c r="G534" s="229"/>
      <c r="H534" s="232">
        <v>645</v>
      </c>
      <c r="I534" s="233"/>
      <c r="J534" s="229"/>
      <c r="K534" s="229"/>
      <c r="L534" s="234"/>
      <c r="M534" s="235"/>
      <c r="N534" s="236"/>
      <c r="O534" s="236"/>
      <c r="P534" s="236"/>
      <c r="Q534" s="236"/>
      <c r="R534" s="236"/>
      <c r="S534" s="236"/>
      <c r="T534" s="237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8" t="s">
        <v>150</v>
      </c>
      <c r="AU534" s="238" t="s">
        <v>21</v>
      </c>
      <c r="AV534" s="13" t="s">
        <v>21</v>
      </c>
      <c r="AW534" s="13" t="s">
        <v>42</v>
      </c>
      <c r="AX534" s="13" t="s">
        <v>90</v>
      </c>
      <c r="AY534" s="238" t="s">
        <v>128</v>
      </c>
    </row>
    <row r="535" s="12" customFormat="1" ht="22.8" customHeight="1">
      <c r="A535" s="12"/>
      <c r="B535" s="194"/>
      <c r="C535" s="195"/>
      <c r="D535" s="196" t="s">
        <v>81</v>
      </c>
      <c r="E535" s="208" t="s">
        <v>171</v>
      </c>
      <c r="F535" s="208" t="s">
        <v>830</v>
      </c>
      <c r="G535" s="195"/>
      <c r="H535" s="195"/>
      <c r="I535" s="198"/>
      <c r="J535" s="209">
        <f>BK535</f>
        <v>0</v>
      </c>
      <c r="K535" s="195"/>
      <c r="L535" s="200"/>
      <c r="M535" s="201"/>
      <c r="N535" s="202"/>
      <c r="O535" s="202"/>
      <c r="P535" s="203">
        <f>SUM(P536:P565)</f>
        <v>0</v>
      </c>
      <c r="Q535" s="202"/>
      <c r="R535" s="203">
        <f>SUM(R536:R565)</f>
        <v>0.96417332</v>
      </c>
      <c r="S535" s="202"/>
      <c r="T535" s="204">
        <f>SUM(T536:T565)</f>
        <v>2.5783900000000002</v>
      </c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R535" s="205" t="s">
        <v>90</v>
      </c>
      <c r="AT535" s="206" t="s">
        <v>81</v>
      </c>
      <c r="AU535" s="206" t="s">
        <v>90</v>
      </c>
      <c r="AY535" s="205" t="s">
        <v>128</v>
      </c>
      <c r="BK535" s="207">
        <f>SUM(BK536:BK565)</f>
        <v>0</v>
      </c>
    </row>
    <row r="536" s="2" customFormat="1" ht="24.15" customHeight="1">
      <c r="A536" s="42"/>
      <c r="B536" s="43"/>
      <c r="C536" s="210" t="s">
        <v>831</v>
      </c>
      <c r="D536" s="210" t="s">
        <v>131</v>
      </c>
      <c r="E536" s="211" t="s">
        <v>832</v>
      </c>
      <c r="F536" s="212" t="s">
        <v>833</v>
      </c>
      <c r="G536" s="213" t="s">
        <v>190</v>
      </c>
      <c r="H536" s="214">
        <v>3.7440000000000002</v>
      </c>
      <c r="I536" s="215"/>
      <c r="J536" s="216">
        <f>ROUND(I536*H536,2)</f>
        <v>0</v>
      </c>
      <c r="K536" s="212" t="s">
        <v>221</v>
      </c>
      <c r="L536" s="48"/>
      <c r="M536" s="217" t="s">
        <v>44</v>
      </c>
      <c r="N536" s="218" t="s">
        <v>53</v>
      </c>
      <c r="O536" s="88"/>
      <c r="P536" s="219">
        <f>O536*H536</f>
        <v>0</v>
      </c>
      <c r="Q536" s="219">
        <v>0</v>
      </c>
      <c r="R536" s="219">
        <f>Q536*H536</f>
        <v>0</v>
      </c>
      <c r="S536" s="219">
        <v>0</v>
      </c>
      <c r="T536" s="220">
        <f>S536*H536</f>
        <v>0</v>
      </c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R536" s="221" t="s">
        <v>146</v>
      </c>
      <c r="AT536" s="221" t="s">
        <v>131</v>
      </c>
      <c r="AU536" s="221" t="s">
        <v>21</v>
      </c>
      <c r="AY536" s="20" t="s">
        <v>128</v>
      </c>
      <c r="BE536" s="222">
        <f>IF(N536="základní",J536,0)</f>
        <v>0</v>
      </c>
      <c r="BF536" s="222">
        <f>IF(N536="snížená",J536,0)</f>
        <v>0</v>
      </c>
      <c r="BG536" s="222">
        <f>IF(N536="zákl. přenesená",J536,0)</f>
        <v>0</v>
      </c>
      <c r="BH536" s="222">
        <f>IF(N536="sníž. přenesená",J536,0)</f>
        <v>0</v>
      </c>
      <c r="BI536" s="222">
        <f>IF(N536="nulová",J536,0)</f>
        <v>0</v>
      </c>
      <c r="BJ536" s="20" t="s">
        <v>90</v>
      </c>
      <c r="BK536" s="222">
        <f>ROUND(I536*H536,2)</f>
        <v>0</v>
      </c>
      <c r="BL536" s="20" t="s">
        <v>146</v>
      </c>
      <c r="BM536" s="221" t="s">
        <v>834</v>
      </c>
    </row>
    <row r="537" s="2" customFormat="1">
      <c r="A537" s="42"/>
      <c r="B537" s="43"/>
      <c r="C537" s="44"/>
      <c r="D537" s="243" t="s">
        <v>223</v>
      </c>
      <c r="E537" s="44"/>
      <c r="F537" s="244" t="s">
        <v>835</v>
      </c>
      <c r="G537" s="44"/>
      <c r="H537" s="44"/>
      <c r="I537" s="225"/>
      <c r="J537" s="44"/>
      <c r="K537" s="44"/>
      <c r="L537" s="48"/>
      <c r="M537" s="226"/>
      <c r="N537" s="227"/>
      <c r="O537" s="88"/>
      <c r="P537" s="88"/>
      <c r="Q537" s="88"/>
      <c r="R537" s="88"/>
      <c r="S537" s="88"/>
      <c r="T537" s="89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T537" s="20" t="s">
        <v>223</v>
      </c>
      <c r="AU537" s="20" t="s">
        <v>21</v>
      </c>
    </row>
    <row r="538" s="13" customFormat="1">
      <c r="A538" s="13"/>
      <c r="B538" s="228"/>
      <c r="C538" s="229"/>
      <c r="D538" s="223" t="s">
        <v>150</v>
      </c>
      <c r="E538" s="230" t="s">
        <v>44</v>
      </c>
      <c r="F538" s="231" t="s">
        <v>836</v>
      </c>
      <c r="G538" s="229"/>
      <c r="H538" s="232">
        <v>3.7440000000000002</v>
      </c>
      <c r="I538" s="233"/>
      <c r="J538" s="229"/>
      <c r="K538" s="229"/>
      <c r="L538" s="234"/>
      <c r="M538" s="235"/>
      <c r="N538" s="236"/>
      <c r="O538" s="236"/>
      <c r="P538" s="236"/>
      <c r="Q538" s="236"/>
      <c r="R538" s="236"/>
      <c r="S538" s="236"/>
      <c r="T538" s="237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8" t="s">
        <v>150</v>
      </c>
      <c r="AU538" s="238" t="s">
        <v>21</v>
      </c>
      <c r="AV538" s="13" t="s">
        <v>21</v>
      </c>
      <c r="AW538" s="13" t="s">
        <v>42</v>
      </c>
      <c r="AX538" s="13" t="s">
        <v>90</v>
      </c>
      <c r="AY538" s="238" t="s">
        <v>128</v>
      </c>
    </row>
    <row r="539" s="2" customFormat="1" ht="21.75" customHeight="1">
      <c r="A539" s="42"/>
      <c r="B539" s="43"/>
      <c r="C539" s="210" t="s">
        <v>837</v>
      </c>
      <c r="D539" s="210" t="s">
        <v>131</v>
      </c>
      <c r="E539" s="211" t="s">
        <v>838</v>
      </c>
      <c r="F539" s="212" t="s">
        <v>839</v>
      </c>
      <c r="G539" s="213" t="s">
        <v>194</v>
      </c>
      <c r="H539" s="214">
        <v>0.374</v>
      </c>
      <c r="I539" s="215"/>
      <c r="J539" s="216">
        <f>ROUND(I539*H539,2)</f>
        <v>0</v>
      </c>
      <c r="K539" s="212" t="s">
        <v>221</v>
      </c>
      <c r="L539" s="48"/>
      <c r="M539" s="217" t="s">
        <v>44</v>
      </c>
      <c r="N539" s="218" t="s">
        <v>53</v>
      </c>
      <c r="O539" s="88"/>
      <c r="P539" s="219">
        <f>O539*H539</f>
        <v>0</v>
      </c>
      <c r="Q539" s="219">
        <v>0</v>
      </c>
      <c r="R539" s="219">
        <f>Q539*H539</f>
        <v>0</v>
      </c>
      <c r="S539" s="219">
        <v>2.1000000000000001</v>
      </c>
      <c r="T539" s="220">
        <f>S539*H539</f>
        <v>0.78539999999999999</v>
      </c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R539" s="221" t="s">
        <v>146</v>
      </c>
      <c r="AT539" s="221" t="s">
        <v>131</v>
      </c>
      <c r="AU539" s="221" t="s">
        <v>21</v>
      </c>
      <c r="AY539" s="20" t="s">
        <v>128</v>
      </c>
      <c r="BE539" s="222">
        <f>IF(N539="základní",J539,0)</f>
        <v>0</v>
      </c>
      <c r="BF539" s="222">
        <f>IF(N539="snížená",J539,0)</f>
        <v>0</v>
      </c>
      <c r="BG539" s="222">
        <f>IF(N539="zákl. přenesená",J539,0)</f>
        <v>0</v>
      </c>
      <c r="BH539" s="222">
        <f>IF(N539="sníž. přenesená",J539,0)</f>
        <v>0</v>
      </c>
      <c r="BI539" s="222">
        <f>IF(N539="nulová",J539,0)</f>
        <v>0</v>
      </c>
      <c r="BJ539" s="20" t="s">
        <v>90</v>
      </c>
      <c r="BK539" s="222">
        <f>ROUND(I539*H539,2)</f>
        <v>0</v>
      </c>
      <c r="BL539" s="20" t="s">
        <v>146</v>
      </c>
      <c r="BM539" s="221" t="s">
        <v>840</v>
      </c>
    </row>
    <row r="540" s="2" customFormat="1">
      <c r="A540" s="42"/>
      <c r="B540" s="43"/>
      <c r="C540" s="44"/>
      <c r="D540" s="243" t="s">
        <v>223</v>
      </c>
      <c r="E540" s="44"/>
      <c r="F540" s="244" t="s">
        <v>841</v>
      </c>
      <c r="G540" s="44"/>
      <c r="H540" s="44"/>
      <c r="I540" s="225"/>
      <c r="J540" s="44"/>
      <c r="K540" s="44"/>
      <c r="L540" s="48"/>
      <c r="M540" s="226"/>
      <c r="N540" s="227"/>
      <c r="O540" s="88"/>
      <c r="P540" s="88"/>
      <c r="Q540" s="88"/>
      <c r="R540" s="88"/>
      <c r="S540" s="88"/>
      <c r="T540" s="89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T540" s="20" t="s">
        <v>223</v>
      </c>
      <c r="AU540" s="20" t="s">
        <v>21</v>
      </c>
    </row>
    <row r="541" s="13" customFormat="1">
      <c r="A541" s="13"/>
      <c r="B541" s="228"/>
      <c r="C541" s="229"/>
      <c r="D541" s="223" t="s">
        <v>150</v>
      </c>
      <c r="E541" s="230" t="s">
        <v>44</v>
      </c>
      <c r="F541" s="231" t="s">
        <v>842</v>
      </c>
      <c r="G541" s="229"/>
      <c r="H541" s="232">
        <v>0.374</v>
      </c>
      <c r="I541" s="233"/>
      <c r="J541" s="229"/>
      <c r="K541" s="229"/>
      <c r="L541" s="234"/>
      <c r="M541" s="235"/>
      <c r="N541" s="236"/>
      <c r="O541" s="236"/>
      <c r="P541" s="236"/>
      <c r="Q541" s="236"/>
      <c r="R541" s="236"/>
      <c r="S541" s="236"/>
      <c r="T541" s="237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8" t="s">
        <v>150</v>
      </c>
      <c r="AU541" s="238" t="s">
        <v>21</v>
      </c>
      <c r="AV541" s="13" t="s">
        <v>21</v>
      </c>
      <c r="AW541" s="13" t="s">
        <v>42</v>
      </c>
      <c r="AX541" s="13" t="s">
        <v>90</v>
      </c>
      <c r="AY541" s="238" t="s">
        <v>128</v>
      </c>
    </row>
    <row r="542" s="2" customFormat="1" ht="16.5" customHeight="1">
      <c r="A542" s="42"/>
      <c r="B542" s="43"/>
      <c r="C542" s="210" t="s">
        <v>843</v>
      </c>
      <c r="D542" s="210" t="s">
        <v>131</v>
      </c>
      <c r="E542" s="211" t="s">
        <v>844</v>
      </c>
      <c r="F542" s="212" t="s">
        <v>845</v>
      </c>
      <c r="G542" s="213" t="s">
        <v>190</v>
      </c>
      <c r="H542" s="214">
        <v>3.7440000000000002</v>
      </c>
      <c r="I542" s="215"/>
      <c r="J542" s="216">
        <f>ROUND(I542*H542,2)</f>
        <v>0</v>
      </c>
      <c r="K542" s="212" t="s">
        <v>221</v>
      </c>
      <c r="L542" s="48"/>
      <c r="M542" s="217" t="s">
        <v>44</v>
      </c>
      <c r="N542" s="218" t="s">
        <v>53</v>
      </c>
      <c r="O542" s="88"/>
      <c r="P542" s="219">
        <f>O542*H542</f>
        <v>0</v>
      </c>
      <c r="Q542" s="219">
        <v>0</v>
      </c>
      <c r="R542" s="219">
        <f>Q542*H542</f>
        <v>0</v>
      </c>
      <c r="S542" s="219">
        <v>0</v>
      </c>
      <c r="T542" s="220">
        <f>S542*H542</f>
        <v>0</v>
      </c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R542" s="221" t="s">
        <v>146</v>
      </c>
      <c r="AT542" s="221" t="s">
        <v>131</v>
      </c>
      <c r="AU542" s="221" t="s">
        <v>21</v>
      </c>
      <c r="AY542" s="20" t="s">
        <v>128</v>
      </c>
      <c r="BE542" s="222">
        <f>IF(N542="základní",J542,0)</f>
        <v>0</v>
      </c>
      <c r="BF542" s="222">
        <f>IF(N542="snížená",J542,0)</f>
        <v>0</v>
      </c>
      <c r="BG542" s="222">
        <f>IF(N542="zákl. přenesená",J542,0)</f>
        <v>0</v>
      </c>
      <c r="BH542" s="222">
        <f>IF(N542="sníž. přenesená",J542,0)</f>
        <v>0</v>
      </c>
      <c r="BI542" s="222">
        <f>IF(N542="nulová",J542,0)</f>
        <v>0</v>
      </c>
      <c r="BJ542" s="20" t="s">
        <v>90</v>
      </c>
      <c r="BK542" s="222">
        <f>ROUND(I542*H542,2)</f>
        <v>0</v>
      </c>
      <c r="BL542" s="20" t="s">
        <v>146</v>
      </c>
      <c r="BM542" s="221" t="s">
        <v>846</v>
      </c>
    </row>
    <row r="543" s="2" customFormat="1">
      <c r="A543" s="42"/>
      <c r="B543" s="43"/>
      <c r="C543" s="44"/>
      <c r="D543" s="243" t="s">
        <v>223</v>
      </c>
      <c r="E543" s="44"/>
      <c r="F543" s="244" t="s">
        <v>847</v>
      </c>
      <c r="G543" s="44"/>
      <c r="H543" s="44"/>
      <c r="I543" s="225"/>
      <c r="J543" s="44"/>
      <c r="K543" s="44"/>
      <c r="L543" s="48"/>
      <c r="M543" s="226"/>
      <c r="N543" s="227"/>
      <c r="O543" s="88"/>
      <c r="P543" s="88"/>
      <c r="Q543" s="88"/>
      <c r="R543" s="88"/>
      <c r="S543" s="88"/>
      <c r="T543" s="89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T543" s="20" t="s">
        <v>223</v>
      </c>
      <c r="AU543" s="20" t="s">
        <v>21</v>
      </c>
    </row>
    <row r="544" s="13" customFormat="1">
      <c r="A544" s="13"/>
      <c r="B544" s="228"/>
      <c r="C544" s="229"/>
      <c r="D544" s="223" t="s">
        <v>150</v>
      </c>
      <c r="E544" s="230" t="s">
        <v>44</v>
      </c>
      <c r="F544" s="231" t="s">
        <v>848</v>
      </c>
      <c r="G544" s="229"/>
      <c r="H544" s="232">
        <v>3.7440000000000002</v>
      </c>
      <c r="I544" s="233"/>
      <c r="J544" s="229"/>
      <c r="K544" s="229"/>
      <c r="L544" s="234"/>
      <c r="M544" s="235"/>
      <c r="N544" s="236"/>
      <c r="O544" s="236"/>
      <c r="P544" s="236"/>
      <c r="Q544" s="236"/>
      <c r="R544" s="236"/>
      <c r="S544" s="236"/>
      <c r="T544" s="237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8" t="s">
        <v>150</v>
      </c>
      <c r="AU544" s="238" t="s">
        <v>21</v>
      </c>
      <c r="AV544" s="13" t="s">
        <v>21</v>
      </c>
      <c r="AW544" s="13" t="s">
        <v>42</v>
      </c>
      <c r="AX544" s="13" t="s">
        <v>90</v>
      </c>
      <c r="AY544" s="238" t="s">
        <v>128</v>
      </c>
    </row>
    <row r="545" s="2" customFormat="1" ht="21.75" customHeight="1">
      <c r="A545" s="42"/>
      <c r="B545" s="43"/>
      <c r="C545" s="210" t="s">
        <v>849</v>
      </c>
      <c r="D545" s="210" t="s">
        <v>131</v>
      </c>
      <c r="E545" s="211" t="s">
        <v>850</v>
      </c>
      <c r="F545" s="212" t="s">
        <v>851</v>
      </c>
      <c r="G545" s="213" t="s">
        <v>190</v>
      </c>
      <c r="H545" s="214">
        <v>3.7440000000000002</v>
      </c>
      <c r="I545" s="215"/>
      <c r="J545" s="216">
        <f>ROUND(I545*H545,2)</f>
        <v>0</v>
      </c>
      <c r="K545" s="212" t="s">
        <v>221</v>
      </c>
      <c r="L545" s="48"/>
      <c r="M545" s="217" t="s">
        <v>44</v>
      </c>
      <c r="N545" s="218" t="s">
        <v>53</v>
      </c>
      <c r="O545" s="88"/>
      <c r="P545" s="219">
        <f>O545*H545</f>
        <v>0</v>
      </c>
      <c r="Q545" s="219">
        <v>0</v>
      </c>
      <c r="R545" s="219">
        <f>Q545*H545</f>
        <v>0</v>
      </c>
      <c r="S545" s="219">
        <v>0</v>
      </c>
      <c r="T545" s="220">
        <f>S545*H545</f>
        <v>0</v>
      </c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42"/>
      <c r="AR545" s="221" t="s">
        <v>146</v>
      </c>
      <c r="AT545" s="221" t="s">
        <v>131</v>
      </c>
      <c r="AU545" s="221" t="s">
        <v>21</v>
      </c>
      <c r="AY545" s="20" t="s">
        <v>128</v>
      </c>
      <c r="BE545" s="222">
        <f>IF(N545="základní",J545,0)</f>
        <v>0</v>
      </c>
      <c r="BF545" s="222">
        <f>IF(N545="snížená",J545,0)</f>
        <v>0</v>
      </c>
      <c r="BG545" s="222">
        <f>IF(N545="zákl. přenesená",J545,0)</f>
        <v>0</v>
      </c>
      <c r="BH545" s="222">
        <f>IF(N545="sníž. přenesená",J545,0)</f>
        <v>0</v>
      </c>
      <c r="BI545" s="222">
        <f>IF(N545="nulová",J545,0)</f>
        <v>0</v>
      </c>
      <c r="BJ545" s="20" t="s">
        <v>90</v>
      </c>
      <c r="BK545" s="222">
        <f>ROUND(I545*H545,2)</f>
        <v>0</v>
      </c>
      <c r="BL545" s="20" t="s">
        <v>146</v>
      </c>
      <c r="BM545" s="221" t="s">
        <v>852</v>
      </c>
    </row>
    <row r="546" s="2" customFormat="1">
      <c r="A546" s="42"/>
      <c r="B546" s="43"/>
      <c r="C546" s="44"/>
      <c r="D546" s="243" t="s">
        <v>223</v>
      </c>
      <c r="E546" s="44"/>
      <c r="F546" s="244" t="s">
        <v>853</v>
      </c>
      <c r="G546" s="44"/>
      <c r="H546" s="44"/>
      <c r="I546" s="225"/>
      <c r="J546" s="44"/>
      <c r="K546" s="44"/>
      <c r="L546" s="48"/>
      <c r="M546" s="226"/>
      <c r="N546" s="227"/>
      <c r="O546" s="88"/>
      <c r="P546" s="88"/>
      <c r="Q546" s="88"/>
      <c r="R546" s="88"/>
      <c r="S546" s="88"/>
      <c r="T546" s="89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T546" s="20" t="s">
        <v>223</v>
      </c>
      <c r="AU546" s="20" t="s">
        <v>21</v>
      </c>
    </row>
    <row r="547" s="13" customFormat="1">
      <c r="A547" s="13"/>
      <c r="B547" s="228"/>
      <c r="C547" s="229"/>
      <c r="D547" s="223" t="s">
        <v>150</v>
      </c>
      <c r="E547" s="230" t="s">
        <v>44</v>
      </c>
      <c r="F547" s="231" t="s">
        <v>848</v>
      </c>
      <c r="G547" s="229"/>
      <c r="H547" s="232">
        <v>3.7440000000000002</v>
      </c>
      <c r="I547" s="233"/>
      <c r="J547" s="229"/>
      <c r="K547" s="229"/>
      <c r="L547" s="234"/>
      <c r="M547" s="235"/>
      <c r="N547" s="236"/>
      <c r="O547" s="236"/>
      <c r="P547" s="236"/>
      <c r="Q547" s="236"/>
      <c r="R547" s="236"/>
      <c r="S547" s="236"/>
      <c r="T547" s="237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8" t="s">
        <v>150</v>
      </c>
      <c r="AU547" s="238" t="s">
        <v>21</v>
      </c>
      <c r="AV547" s="13" t="s">
        <v>21</v>
      </c>
      <c r="AW547" s="13" t="s">
        <v>42</v>
      </c>
      <c r="AX547" s="13" t="s">
        <v>90</v>
      </c>
      <c r="AY547" s="238" t="s">
        <v>128</v>
      </c>
    </row>
    <row r="548" s="2" customFormat="1" ht="24.15" customHeight="1">
      <c r="A548" s="42"/>
      <c r="B548" s="43"/>
      <c r="C548" s="210" t="s">
        <v>854</v>
      </c>
      <c r="D548" s="210" t="s">
        <v>131</v>
      </c>
      <c r="E548" s="211" t="s">
        <v>855</v>
      </c>
      <c r="F548" s="212" t="s">
        <v>856</v>
      </c>
      <c r="G548" s="213" t="s">
        <v>388</v>
      </c>
      <c r="H548" s="214">
        <v>11</v>
      </c>
      <c r="I548" s="215"/>
      <c r="J548" s="216">
        <f>ROUND(I548*H548,2)</f>
        <v>0</v>
      </c>
      <c r="K548" s="212" t="s">
        <v>221</v>
      </c>
      <c r="L548" s="48"/>
      <c r="M548" s="217" t="s">
        <v>44</v>
      </c>
      <c r="N548" s="218" t="s">
        <v>53</v>
      </c>
      <c r="O548" s="88"/>
      <c r="P548" s="219">
        <f>O548*H548</f>
        <v>0</v>
      </c>
      <c r="Q548" s="219">
        <v>0</v>
      </c>
      <c r="R548" s="219">
        <f>Q548*H548</f>
        <v>0</v>
      </c>
      <c r="S548" s="219">
        <v>0.01</v>
      </c>
      <c r="T548" s="220">
        <f>S548*H548</f>
        <v>0.11</v>
      </c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42"/>
      <c r="AR548" s="221" t="s">
        <v>146</v>
      </c>
      <c r="AT548" s="221" t="s">
        <v>131</v>
      </c>
      <c r="AU548" s="221" t="s">
        <v>21</v>
      </c>
      <c r="AY548" s="20" t="s">
        <v>128</v>
      </c>
      <c r="BE548" s="222">
        <f>IF(N548="základní",J548,0)</f>
        <v>0</v>
      </c>
      <c r="BF548" s="222">
        <f>IF(N548="snížená",J548,0)</f>
        <v>0</v>
      </c>
      <c r="BG548" s="222">
        <f>IF(N548="zákl. přenesená",J548,0)</f>
        <v>0</v>
      </c>
      <c r="BH548" s="222">
        <f>IF(N548="sníž. přenesená",J548,0)</f>
        <v>0</v>
      </c>
      <c r="BI548" s="222">
        <f>IF(N548="nulová",J548,0)</f>
        <v>0</v>
      </c>
      <c r="BJ548" s="20" t="s">
        <v>90</v>
      </c>
      <c r="BK548" s="222">
        <f>ROUND(I548*H548,2)</f>
        <v>0</v>
      </c>
      <c r="BL548" s="20" t="s">
        <v>146</v>
      </c>
      <c r="BM548" s="221" t="s">
        <v>857</v>
      </c>
    </row>
    <row r="549" s="2" customFormat="1">
      <c r="A549" s="42"/>
      <c r="B549" s="43"/>
      <c r="C549" s="44"/>
      <c r="D549" s="243" t="s">
        <v>223</v>
      </c>
      <c r="E549" s="44"/>
      <c r="F549" s="244" t="s">
        <v>858</v>
      </c>
      <c r="G549" s="44"/>
      <c r="H549" s="44"/>
      <c r="I549" s="225"/>
      <c r="J549" s="44"/>
      <c r="K549" s="44"/>
      <c r="L549" s="48"/>
      <c r="M549" s="226"/>
      <c r="N549" s="227"/>
      <c r="O549" s="88"/>
      <c r="P549" s="88"/>
      <c r="Q549" s="88"/>
      <c r="R549" s="88"/>
      <c r="S549" s="88"/>
      <c r="T549" s="89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T549" s="20" t="s">
        <v>223</v>
      </c>
      <c r="AU549" s="20" t="s">
        <v>21</v>
      </c>
    </row>
    <row r="550" s="13" customFormat="1">
      <c r="A550" s="13"/>
      <c r="B550" s="228"/>
      <c r="C550" s="229"/>
      <c r="D550" s="223" t="s">
        <v>150</v>
      </c>
      <c r="E550" s="230" t="s">
        <v>44</v>
      </c>
      <c r="F550" s="231" t="s">
        <v>811</v>
      </c>
      <c r="G550" s="229"/>
      <c r="H550" s="232">
        <v>11</v>
      </c>
      <c r="I550" s="233"/>
      <c r="J550" s="229"/>
      <c r="K550" s="229"/>
      <c r="L550" s="234"/>
      <c r="M550" s="235"/>
      <c r="N550" s="236"/>
      <c r="O550" s="236"/>
      <c r="P550" s="236"/>
      <c r="Q550" s="236"/>
      <c r="R550" s="236"/>
      <c r="S550" s="236"/>
      <c r="T550" s="237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8" t="s">
        <v>150</v>
      </c>
      <c r="AU550" s="238" t="s">
        <v>21</v>
      </c>
      <c r="AV550" s="13" t="s">
        <v>21</v>
      </c>
      <c r="AW550" s="13" t="s">
        <v>42</v>
      </c>
      <c r="AX550" s="13" t="s">
        <v>90</v>
      </c>
      <c r="AY550" s="238" t="s">
        <v>128</v>
      </c>
    </row>
    <row r="551" s="2" customFormat="1" ht="24.15" customHeight="1">
      <c r="A551" s="42"/>
      <c r="B551" s="43"/>
      <c r="C551" s="210" t="s">
        <v>859</v>
      </c>
      <c r="D551" s="210" t="s">
        <v>131</v>
      </c>
      <c r="E551" s="211" t="s">
        <v>860</v>
      </c>
      <c r="F551" s="212" t="s">
        <v>861</v>
      </c>
      <c r="G551" s="213" t="s">
        <v>234</v>
      </c>
      <c r="H551" s="214">
        <v>0.29999999999999999</v>
      </c>
      <c r="I551" s="215"/>
      <c r="J551" s="216">
        <f>ROUND(I551*H551,2)</f>
        <v>0</v>
      </c>
      <c r="K551" s="212" t="s">
        <v>221</v>
      </c>
      <c r="L551" s="48"/>
      <c r="M551" s="217" t="s">
        <v>44</v>
      </c>
      <c r="N551" s="218" t="s">
        <v>53</v>
      </c>
      <c r="O551" s="88"/>
      <c r="P551" s="219">
        <f>O551*H551</f>
        <v>0</v>
      </c>
      <c r="Q551" s="219">
        <v>0.0035999999999999999</v>
      </c>
      <c r="R551" s="219">
        <f>Q551*H551</f>
        <v>0.00108</v>
      </c>
      <c r="S551" s="219">
        <v>0.16</v>
      </c>
      <c r="T551" s="220">
        <f>S551*H551</f>
        <v>0.048000000000000001</v>
      </c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R551" s="221" t="s">
        <v>146</v>
      </c>
      <c r="AT551" s="221" t="s">
        <v>131</v>
      </c>
      <c r="AU551" s="221" t="s">
        <v>21</v>
      </c>
      <c r="AY551" s="20" t="s">
        <v>128</v>
      </c>
      <c r="BE551" s="222">
        <f>IF(N551="základní",J551,0)</f>
        <v>0</v>
      </c>
      <c r="BF551" s="222">
        <f>IF(N551="snížená",J551,0)</f>
        <v>0</v>
      </c>
      <c r="BG551" s="222">
        <f>IF(N551="zákl. přenesená",J551,0)</f>
        <v>0</v>
      </c>
      <c r="BH551" s="222">
        <f>IF(N551="sníž. přenesená",J551,0)</f>
        <v>0</v>
      </c>
      <c r="BI551" s="222">
        <f>IF(N551="nulová",J551,0)</f>
        <v>0</v>
      </c>
      <c r="BJ551" s="20" t="s">
        <v>90</v>
      </c>
      <c r="BK551" s="222">
        <f>ROUND(I551*H551,2)</f>
        <v>0</v>
      </c>
      <c r="BL551" s="20" t="s">
        <v>146</v>
      </c>
      <c r="BM551" s="221" t="s">
        <v>862</v>
      </c>
    </row>
    <row r="552" s="2" customFormat="1">
      <c r="A552" s="42"/>
      <c r="B552" s="43"/>
      <c r="C552" s="44"/>
      <c r="D552" s="243" t="s">
        <v>223</v>
      </c>
      <c r="E552" s="44"/>
      <c r="F552" s="244" t="s">
        <v>863</v>
      </c>
      <c r="G552" s="44"/>
      <c r="H552" s="44"/>
      <c r="I552" s="225"/>
      <c r="J552" s="44"/>
      <c r="K552" s="44"/>
      <c r="L552" s="48"/>
      <c r="M552" s="226"/>
      <c r="N552" s="227"/>
      <c r="O552" s="88"/>
      <c r="P552" s="88"/>
      <c r="Q552" s="88"/>
      <c r="R552" s="88"/>
      <c r="S552" s="88"/>
      <c r="T552" s="89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T552" s="20" t="s">
        <v>223</v>
      </c>
      <c r="AU552" s="20" t="s">
        <v>21</v>
      </c>
    </row>
    <row r="553" s="13" customFormat="1">
      <c r="A553" s="13"/>
      <c r="B553" s="228"/>
      <c r="C553" s="229"/>
      <c r="D553" s="223" t="s">
        <v>150</v>
      </c>
      <c r="E553" s="230" t="s">
        <v>44</v>
      </c>
      <c r="F553" s="231" t="s">
        <v>864</v>
      </c>
      <c r="G553" s="229"/>
      <c r="H553" s="232">
        <v>0.29999999999999999</v>
      </c>
      <c r="I553" s="233"/>
      <c r="J553" s="229"/>
      <c r="K553" s="229"/>
      <c r="L553" s="234"/>
      <c r="M553" s="235"/>
      <c r="N553" s="236"/>
      <c r="O553" s="236"/>
      <c r="P553" s="236"/>
      <c r="Q553" s="236"/>
      <c r="R553" s="236"/>
      <c r="S553" s="236"/>
      <c r="T553" s="237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8" t="s">
        <v>150</v>
      </c>
      <c r="AU553" s="238" t="s">
        <v>21</v>
      </c>
      <c r="AV553" s="13" t="s">
        <v>21</v>
      </c>
      <c r="AW553" s="13" t="s">
        <v>42</v>
      </c>
      <c r="AX553" s="13" t="s">
        <v>90</v>
      </c>
      <c r="AY553" s="238" t="s">
        <v>128</v>
      </c>
    </row>
    <row r="554" s="2" customFormat="1" ht="21.75" customHeight="1">
      <c r="A554" s="42"/>
      <c r="B554" s="43"/>
      <c r="C554" s="210" t="s">
        <v>865</v>
      </c>
      <c r="D554" s="210" t="s">
        <v>131</v>
      </c>
      <c r="E554" s="211" t="s">
        <v>866</v>
      </c>
      <c r="F554" s="212" t="s">
        <v>867</v>
      </c>
      <c r="G554" s="213" t="s">
        <v>190</v>
      </c>
      <c r="H554" s="214">
        <v>23.356999999999999</v>
      </c>
      <c r="I554" s="215"/>
      <c r="J554" s="216">
        <f>ROUND(I554*H554,2)</f>
        <v>0</v>
      </c>
      <c r="K554" s="212" t="s">
        <v>221</v>
      </c>
      <c r="L554" s="48"/>
      <c r="M554" s="217" t="s">
        <v>44</v>
      </c>
      <c r="N554" s="218" t="s">
        <v>53</v>
      </c>
      <c r="O554" s="88"/>
      <c r="P554" s="219">
        <f>O554*H554</f>
        <v>0</v>
      </c>
      <c r="Q554" s="219">
        <v>0</v>
      </c>
      <c r="R554" s="219">
        <f>Q554*H554</f>
        <v>0</v>
      </c>
      <c r="S554" s="219">
        <v>0.070000000000000007</v>
      </c>
      <c r="T554" s="220">
        <f>S554*H554</f>
        <v>1.6349900000000002</v>
      </c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R554" s="221" t="s">
        <v>146</v>
      </c>
      <c r="AT554" s="221" t="s">
        <v>131</v>
      </c>
      <c r="AU554" s="221" t="s">
        <v>21</v>
      </c>
      <c r="AY554" s="20" t="s">
        <v>128</v>
      </c>
      <c r="BE554" s="222">
        <f>IF(N554="základní",J554,0)</f>
        <v>0</v>
      </c>
      <c r="BF554" s="222">
        <f>IF(N554="snížená",J554,0)</f>
        <v>0</v>
      </c>
      <c r="BG554" s="222">
        <f>IF(N554="zákl. přenesená",J554,0)</f>
        <v>0</v>
      </c>
      <c r="BH554" s="222">
        <f>IF(N554="sníž. přenesená",J554,0)</f>
        <v>0</v>
      </c>
      <c r="BI554" s="222">
        <f>IF(N554="nulová",J554,0)</f>
        <v>0</v>
      </c>
      <c r="BJ554" s="20" t="s">
        <v>90</v>
      </c>
      <c r="BK554" s="222">
        <f>ROUND(I554*H554,2)</f>
        <v>0</v>
      </c>
      <c r="BL554" s="20" t="s">
        <v>146</v>
      </c>
      <c r="BM554" s="221" t="s">
        <v>868</v>
      </c>
    </row>
    <row r="555" s="2" customFormat="1">
      <c r="A555" s="42"/>
      <c r="B555" s="43"/>
      <c r="C555" s="44"/>
      <c r="D555" s="243" t="s">
        <v>223</v>
      </c>
      <c r="E555" s="44"/>
      <c r="F555" s="244" t="s">
        <v>869</v>
      </c>
      <c r="G555" s="44"/>
      <c r="H555" s="44"/>
      <c r="I555" s="225"/>
      <c r="J555" s="44"/>
      <c r="K555" s="44"/>
      <c r="L555" s="48"/>
      <c r="M555" s="226"/>
      <c r="N555" s="227"/>
      <c r="O555" s="88"/>
      <c r="P555" s="88"/>
      <c r="Q555" s="88"/>
      <c r="R555" s="88"/>
      <c r="S555" s="88"/>
      <c r="T555" s="89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T555" s="20" t="s">
        <v>223</v>
      </c>
      <c r="AU555" s="20" t="s">
        <v>21</v>
      </c>
    </row>
    <row r="556" s="13" customFormat="1">
      <c r="A556" s="13"/>
      <c r="B556" s="228"/>
      <c r="C556" s="229"/>
      <c r="D556" s="223" t="s">
        <v>150</v>
      </c>
      <c r="E556" s="230" t="s">
        <v>44</v>
      </c>
      <c r="F556" s="231" t="s">
        <v>870</v>
      </c>
      <c r="G556" s="229"/>
      <c r="H556" s="232">
        <v>23.356999999999999</v>
      </c>
      <c r="I556" s="233"/>
      <c r="J556" s="229"/>
      <c r="K556" s="229"/>
      <c r="L556" s="234"/>
      <c r="M556" s="235"/>
      <c r="N556" s="236"/>
      <c r="O556" s="236"/>
      <c r="P556" s="236"/>
      <c r="Q556" s="236"/>
      <c r="R556" s="236"/>
      <c r="S556" s="236"/>
      <c r="T556" s="237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8" t="s">
        <v>150</v>
      </c>
      <c r="AU556" s="238" t="s">
        <v>21</v>
      </c>
      <c r="AV556" s="13" t="s">
        <v>21</v>
      </c>
      <c r="AW556" s="13" t="s">
        <v>42</v>
      </c>
      <c r="AX556" s="13" t="s">
        <v>90</v>
      </c>
      <c r="AY556" s="238" t="s">
        <v>128</v>
      </c>
    </row>
    <row r="557" s="2" customFormat="1" ht="21.75" customHeight="1">
      <c r="A557" s="42"/>
      <c r="B557" s="43"/>
      <c r="C557" s="210" t="s">
        <v>871</v>
      </c>
      <c r="D557" s="210" t="s">
        <v>131</v>
      </c>
      <c r="E557" s="211" t="s">
        <v>872</v>
      </c>
      <c r="F557" s="212" t="s">
        <v>873</v>
      </c>
      <c r="G557" s="213" t="s">
        <v>190</v>
      </c>
      <c r="H557" s="214">
        <v>23.356999999999999</v>
      </c>
      <c r="I557" s="215"/>
      <c r="J557" s="216">
        <f>ROUND(I557*H557,2)</f>
        <v>0</v>
      </c>
      <c r="K557" s="212" t="s">
        <v>221</v>
      </c>
      <c r="L557" s="48"/>
      <c r="M557" s="217" t="s">
        <v>44</v>
      </c>
      <c r="N557" s="218" t="s">
        <v>53</v>
      </c>
      <c r="O557" s="88"/>
      <c r="P557" s="219">
        <f>O557*H557</f>
        <v>0</v>
      </c>
      <c r="Q557" s="219">
        <v>0.038850000000000003</v>
      </c>
      <c r="R557" s="219">
        <f>Q557*H557</f>
        <v>0.90741945000000002</v>
      </c>
      <c r="S557" s="219">
        <v>0</v>
      </c>
      <c r="T557" s="220">
        <f>S557*H557</f>
        <v>0</v>
      </c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R557" s="221" t="s">
        <v>146</v>
      </c>
      <c r="AT557" s="221" t="s">
        <v>131</v>
      </c>
      <c r="AU557" s="221" t="s">
        <v>21</v>
      </c>
      <c r="AY557" s="20" t="s">
        <v>128</v>
      </c>
      <c r="BE557" s="222">
        <f>IF(N557="základní",J557,0)</f>
        <v>0</v>
      </c>
      <c r="BF557" s="222">
        <f>IF(N557="snížená",J557,0)</f>
        <v>0</v>
      </c>
      <c r="BG557" s="222">
        <f>IF(N557="zákl. přenesená",J557,0)</f>
        <v>0</v>
      </c>
      <c r="BH557" s="222">
        <f>IF(N557="sníž. přenesená",J557,0)</f>
        <v>0</v>
      </c>
      <c r="BI557" s="222">
        <f>IF(N557="nulová",J557,0)</f>
        <v>0</v>
      </c>
      <c r="BJ557" s="20" t="s">
        <v>90</v>
      </c>
      <c r="BK557" s="222">
        <f>ROUND(I557*H557,2)</f>
        <v>0</v>
      </c>
      <c r="BL557" s="20" t="s">
        <v>146</v>
      </c>
      <c r="BM557" s="221" t="s">
        <v>874</v>
      </c>
    </row>
    <row r="558" s="2" customFormat="1">
      <c r="A558" s="42"/>
      <c r="B558" s="43"/>
      <c r="C558" s="44"/>
      <c r="D558" s="243" t="s">
        <v>223</v>
      </c>
      <c r="E558" s="44"/>
      <c r="F558" s="244" t="s">
        <v>875</v>
      </c>
      <c r="G558" s="44"/>
      <c r="H558" s="44"/>
      <c r="I558" s="225"/>
      <c r="J558" s="44"/>
      <c r="K558" s="44"/>
      <c r="L558" s="48"/>
      <c r="M558" s="226"/>
      <c r="N558" s="227"/>
      <c r="O558" s="88"/>
      <c r="P558" s="88"/>
      <c r="Q558" s="88"/>
      <c r="R558" s="88"/>
      <c r="S558" s="88"/>
      <c r="T558" s="89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T558" s="20" t="s">
        <v>223</v>
      </c>
      <c r="AU558" s="20" t="s">
        <v>21</v>
      </c>
    </row>
    <row r="559" s="2" customFormat="1">
      <c r="A559" s="42"/>
      <c r="B559" s="43"/>
      <c r="C559" s="44"/>
      <c r="D559" s="223" t="s">
        <v>137</v>
      </c>
      <c r="E559" s="44"/>
      <c r="F559" s="224" t="s">
        <v>876</v>
      </c>
      <c r="G559" s="44"/>
      <c r="H559" s="44"/>
      <c r="I559" s="225"/>
      <c r="J559" s="44"/>
      <c r="K559" s="44"/>
      <c r="L559" s="48"/>
      <c r="M559" s="226"/>
      <c r="N559" s="227"/>
      <c r="O559" s="88"/>
      <c r="P559" s="88"/>
      <c r="Q559" s="88"/>
      <c r="R559" s="88"/>
      <c r="S559" s="88"/>
      <c r="T559" s="89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T559" s="20" t="s">
        <v>137</v>
      </c>
      <c r="AU559" s="20" t="s">
        <v>21</v>
      </c>
    </row>
    <row r="560" s="13" customFormat="1">
      <c r="A560" s="13"/>
      <c r="B560" s="228"/>
      <c r="C560" s="229"/>
      <c r="D560" s="223" t="s">
        <v>150</v>
      </c>
      <c r="E560" s="230" t="s">
        <v>44</v>
      </c>
      <c r="F560" s="231" t="s">
        <v>870</v>
      </c>
      <c r="G560" s="229"/>
      <c r="H560" s="232">
        <v>23.356999999999999</v>
      </c>
      <c r="I560" s="233"/>
      <c r="J560" s="229"/>
      <c r="K560" s="229"/>
      <c r="L560" s="234"/>
      <c r="M560" s="235"/>
      <c r="N560" s="236"/>
      <c r="O560" s="236"/>
      <c r="P560" s="236"/>
      <c r="Q560" s="236"/>
      <c r="R560" s="236"/>
      <c r="S560" s="236"/>
      <c r="T560" s="237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8" t="s">
        <v>150</v>
      </c>
      <c r="AU560" s="238" t="s">
        <v>21</v>
      </c>
      <c r="AV560" s="13" t="s">
        <v>21</v>
      </c>
      <c r="AW560" s="13" t="s">
        <v>42</v>
      </c>
      <c r="AX560" s="13" t="s">
        <v>90</v>
      </c>
      <c r="AY560" s="238" t="s">
        <v>128</v>
      </c>
    </row>
    <row r="561" s="2" customFormat="1" ht="21.75" customHeight="1">
      <c r="A561" s="42"/>
      <c r="B561" s="43"/>
      <c r="C561" s="210" t="s">
        <v>877</v>
      </c>
      <c r="D561" s="210" t="s">
        <v>131</v>
      </c>
      <c r="E561" s="211" t="s">
        <v>878</v>
      </c>
      <c r="F561" s="212" t="s">
        <v>879</v>
      </c>
      <c r="G561" s="213" t="s">
        <v>190</v>
      </c>
      <c r="H561" s="214">
        <v>0.69099999999999995</v>
      </c>
      <c r="I561" s="215"/>
      <c r="J561" s="216">
        <f>ROUND(I561*H561,2)</f>
        <v>0</v>
      </c>
      <c r="K561" s="212" t="s">
        <v>221</v>
      </c>
      <c r="L561" s="48"/>
      <c r="M561" s="217" t="s">
        <v>44</v>
      </c>
      <c r="N561" s="218" t="s">
        <v>53</v>
      </c>
      <c r="O561" s="88"/>
      <c r="P561" s="219">
        <f>O561*H561</f>
        <v>0</v>
      </c>
      <c r="Q561" s="219">
        <v>0.080570000000000003</v>
      </c>
      <c r="R561" s="219">
        <f>Q561*H561</f>
        <v>0.05567387</v>
      </c>
      <c r="S561" s="219">
        <v>0</v>
      </c>
      <c r="T561" s="220">
        <f>S561*H561</f>
        <v>0</v>
      </c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R561" s="221" t="s">
        <v>146</v>
      </c>
      <c r="AT561" s="221" t="s">
        <v>131</v>
      </c>
      <c r="AU561" s="221" t="s">
        <v>21</v>
      </c>
      <c r="AY561" s="20" t="s">
        <v>128</v>
      </c>
      <c r="BE561" s="222">
        <f>IF(N561="základní",J561,0)</f>
        <v>0</v>
      </c>
      <c r="BF561" s="222">
        <f>IF(N561="snížená",J561,0)</f>
        <v>0</v>
      </c>
      <c r="BG561" s="222">
        <f>IF(N561="zákl. přenesená",J561,0)</f>
        <v>0</v>
      </c>
      <c r="BH561" s="222">
        <f>IF(N561="sníž. přenesená",J561,0)</f>
        <v>0</v>
      </c>
      <c r="BI561" s="222">
        <f>IF(N561="nulová",J561,0)</f>
        <v>0</v>
      </c>
      <c r="BJ561" s="20" t="s">
        <v>90</v>
      </c>
      <c r="BK561" s="222">
        <f>ROUND(I561*H561,2)</f>
        <v>0</v>
      </c>
      <c r="BL561" s="20" t="s">
        <v>146</v>
      </c>
      <c r="BM561" s="221" t="s">
        <v>880</v>
      </c>
    </row>
    <row r="562" s="2" customFormat="1">
      <c r="A562" s="42"/>
      <c r="B562" s="43"/>
      <c r="C562" s="44"/>
      <c r="D562" s="243" t="s">
        <v>223</v>
      </c>
      <c r="E562" s="44"/>
      <c r="F562" s="244" t="s">
        <v>881</v>
      </c>
      <c r="G562" s="44"/>
      <c r="H562" s="44"/>
      <c r="I562" s="225"/>
      <c r="J562" s="44"/>
      <c r="K562" s="44"/>
      <c r="L562" s="48"/>
      <c r="M562" s="226"/>
      <c r="N562" s="227"/>
      <c r="O562" s="88"/>
      <c r="P562" s="88"/>
      <c r="Q562" s="88"/>
      <c r="R562" s="88"/>
      <c r="S562" s="88"/>
      <c r="T562" s="89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T562" s="20" t="s">
        <v>223</v>
      </c>
      <c r="AU562" s="20" t="s">
        <v>21</v>
      </c>
    </row>
    <row r="563" s="13" customFormat="1">
      <c r="A563" s="13"/>
      <c r="B563" s="228"/>
      <c r="C563" s="229"/>
      <c r="D563" s="223" t="s">
        <v>150</v>
      </c>
      <c r="E563" s="230" t="s">
        <v>44</v>
      </c>
      <c r="F563" s="231" t="s">
        <v>882</v>
      </c>
      <c r="G563" s="229"/>
      <c r="H563" s="232">
        <v>0.69099999999999995</v>
      </c>
      <c r="I563" s="233"/>
      <c r="J563" s="229"/>
      <c r="K563" s="229"/>
      <c r="L563" s="234"/>
      <c r="M563" s="235"/>
      <c r="N563" s="236"/>
      <c r="O563" s="236"/>
      <c r="P563" s="236"/>
      <c r="Q563" s="236"/>
      <c r="R563" s="236"/>
      <c r="S563" s="236"/>
      <c r="T563" s="237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8" t="s">
        <v>150</v>
      </c>
      <c r="AU563" s="238" t="s">
        <v>21</v>
      </c>
      <c r="AV563" s="13" t="s">
        <v>21</v>
      </c>
      <c r="AW563" s="13" t="s">
        <v>42</v>
      </c>
      <c r="AX563" s="13" t="s">
        <v>90</v>
      </c>
      <c r="AY563" s="238" t="s">
        <v>128</v>
      </c>
    </row>
    <row r="564" s="2" customFormat="1" ht="16.5" customHeight="1">
      <c r="A564" s="42"/>
      <c r="B564" s="43"/>
      <c r="C564" s="210" t="s">
        <v>883</v>
      </c>
      <c r="D564" s="210" t="s">
        <v>131</v>
      </c>
      <c r="E564" s="211" t="s">
        <v>884</v>
      </c>
      <c r="F564" s="212" t="s">
        <v>885</v>
      </c>
      <c r="G564" s="213" t="s">
        <v>388</v>
      </c>
      <c r="H564" s="214">
        <v>1</v>
      </c>
      <c r="I564" s="215"/>
      <c r="J564" s="216">
        <f>ROUND(I564*H564,2)</f>
        <v>0</v>
      </c>
      <c r="K564" s="212" t="s">
        <v>44</v>
      </c>
      <c r="L564" s="48"/>
      <c r="M564" s="217" t="s">
        <v>44</v>
      </c>
      <c r="N564" s="218" t="s">
        <v>53</v>
      </c>
      <c r="O564" s="88"/>
      <c r="P564" s="219">
        <f>O564*H564</f>
        <v>0</v>
      </c>
      <c r="Q564" s="219">
        <v>0</v>
      </c>
      <c r="R564" s="219">
        <f>Q564*H564</f>
        <v>0</v>
      </c>
      <c r="S564" s="219">
        <v>0</v>
      </c>
      <c r="T564" s="220">
        <f>S564*H564</f>
        <v>0</v>
      </c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R564" s="221" t="s">
        <v>146</v>
      </c>
      <c r="AT564" s="221" t="s">
        <v>131</v>
      </c>
      <c r="AU564" s="221" t="s">
        <v>21</v>
      </c>
      <c r="AY564" s="20" t="s">
        <v>128</v>
      </c>
      <c r="BE564" s="222">
        <f>IF(N564="základní",J564,0)</f>
        <v>0</v>
      </c>
      <c r="BF564" s="222">
        <f>IF(N564="snížená",J564,0)</f>
        <v>0</v>
      </c>
      <c r="BG564" s="222">
        <f>IF(N564="zákl. přenesená",J564,0)</f>
        <v>0</v>
      </c>
      <c r="BH564" s="222">
        <f>IF(N564="sníž. přenesená",J564,0)</f>
        <v>0</v>
      </c>
      <c r="BI564" s="222">
        <f>IF(N564="nulová",J564,0)</f>
        <v>0</v>
      </c>
      <c r="BJ564" s="20" t="s">
        <v>90</v>
      </c>
      <c r="BK564" s="222">
        <f>ROUND(I564*H564,2)</f>
        <v>0</v>
      </c>
      <c r="BL564" s="20" t="s">
        <v>146</v>
      </c>
      <c r="BM564" s="221" t="s">
        <v>886</v>
      </c>
    </row>
    <row r="565" s="13" customFormat="1">
      <c r="A565" s="13"/>
      <c r="B565" s="228"/>
      <c r="C565" s="229"/>
      <c r="D565" s="223" t="s">
        <v>150</v>
      </c>
      <c r="E565" s="230" t="s">
        <v>44</v>
      </c>
      <c r="F565" s="231" t="s">
        <v>90</v>
      </c>
      <c r="G565" s="229"/>
      <c r="H565" s="232">
        <v>1</v>
      </c>
      <c r="I565" s="233"/>
      <c r="J565" s="229"/>
      <c r="K565" s="229"/>
      <c r="L565" s="234"/>
      <c r="M565" s="235"/>
      <c r="N565" s="236"/>
      <c r="O565" s="236"/>
      <c r="P565" s="236"/>
      <c r="Q565" s="236"/>
      <c r="R565" s="236"/>
      <c r="S565" s="236"/>
      <c r="T565" s="237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8" t="s">
        <v>150</v>
      </c>
      <c r="AU565" s="238" t="s">
        <v>21</v>
      </c>
      <c r="AV565" s="13" t="s">
        <v>21</v>
      </c>
      <c r="AW565" s="13" t="s">
        <v>42</v>
      </c>
      <c r="AX565" s="13" t="s">
        <v>90</v>
      </c>
      <c r="AY565" s="238" t="s">
        <v>128</v>
      </c>
    </row>
    <row r="566" s="12" customFormat="1" ht="22.8" customHeight="1">
      <c r="A566" s="12"/>
      <c r="B566" s="194"/>
      <c r="C566" s="195"/>
      <c r="D566" s="196" t="s">
        <v>81</v>
      </c>
      <c r="E566" s="208" t="s">
        <v>887</v>
      </c>
      <c r="F566" s="208" t="s">
        <v>888</v>
      </c>
      <c r="G566" s="195"/>
      <c r="H566" s="195"/>
      <c r="I566" s="198"/>
      <c r="J566" s="209">
        <f>BK566</f>
        <v>0</v>
      </c>
      <c r="K566" s="195"/>
      <c r="L566" s="200"/>
      <c r="M566" s="201"/>
      <c r="N566" s="202"/>
      <c r="O566" s="202"/>
      <c r="P566" s="203">
        <f>SUM(P567:P573)</f>
        <v>0</v>
      </c>
      <c r="Q566" s="202"/>
      <c r="R566" s="203">
        <f>SUM(R567:R573)</f>
        <v>0</v>
      </c>
      <c r="S566" s="202"/>
      <c r="T566" s="204">
        <f>SUM(T567:T573)</f>
        <v>0</v>
      </c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R566" s="205" t="s">
        <v>90</v>
      </c>
      <c r="AT566" s="206" t="s">
        <v>81</v>
      </c>
      <c r="AU566" s="206" t="s">
        <v>90</v>
      </c>
      <c r="AY566" s="205" t="s">
        <v>128</v>
      </c>
      <c r="BK566" s="207">
        <f>SUM(BK567:BK573)</f>
        <v>0</v>
      </c>
    </row>
    <row r="567" s="2" customFormat="1" ht="21.75" customHeight="1">
      <c r="A567" s="42"/>
      <c r="B567" s="43"/>
      <c r="C567" s="210" t="s">
        <v>889</v>
      </c>
      <c r="D567" s="210" t="s">
        <v>131</v>
      </c>
      <c r="E567" s="211" t="s">
        <v>890</v>
      </c>
      <c r="F567" s="212" t="s">
        <v>891</v>
      </c>
      <c r="G567" s="213" t="s">
        <v>428</v>
      </c>
      <c r="H567" s="214">
        <v>7.4189999999999996</v>
      </c>
      <c r="I567" s="215"/>
      <c r="J567" s="216">
        <f>ROUND(I567*H567,2)</f>
        <v>0</v>
      </c>
      <c r="K567" s="212" t="s">
        <v>221</v>
      </c>
      <c r="L567" s="48"/>
      <c r="M567" s="217" t="s">
        <v>44</v>
      </c>
      <c r="N567" s="218" t="s">
        <v>53</v>
      </c>
      <c r="O567" s="88"/>
      <c r="P567" s="219">
        <f>O567*H567</f>
        <v>0</v>
      </c>
      <c r="Q567" s="219">
        <v>0</v>
      </c>
      <c r="R567" s="219">
        <f>Q567*H567</f>
        <v>0</v>
      </c>
      <c r="S567" s="219">
        <v>0</v>
      </c>
      <c r="T567" s="220">
        <f>S567*H567</f>
        <v>0</v>
      </c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R567" s="221" t="s">
        <v>146</v>
      </c>
      <c r="AT567" s="221" t="s">
        <v>131</v>
      </c>
      <c r="AU567" s="221" t="s">
        <v>21</v>
      </c>
      <c r="AY567" s="20" t="s">
        <v>128</v>
      </c>
      <c r="BE567" s="222">
        <f>IF(N567="základní",J567,0)</f>
        <v>0</v>
      </c>
      <c r="BF567" s="222">
        <f>IF(N567="snížená",J567,0)</f>
        <v>0</v>
      </c>
      <c r="BG567" s="222">
        <f>IF(N567="zákl. přenesená",J567,0)</f>
        <v>0</v>
      </c>
      <c r="BH567" s="222">
        <f>IF(N567="sníž. přenesená",J567,0)</f>
        <v>0</v>
      </c>
      <c r="BI567" s="222">
        <f>IF(N567="nulová",J567,0)</f>
        <v>0</v>
      </c>
      <c r="BJ567" s="20" t="s">
        <v>90</v>
      </c>
      <c r="BK567" s="222">
        <f>ROUND(I567*H567,2)</f>
        <v>0</v>
      </c>
      <c r="BL567" s="20" t="s">
        <v>146</v>
      </c>
      <c r="BM567" s="221" t="s">
        <v>892</v>
      </c>
    </row>
    <row r="568" s="2" customFormat="1">
      <c r="A568" s="42"/>
      <c r="B568" s="43"/>
      <c r="C568" s="44"/>
      <c r="D568" s="243" t="s">
        <v>223</v>
      </c>
      <c r="E568" s="44"/>
      <c r="F568" s="244" t="s">
        <v>893</v>
      </c>
      <c r="G568" s="44"/>
      <c r="H568" s="44"/>
      <c r="I568" s="225"/>
      <c r="J568" s="44"/>
      <c r="K568" s="44"/>
      <c r="L568" s="48"/>
      <c r="M568" s="226"/>
      <c r="N568" s="227"/>
      <c r="O568" s="88"/>
      <c r="P568" s="88"/>
      <c r="Q568" s="88"/>
      <c r="R568" s="88"/>
      <c r="S568" s="88"/>
      <c r="T568" s="89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T568" s="20" t="s">
        <v>223</v>
      </c>
      <c r="AU568" s="20" t="s">
        <v>21</v>
      </c>
    </row>
    <row r="569" s="2" customFormat="1" ht="24.15" customHeight="1">
      <c r="A569" s="42"/>
      <c r="B569" s="43"/>
      <c r="C569" s="210" t="s">
        <v>894</v>
      </c>
      <c r="D569" s="210" t="s">
        <v>131</v>
      </c>
      <c r="E569" s="211" t="s">
        <v>895</v>
      </c>
      <c r="F569" s="212" t="s">
        <v>896</v>
      </c>
      <c r="G569" s="213" t="s">
        <v>428</v>
      </c>
      <c r="H569" s="214">
        <v>140.96100000000001</v>
      </c>
      <c r="I569" s="215"/>
      <c r="J569" s="216">
        <f>ROUND(I569*H569,2)</f>
        <v>0</v>
      </c>
      <c r="K569" s="212" t="s">
        <v>221</v>
      </c>
      <c r="L569" s="48"/>
      <c r="M569" s="217" t="s">
        <v>44</v>
      </c>
      <c r="N569" s="218" t="s">
        <v>53</v>
      </c>
      <c r="O569" s="88"/>
      <c r="P569" s="219">
        <f>O569*H569</f>
        <v>0</v>
      </c>
      <c r="Q569" s="219">
        <v>0</v>
      </c>
      <c r="R569" s="219">
        <f>Q569*H569</f>
        <v>0</v>
      </c>
      <c r="S569" s="219">
        <v>0</v>
      </c>
      <c r="T569" s="220">
        <f>S569*H569</f>
        <v>0</v>
      </c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R569" s="221" t="s">
        <v>146</v>
      </c>
      <c r="AT569" s="221" t="s">
        <v>131</v>
      </c>
      <c r="AU569" s="221" t="s">
        <v>21</v>
      </c>
      <c r="AY569" s="20" t="s">
        <v>128</v>
      </c>
      <c r="BE569" s="222">
        <f>IF(N569="základní",J569,0)</f>
        <v>0</v>
      </c>
      <c r="BF569" s="222">
        <f>IF(N569="snížená",J569,0)</f>
        <v>0</v>
      </c>
      <c r="BG569" s="222">
        <f>IF(N569="zákl. přenesená",J569,0)</f>
        <v>0</v>
      </c>
      <c r="BH569" s="222">
        <f>IF(N569="sníž. přenesená",J569,0)</f>
        <v>0</v>
      </c>
      <c r="BI569" s="222">
        <f>IF(N569="nulová",J569,0)</f>
        <v>0</v>
      </c>
      <c r="BJ569" s="20" t="s">
        <v>90</v>
      </c>
      <c r="BK569" s="222">
        <f>ROUND(I569*H569,2)</f>
        <v>0</v>
      </c>
      <c r="BL569" s="20" t="s">
        <v>146</v>
      </c>
      <c r="BM569" s="221" t="s">
        <v>897</v>
      </c>
    </row>
    <row r="570" s="2" customFormat="1">
      <c r="A570" s="42"/>
      <c r="B570" s="43"/>
      <c r="C570" s="44"/>
      <c r="D570" s="243" t="s">
        <v>223</v>
      </c>
      <c r="E570" s="44"/>
      <c r="F570" s="244" t="s">
        <v>898</v>
      </c>
      <c r="G570" s="44"/>
      <c r="H570" s="44"/>
      <c r="I570" s="225"/>
      <c r="J570" s="44"/>
      <c r="K570" s="44"/>
      <c r="L570" s="48"/>
      <c r="M570" s="226"/>
      <c r="N570" s="227"/>
      <c r="O570" s="88"/>
      <c r="P570" s="88"/>
      <c r="Q570" s="88"/>
      <c r="R570" s="88"/>
      <c r="S570" s="88"/>
      <c r="T570" s="89"/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T570" s="20" t="s">
        <v>223</v>
      </c>
      <c r="AU570" s="20" t="s">
        <v>21</v>
      </c>
    </row>
    <row r="571" s="13" customFormat="1">
      <c r="A571" s="13"/>
      <c r="B571" s="228"/>
      <c r="C571" s="229"/>
      <c r="D571" s="223" t="s">
        <v>150</v>
      </c>
      <c r="E571" s="229"/>
      <c r="F571" s="231" t="s">
        <v>899</v>
      </c>
      <c r="G571" s="229"/>
      <c r="H571" s="232">
        <v>140.96100000000001</v>
      </c>
      <c r="I571" s="233"/>
      <c r="J571" s="229"/>
      <c r="K571" s="229"/>
      <c r="L571" s="234"/>
      <c r="M571" s="235"/>
      <c r="N571" s="236"/>
      <c r="O571" s="236"/>
      <c r="P571" s="236"/>
      <c r="Q571" s="236"/>
      <c r="R571" s="236"/>
      <c r="S571" s="236"/>
      <c r="T571" s="237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8" t="s">
        <v>150</v>
      </c>
      <c r="AU571" s="238" t="s">
        <v>21</v>
      </c>
      <c r="AV571" s="13" t="s">
        <v>21</v>
      </c>
      <c r="AW571" s="13" t="s">
        <v>4</v>
      </c>
      <c r="AX571" s="13" t="s">
        <v>90</v>
      </c>
      <c r="AY571" s="238" t="s">
        <v>128</v>
      </c>
    </row>
    <row r="572" s="2" customFormat="1" ht="24.15" customHeight="1">
      <c r="A572" s="42"/>
      <c r="B572" s="43"/>
      <c r="C572" s="210" t="s">
        <v>900</v>
      </c>
      <c r="D572" s="210" t="s">
        <v>131</v>
      </c>
      <c r="E572" s="211" t="s">
        <v>901</v>
      </c>
      <c r="F572" s="212" t="s">
        <v>902</v>
      </c>
      <c r="G572" s="213" t="s">
        <v>428</v>
      </c>
      <c r="H572" s="214">
        <v>7.4189999999999996</v>
      </c>
      <c r="I572" s="215"/>
      <c r="J572" s="216">
        <f>ROUND(I572*H572,2)</f>
        <v>0</v>
      </c>
      <c r="K572" s="212" t="s">
        <v>221</v>
      </c>
      <c r="L572" s="48"/>
      <c r="M572" s="217" t="s">
        <v>44</v>
      </c>
      <c r="N572" s="218" t="s">
        <v>53</v>
      </c>
      <c r="O572" s="88"/>
      <c r="P572" s="219">
        <f>O572*H572</f>
        <v>0</v>
      </c>
      <c r="Q572" s="219">
        <v>0</v>
      </c>
      <c r="R572" s="219">
        <f>Q572*H572</f>
        <v>0</v>
      </c>
      <c r="S572" s="219">
        <v>0</v>
      </c>
      <c r="T572" s="220">
        <f>S572*H572</f>
        <v>0</v>
      </c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R572" s="221" t="s">
        <v>146</v>
      </c>
      <c r="AT572" s="221" t="s">
        <v>131</v>
      </c>
      <c r="AU572" s="221" t="s">
        <v>21</v>
      </c>
      <c r="AY572" s="20" t="s">
        <v>128</v>
      </c>
      <c r="BE572" s="222">
        <f>IF(N572="základní",J572,0)</f>
        <v>0</v>
      </c>
      <c r="BF572" s="222">
        <f>IF(N572="snížená",J572,0)</f>
        <v>0</v>
      </c>
      <c r="BG572" s="222">
        <f>IF(N572="zákl. přenesená",J572,0)</f>
        <v>0</v>
      </c>
      <c r="BH572" s="222">
        <f>IF(N572="sníž. přenesená",J572,0)</f>
        <v>0</v>
      </c>
      <c r="BI572" s="222">
        <f>IF(N572="nulová",J572,0)</f>
        <v>0</v>
      </c>
      <c r="BJ572" s="20" t="s">
        <v>90</v>
      </c>
      <c r="BK572" s="222">
        <f>ROUND(I572*H572,2)</f>
        <v>0</v>
      </c>
      <c r="BL572" s="20" t="s">
        <v>146</v>
      </c>
      <c r="BM572" s="221" t="s">
        <v>903</v>
      </c>
    </row>
    <row r="573" s="2" customFormat="1">
      <c r="A573" s="42"/>
      <c r="B573" s="43"/>
      <c r="C573" s="44"/>
      <c r="D573" s="243" t="s">
        <v>223</v>
      </c>
      <c r="E573" s="44"/>
      <c r="F573" s="244" t="s">
        <v>904</v>
      </c>
      <c r="G573" s="44"/>
      <c r="H573" s="44"/>
      <c r="I573" s="225"/>
      <c r="J573" s="44"/>
      <c r="K573" s="44"/>
      <c r="L573" s="48"/>
      <c r="M573" s="226"/>
      <c r="N573" s="227"/>
      <c r="O573" s="88"/>
      <c r="P573" s="88"/>
      <c r="Q573" s="88"/>
      <c r="R573" s="88"/>
      <c r="S573" s="88"/>
      <c r="T573" s="89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T573" s="20" t="s">
        <v>223</v>
      </c>
      <c r="AU573" s="20" t="s">
        <v>21</v>
      </c>
    </row>
    <row r="574" s="12" customFormat="1" ht="22.8" customHeight="1">
      <c r="A574" s="12"/>
      <c r="B574" s="194"/>
      <c r="C574" s="195"/>
      <c r="D574" s="196" t="s">
        <v>81</v>
      </c>
      <c r="E574" s="208" t="s">
        <v>905</v>
      </c>
      <c r="F574" s="208" t="s">
        <v>906</v>
      </c>
      <c r="G574" s="195"/>
      <c r="H574" s="195"/>
      <c r="I574" s="198"/>
      <c r="J574" s="209">
        <f>BK574</f>
        <v>0</v>
      </c>
      <c r="K574" s="195"/>
      <c r="L574" s="200"/>
      <c r="M574" s="201"/>
      <c r="N574" s="202"/>
      <c r="O574" s="202"/>
      <c r="P574" s="203">
        <f>SUM(P575:P576)</f>
        <v>0</v>
      </c>
      <c r="Q574" s="202"/>
      <c r="R574" s="203">
        <f>SUM(R575:R576)</f>
        <v>0</v>
      </c>
      <c r="S574" s="202"/>
      <c r="T574" s="204">
        <f>SUM(T575:T576)</f>
        <v>0</v>
      </c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R574" s="205" t="s">
        <v>90</v>
      </c>
      <c r="AT574" s="206" t="s">
        <v>81</v>
      </c>
      <c r="AU574" s="206" t="s">
        <v>90</v>
      </c>
      <c r="AY574" s="205" t="s">
        <v>128</v>
      </c>
      <c r="BK574" s="207">
        <f>SUM(BK575:BK576)</f>
        <v>0</v>
      </c>
    </row>
    <row r="575" s="2" customFormat="1" ht="24.15" customHeight="1">
      <c r="A575" s="42"/>
      <c r="B575" s="43"/>
      <c r="C575" s="210" t="s">
        <v>907</v>
      </c>
      <c r="D575" s="210" t="s">
        <v>131</v>
      </c>
      <c r="E575" s="211" t="s">
        <v>908</v>
      </c>
      <c r="F575" s="212" t="s">
        <v>909</v>
      </c>
      <c r="G575" s="213" t="s">
        <v>428</v>
      </c>
      <c r="H575" s="214">
        <v>20.879999999999999</v>
      </c>
      <c r="I575" s="215"/>
      <c r="J575" s="216">
        <f>ROUND(I575*H575,2)</f>
        <v>0</v>
      </c>
      <c r="K575" s="212" t="s">
        <v>221</v>
      </c>
      <c r="L575" s="48"/>
      <c r="M575" s="217" t="s">
        <v>44</v>
      </c>
      <c r="N575" s="218" t="s">
        <v>53</v>
      </c>
      <c r="O575" s="88"/>
      <c r="P575" s="219">
        <f>O575*H575</f>
        <v>0</v>
      </c>
      <c r="Q575" s="219">
        <v>0</v>
      </c>
      <c r="R575" s="219">
        <f>Q575*H575</f>
        <v>0</v>
      </c>
      <c r="S575" s="219">
        <v>0</v>
      </c>
      <c r="T575" s="220">
        <f>S575*H575</f>
        <v>0</v>
      </c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R575" s="221" t="s">
        <v>146</v>
      </c>
      <c r="AT575" s="221" t="s">
        <v>131</v>
      </c>
      <c r="AU575" s="221" t="s">
        <v>21</v>
      </c>
      <c r="AY575" s="20" t="s">
        <v>128</v>
      </c>
      <c r="BE575" s="222">
        <f>IF(N575="základní",J575,0)</f>
        <v>0</v>
      </c>
      <c r="BF575" s="222">
        <f>IF(N575="snížená",J575,0)</f>
        <v>0</v>
      </c>
      <c r="BG575" s="222">
        <f>IF(N575="zákl. přenesená",J575,0)</f>
        <v>0</v>
      </c>
      <c r="BH575" s="222">
        <f>IF(N575="sníž. přenesená",J575,0)</f>
        <v>0</v>
      </c>
      <c r="BI575" s="222">
        <f>IF(N575="nulová",J575,0)</f>
        <v>0</v>
      </c>
      <c r="BJ575" s="20" t="s">
        <v>90</v>
      </c>
      <c r="BK575" s="222">
        <f>ROUND(I575*H575,2)</f>
        <v>0</v>
      </c>
      <c r="BL575" s="20" t="s">
        <v>146</v>
      </c>
      <c r="BM575" s="221" t="s">
        <v>910</v>
      </c>
    </row>
    <row r="576" s="2" customFormat="1">
      <c r="A576" s="42"/>
      <c r="B576" s="43"/>
      <c r="C576" s="44"/>
      <c r="D576" s="243" t="s">
        <v>223</v>
      </c>
      <c r="E576" s="44"/>
      <c r="F576" s="244" t="s">
        <v>911</v>
      </c>
      <c r="G576" s="44"/>
      <c r="H576" s="44"/>
      <c r="I576" s="225"/>
      <c r="J576" s="44"/>
      <c r="K576" s="44"/>
      <c r="L576" s="48"/>
      <c r="M576" s="226"/>
      <c r="N576" s="227"/>
      <c r="O576" s="88"/>
      <c r="P576" s="88"/>
      <c r="Q576" s="88"/>
      <c r="R576" s="88"/>
      <c r="S576" s="88"/>
      <c r="T576" s="89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T576" s="20" t="s">
        <v>223</v>
      </c>
      <c r="AU576" s="20" t="s">
        <v>21</v>
      </c>
    </row>
    <row r="577" s="12" customFormat="1" ht="25.92" customHeight="1">
      <c r="A577" s="12"/>
      <c r="B577" s="194"/>
      <c r="C577" s="195"/>
      <c r="D577" s="196" t="s">
        <v>81</v>
      </c>
      <c r="E577" s="197" t="s">
        <v>912</v>
      </c>
      <c r="F577" s="197" t="s">
        <v>913</v>
      </c>
      <c r="G577" s="195"/>
      <c r="H577" s="195"/>
      <c r="I577" s="198"/>
      <c r="J577" s="199">
        <f>BK577</f>
        <v>0</v>
      </c>
      <c r="K577" s="195"/>
      <c r="L577" s="200"/>
      <c r="M577" s="201"/>
      <c r="N577" s="202"/>
      <c r="O577" s="202"/>
      <c r="P577" s="203">
        <f>P578+P591</f>
        <v>0</v>
      </c>
      <c r="Q577" s="202"/>
      <c r="R577" s="203">
        <f>R578+R591</f>
        <v>0.037095999999999997</v>
      </c>
      <c r="S577" s="202"/>
      <c r="T577" s="204">
        <f>T578+T591</f>
        <v>0</v>
      </c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R577" s="205" t="s">
        <v>21</v>
      </c>
      <c r="AT577" s="206" t="s">
        <v>81</v>
      </c>
      <c r="AU577" s="206" t="s">
        <v>82</v>
      </c>
      <c r="AY577" s="205" t="s">
        <v>128</v>
      </c>
      <c r="BK577" s="207">
        <f>BK578+BK591</f>
        <v>0</v>
      </c>
    </row>
    <row r="578" s="12" customFormat="1" ht="22.8" customHeight="1">
      <c r="A578" s="12"/>
      <c r="B578" s="194"/>
      <c r="C578" s="195"/>
      <c r="D578" s="196" t="s">
        <v>81</v>
      </c>
      <c r="E578" s="208" t="s">
        <v>914</v>
      </c>
      <c r="F578" s="208" t="s">
        <v>915</v>
      </c>
      <c r="G578" s="195"/>
      <c r="H578" s="195"/>
      <c r="I578" s="198"/>
      <c r="J578" s="209">
        <f>BK578</f>
        <v>0</v>
      </c>
      <c r="K578" s="195"/>
      <c r="L578" s="200"/>
      <c r="M578" s="201"/>
      <c r="N578" s="202"/>
      <c r="O578" s="202"/>
      <c r="P578" s="203">
        <f>SUM(P579:P590)</f>
        <v>0</v>
      </c>
      <c r="Q578" s="202"/>
      <c r="R578" s="203">
        <f>SUM(R579:R590)</f>
        <v>0.035035999999999998</v>
      </c>
      <c r="S578" s="202"/>
      <c r="T578" s="204">
        <f>SUM(T579:T590)</f>
        <v>0</v>
      </c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R578" s="205" t="s">
        <v>21</v>
      </c>
      <c r="AT578" s="206" t="s">
        <v>81</v>
      </c>
      <c r="AU578" s="206" t="s">
        <v>90</v>
      </c>
      <c r="AY578" s="205" t="s">
        <v>128</v>
      </c>
      <c r="BK578" s="207">
        <f>SUM(BK579:BK590)</f>
        <v>0</v>
      </c>
    </row>
    <row r="579" s="2" customFormat="1" ht="21.75" customHeight="1">
      <c r="A579" s="42"/>
      <c r="B579" s="43"/>
      <c r="C579" s="210" t="s">
        <v>916</v>
      </c>
      <c r="D579" s="210" t="s">
        <v>131</v>
      </c>
      <c r="E579" s="211" t="s">
        <v>917</v>
      </c>
      <c r="F579" s="212" t="s">
        <v>918</v>
      </c>
      <c r="G579" s="213" t="s">
        <v>190</v>
      </c>
      <c r="H579" s="214">
        <v>3.7440000000000002</v>
      </c>
      <c r="I579" s="215"/>
      <c r="J579" s="216">
        <f>ROUND(I579*H579,2)</f>
        <v>0</v>
      </c>
      <c r="K579" s="212" t="s">
        <v>221</v>
      </c>
      <c r="L579" s="48"/>
      <c r="M579" s="217" t="s">
        <v>44</v>
      </c>
      <c r="N579" s="218" t="s">
        <v>53</v>
      </c>
      <c r="O579" s="88"/>
      <c r="P579" s="219">
        <f>O579*H579</f>
        <v>0</v>
      </c>
      <c r="Q579" s="219">
        <v>0</v>
      </c>
      <c r="R579" s="219">
        <f>Q579*H579</f>
        <v>0</v>
      </c>
      <c r="S579" s="219">
        <v>0</v>
      </c>
      <c r="T579" s="220">
        <f>S579*H579</f>
        <v>0</v>
      </c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R579" s="221" t="s">
        <v>316</v>
      </c>
      <c r="AT579" s="221" t="s">
        <v>131</v>
      </c>
      <c r="AU579" s="221" t="s">
        <v>21</v>
      </c>
      <c r="AY579" s="20" t="s">
        <v>128</v>
      </c>
      <c r="BE579" s="222">
        <f>IF(N579="základní",J579,0)</f>
        <v>0</v>
      </c>
      <c r="BF579" s="222">
        <f>IF(N579="snížená",J579,0)</f>
        <v>0</v>
      </c>
      <c r="BG579" s="222">
        <f>IF(N579="zákl. přenesená",J579,0)</f>
        <v>0</v>
      </c>
      <c r="BH579" s="222">
        <f>IF(N579="sníž. přenesená",J579,0)</f>
        <v>0</v>
      </c>
      <c r="BI579" s="222">
        <f>IF(N579="nulová",J579,0)</f>
        <v>0</v>
      </c>
      <c r="BJ579" s="20" t="s">
        <v>90</v>
      </c>
      <c r="BK579" s="222">
        <f>ROUND(I579*H579,2)</f>
        <v>0</v>
      </c>
      <c r="BL579" s="20" t="s">
        <v>316</v>
      </c>
      <c r="BM579" s="221" t="s">
        <v>919</v>
      </c>
    </row>
    <row r="580" s="2" customFormat="1">
      <c r="A580" s="42"/>
      <c r="B580" s="43"/>
      <c r="C580" s="44"/>
      <c r="D580" s="243" t="s">
        <v>223</v>
      </c>
      <c r="E580" s="44"/>
      <c r="F580" s="244" t="s">
        <v>920</v>
      </c>
      <c r="G580" s="44"/>
      <c r="H580" s="44"/>
      <c r="I580" s="225"/>
      <c r="J580" s="44"/>
      <c r="K580" s="44"/>
      <c r="L580" s="48"/>
      <c r="M580" s="226"/>
      <c r="N580" s="227"/>
      <c r="O580" s="88"/>
      <c r="P580" s="88"/>
      <c r="Q580" s="88"/>
      <c r="R580" s="88"/>
      <c r="S580" s="88"/>
      <c r="T580" s="89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T580" s="20" t="s">
        <v>223</v>
      </c>
      <c r="AU580" s="20" t="s">
        <v>21</v>
      </c>
    </row>
    <row r="581" s="13" customFormat="1">
      <c r="A581" s="13"/>
      <c r="B581" s="228"/>
      <c r="C581" s="229"/>
      <c r="D581" s="223" t="s">
        <v>150</v>
      </c>
      <c r="E581" s="230" t="s">
        <v>44</v>
      </c>
      <c r="F581" s="231" t="s">
        <v>848</v>
      </c>
      <c r="G581" s="229"/>
      <c r="H581" s="232">
        <v>3.7440000000000002</v>
      </c>
      <c r="I581" s="233"/>
      <c r="J581" s="229"/>
      <c r="K581" s="229"/>
      <c r="L581" s="234"/>
      <c r="M581" s="235"/>
      <c r="N581" s="236"/>
      <c r="O581" s="236"/>
      <c r="P581" s="236"/>
      <c r="Q581" s="236"/>
      <c r="R581" s="236"/>
      <c r="S581" s="236"/>
      <c r="T581" s="237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8" t="s">
        <v>150</v>
      </c>
      <c r="AU581" s="238" t="s">
        <v>21</v>
      </c>
      <c r="AV581" s="13" t="s">
        <v>21</v>
      </c>
      <c r="AW581" s="13" t="s">
        <v>42</v>
      </c>
      <c r="AX581" s="13" t="s">
        <v>90</v>
      </c>
      <c r="AY581" s="238" t="s">
        <v>128</v>
      </c>
    </row>
    <row r="582" s="2" customFormat="1" ht="16.5" customHeight="1">
      <c r="A582" s="42"/>
      <c r="B582" s="43"/>
      <c r="C582" s="270" t="s">
        <v>921</v>
      </c>
      <c r="D582" s="270" t="s">
        <v>368</v>
      </c>
      <c r="E582" s="271" t="s">
        <v>922</v>
      </c>
      <c r="F582" s="272" t="s">
        <v>923</v>
      </c>
      <c r="G582" s="273" t="s">
        <v>924</v>
      </c>
      <c r="H582" s="274">
        <v>5.6159999999999997</v>
      </c>
      <c r="I582" s="275"/>
      <c r="J582" s="276">
        <f>ROUND(I582*H582,2)</f>
        <v>0</v>
      </c>
      <c r="K582" s="272" t="s">
        <v>44</v>
      </c>
      <c r="L582" s="277"/>
      <c r="M582" s="278" t="s">
        <v>44</v>
      </c>
      <c r="N582" s="279" t="s">
        <v>53</v>
      </c>
      <c r="O582" s="88"/>
      <c r="P582" s="219">
        <f>O582*H582</f>
        <v>0</v>
      </c>
      <c r="Q582" s="219">
        <v>0.001</v>
      </c>
      <c r="R582" s="219">
        <f>Q582*H582</f>
        <v>0.0056159999999999995</v>
      </c>
      <c r="S582" s="219">
        <v>0</v>
      </c>
      <c r="T582" s="220">
        <f>S582*H582</f>
        <v>0</v>
      </c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R582" s="221" t="s">
        <v>420</v>
      </c>
      <c r="AT582" s="221" t="s">
        <v>368</v>
      </c>
      <c r="AU582" s="221" t="s">
        <v>21</v>
      </c>
      <c r="AY582" s="20" t="s">
        <v>128</v>
      </c>
      <c r="BE582" s="222">
        <f>IF(N582="základní",J582,0)</f>
        <v>0</v>
      </c>
      <c r="BF582" s="222">
        <f>IF(N582="snížená",J582,0)</f>
        <v>0</v>
      </c>
      <c r="BG582" s="222">
        <f>IF(N582="zákl. přenesená",J582,0)</f>
        <v>0</v>
      </c>
      <c r="BH582" s="222">
        <f>IF(N582="sníž. přenesená",J582,0)</f>
        <v>0</v>
      </c>
      <c r="BI582" s="222">
        <f>IF(N582="nulová",J582,0)</f>
        <v>0</v>
      </c>
      <c r="BJ582" s="20" t="s">
        <v>90</v>
      </c>
      <c r="BK582" s="222">
        <f>ROUND(I582*H582,2)</f>
        <v>0</v>
      </c>
      <c r="BL582" s="20" t="s">
        <v>316</v>
      </c>
      <c r="BM582" s="221" t="s">
        <v>925</v>
      </c>
    </row>
    <row r="583" s="13" customFormat="1">
      <c r="A583" s="13"/>
      <c r="B583" s="228"/>
      <c r="C583" s="229"/>
      <c r="D583" s="223" t="s">
        <v>150</v>
      </c>
      <c r="E583" s="229"/>
      <c r="F583" s="231" t="s">
        <v>926</v>
      </c>
      <c r="G583" s="229"/>
      <c r="H583" s="232">
        <v>5.6159999999999997</v>
      </c>
      <c r="I583" s="233"/>
      <c r="J583" s="229"/>
      <c r="K583" s="229"/>
      <c r="L583" s="234"/>
      <c r="M583" s="235"/>
      <c r="N583" s="236"/>
      <c r="O583" s="236"/>
      <c r="P583" s="236"/>
      <c r="Q583" s="236"/>
      <c r="R583" s="236"/>
      <c r="S583" s="236"/>
      <c r="T583" s="237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8" t="s">
        <v>150</v>
      </c>
      <c r="AU583" s="238" t="s">
        <v>21</v>
      </c>
      <c r="AV583" s="13" t="s">
        <v>21</v>
      </c>
      <c r="AW583" s="13" t="s">
        <v>4</v>
      </c>
      <c r="AX583" s="13" t="s">
        <v>90</v>
      </c>
      <c r="AY583" s="238" t="s">
        <v>128</v>
      </c>
    </row>
    <row r="584" s="2" customFormat="1" ht="21.75" customHeight="1">
      <c r="A584" s="42"/>
      <c r="B584" s="43"/>
      <c r="C584" s="210" t="s">
        <v>927</v>
      </c>
      <c r="D584" s="210" t="s">
        <v>131</v>
      </c>
      <c r="E584" s="211" t="s">
        <v>928</v>
      </c>
      <c r="F584" s="212" t="s">
        <v>929</v>
      </c>
      <c r="G584" s="213" t="s">
        <v>190</v>
      </c>
      <c r="H584" s="214">
        <v>19.613</v>
      </c>
      <c r="I584" s="215"/>
      <c r="J584" s="216">
        <f>ROUND(I584*H584,2)</f>
        <v>0</v>
      </c>
      <c r="K584" s="212" t="s">
        <v>221</v>
      </c>
      <c r="L584" s="48"/>
      <c r="M584" s="217" t="s">
        <v>44</v>
      </c>
      <c r="N584" s="218" t="s">
        <v>53</v>
      </c>
      <c r="O584" s="88"/>
      <c r="P584" s="219">
        <f>O584*H584</f>
        <v>0</v>
      </c>
      <c r="Q584" s="219">
        <v>0</v>
      </c>
      <c r="R584" s="219">
        <f>Q584*H584</f>
        <v>0</v>
      </c>
      <c r="S584" s="219">
        <v>0</v>
      </c>
      <c r="T584" s="220">
        <f>S584*H584</f>
        <v>0</v>
      </c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  <c r="AE584" s="42"/>
      <c r="AR584" s="221" t="s">
        <v>316</v>
      </c>
      <c r="AT584" s="221" t="s">
        <v>131</v>
      </c>
      <c r="AU584" s="221" t="s">
        <v>21</v>
      </c>
      <c r="AY584" s="20" t="s">
        <v>128</v>
      </c>
      <c r="BE584" s="222">
        <f>IF(N584="základní",J584,0)</f>
        <v>0</v>
      </c>
      <c r="BF584" s="222">
        <f>IF(N584="snížená",J584,0)</f>
        <v>0</v>
      </c>
      <c r="BG584" s="222">
        <f>IF(N584="zákl. přenesená",J584,0)</f>
        <v>0</v>
      </c>
      <c r="BH584" s="222">
        <f>IF(N584="sníž. přenesená",J584,0)</f>
        <v>0</v>
      </c>
      <c r="BI584" s="222">
        <f>IF(N584="nulová",J584,0)</f>
        <v>0</v>
      </c>
      <c r="BJ584" s="20" t="s">
        <v>90</v>
      </c>
      <c r="BK584" s="222">
        <f>ROUND(I584*H584,2)</f>
        <v>0</v>
      </c>
      <c r="BL584" s="20" t="s">
        <v>316</v>
      </c>
      <c r="BM584" s="221" t="s">
        <v>930</v>
      </c>
    </row>
    <row r="585" s="2" customFormat="1">
      <c r="A585" s="42"/>
      <c r="B585" s="43"/>
      <c r="C585" s="44"/>
      <c r="D585" s="243" t="s">
        <v>223</v>
      </c>
      <c r="E585" s="44"/>
      <c r="F585" s="244" t="s">
        <v>931</v>
      </c>
      <c r="G585" s="44"/>
      <c r="H585" s="44"/>
      <c r="I585" s="225"/>
      <c r="J585" s="44"/>
      <c r="K585" s="44"/>
      <c r="L585" s="48"/>
      <c r="M585" s="226"/>
      <c r="N585" s="227"/>
      <c r="O585" s="88"/>
      <c r="P585" s="88"/>
      <c r="Q585" s="88"/>
      <c r="R585" s="88"/>
      <c r="S585" s="88"/>
      <c r="T585" s="89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T585" s="20" t="s">
        <v>223</v>
      </c>
      <c r="AU585" s="20" t="s">
        <v>21</v>
      </c>
    </row>
    <row r="586" s="13" customFormat="1">
      <c r="A586" s="13"/>
      <c r="B586" s="228"/>
      <c r="C586" s="229"/>
      <c r="D586" s="223" t="s">
        <v>150</v>
      </c>
      <c r="E586" s="230" t="s">
        <v>44</v>
      </c>
      <c r="F586" s="231" t="s">
        <v>932</v>
      </c>
      <c r="G586" s="229"/>
      <c r="H586" s="232">
        <v>19.613</v>
      </c>
      <c r="I586" s="233"/>
      <c r="J586" s="229"/>
      <c r="K586" s="229"/>
      <c r="L586" s="234"/>
      <c r="M586" s="235"/>
      <c r="N586" s="236"/>
      <c r="O586" s="236"/>
      <c r="P586" s="236"/>
      <c r="Q586" s="236"/>
      <c r="R586" s="236"/>
      <c r="S586" s="236"/>
      <c r="T586" s="237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8" t="s">
        <v>150</v>
      </c>
      <c r="AU586" s="238" t="s">
        <v>21</v>
      </c>
      <c r="AV586" s="13" t="s">
        <v>21</v>
      </c>
      <c r="AW586" s="13" t="s">
        <v>42</v>
      </c>
      <c r="AX586" s="13" t="s">
        <v>90</v>
      </c>
      <c r="AY586" s="238" t="s">
        <v>128</v>
      </c>
    </row>
    <row r="587" s="2" customFormat="1" ht="16.5" customHeight="1">
      <c r="A587" s="42"/>
      <c r="B587" s="43"/>
      <c r="C587" s="270" t="s">
        <v>933</v>
      </c>
      <c r="D587" s="270" t="s">
        <v>368</v>
      </c>
      <c r="E587" s="271" t="s">
        <v>922</v>
      </c>
      <c r="F587" s="272" t="s">
        <v>923</v>
      </c>
      <c r="G587" s="273" t="s">
        <v>924</v>
      </c>
      <c r="H587" s="274">
        <v>29.420000000000002</v>
      </c>
      <c r="I587" s="275"/>
      <c r="J587" s="276">
        <f>ROUND(I587*H587,2)</f>
        <v>0</v>
      </c>
      <c r="K587" s="272" t="s">
        <v>44</v>
      </c>
      <c r="L587" s="277"/>
      <c r="M587" s="278" t="s">
        <v>44</v>
      </c>
      <c r="N587" s="279" t="s">
        <v>53</v>
      </c>
      <c r="O587" s="88"/>
      <c r="P587" s="219">
        <f>O587*H587</f>
        <v>0</v>
      </c>
      <c r="Q587" s="219">
        <v>0.001</v>
      </c>
      <c r="R587" s="219">
        <f>Q587*H587</f>
        <v>0.029420000000000002</v>
      </c>
      <c r="S587" s="219">
        <v>0</v>
      </c>
      <c r="T587" s="220">
        <f>S587*H587</f>
        <v>0</v>
      </c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42"/>
      <c r="AR587" s="221" t="s">
        <v>420</v>
      </c>
      <c r="AT587" s="221" t="s">
        <v>368</v>
      </c>
      <c r="AU587" s="221" t="s">
        <v>21</v>
      </c>
      <c r="AY587" s="20" t="s">
        <v>128</v>
      </c>
      <c r="BE587" s="222">
        <f>IF(N587="základní",J587,0)</f>
        <v>0</v>
      </c>
      <c r="BF587" s="222">
        <f>IF(N587="snížená",J587,0)</f>
        <v>0</v>
      </c>
      <c r="BG587" s="222">
        <f>IF(N587="zákl. přenesená",J587,0)</f>
        <v>0</v>
      </c>
      <c r="BH587" s="222">
        <f>IF(N587="sníž. přenesená",J587,0)</f>
        <v>0</v>
      </c>
      <c r="BI587" s="222">
        <f>IF(N587="nulová",J587,0)</f>
        <v>0</v>
      </c>
      <c r="BJ587" s="20" t="s">
        <v>90</v>
      </c>
      <c r="BK587" s="222">
        <f>ROUND(I587*H587,2)</f>
        <v>0</v>
      </c>
      <c r="BL587" s="20" t="s">
        <v>316</v>
      </c>
      <c r="BM587" s="221" t="s">
        <v>934</v>
      </c>
    </row>
    <row r="588" s="13" customFormat="1">
      <c r="A588" s="13"/>
      <c r="B588" s="228"/>
      <c r="C588" s="229"/>
      <c r="D588" s="223" t="s">
        <v>150</v>
      </c>
      <c r="E588" s="229"/>
      <c r="F588" s="231" t="s">
        <v>935</v>
      </c>
      <c r="G588" s="229"/>
      <c r="H588" s="232">
        <v>29.420000000000002</v>
      </c>
      <c r="I588" s="233"/>
      <c r="J588" s="229"/>
      <c r="K588" s="229"/>
      <c r="L588" s="234"/>
      <c r="M588" s="235"/>
      <c r="N588" s="236"/>
      <c r="O588" s="236"/>
      <c r="P588" s="236"/>
      <c r="Q588" s="236"/>
      <c r="R588" s="236"/>
      <c r="S588" s="236"/>
      <c r="T588" s="237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8" t="s">
        <v>150</v>
      </c>
      <c r="AU588" s="238" t="s">
        <v>21</v>
      </c>
      <c r="AV588" s="13" t="s">
        <v>21</v>
      </c>
      <c r="AW588" s="13" t="s">
        <v>4</v>
      </c>
      <c r="AX588" s="13" t="s">
        <v>90</v>
      </c>
      <c r="AY588" s="238" t="s">
        <v>128</v>
      </c>
    </row>
    <row r="589" s="2" customFormat="1" ht="24.15" customHeight="1">
      <c r="A589" s="42"/>
      <c r="B589" s="43"/>
      <c r="C589" s="210" t="s">
        <v>936</v>
      </c>
      <c r="D589" s="210" t="s">
        <v>131</v>
      </c>
      <c r="E589" s="211" t="s">
        <v>937</v>
      </c>
      <c r="F589" s="212" t="s">
        <v>938</v>
      </c>
      <c r="G589" s="213" t="s">
        <v>428</v>
      </c>
      <c r="H589" s="214">
        <v>0.035000000000000003</v>
      </c>
      <c r="I589" s="215"/>
      <c r="J589" s="216">
        <f>ROUND(I589*H589,2)</f>
        <v>0</v>
      </c>
      <c r="K589" s="212" t="s">
        <v>221</v>
      </c>
      <c r="L589" s="48"/>
      <c r="M589" s="217" t="s">
        <v>44</v>
      </c>
      <c r="N589" s="218" t="s">
        <v>53</v>
      </c>
      <c r="O589" s="88"/>
      <c r="P589" s="219">
        <f>O589*H589</f>
        <v>0</v>
      </c>
      <c r="Q589" s="219">
        <v>0</v>
      </c>
      <c r="R589" s="219">
        <f>Q589*H589</f>
        <v>0</v>
      </c>
      <c r="S589" s="219">
        <v>0</v>
      </c>
      <c r="T589" s="220">
        <f>S589*H589</f>
        <v>0</v>
      </c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  <c r="AE589" s="42"/>
      <c r="AR589" s="221" t="s">
        <v>316</v>
      </c>
      <c r="AT589" s="221" t="s">
        <v>131</v>
      </c>
      <c r="AU589" s="221" t="s">
        <v>21</v>
      </c>
      <c r="AY589" s="20" t="s">
        <v>128</v>
      </c>
      <c r="BE589" s="222">
        <f>IF(N589="základní",J589,0)</f>
        <v>0</v>
      </c>
      <c r="BF589" s="222">
        <f>IF(N589="snížená",J589,0)</f>
        <v>0</v>
      </c>
      <c r="BG589" s="222">
        <f>IF(N589="zákl. přenesená",J589,0)</f>
        <v>0</v>
      </c>
      <c r="BH589" s="222">
        <f>IF(N589="sníž. přenesená",J589,0)</f>
        <v>0</v>
      </c>
      <c r="BI589" s="222">
        <f>IF(N589="nulová",J589,0)</f>
        <v>0</v>
      </c>
      <c r="BJ589" s="20" t="s">
        <v>90</v>
      </c>
      <c r="BK589" s="222">
        <f>ROUND(I589*H589,2)</f>
        <v>0</v>
      </c>
      <c r="BL589" s="20" t="s">
        <v>316</v>
      </c>
      <c r="BM589" s="221" t="s">
        <v>939</v>
      </c>
    </row>
    <row r="590" s="2" customFormat="1">
      <c r="A590" s="42"/>
      <c r="B590" s="43"/>
      <c r="C590" s="44"/>
      <c r="D590" s="243" t="s">
        <v>223</v>
      </c>
      <c r="E590" s="44"/>
      <c r="F590" s="244" t="s">
        <v>940</v>
      </c>
      <c r="G590" s="44"/>
      <c r="H590" s="44"/>
      <c r="I590" s="225"/>
      <c r="J590" s="44"/>
      <c r="K590" s="44"/>
      <c r="L590" s="48"/>
      <c r="M590" s="226"/>
      <c r="N590" s="227"/>
      <c r="O590" s="88"/>
      <c r="P590" s="88"/>
      <c r="Q590" s="88"/>
      <c r="R590" s="88"/>
      <c r="S590" s="88"/>
      <c r="T590" s="89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T590" s="20" t="s">
        <v>223</v>
      </c>
      <c r="AU590" s="20" t="s">
        <v>21</v>
      </c>
    </row>
    <row r="591" s="12" customFormat="1" ht="22.8" customHeight="1">
      <c r="A591" s="12"/>
      <c r="B591" s="194"/>
      <c r="C591" s="195"/>
      <c r="D591" s="196" t="s">
        <v>81</v>
      </c>
      <c r="E591" s="208" t="s">
        <v>941</v>
      </c>
      <c r="F591" s="208" t="s">
        <v>942</v>
      </c>
      <c r="G591" s="195"/>
      <c r="H591" s="195"/>
      <c r="I591" s="198"/>
      <c r="J591" s="209">
        <f>BK591</f>
        <v>0</v>
      </c>
      <c r="K591" s="195"/>
      <c r="L591" s="200"/>
      <c r="M591" s="201"/>
      <c r="N591" s="202"/>
      <c r="O591" s="202"/>
      <c r="P591" s="203">
        <f>SUM(P592:P601)</f>
        <v>0</v>
      </c>
      <c r="Q591" s="202"/>
      <c r="R591" s="203">
        <f>SUM(R592:R601)</f>
        <v>0.0020600000000000002</v>
      </c>
      <c r="S591" s="202"/>
      <c r="T591" s="204">
        <f>SUM(T592:T601)</f>
        <v>0</v>
      </c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R591" s="205" t="s">
        <v>21</v>
      </c>
      <c r="AT591" s="206" t="s">
        <v>81</v>
      </c>
      <c r="AU591" s="206" t="s">
        <v>90</v>
      </c>
      <c r="AY591" s="205" t="s">
        <v>128</v>
      </c>
      <c r="BK591" s="207">
        <f>SUM(BK592:BK601)</f>
        <v>0</v>
      </c>
    </row>
    <row r="592" s="2" customFormat="1" ht="16.5" customHeight="1">
      <c r="A592" s="42"/>
      <c r="B592" s="43"/>
      <c r="C592" s="210" t="s">
        <v>943</v>
      </c>
      <c r="D592" s="210" t="s">
        <v>131</v>
      </c>
      <c r="E592" s="211" t="s">
        <v>944</v>
      </c>
      <c r="F592" s="212" t="s">
        <v>945</v>
      </c>
      <c r="G592" s="213" t="s">
        <v>388</v>
      </c>
      <c r="H592" s="214">
        <v>2</v>
      </c>
      <c r="I592" s="215"/>
      <c r="J592" s="216">
        <f>ROUND(I592*H592,2)</f>
        <v>0</v>
      </c>
      <c r="K592" s="212" t="s">
        <v>221</v>
      </c>
      <c r="L592" s="48"/>
      <c r="M592" s="217" t="s">
        <v>44</v>
      </c>
      <c r="N592" s="218" t="s">
        <v>53</v>
      </c>
      <c r="O592" s="88"/>
      <c r="P592" s="219">
        <f>O592*H592</f>
        <v>0</v>
      </c>
      <c r="Q592" s="219">
        <v>2.0000000000000002E-05</v>
      </c>
      <c r="R592" s="219">
        <f>Q592*H592</f>
        <v>4.0000000000000003E-05</v>
      </c>
      <c r="S592" s="219">
        <v>0</v>
      </c>
      <c r="T592" s="220">
        <f>S592*H592</f>
        <v>0</v>
      </c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R592" s="221" t="s">
        <v>316</v>
      </c>
      <c r="AT592" s="221" t="s">
        <v>131</v>
      </c>
      <c r="AU592" s="221" t="s">
        <v>21</v>
      </c>
      <c r="AY592" s="20" t="s">
        <v>128</v>
      </c>
      <c r="BE592" s="222">
        <f>IF(N592="základní",J592,0)</f>
        <v>0</v>
      </c>
      <c r="BF592" s="222">
        <f>IF(N592="snížená",J592,0)</f>
        <v>0</v>
      </c>
      <c r="BG592" s="222">
        <f>IF(N592="zákl. přenesená",J592,0)</f>
        <v>0</v>
      </c>
      <c r="BH592" s="222">
        <f>IF(N592="sníž. přenesená",J592,0)</f>
        <v>0</v>
      </c>
      <c r="BI592" s="222">
        <f>IF(N592="nulová",J592,0)</f>
        <v>0</v>
      </c>
      <c r="BJ592" s="20" t="s">
        <v>90</v>
      </c>
      <c r="BK592" s="222">
        <f>ROUND(I592*H592,2)</f>
        <v>0</v>
      </c>
      <c r="BL592" s="20" t="s">
        <v>316</v>
      </c>
      <c r="BM592" s="221" t="s">
        <v>946</v>
      </c>
    </row>
    <row r="593" s="2" customFormat="1">
      <c r="A593" s="42"/>
      <c r="B593" s="43"/>
      <c r="C593" s="44"/>
      <c r="D593" s="243" t="s">
        <v>223</v>
      </c>
      <c r="E593" s="44"/>
      <c r="F593" s="244" t="s">
        <v>947</v>
      </c>
      <c r="G593" s="44"/>
      <c r="H593" s="44"/>
      <c r="I593" s="225"/>
      <c r="J593" s="44"/>
      <c r="K593" s="44"/>
      <c r="L593" s="48"/>
      <c r="M593" s="226"/>
      <c r="N593" s="227"/>
      <c r="O593" s="88"/>
      <c r="P593" s="88"/>
      <c r="Q593" s="88"/>
      <c r="R593" s="88"/>
      <c r="S593" s="88"/>
      <c r="T593" s="89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T593" s="20" t="s">
        <v>223</v>
      </c>
      <c r="AU593" s="20" t="s">
        <v>21</v>
      </c>
    </row>
    <row r="594" s="13" customFormat="1">
      <c r="A594" s="13"/>
      <c r="B594" s="228"/>
      <c r="C594" s="229"/>
      <c r="D594" s="223" t="s">
        <v>150</v>
      </c>
      <c r="E594" s="230" t="s">
        <v>44</v>
      </c>
      <c r="F594" s="231" t="s">
        <v>672</v>
      </c>
      <c r="G594" s="229"/>
      <c r="H594" s="232">
        <v>2</v>
      </c>
      <c r="I594" s="233"/>
      <c r="J594" s="229"/>
      <c r="K594" s="229"/>
      <c r="L594" s="234"/>
      <c r="M594" s="235"/>
      <c r="N594" s="236"/>
      <c r="O594" s="236"/>
      <c r="P594" s="236"/>
      <c r="Q594" s="236"/>
      <c r="R594" s="236"/>
      <c r="S594" s="236"/>
      <c r="T594" s="237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8" t="s">
        <v>150</v>
      </c>
      <c r="AU594" s="238" t="s">
        <v>21</v>
      </c>
      <c r="AV594" s="13" t="s">
        <v>21</v>
      </c>
      <c r="AW594" s="13" t="s">
        <v>42</v>
      </c>
      <c r="AX594" s="13" t="s">
        <v>90</v>
      </c>
      <c r="AY594" s="238" t="s">
        <v>128</v>
      </c>
    </row>
    <row r="595" s="2" customFormat="1" ht="16.5" customHeight="1">
      <c r="A595" s="42"/>
      <c r="B595" s="43"/>
      <c r="C595" s="270" t="s">
        <v>948</v>
      </c>
      <c r="D595" s="270" t="s">
        <v>368</v>
      </c>
      <c r="E595" s="271" t="s">
        <v>949</v>
      </c>
      <c r="F595" s="272" t="s">
        <v>950</v>
      </c>
      <c r="G595" s="273" t="s">
        <v>388</v>
      </c>
      <c r="H595" s="274">
        <v>1.01</v>
      </c>
      <c r="I595" s="275"/>
      <c r="J595" s="276">
        <f>ROUND(I595*H595,2)</f>
        <v>0</v>
      </c>
      <c r="K595" s="272" t="s">
        <v>44</v>
      </c>
      <c r="L595" s="277"/>
      <c r="M595" s="278" t="s">
        <v>44</v>
      </c>
      <c r="N595" s="279" t="s">
        <v>53</v>
      </c>
      <c r="O595" s="88"/>
      <c r="P595" s="219">
        <f>O595*H595</f>
        <v>0</v>
      </c>
      <c r="Q595" s="219">
        <v>0.001</v>
      </c>
      <c r="R595" s="219">
        <f>Q595*H595</f>
        <v>0.0010100000000000001</v>
      </c>
      <c r="S595" s="219">
        <v>0</v>
      </c>
      <c r="T595" s="220">
        <f>S595*H595</f>
        <v>0</v>
      </c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R595" s="221" t="s">
        <v>420</v>
      </c>
      <c r="AT595" s="221" t="s">
        <v>368</v>
      </c>
      <c r="AU595" s="221" t="s">
        <v>21</v>
      </c>
      <c r="AY595" s="20" t="s">
        <v>128</v>
      </c>
      <c r="BE595" s="222">
        <f>IF(N595="základní",J595,0)</f>
        <v>0</v>
      </c>
      <c r="BF595" s="222">
        <f>IF(N595="snížená",J595,0)</f>
        <v>0</v>
      </c>
      <c r="BG595" s="222">
        <f>IF(N595="zákl. přenesená",J595,0)</f>
        <v>0</v>
      </c>
      <c r="BH595" s="222">
        <f>IF(N595="sníž. přenesená",J595,0)</f>
        <v>0</v>
      </c>
      <c r="BI595" s="222">
        <f>IF(N595="nulová",J595,0)</f>
        <v>0</v>
      </c>
      <c r="BJ595" s="20" t="s">
        <v>90</v>
      </c>
      <c r="BK595" s="222">
        <f>ROUND(I595*H595,2)</f>
        <v>0</v>
      </c>
      <c r="BL595" s="20" t="s">
        <v>316</v>
      </c>
      <c r="BM595" s="221" t="s">
        <v>951</v>
      </c>
    </row>
    <row r="596" s="13" customFormat="1">
      <c r="A596" s="13"/>
      <c r="B596" s="228"/>
      <c r="C596" s="229"/>
      <c r="D596" s="223" t="s">
        <v>150</v>
      </c>
      <c r="E596" s="230" t="s">
        <v>44</v>
      </c>
      <c r="F596" s="231" t="s">
        <v>90</v>
      </c>
      <c r="G596" s="229"/>
      <c r="H596" s="232">
        <v>1</v>
      </c>
      <c r="I596" s="233"/>
      <c r="J596" s="229"/>
      <c r="K596" s="229"/>
      <c r="L596" s="234"/>
      <c r="M596" s="235"/>
      <c r="N596" s="236"/>
      <c r="O596" s="236"/>
      <c r="P596" s="236"/>
      <c r="Q596" s="236"/>
      <c r="R596" s="236"/>
      <c r="S596" s="236"/>
      <c r="T596" s="237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8" t="s">
        <v>150</v>
      </c>
      <c r="AU596" s="238" t="s">
        <v>21</v>
      </c>
      <c r="AV596" s="13" t="s">
        <v>21</v>
      </c>
      <c r="AW596" s="13" t="s">
        <v>42</v>
      </c>
      <c r="AX596" s="13" t="s">
        <v>90</v>
      </c>
      <c r="AY596" s="238" t="s">
        <v>128</v>
      </c>
    </row>
    <row r="597" s="13" customFormat="1">
      <c r="A597" s="13"/>
      <c r="B597" s="228"/>
      <c r="C597" s="229"/>
      <c r="D597" s="223" t="s">
        <v>150</v>
      </c>
      <c r="E597" s="229"/>
      <c r="F597" s="231" t="s">
        <v>498</v>
      </c>
      <c r="G597" s="229"/>
      <c r="H597" s="232">
        <v>1.01</v>
      </c>
      <c r="I597" s="233"/>
      <c r="J597" s="229"/>
      <c r="K597" s="229"/>
      <c r="L597" s="234"/>
      <c r="M597" s="235"/>
      <c r="N597" s="236"/>
      <c r="O597" s="236"/>
      <c r="P597" s="236"/>
      <c r="Q597" s="236"/>
      <c r="R597" s="236"/>
      <c r="S597" s="236"/>
      <c r="T597" s="237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8" t="s">
        <v>150</v>
      </c>
      <c r="AU597" s="238" t="s">
        <v>21</v>
      </c>
      <c r="AV597" s="13" t="s">
        <v>21</v>
      </c>
      <c r="AW597" s="13" t="s">
        <v>4</v>
      </c>
      <c r="AX597" s="13" t="s">
        <v>90</v>
      </c>
      <c r="AY597" s="238" t="s">
        <v>128</v>
      </c>
    </row>
    <row r="598" s="2" customFormat="1" ht="16.5" customHeight="1">
      <c r="A598" s="42"/>
      <c r="B598" s="43"/>
      <c r="C598" s="270" t="s">
        <v>952</v>
      </c>
      <c r="D598" s="270" t="s">
        <v>368</v>
      </c>
      <c r="E598" s="271" t="s">
        <v>953</v>
      </c>
      <c r="F598" s="272" t="s">
        <v>954</v>
      </c>
      <c r="G598" s="273" t="s">
        <v>388</v>
      </c>
      <c r="H598" s="274">
        <v>1.01</v>
      </c>
      <c r="I598" s="275"/>
      <c r="J598" s="276">
        <f>ROUND(I598*H598,2)</f>
        <v>0</v>
      </c>
      <c r="K598" s="272" t="s">
        <v>44</v>
      </c>
      <c r="L598" s="277"/>
      <c r="M598" s="278" t="s">
        <v>44</v>
      </c>
      <c r="N598" s="279" t="s">
        <v>53</v>
      </c>
      <c r="O598" s="88"/>
      <c r="P598" s="219">
        <f>O598*H598</f>
        <v>0</v>
      </c>
      <c r="Q598" s="219">
        <v>0.001</v>
      </c>
      <c r="R598" s="219">
        <f>Q598*H598</f>
        <v>0.0010100000000000001</v>
      </c>
      <c r="S598" s="219">
        <v>0</v>
      </c>
      <c r="T598" s="220">
        <f>S598*H598</f>
        <v>0</v>
      </c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R598" s="221" t="s">
        <v>420</v>
      </c>
      <c r="AT598" s="221" t="s">
        <v>368</v>
      </c>
      <c r="AU598" s="221" t="s">
        <v>21</v>
      </c>
      <c r="AY598" s="20" t="s">
        <v>128</v>
      </c>
      <c r="BE598" s="222">
        <f>IF(N598="základní",J598,0)</f>
        <v>0</v>
      </c>
      <c r="BF598" s="222">
        <f>IF(N598="snížená",J598,0)</f>
        <v>0</v>
      </c>
      <c r="BG598" s="222">
        <f>IF(N598="zákl. přenesená",J598,0)</f>
        <v>0</v>
      </c>
      <c r="BH598" s="222">
        <f>IF(N598="sníž. přenesená",J598,0)</f>
        <v>0</v>
      </c>
      <c r="BI598" s="222">
        <f>IF(N598="nulová",J598,0)</f>
        <v>0</v>
      </c>
      <c r="BJ598" s="20" t="s">
        <v>90</v>
      </c>
      <c r="BK598" s="222">
        <f>ROUND(I598*H598,2)</f>
        <v>0</v>
      </c>
      <c r="BL598" s="20" t="s">
        <v>316</v>
      </c>
      <c r="BM598" s="221" t="s">
        <v>955</v>
      </c>
    </row>
    <row r="599" s="13" customFormat="1">
      <c r="A599" s="13"/>
      <c r="B599" s="228"/>
      <c r="C599" s="229"/>
      <c r="D599" s="223" t="s">
        <v>150</v>
      </c>
      <c r="E599" s="229"/>
      <c r="F599" s="231" t="s">
        <v>498</v>
      </c>
      <c r="G599" s="229"/>
      <c r="H599" s="232">
        <v>1.01</v>
      </c>
      <c r="I599" s="233"/>
      <c r="J599" s="229"/>
      <c r="K599" s="229"/>
      <c r="L599" s="234"/>
      <c r="M599" s="235"/>
      <c r="N599" s="236"/>
      <c r="O599" s="236"/>
      <c r="P599" s="236"/>
      <c r="Q599" s="236"/>
      <c r="R599" s="236"/>
      <c r="S599" s="236"/>
      <c r="T599" s="237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8" t="s">
        <v>150</v>
      </c>
      <c r="AU599" s="238" t="s">
        <v>21</v>
      </c>
      <c r="AV599" s="13" t="s">
        <v>21</v>
      </c>
      <c r="AW599" s="13" t="s">
        <v>4</v>
      </c>
      <c r="AX599" s="13" t="s">
        <v>90</v>
      </c>
      <c r="AY599" s="238" t="s">
        <v>128</v>
      </c>
    </row>
    <row r="600" s="2" customFormat="1" ht="24.15" customHeight="1">
      <c r="A600" s="42"/>
      <c r="B600" s="43"/>
      <c r="C600" s="210" t="s">
        <v>956</v>
      </c>
      <c r="D600" s="210" t="s">
        <v>131</v>
      </c>
      <c r="E600" s="211" t="s">
        <v>957</v>
      </c>
      <c r="F600" s="212" t="s">
        <v>958</v>
      </c>
      <c r="G600" s="213" t="s">
        <v>428</v>
      </c>
      <c r="H600" s="214">
        <v>0.002</v>
      </c>
      <c r="I600" s="215"/>
      <c r="J600" s="216">
        <f>ROUND(I600*H600,2)</f>
        <v>0</v>
      </c>
      <c r="K600" s="212" t="s">
        <v>221</v>
      </c>
      <c r="L600" s="48"/>
      <c r="M600" s="217" t="s">
        <v>44</v>
      </c>
      <c r="N600" s="218" t="s">
        <v>53</v>
      </c>
      <c r="O600" s="88"/>
      <c r="P600" s="219">
        <f>O600*H600</f>
        <v>0</v>
      </c>
      <c r="Q600" s="219">
        <v>0</v>
      </c>
      <c r="R600" s="219">
        <f>Q600*H600</f>
        <v>0</v>
      </c>
      <c r="S600" s="219">
        <v>0</v>
      </c>
      <c r="T600" s="220">
        <f>S600*H600</f>
        <v>0</v>
      </c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R600" s="221" t="s">
        <v>316</v>
      </c>
      <c r="AT600" s="221" t="s">
        <v>131</v>
      </c>
      <c r="AU600" s="221" t="s">
        <v>21</v>
      </c>
      <c r="AY600" s="20" t="s">
        <v>128</v>
      </c>
      <c r="BE600" s="222">
        <f>IF(N600="základní",J600,0)</f>
        <v>0</v>
      </c>
      <c r="BF600" s="222">
        <f>IF(N600="snížená",J600,0)</f>
        <v>0</v>
      </c>
      <c r="BG600" s="222">
        <f>IF(N600="zákl. přenesená",J600,0)</f>
        <v>0</v>
      </c>
      <c r="BH600" s="222">
        <f>IF(N600="sníž. přenesená",J600,0)</f>
        <v>0</v>
      </c>
      <c r="BI600" s="222">
        <f>IF(N600="nulová",J600,0)</f>
        <v>0</v>
      </c>
      <c r="BJ600" s="20" t="s">
        <v>90</v>
      </c>
      <c r="BK600" s="222">
        <f>ROUND(I600*H600,2)</f>
        <v>0</v>
      </c>
      <c r="BL600" s="20" t="s">
        <v>316</v>
      </c>
      <c r="BM600" s="221" t="s">
        <v>959</v>
      </c>
    </row>
    <row r="601" s="2" customFormat="1">
      <c r="A601" s="42"/>
      <c r="B601" s="43"/>
      <c r="C601" s="44"/>
      <c r="D601" s="243" t="s">
        <v>223</v>
      </c>
      <c r="E601" s="44"/>
      <c r="F601" s="244" t="s">
        <v>960</v>
      </c>
      <c r="G601" s="44"/>
      <c r="H601" s="44"/>
      <c r="I601" s="225"/>
      <c r="J601" s="44"/>
      <c r="K601" s="44"/>
      <c r="L601" s="48"/>
      <c r="M601" s="290"/>
      <c r="N601" s="291"/>
      <c r="O601" s="292"/>
      <c r="P601" s="292"/>
      <c r="Q601" s="292"/>
      <c r="R601" s="292"/>
      <c r="S601" s="292"/>
      <c r="T601" s="293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T601" s="20" t="s">
        <v>223</v>
      </c>
      <c r="AU601" s="20" t="s">
        <v>21</v>
      </c>
    </row>
    <row r="602" s="2" customFormat="1" ht="6.96" customHeight="1">
      <c r="A602" s="42"/>
      <c r="B602" s="63"/>
      <c r="C602" s="64"/>
      <c r="D602" s="64"/>
      <c r="E602" s="64"/>
      <c r="F602" s="64"/>
      <c r="G602" s="64"/>
      <c r="H602" s="64"/>
      <c r="I602" s="64"/>
      <c r="J602" s="64"/>
      <c r="K602" s="64"/>
      <c r="L602" s="48"/>
      <c r="M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  <c r="AE602" s="42"/>
    </row>
  </sheetData>
  <sheetProtection sheet="1" autoFilter="0" formatColumns="0" formatRows="0" objects="1" scenarios="1" spinCount="100000" saltValue="k/uYmH8nIuDP5dFEOuOdvpmSEd1NH+ho5sbsuu9P7/BiXLtdXsXxU0CJkW0e61UuGUqAPVfJFMmuIkD26zUxrg==" hashValue="jg5C3kua3y3ViG+oo1fFCTlHTgoU/bY0KOyB/p+ofr34UFH1Q6I7wfHLl/b+J7L1ltbGZWggVB/SvVH2R7PJig==" algorithmName="SHA-512" password="88F3"/>
  <autoFilter ref="C90:K601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4_02/115101201"/>
    <hyperlink ref="F98" r:id="rId2" display="https://podminky.urs.cz/item/CS_URS_2024_02/115101301"/>
    <hyperlink ref="F101" r:id="rId3" display="https://podminky.urs.cz/item/CS_URS_2024_02/119001421"/>
    <hyperlink ref="F104" r:id="rId4" display="https://podminky.urs.cz/item/CS_URS_2024_02/121151106"/>
    <hyperlink ref="F112" r:id="rId5" display="https://podminky.urs.cz/item/CS_URS_2024_02/131151201"/>
    <hyperlink ref="F121" r:id="rId6" display="https://podminky.urs.cz/item/CS_URS_2024_02/131251201"/>
    <hyperlink ref="F135" r:id="rId7" display="https://podminky.urs.cz/item/CS_URS_2024_02/131252502"/>
    <hyperlink ref="F138" r:id="rId8" display="https://podminky.urs.cz/item/CS_URS_2024_02/131351201"/>
    <hyperlink ref="F147" r:id="rId9" display="https://podminky.urs.cz/item/CS_URS_2024_02/132154202"/>
    <hyperlink ref="F153" r:id="rId10" display="https://podminky.urs.cz/item/CS_URS_2024_02/132254202"/>
    <hyperlink ref="F161" r:id="rId11" display="https://podminky.urs.cz/item/CS_URS_2024_02/132354202"/>
    <hyperlink ref="F167" r:id="rId12" display="https://podminky.urs.cz/item/CS_URS_2024_02/139001101"/>
    <hyperlink ref="F170" r:id="rId13" display="https://podminky.urs.cz/item/CS_URS_2024_02/151101101"/>
    <hyperlink ref="F173" r:id="rId14" display="https://podminky.urs.cz/item/CS_URS_2024_02/151101111"/>
    <hyperlink ref="F176" r:id="rId15" display="https://podminky.urs.cz/item/CS_URS_2024_02/151201201"/>
    <hyperlink ref="F184" r:id="rId16" display="https://podminky.urs.cz/item/CS_URS_2024_02/151201211"/>
    <hyperlink ref="F192" r:id="rId17" display="https://podminky.urs.cz/item/CS_URS_2024_02/151201301"/>
    <hyperlink ref="F200" r:id="rId18" display="https://podminky.urs.cz/item/CS_URS_2024_02/151201311"/>
    <hyperlink ref="F208" r:id="rId19" display="https://podminky.urs.cz/item/CS_URS_2024_02/174151101"/>
    <hyperlink ref="F229" r:id="rId20" display="https://podminky.urs.cz/item/CS_URS_2024_02/175151101"/>
    <hyperlink ref="F237" r:id="rId21" display="https://podminky.urs.cz/item/CS_URS_2024_02/175151109"/>
    <hyperlink ref="F247" r:id="rId22" display="https://podminky.urs.cz/item/CS_URS_2024_02/181351006"/>
    <hyperlink ref="F258" r:id="rId23" display="https://podminky.urs.cz/item/CS_URS_2024_02/211971110"/>
    <hyperlink ref="F263" r:id="rId24" display="https://podminky.urs.cz/item/CS_URS_2024_02/212751106"/>
    <hyperlink ref="F273" r:id="rId25" display="https://podminky.urs.cz/item/CS_URS_2024_02/242111113"/>
    <hyperlink ref="F278" r:id="rId26" display="https://podminky.urs.cz/item/CS_URS_2024_02/275313511"/>
    <hyperlink ref="F281" r:id="rId27" display="https://podminky.urs.cz/item/CS_URS_2024_02/278381541"/>
    <hyperlink ref="F290" r:id="rId28" display="https://podminky.urs.cz/item/CS_URS_2024_02/338171123"/>
    <hyperlink ref="F302" r:id="rId29" display="https://podminky.urs.cz/item/CS_URS_2024_02/359901212"/>
    <hyperlink ref="F306" r:id="rId30" display="https://podminky.urs.cz/item/CS_URS_2024_02/452312141"/>
    <hyperlink ref="F309" r:id="rId31" display="https://podminky.urs.cz/item/CS_URS_2024_02/452313141"/>
    <hyperlink ref="F316" r:id="rId32" display="https://podminky.urs.cz/item/CS_URS_2024_02/452353111"/>
    <hyperlink ref="F323" r:id="rId33" display="https://podminky.urs.cz/item/CS_URS_2024_02/452353112"/>
    <hyperlink ref="F331" r:id="rId34" display="https://podminky.urs.cz/item/CS_URS_2024_02/850361811"/>
    <hyperlink ref="F336" r:id="rId35" display="https://podminky.urs.cz/item/CS_URS_2024_02/857242122"/>
    <hyperlink ref="F358" r:id="rId36" display="https://podminky.urs.cz/item/CS_URS_2024_02/857262122"/>
    <hyperlink ref="F367" r:id="rId37" display="https://podminky.urs.cz/item/CS_URS_2024_02/857352122"/>
    <hyperlink ref="F400" r:id="rId38" display="https://podminky.urs.cz/item/CS_URS_2024_02/857354122"/>
    <hyperlink ref="F409" r:id="rId39" display="https://podminky.urs.cz/item/CS_URS_2024_02/871211141"/>
    <hyperlink ref="F415" r:id="rId40" display="https://podminky.urs.cz/item/CS_URS_2024_02/871251811"/>
    <hyperlink ref="F418" r:id="rId41" display="https://podminky.urs.cz/item/CS_URS_2024_02/871351142"/>
    <hyperlink ref="F423" r:id="rId42" display="https://podminky.urs.cz/item/CS_URS_2024_02/877212001"/>
    <hyperlink ref="F428" r:id="rId43" display="https://podminky.urs.cz/item/CS_URS_2024_02/877351102"/>
    <hyperlink ref="F443" r:id="rId44" display="https://podminky.urs.cz/item/CS_URS_2024_02/877351110"/>
    <hyperlink ref="F448" r:id="rId45" display="https://podminky.urs.cz/item/CS_URS_2024_02/891181295"/>
    <hyperlink ref="F451" r:id="rId46" display="https://podminky.urs.cz/item/CS_URS_2024_02/891241112"/>
    <hyperlink ref="F462" r:id="rId47" display="https://podminky.urs.cz/item/CS_URS_2024_02/891243321"/>
    <hyperlink ref="F467" r:id="rId48" display="https://podminky.urs.cz/item/CS_URS_2024_02/891247112"/>
    <hyperlink ref="F472" r:id="rId49" display="https://podminky.urs.cz/item/CS_URS_2024_02/891261222"/>
    <hyperlink ref="F479" r:id="rId50" display="https://podminky.urs.cz/item/CS_URS_2024_02/891351222"/>
    <hyperlink ref="F486" r:id="rId51" display="https://podminky.urs.cz/item/CS_URS_2024_02/892233122"/>
    <hyperlink ref="F489" r:id="rId52" display="https://podminky.urs.cz/item/CS_URS_2024_02/892241111"/>
    <hyperlink ref="F492" r:id="rId53" display="https://podminky.urs.cz/item/CS_URS_2024_02/892351111"/>
    <hyperlink ref="F495" r:id="rId54" display="https://podminky.urs.cz/item/CS_URS_2024_02/892353122"/>
    <hyperlink ref="F498" r:id="rId55" display="https://podminky.urs.cz/item/CS_URS_2024_02/892372111"/>
    <hyperlink ref="F503" r:id="rId56" display="https://podminky.urs.cz/item/CS_URS_2024_02/894414211"/>
    <hyperlink ref="F511" r:id="rId57" display="https://podminky.urs.cz/item/CS_URS_2024_02/899112112"/>
    <hyperlink ref="F518" r:id="rId58" display="https://podminky.urs.cz/item/CS_URS_2024_02/899401112"/>
    <hyperlink ref="F523" r:id="rId59" display="https://podminky.urs.cz/item/CS_URS_2024_02/899501411"/>
    <hyperlink ref="F526" r:id="rId60" display="https://podminky.urs.cz/item/CS_URS_2024_02/899721112"/>
    <hyperlink ref="F531" r:id="rId61" display="https://podminky.urs.cz/item/CS_URS_2024_02/899722113"/>
    <hyperlink ref="F537" r:id="rId62" display="https://podminky.urs.cz/item/CS_URS_2024_02/952901411"/>
    <hyperlink ref="F540" r:id="rId63" display="https://podminky.urs.cz/item/CS_URS_2024_02/952905131"/>
    <hyperlink ref="F543" r:id="rId64" display="https://podminky.urs.cz/item/CS_URS_2024_02/952905212"/>
    <hyperlink ref="F546" r:id="rId65" display="https://podminky.urs.cz/item/CS_URS_2024_02/952905221"/>
    <hyperlink ref="F549" r:id="rId66" display="https://podminky.urs.cz/item/CS_URS_2024_02/976083141"/>
    <hyperlink ref="F552" r:id="rId67" display="https://podminky.urs.cz/item/CS_URS_2024_02/977151128"/>
    <hyperlink ref="F555" r:id="rId68" display="https://podminky.urs.cz/item/CS_URS_2024_02/985121122"/>
    <hyperlink ref="F558" r:id="rId69" display="https://podminky.urs.cz/item/CS_URS_2024_02/985311112"/>
    <hyperlink ref="F562" r:id="rId70" display="https://podminky.urs.cz/item/CS_URS_2024_02/985311114"/>
    <hyperlink ref="F568" r:id="rId71" display="https://podminky.urs.cz/item/CS_URS_2024_02/997013501"/>
    <hyperlink ref="F570" r:id="rId72" display="https://podminky.urs.cz/item/CS_URS_2024_02/997013509"/>
    <hyperlink ref="F573" r:id="rId73" display="https://podminky.urs.cz/item/CS_URS_2024_02/997013871"/>
    <hyperlink ref="F576" r:id="rId74" display="https://podminky.urs.cz/item/CS_URS_2024_02/998276101"/>
    <hyperlink ref="F580" r:id="rId75" display="https://podminky.urs.cz/item/CS_URS_2024_02/711191101"/>
    <hyperlink ref="F585" r:id="rId76" display="https://podminky.urs.cz/item/CS_URS_2024_02/711192101"/>
    <hyperlink ref="F590" r:id="rId77" display="https://podminky.urs.cz/item/CS_URS_2024_02/998711101"/>
    <hyperlink ref="F593" r:id="rId78" display="https://podminky.urs.cz/item/CS_URS_2024_02/722229108"/>
    <hyperlink ref="F601" r:id="rId79" display="https://podminky.urs.cz/item/CS_URS_2024_02/998722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  <c r="AZ2" s="242" t="s">
        <v>188</v>
      </c>
      <c r="BA2" s="242" t="s">
        <v>189</v>
      </c>
      <c r="BB2" s="242" t="s">
        <v>190</v>
      </c>
      <c r="BC2" s="242" t="s">
        <v>562</v>
      </c>
      <c r="BD2" s="242" t="s">
        <v>21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21</v>
      </c>
      <c r="AZ3" s="242" t="s">
        <v>192</v>
      </c>
      <c r="BA3" s="242" t="s">
        <v>193</v>
      </c>
      <c r="BB3" s="242" t="s">
        <v>194</v>
      </c>
      <c r="BC3" s="242" t="s">
        <v>961</v>
      </c>
      <c r="BD3" s="242" t="s">
        <v>21</v>
      </c>
    </row>
    <row r="4" s="1" customFormat="1" ht="24.96" customHeight="1">
      <c r="B4" s="23"/>
      <c r="D4" s="134" t="s">
        <v>102</v>
      </c>
      <c r="L4" s="23"/>
      <c r="M4" s="135" t="s">
        <v>10</v>
      </c>
      <c r="AT4" s="20" t="s">
        <v>4</v>
      </c>
      <c r="AZ4" s="242" t="s">
        <v>199</v>
      </c>
      <c r="BA4" s="242" t="s">
        <v>200</v>
      </c>
      <c r="BB4" s="242" t="s">
        <v>194</v>
      </c>
      <c r="BC4" s="242" t="s">
        <v>962</v>
      </c>
      <c r="BD4" s="242" t="s">
        <v>21</v>
      </c>
    </row>
    <row r="5" s="1" customFormat="1" ht="6.96" customHeight="1">
      <c r="B5" s="23"/>
      <c r="L5" s="23"/>
      <c r="AZ5" s="242" t="s">
        <v>963</v>
      </c>
      <c r="BA5" s="242" t="s">
        <v>964</v>
      </c>
      <c r="BB5" s="242" t="s">
        <v>194</v>
      </c>
      <c r="BC5" s="242" t="s">
        <v>316</v>
      </c>
      <c r="BD5" s="242" t="s">
        <v>21</v>
      </c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Obnova vodovodu Měšice - Smyslov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103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965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26. 8. 2024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21.84" customHeight="1">
      <c r="A13" s="42"/>
      <c r="B13" s="48"/>
      <c r="C13" s="42"/>
      <c r="D13" s="142" t="s">
        <v>26</v>
      </c>
      <c r="E13" s="42"/>
      <c r="F13" s="143" t="s">
        <v>27</v>
      </c>
      <c r="G13" s="42"/>
      <c r="H13" s="42"/>
      <c r="I13" s="142" t="s">
        <v>28</v>
      </c>
      <c r="J13" s="143" t="s">
        <v>29</v>
      </c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30</v>
      </c>
      <c r="E14" s="42"/>
      <c r="F14" s="42"/>
      <c r="G14" s="42"/>
      <c r="H14" s="42"/>
      <c r="I14" s="136" t="s">
        <v>31</v>
      </c>
      <c r="J14" s="140" t="s">
        <v>32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33</v>
      </c>
      <c r="F15" s="42"/>
      <c r="G15" s="42"/>
      <c r="H15" s="42"/>
      <c r="I15" s="136" t="s">
        <v>34</v>
      </c>
      <c r="J15" s="140" t="s">
        <v>35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36</v>
      </c>
      <c r="E17" s="42"/>
      <c r="F17" s="42"/>
      <c r="G17" s="42"/>
      <c r="H17" s="42"/>
      <c r="I17" s="136" t="s">
        <v>31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34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38</v>
      </c>
      <c r="E20" s="42"/>
      <c r="F20" s="42"/>
      <c r="G20" s="42"/>
      <c r="H20" s="42"/>
      <c r="I20" s="136" t="s">
        <v>31</v>
      </c>
      <c r="J20" s="140" t="s">
        <v>39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40</v>
      </c>
      <c r="F21" s="42"/>
      <c r="G21" s="42"/>
      <c r="H21" s="42"/>
      <c r="I21" s="136" t="s">
        <v>34</v>
      </c>
      <c r="J21" s="140" t="s">
        <v>41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43</v>
      </c>
      <c r="E23" s="42"/>
      <c r="F23" s="42"/>
      <c r="G23" s="42"/>
      <c r="H23" s="42"/>
      <c r="I23" s="136" t="s">
        <v>31</v>
      </c>
      <c r="J23" s="140" t="s">
        <v>44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45</v>
      </c>
      <c r="F24" s="42"/>
      <c r="G24" s="42"/>
      <c r="H24" s="42"/>
      <c r="I24" s="136" t="s">
        <v>34</v>
      </c>
      <c r="J24" s="140" t="s">
        <v>44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46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4"/>
      <c r="B27" s="145"/>
      <c r="C27" s="144"/>
      <c r="D27" s="144"/>
      <c r="E27" s="146" t="s">
        <v>44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48</v>
      </c>
      <c r="E30" s="42"/>
      <c r="F30" s="42"/>
      <c r="G30" s="42"/>
      <c r="H30" s="42"/>
      <c r="I30" s="42"/>
      <c r="J30" s="150">
        <f>ROUND(J92,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50</v>
      </c>
      <c r="G32" s="42"/>
      <c r="H32" s="42"/>
      <c r="I32" s="151" t="s">
        <v>49</v>
      </c>
      <c r="J32" s="151" t="s">
        <v>51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52</v>
      </c>
      <c r="E33" s="136" t="s">
        <v>53</v>
      </c>
      <c r="F33" s="153">
        <f>ROUND((SUM(BE92:BE720)),  2)</f>
        <v>0</v>
      </c>
      <c r="G33" s="42"/>
      <c r="H33" s="42"/>
      <c r="I33" s="154">
        <v>0.20999999999999999</v>
      </c>
      <c r="J33" s="153">
        <f>ROUND(((SUM(BE92:BE720))*I33),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54</v>
      </c>
      <c r="F34" s="153">
        <f>ROUND((SUM(BF92:BF720)),  2)</f>
        <v>0</v>
      </c>
      <c r="G34" s="42"/>
      <c r="H34" s="42"/>
      <c r="I34" s="154">
        <v>0.12</v>
      </c>
      <c r="J34" s="153">
        <f>ROUND(((SUM(BF92:BF720))*I34),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55</v>
      </c>
      <c r="F35" s="153">
        <f>ROUND((SUM(BG92:BG720)),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56</v>
      </c>
      <c r="F36" s="153">
        <f>ROUND((SUM(BH92:BH720)),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57</v>
      </c>
      <c r="F37" s="153">
        <f>ROUND((SUM(BI92:BI720)),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58</v>
      </c>
      <c r="E39" s="157"/>
      <c r="F39" s="157"/>
      <c r="G39" s="158" t="s">
        <v>59</v>
      </c>
      <c r="H39" s="159" t="s">
        <v>60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105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Obnova vodovodu Měšice - Smyslov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103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SO-02 - Přívodní řad - II.etapa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Měšice</v>
      </c>
      <c r="G52" s="44"/>
      <c r="H52" s="44"/>
      <c r="I52" s="35" t="s">
        <v>24</v>
      </c>
      <c r="J52" s="76" t="str">
        <f>IF(J12="","",J12)</f>
        <v>26. 8. 2024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Vodárenská společnost Táborsko s.r.o.</v>
      </c>
      <c r="G54" s="44"/>
      <c r="H54" s="44"/>
      <c r="I54" s="35" t="s">
        <v>38</v>
      </c>
      <c r="J54" s="40" t="str">
        <f>E21</f>
        <v>VAK projekt s.r.o.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25.65" customHeight="1">
      <c r="A55" s="42"/>
      <c r="B55" s="43"/>
      <c r="C55" s="35" t="s">
        <v>36</v>
      </c>
      <c r="D55" s="44"/>
      <c r="E55" s="44"/>
      <c r="F55" s="30" t="str">
        <f>IF(E18="","",E18)</f>
        <v>Vyplň údaj</v>
      </c>
      <c r="G55" s="44"/>
      <c r="H55" s="44"/>
      <c r="I55" s="35" t="s">
        <v>43</v>
      </c>
      <c r="J55" s="40" t="str">
        <f>E24</f>
        <v>Ing. Martina Zamlinská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106</v>
      </c>
      <c r="D57" s="168"/>
      <c r="E57" s="168"/>
      <c r="F57" s="168"/>
      <c r="G57" s="168"/>
      <c r="H57" s="168"/>
      <c r="I57" s="168"/>
      <c r="J57" s="169" t="s">
        <v>107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80</v>
      </c>
      <c r="D59" s="44"/>
      <c r="E59" s="44"/>
      <c r="F59" s="44"/>
      <c r="G59" s="44"/>
      <c r="H59" s="44"/>
      <c r="I59" s="44"/>
      <c r="J59" s="106">
        <f>J92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108</v>
      </c>
    </row>
    <row r="60" s="9" customFormat="1" ht="24.96" customHeight="1">
      <c r="A60" s="9"/>
      <c r="B60" s="171"/>
      <c r="C60" s="172"/>
      <c r="D60" s="173" t="s">
        <v>203</v>
      </c>
      <c r="E60" s="174"/>
      <c r="F60" s="174"/>
      <c r="G60" s="174"/>
      <c r="H60" s="174"/>
      <c r="I60" s="174"/>
      <c r="J60" s="175">
        <f>J93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204</v>
      </c>
      <c r="E61" s="180"/>
      <c r="F61" s="180"/>
      <c r="G61" s="180"/>
      <c r="H61" s="180"/>
      <c r="I61" s="180"/>
      <c r="J61" s="181">
        <f>J94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205</v>
      </c>
      <c r="E62" s="180"/>
      <c r="F62" s="180"/>
      <c r="G62" s="180"/>
      <c r="H62" s="180"/>
      <c r="I62" s="180"/>
      <c r="J62" s="181">
        <f>J286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206</v>
      </c>
      <c r="E63" s="180"/>
      <c r="F63" s="180"/>
      <c r="G63" s="180"/>
      <c r="H63" s="180"/>
      <c r="I63" s="180"/>
      <c r="J63" s="181">
        <f>J318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207</v>
      </c>
      <c r="E64" s="180"/>
      <c r="F64" s="180"/>
      <c r="G64" s="180"/>
      <c r="H64" s="180"/>
      <c r="I64" s="180"/>
      <c r="J64" s="181">
        <f>J334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7"/>
      <c r="C65" s="178"/>
      <c r="D65" s="179" t="s">
        <v>966</v>
      </c>
      <c r="E65" s="180"/>
      <c r="F65" s="180"/>
      <c r="G65" s="180"/>
      <c r="H65" s="180"/>
      <c r="I65" s="180"/>
      <c r="J65" s="181">
        <f>J356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7"/>
      <c r="C66" s="178"/>
      <c r="D66" s="179" t="s">
        <v>208</v>
      </c>
      <c r="E66" s="180"/>
      <c r="F66" s="180"/>
      <c r="G66" s="180"/>
      <c r="H66" s="180"/>
      <c r="I66" s="180"/>
      <c r="J66" s="181">
        <f>J369</f>
        <v>0</v>
      </c>
      <c r="K66" s="178"/>
      <c r="L66" s="18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7"/>
      <c r="C67" s="178"/>
      <c r="D67" s="179" t="s">
        <v>209</v>
      </c>
      <c r="E67" s="180"/>
      <c r="F67" s="180"/>
      <c r="G67" s="180"/>
      <c r="H67" s="180"/>
      <c r="I67" s="180"/>
      <c r="J67" s="181">
        <f>J610</f>
        <v>0</v>
      </c>
      <c r="K67" s="178"/>
      <c r="L67" s="18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7"/>
      <c r="C68" s="178"/>
      <c r="D68" s="179" t="s">
        <v>210</v>
      </c>
      <c r="E68" s="180"/>
      <c r="F68" s="180"/>
      <c r="G68" s="180"/>
      <c r="H68" s="180"/>
      <c r="I68" s="180"/>
      <c r="J68" s="181">
        <f>J664</f>
        <v>0</v>
      </c>
      <c r="K68" s="178"/>
      <c r="L68" s="182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7"/>
      <c r="C69" s="178"/>
      <c r="D69" s="179" t="s">
        <v>211</v>
      </c>
      <c r="E69" s="180"/>
      <c r="F69" s="180"/>
      <c r="G69" s="180"/>
      <c r="H69" s="180"/>
      <c r="I69" s="180"/>
      <c r="J69" s="181">
        <f>J692</f>
        <v>0</v>
      </c>
      <c r="K69" s="178"/>
      <c r="L69" s="182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1"/>
      <c r="C70" s="172"/>
      <c r="D70" s="173" t="s">
        <v>212</v>
      </c>
      <c r="E70" s="174"/>
      <c r="F70" s="174"/>
      <c r="G70" s="174"/>
      <c r="H70" s="174"/>
      <c r="I70" s="174"/>
      <c r="J70" s="175">
        <f>J695</f>
        <v>0</v>
      </c>
      <c r="K70" s="172"/>
      <c r="L70" s="176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7"/>
      <c r="C71" s="178"/>
      <c r="D71" s="179" t="s">
        <v>213</v>
      </c>
      <c r="E71" s="180"/>
      <c r="F71" s="180"/>
      <c r="G71" s="180"/>
      <c r="H71" s="180"/>
      <c r="I71" s="180"/>
      <c r="J71" s="181">
        <f>J696</f>
        <v>0</v>
      </c>
      <c r="K71" s="178"/>
      <c r="L71" s="182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7"/>
      <c r="C72" s="178"/>
      <c r="D72" s="179" t="s">
        <v>214</v>
      </c>
      <c r="E72" s="180"/>
      <c r="F72" s="180"/>
      <c r="G72" s="180"/>
      <c r="H72" s="180"/>
      <c r="I72" s="180"/>
      <c r="J72" s="181">
        <f>J713</f>
        <v>0</v>
      </c>
      <c r="K72" s="178"/>
      <c r="L72" s="182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6.96" customHeight="1">
      <c r="A74" s="42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8" s="2" customFormat="1" ht="6.96" customHeight="1">
      <c r="A78" s="42"/>
      <c r="B78" s="65"/>
      <c r="C78" s="66"/>
      <c r="D78" s="66"/>
      <c r="E78" s="66"/>
      <c r="F78" s="66"/>
      <c r="G78" s="66"/>
      <c r="H78" s="66"/>
      <c r="I78" s="66"/>
      <c r="J78" s="66"/>
      <c r="K78" s="66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24.96" customHeight="1">
      <c r="A79" s="42"/>
      <c r="B79" s="43"/>
      <c r="C79" s="26" t="s">
        <v>113</v>
      </c>
      <c r="D79" s="44"/>
      <c r="E79" s="44"/>
      <c r="F79" s="44"/>
      <c r="G79" s="44"/>
      <c r="H79" s="44"/>
      <c r="I79" s="44"/>
      <c r="J79" s="44"/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2" customHeight="1">
      <c r="A81" s="42"/>
      <c r="B81" s="43"/>
      <c r="C81" s="35" t="s">
        <v>16</v>
      </c>
      <c r="D81" s="44"/>
      <c r="E81" s="44"/>
      <c r="F81" s="44"/>
      <c r="G81" s="44"/>
      <c r="H81" s="44"/>
      <c r="I81" s="44"/>
      <c r="J81" s="44"/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6.5" customHeight="1">
      <c r="A82" s="42"/>
      <c r="B82" s="43"/>
      <c r="C82" s="44"/>
      <c r="D82" s="44"/>
      <c r="E82" s="166" t="str">
        <f>E7</f>
        <v>Obnova vodovodu Měšice - Smyslov</v>
      </c>
      <c r="F82" s="35"/>
      <c r="G82" s="35"/>
      <c r="H82" s="35"/>
      <c r="I82" s="44"/>
      <c r="J82" s="44"/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2" customHeight="1">
      <c r="A83" s="42"/>
      <c r="B83" s="43"/>
      <c r="C83" s="35" t="s">
        <v>103</v>
      </c>
      <c r="D83" s="44"/>
      <c r="E83" s="44"/>
      <c r="F83" s="44"/>
      <c r="G83" s="44"/>
      <c r="H83" s="44"/>
      <c r="I83" s="44"/>
      <c r="J83" s="44"/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6.5" customHeight="1">
      <c r="A84" s="42"/>
      <c r="B84" s="43"/>
      <c r="C84" s="44"/>
      <c r="D84" s="44"/>
      <c r="E84" s="73" t="str">
        <f>E9</f>
        <v>SO-02 - Přívodní řad - II.etapa</v>
      </c>
      <c r="F84" s="44"/>
      <c r="G84" s="44"/>
      <c r="H84" s="44"/>
      <c r="I84" s="44"/>
      <c r="J84" s="44"/>
      <c r="K84" s="44"/>
      <c r="L84" s="13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6.96" customHeight="1">
      <c r="A85" s="42"/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13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12" customHeight="1">
      <c r="A86" s="42"/>
      <c r="B86" s="43"/>
      <c r="C86" s="35" t="s">
        <v>22</v>
      </c>
      <c r="D86" s="44"/>
      <c r="E86" s="44"/>
      <c r="F86" s="30" t="str">
        <f>F12</f>
        <v>Měšice</v>
      </c>
      <c r="G86" s="44"/>
      <c r="H86" s="44"/>
      <c r="I86" s="35" t="s">
        <v>24</v>
      </c>
      <c r="J86" s="76" t="str">
        <f>IF(J12="","",J12)</f>
        <v>26. 8. 2024</v>
      </c>
      <c r="K86" s="44"/>
      <c r="L86" s="13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6.96" customHeight="1">
      <c r="A87" s="42"/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138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15.15" customHeight="1">
      <c r="A88" s="42"/>
      <c r="B88" s="43"/>
      <c r="C88" s="35" t="s">
        <v>30</v>
      </c>
      <c r="D88" s="44"/>
      <c r="E88" s="44"/>
      <c r="F88" s="30" t="str">
        <f>E15</f>
        <v>Vodárenská společnost Táborsko s.r.o.</v>
      </c>
      <c r="G88" s="44"/>
      <c r="H88" s="44"/>
      <c r="I88" s="35" t="s">
        <v>38</v>
      </c>
      <c r="J88" s="40" t="str">
        <f>E21</f>
        <v>VAK projekt s.r.o.</v>
      </c>
      <c r="K88" s="44"/>
      <c r="L88" s="138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25.65" customHeight="1">
      <c r="A89" s="42"/>
      <c r="B89" s="43"/>
      <c r="C89" s="35" t="s">
        <v>36</v>
      </c>
      <c r="D89" s="44"/>
      <c r="E89" s="44"/>
      <c r="F89" s="30" t="str">
        <f>IF(E18="","",E18)</f>
        <v>Vyplň údaj</v>
      </c>
      <c r="G89" s="44"/>
      <c r="H89" s="44"/>
      <c r="I89" s="35" t="s">
        <v>43</v>
      </c>
      <c r="J89" s="40" t="str">
        <f>E24</f>
        <v>Ing. Martina Zamlinská</v>
      </c>
      <c r="K89" s="44"/>
      <c r="L89" s="138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10.32" customHeight="1">
      <c r="A90" s="42"/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138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11" customFormat="1" ht="29.28" customHeight="1">
      <c r="A91" s="183"/>
      <c r="B91" s="184"/>
      <c r="C91" s="185" t="s">
        <v>114</v>
      </c>
      <c r="D91" s="186" t="s">
        <v>67</v>
      </c>
      <c r="E91" s="186" t="s">
        <v>63</v>
      </c>
      <c r="F91" s="186" t="s">
        <v>64</v>
      </c>
      <c r="G91" s="186" t="s">
        <v>115</v>
      </c>
      <c r="H91" s="186" t="s">
        <v>116</v>
      </c>
      <c r="I91" s="186" t="s">
        <v>117</v>
      </c>
      <c r="J91" s="186" t="s">
        <v>107</v>
      </c>
      <c r="K91" s="187" t="s">
        <v>118</v>
      </c>
      <c r="L91" s="188"/>
      <c r="M91" s="96" t="s">
        <v>44</v>
      </c>
      <c r="N91" s="97" t="s">
        <v>52</v>
      </c>
      <c r="O91" s="97" t="s">
        <v>119</v>
      </c>
      <c r="P91" s="97" t="s">
        <v>120</v>
      </c>
      <c r="Q91" s="97" t="s">
        <v>121</v>
      </c>
      <c r="R91" s="97" t="s">
        <v>122</v>
      </c>
      <c r="S91" s="97" t="s">
        <v>123</v>
      </c>
      <c r="T91" s="98" t="s">
        <v>124</v>
      </c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</row>
    <row r="92" s="2" customFormat="1" ht="22.8" customHeight="1">
      <c r="A92" s="42"/>
      <c r="B92" s="43"/>
      <c r="C92" s="103" t="s">
        <v>125</v>
      </c>
      <c r="D92" s="44"/>
      <c r="E92" s="44"/>
      <c r="F92" s="44"/>
      <c r="G92" s="44"/>
      <c r="H92" s="44"/>
      <c r="I92" s="44"/>
      <c r="J92" s="189">
        <f>BK92</f>
        <v>0</v>
      </c>
      <c r="K92" s="44"/>
      <c r="L92" s="48"/>
      <c r="M92" s="99"/>
      <c r="N92" s="190"/>
      <c r="O92" s="100"/>
      <c r="P92" s="191">
        <f>P93+P695</f>
        <v>0</v>
      </c>
      <c r="Q92" s="100"/>
      <c r="R92" s="191">
        <f>R93+R695</f>
        <v>45.177838659999999</v>
      </c>
      <c r="S92" s="100"/>
      <c r="T92" s="192">
        <f>T93+T695</f>
        <v>29.848285000000001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T92" s="20" t="s">
        <v>81</v>
      </c>
      <c r="AU92" s="20" t="s">
        <v>108</v>
      </c>
      <c r="BK92" s="193">
        <f>BK93+BK695</f>
        <v>0</v>
      </c>
    </row>
    <row r="93" s="12" customFormat="1" ht="25.92" customHeight="1">
      <c r="A93" s="12"/>
      <c r="B93" s="194"/>
      <c r="C93" s="195"/>
      <c r="D93" s="196" t="s">
        <v>81</v>
      </c>
      <c r="E93" s="197" t="s">
        <v>215</v>
      </c>
      <c r="F93" s="197" t="s">
        <v>216</v>
      </c>
      <c r="G93" s="195"/>
      <c r="H93" s="195"/>
      <c r="I93" s="198"/>
      <c r="J93" s="199">
        <f>BK93</f>
        <v>0</v>
      </c>
      <c r="K93" s="195"/>
      <c r="L93" s="200"/>
      <c r="M93" s="201"/>
      <c r="N93" s="202"/>
      <c r="O93" s="202"/>
      <c r="P93" s="203">
        <f>P94+P286+P318+P334+P356+P369+P610+P664+P692</f>
        <v>0</v>
      </c>
      <c r="Q93" s="202"/>
      <c r="R93" s="203">
        <f>R94+R286+R318+R334+R356+R369+R610+R664+R692</f>
        <v>45.104877260000002</v>
      </c>
      <c r="S93" s="202"/>
      <c r="T93" s="204">
        <f>T94+T286+T318+T334+T356+T369+T610+T664+T692</f>
        <v>29.848285000000001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5" t="s">
        <v>90</v>
      </c>
      <c r="AT93" s="206" t="s">
        <v>81</v>
      </c>
      <c r="AU93" s="206" t="s">
        <v>82</v>
      </c>
      <c r="AY93" s="205" t="s">
        <v>128</v>
      </c>
      <c r="BK93" s="207">
        <f>BK94+BK286+BK318+BK334+BK356+BK369+BK610+BK664+BK692</f>
        <v>0</v>
      </c>
    </row>
    <row r="94" s="12" customFormat="1" ht="22.8" customHeight="1">
      <c r="A94" s="12"/>
      <c r="B94" s="194"/>
      <c r="C94" s="195"/>
      <c r="D94" s="196" t="s">
        <v>81</v>
      </c>
      <c r="E94" s="208" t="s">
        <v>90</v>
      </c>
      <c r="F94" s="208" t="s">
        <v>217</v>
      </c>
      <c r="G94" s="195"/>
      <c r="H94" s="195"/>
      <c r="I94" s="198"/>
      <c r="J94" s="209">
        <f>BK94</f>
        <v>0</v>
      </c>
      <c r="K94" s="195"/>
      <c r="L94" s="200"/>
      <c r="M94" s="201"/>
      <c r="N94" s="202"/>
      <c r="O94" s="202"/>
      <c r="P94" s="203">
        <f>SUM(P95:P285)</f>
        <v>0</v>
      </c>
      <c r="Q94" s="202"/>
      <c r="R94" s="203">
        <f>SUM(R95:R285)</f>
        <v>26.992690799999998</v>
      </c>
      <c r="S94" s="202"/>
      <c r="T94" s="204">
        <f>SUM(T95:T285)</f>
        <v>20.084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5" t="s">
        <v>90</v>
      </c>
      <c r="AT94" s="206" t="s">
        <v>81</v>
      </c>
      <c r="AU94" s="206" t="s">
        <v>90</v>
      </c>
      <c r="AY94" s="205" t="s">
        <v>128</v>
      </c>
      <c r="BK94" s="207">
        <f>SUM(BK95:BK285)</f>
        <v>0</v>
      </c>
    </row>
    <row r="95" s="2" customFormat="1" ht="37.8" customHeight="1">
      <c r="A95" s="42"/>
      <c r="B95" s="43"/>
      <c r="C95" s="210" t="s">
        <v>90</v>
      </c>
      <c r="D95" s="210" t="s">
        <v>131</v>
      </c>
      <c r="E95" s="211" t="s">
        <v>967</v>
      </c>
      <c r="F95" s="212" t="s">
        <v>968</v>
      </c>
      <c r="G95" s="213" t="s">
        <v>190</v>
      </c>
      <c r="H95" s="214">
        <v>32</v>
      </c>
      <c r="I95" s="215"/>
      <c r="J95" s="216">
        <f>ROUND(I95*H95,2)</f>
        <v>0</v>
      </c>
      <c r="K95" s="212" t="s">
        <v>221</v>
      </c>
      <c r="L95" s="48"/>
      <c r="M95" s="217" t="s">
        <v>44</v>
      </c>
      <c r="N95" s="218" t="s">
        <v>53</v>
      </c>
      <c r="O95" s="88"/>
      <c r="P95" s="219">
        <f>O95*H95</f>
        <v>0</v>
      </c>
      <c r="Q95" s="219">
        <v>0</v>
      </c>
      <c r="R95" s="219">
        <f>Q95*H95</f>
        <v>0</v>
      </c>
      <c r="S95" s="219">
        <v>0.28999999999999998</v>
      </c>
      <c r="T95" s="220">
        <f>S95*H95</f>
        <v>9.2799999999999994</v>
      </c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R95" s="221" t="s">
        <v>146</v>
      </c>
      <c r="AT95" s="221" t="s">
        <v>131</v>
      </c>
      <c r="AU95" s="221" t="s">
        <v>21</v>
      </c>
      <c r="AY95" s="20" t="s">
        <v>128</v>
      </c>
      <c r="BE95" s="222">
        <f>IF(N95="základní",J95,0)</f>
        <v>0</v>
      </c>
      <c r="BF95" s="222">
        <f>IF(N95="snížená",J95,0)</f>
        <v>0</v>
      </c>
      <c r="BG95" s="222">
        <f>IF(N95="zákl. přenesená",J95,0)</f>
        <v>0</v>
      </c>
      <c r="BH95" s="222">
        <f>IF(N95="sníž. přenesená",J95,0)</f>
        <v>0</v>
      </c>
      <c r="BI95" s="222">
        <f>IF(N95="nulová",J95,0)</f>
        <v>0</v>
      </c>
      <c r="BJ95" s="20" t="s">
        <v>90</v>
      </c>
      <c r="BK95" s="222">
        <f>ROUND(I95*H95,2)</f>
        <v>0</v>
      </c>
      <c r="BL95" s="20" t="s">
        <v>146</v>
      </c>
      <c r="BM95" s="221" t="s">
        <v>969</v>
      </c>
    </row>
    <row r="96" s="2" customFormat="1">
      <c r="A96" s="42"/>
      <c r="B96" s="43"/>
      <c r="C96" s="44"/>
      <c r="D96" s="243" t="s">
        <v>223</v>
      </c>
      <c r="E96" s="44"/>
      <c r="F96" s="244" t="s">
        <v>970</v>
      </c>
      <c r="G96" s="44"/>
      <c r="H96" s="44"/>
      <c r="I96" s="225"/>
      <c r="J96" s="44"/>
      <c r="K96" s="44"/>
      <c r="L96" s="48"/>
      <c r="M96" s="226"/>
      <c r="N96" s="227"/>
      <c r="O96" s="88"/>
      <c r="P96" s="88"/>
      <c r="Q96" s="88"/>
      <c r="R96" s="88"/>
      <c r="S96" s="88"/>
      <c r="T96" s="89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T96" s="20" t="s">
        <v>223</v>
      </c>
      <c r="AU96" s="20" t="s">
        <v>21</v>
      </c>
    </row>
    <row r="97" s="13" customFormat="1">
      <c r="A97" s="13"/>
      <c r="B97" s="228"/>
      <c r="C97" s="229"/>
      <c r="D97" s="223" t="s">
        <v>150</v>
      </c>
      <c r="E97" s="230" t="s">
        <v>44</v>
      </c>
      <c r="F97" s="231" t="s">
        <v>420</v>
      </c>
      <c r="G97" s="229"/>
      <c r="H97" s="232">
        <v>32</v>
      </c>
      <c r="I97" s="233"/>
      <c r="J97" s="229"/>
      <c r="K97" s="229"/>
      <c r="L97" s="234"/>
      <c r="M97" s="235"/>
      <c r="N97" s="236"/>
      <c r="O97" s="236"/>
      <c r="P97" s="236"/>
      <c r="Q97" s="236"/>
      <c r="R97" s="236"/>
      <c r="S97" s="236"/>
      <c r="T97" s="237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8" t="s">
        <v>150</v>
      </c>
      <c r="AU97" s="238" t="s">
        <v>21</v>
      </c>
      <c r="AV97" s="13" t="s">
        <v>21</v>
      </c>
      <c r="AW97" s="13" t="s">
        <v>42</v>
      </c>
      <c r="AX97" s="13" t="s">
        <v>90</v>
      </c>
      <c r="AY97" s="238" t="s">
        <v>128</v>
      </c>
    </row>
    <row r="98" s="2" customFormat="1" ht="33" customHeight="1">
      <c r="A98" s="42"/>
      <c r="B98" s="43"/>
      <c r="C98" s="210" t="s">
        <v>21</v>
      </c>
      <c r="D98" s="210" t="s">
        <v>131</v>
      </c>
      <c r="E98" s="211" t="s">
        <v>971</v>
      </c>
      <c r="F98" s="212" t="s">
        <v>972</v>
      </c>
      <c r="G98" s="213" t="s">
        <v>190</v>
      </c>
      <c r="H98" s="214">
        <v>32</v>
      </c>
      <c r="I98" s="215"/>
      <c r="J98" s="216">
        <f>ROUND(I98*H98,2)</f>
        <v>0</v>
      </c>
      <c r="K98" s="212" t="s">
        <v>221</v>
      </c>
      <c r="L98" s="48"/>
      <c r="M98" s="217" t="s">
        <v>44</v>
      </c>
      <c r="N98" s="218" t="s">
        <v>53</v>
      </c>
      <c r="O98" s="88"/>
      <c r="P98" s="219">
        <f>O98*H98</f>
        <v>0</v>
      </c>
      <c r="Q98" s="219">
        <v>0</v>
      </c>
      <c r="R98" s="219">
        <f>Q98*H98</f>
        <v>0</v>
      </c>
      <c r="S98" s="219">
        <v>0.22</v>
      </c>
      <c r="T98" s="220">
        <f>S98*H98</f>
        <v>7.04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1" t="s">
        <v>146</v>
      </c>
      <c r="AT98" s="221" t="s">
        <v>131</v>
      </c>
      <c r="AU98" s="221" t="s">
        <v>21</v>
      </c>
      <c r="AY98" s="20" t="s">
        <v>128</v>
      </c>
      <c r="BE98" s="222">
        <f>IF(N98="základní",J98,0)</f>
        <v>0</v>
      </c>
      <c r="BF98" s="222">
        <f>IF(N98="snížená",J98,0)</f>
        <v>0</v>
      </c>
      <c r="BG98" s="222">
        <f>IF(N98="zákl. přenesená",J98,0)</f>
        <v>0</v>
      </c>
      <c r="BH98" s="222">
        <f>IF(N98="sníž. přenesená",J98,0)</f>
        <v>0</v>
      </c>
      <c r="BI98" s="222">
        <f>IF(N98="nulová",J98,0)</f>
        <v>0</v>
      </c>
      <c r="BJ98" s="20" t="s">
        <v>90</v>
      </c>
      <c r="BK98" s="222">
        <f>ROUND(I98*H98,2)</f>
        <v>0</v>
      </c>
      <c r="BL98" s="20" t="s">
        <v>146</v>
      </c>
      <c r="BM98" s="221" t="s">
        <v>973</v>
      </c>
    </row>
    <row r="99" s="2" customFormat="1">
      <c r="A99" s="42"/>
      <c r="B99" s="43"/>
      <c r="C99" s="44"/>
      <c r="D99" s="243" t="s">
        <v>223</v>
      </c>
      <c r="E99" s="44"/>
      <c r="F99" s="244" t="s">
        <v>974</v>
      </c>
      <c r="G99" s="44"/>
      <c r="H99" s="44"/>
      <c r="I99" s="225"/>
      <c r="J99" s="44"/>
      <c r="K99" s="44"/>
      <c r="L99" s="48"/>
      <c r="M99" s="226"/>
      <c r="N99" s="227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223</v>
      </c>
      <c r="AU99" s="20" t="s">
        <v>21</v>
      </c>
    </row>
    <row r="100" s="13" customFormat="1">
      <c r="A100" s="13"/>
      <c r="B100" s="228"/>
      <c r="C100" s="229"/>
      <c r="D100" s="223" t="s">
        <v>150</v>
      </c>
      <c r="E100" s="230" t="s">
        <v>44</v>
      </c>
      <c r="F100" s="231" t="s">
        <v>420</v>
      </c>
      <c r="G100" s="229"/>
      <c r="H100" s="232">
        <v>32</v>
      </c>
      <c r="I100" s="233"/>
      <c r="J100" s="229"/>
      <c r="K100" s="229"/>
      <c r="L100" s="234"/>
      <c r="M100" s="235"/>
      <c r="N100" s="236"/>
      <c r="O100" s="236"/>
      <c r="P100" s="236"/>
      <c r="Q100" s="236"/>
      <c r="R100" s="236"/>
      <c r="S100" s="236"/>
      <c r="T100" s="23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8" t="s">
        <v>150</v>
      </c>
      <c r="AU100" s="238" t="s">
        <v>21</v>
      </c>
      <c r="AV100" s="13" t="s">
        <v>21</v>
      </c>
      <c r="AW100" s="13" t="s">
        <v>42</v>
      </c>
      <c r="AX100" s="13" t="s">
        <v>90</v>
      </c>
      <c r="AY100" s="238" t="s">
        <v>128</v>
      </c>
    </row>
    <row r="101" s="2" customFormat="1" ht="24.15" customHeight="1">
      <c r="A101" s="42"/>
      <c r="B101" s="43"/>
      <c r="C101" s="210" t="s">
        <v>142</v>
      </c>
      <c r="D101" s="210" t="s">
        <v>131</v>
      </c>
      <c r="E101" s="211" t="s">
        <v>975</v>
      </c>
      <c r="F101" s="212" t="s">
        <v>976</v>
      </c>
      <c r="G101" s="213" t="s">
        <v>190</v>
      </c>
      <c r="H101" s="214">
        <v>32</v>
      </c>
      <c r="I101" s="215"/>
      <c r="J101" s="216">
        <f>ROUND(I101*H101,2)</f>
        <v>0</v>
      </c>
      <c r="K101" s="212" t="s">
        <v>221</v>
      </c>
      <c r="L101" s="48"/>
      <c r="M101" s="217" t="s">
        <v>44</v>
      </c>
      <c r="N101" s="218" t="s">
        <v>53</v>
      </c>
      <c r="O101" s="88"/>
      <c r="P101" s="219">
        <f>O101*H101</f>
        <v>0</v>
      </c>
      <c r="Q101" s="219">
        <v>1.0000000000000001E-05</v>
      </c>
      <c r="R101" s="219">
        <f>Q101*H101</f>
        <v>0.00032000000000000003</v>
      </c>
      <c r="S101" s="219">
        <v>0.091999999999999998</v>
      </c>
      <c r="T101" s="220">
        <f>S101*H101</f>
        <v>2.944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R101" s="221" t="s">
        <v>146</v>
      </c>
      <c r="AT101" s="221" t="s">
        <v>131</v>
      </c>
      <c r="AU101" s="221" t="s">
        <v>21</v>
      </c>
      <c r="AY101" s="20" t="s">
        <v>128</v>
      </c>
      <c r="BE101" s="222">
        <f>IF(N101="základní",J101,0)</f>
        <v>0</v>
      </c>
      <c r="BF101" s="222">
        <f>IF(N101="snížená",J101,0)</f>
        <v>0</v>
      </c>
      <c r="BG101" s="222">
        <f>IF(N101="zákl. přenesená",J101,0)</f>
        <v>0</v>
      </c>
      <c r="BH101" s="222">
        <f>IF(N101="sníž. přenesená",J101,0)</f>
        <v>0</v>
      </c>
      <c r="BI101" s="222">
        <f>IF(N101="nulová",J101,0)</f>
        <v>0</v>
      </c>
      <c r="BJ101" s="20" t="s">
        <v>90</v>
      </c>
      <c r="BK101" s="222">
        <f>ROUND(I101*H101,2)</f>
        <v>0</v>
      </c>
      <c r="BL101" s="20" t="s">
        <v>146</v>
      </c>
      <c r="BM101" s="221" t="s">
        <v>977</v>
      </c>
    </row>
    <row r="102" s="2" customFormat="1">
      <c r="A102" s="42"/>
      <c r="B102" s="43"/>
      <c r="C102" s="44"/>
      <c r="D102" s="243" t="s">
        <v>223</v>
      </c>
      <c r="E102" s="44"/>
      <c r="F102" s="244" t="s">
        <v>978</v>
      </c>
      <c r="G102" s="44"/>
      <c r="H102" s="44"/>
      <c r="I102" s="225"/>
      <c r="J102" s="44"/>
      <c r="K102" s="44"/>
      <c r="L102" s="48"/>
      <c r="M102" s="226"/>
      <c r="N102" s="227"/>
      <c r="O102" s="88"/>
      <c r="P102" s="88"/>
      <c r="Q102" s="88"/>
      <c r="R102" s="88"/>
      <c r="S102" s="88"/>
      <c r="T102" s="89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T102" s="20" t="s">
        <v>223</v>
      </c>
      <c r="AU102" s="20" t="s">
        <v>21</v>
      </c>
    </row>
    <row r="103" s="13" customFormat="1">
      <c r="A103" s="13"/>
      <c r="B103" s="228"/>
      <c r="C103" s="229"/>
      <c r="D103" s="223" t="s">
        <v>150</v>
      </c>
      <c r="E103" s="230" t="s">
        <v>44</v>
      </c>
      <c r="F103" s="231" t="s">
        <v>420</v>
      </c>
      <c r="G103" s="229"/>
      <c r="H103" s="232">
        <v>32</v>
      </c>
      <c r="I103" s="233"/>
      <c r="J103" s="229"/>
      <c r="K103" s="229"/>
      <c r="L103" s="234"/>
      <c r="M103" s="235"/>
      <c r="N103" s="236"/>
      <c r="O103" s="236"/>
      <c r="P103" s="236"/>
      <c r="Q103" s="236"/>
      <c r="R103" s="236"/>
      <c r="S103" s="236"/>
      <c r="T103" s="237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8" t="s">
        <v>150</v>
      </c>
      <c r="AU103" s="238" t="s">
        <v>21</v>
      </c>
      <c r="AV103" s="13" t="s">
        <v>21</v>
      </c>
      <c r="AW103" s="13" t="s">
        <v>42</v>
      </c>
      <c r="AX103" s="13" t="s">
        <v>90</v>
      </c>
      <c r="AY103" s="238" t="s">
        <v>128</v>
      </c>
    </row>
    <row r="104" s="2" customFormat="1" ht="24.15" customHeight="1">
      <c r="A104" s="42"/>
      <c r="B104" s="43"/>
      <c r="C104" s="210" t="s">
        <v>146</v>
      </c>
      <c r="D104" s="210" t="s">
        <v>131</v>
      </c>
      <c r="E104" s="211" t="s">
        <v>979</v>
      </c>
      <c r="F104" s="212" t="s">
        <v>980</v>
      </c>
      <c r="G104" s="213" t="s">
        <v>234</v>
      </c>
      <c r="H104" s="214">
        <v>4</v>
      </c>
      <c r="I104" s="215"/>
      <c r="J104" s="216">
        <f>ROUND(I104*H104,2)</f>
        <v>0</v>
      </c>
      <c r="K104" s="212" t="s">
        <v>221</v>
      </c>
      <c r="L104" s="48"/>
      <c r="M104" s="217" t="s">
        <v>44</v>
      </c>
      <c r="N104" s="218" t="s">
        <v>53</v>
      </c>
      <c r="O104" s="88"/>
      <c r="P104" s="219">
        <f>O104*H104</f>
        <v>0</v>
      </c>
      <c r="Q104" s="219">
        <v>0</v>
      </c>
      <c r="R104" s="219">
        <f>Q104*H104</f>
        <v>0</v>
      </c>
      <c r="S104" s="219">
        <v>0.20499999999999999</v>
      </c>
      <c r="T104" s="220">
        <f>S104*H104</f>
        <v>0.81999999999999995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1" t="s">
        <v>146</v>
      </c>
      <c r="AT104" s="221" t="s">
        <v>131</v>
      </c>
      <c r="AU104" s="221" t="s">
        <v>21</v>
      </c>
      <c r="AY104" s="20" t="s">
        <v>128</v>
      </c>
      <c r="BE104" s="222">
        <f>IF(N104="základní",J104,0)</f>
        <v>0</v>
      </c>
      <c r="BF104" s="222">
        <f>IF(N104="snížená",J104,0)</f>
        <v>0</v>
      </c>
      <c r="BG104" s="222">
        <f>IF(N104="zákl. přenesená",J104,0)</f>
        <v>0</v>
      </c>
      <c r="BH104" s="222">
        <f>IF(N104="sníž. přenesená",J104,0)</f>
        <v>0</v>
      </c>
      <c r="BI104" s="222">
        <f>IF(N104="nulová",J104,0)</f>
        <v>0</v>
      </c>
      <c r="BJ104" s="20" t="s">
        <v>90</v>
      </c>
      <c r="BK104" s="222">
        <f>ROUND(I104*H104,2)</f>
        <v>0</v>
      </c>
      <c r="BL104" s="20" t="s">
        <v>146</v>
      </c>
      <c r="BM104" s="221" t="s">
        <v>981</v>
      </c>
    </row>
    <row r="105" s="2" customFormat="1">
      <c r="A105" s="42"/>
      <c r="B105" s="43"/>
      <c r="C105" s="44"/>
      <c r="D105" s="243" t="s">
        <v>223</v>
      </c>
      <c r="E105" s="44"/>
      <c r="F105" s="244" t="s">
        <v>982</v>
      </c>
      <c r="G105" s="44"/>
      <c r="H105" s="44"/>
      <c r="I105" s="225"/>
      <c r="J105" s="44"/>
      <c r="K105" s="44"/>
      <c r="L105" s="48"/>
      <c r="M105" s="226"/>
      <c r="N105" s="227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223</v>
      </c>
      <c r="AU105" s="20" t="s">
        <v>21</v>
      </c>
    </row>
    <row r="106" s="13" customFormat="1">
      <c r="A106" s="13"/>
      <c r="B106" s="228"/>
      <c r="C106" s="229"/>
      <c r="D106" s="223" t="s">
        <v>150</v>
      </c>
      <c r="E106" s="230" t="s">
        <v>44</v>
      </c>
      <c r="F106" s="231" t="s">
        <v>146</v>
      </c>
      <c r="G106" s="229"/>
      <c r="H106" s="232">
        <v>4</v>
      </c>
      <c r="I106" s="233"/>
      <c r="J106" s="229"/>
      <c r="K106" s="229"/>
      <c r="L106" s="234"/>
      <c r="M106" s="235"/>
      <c r="N106" s="236"/>
      <c r="O106" s="236"/>
      <c r="P106" s="236"/>
      <c r="Q106" s="236"/>
      <c r="R106" s="236"/>
      <c r="S106" s="236"/>
      <c r="T106" s="237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8" t="s">
        <v>150</v>
      </c>
      <c r="AU106" s="238" t="s">
        <v>21</v>
      </c>
      <c r="AV106" s="13" t="s">
        <v>21</v>
      </c>
      <c r="AW106" s="13" t="s">
        <v>42</v>
      </c>
      <c r="AX106" s="13" t="s">
        <v>90</v>
      </c>
      <c r="AY106" s="238" t="s">
        <v>128</v>
      </c>
    </row>
    <row r="107" s="2" customFormat="1" ht="16.5" customHeight="1">
      <c r="A107" s="42"/>
      <c r="B107" s="43"/>
      <c r="C107" s="210" t="s">
        <v>127</v>
      </c>
      <c r="D107" s="210" t="s">
        <v>131</v>
      </c>
      <c r="E107" s="211" t="s">
        <v>218</v>
      </c>
      <c r="F107" s="212" t="s">
        <v>219</v>
      </c>
      <c r="G107" s="213" t="s">
        <v>220</v>
      </c>
      <c r="H107" s="214">
        <v>169.678</v>
      </c>
      <c r="I107" s="215"/>
      <c r="J107" s="216">
        <f>ROUND(I107*H107,2)</f>
        <v>0</v>
      </c>
      <c r="K107" s="212" t="s">
        <v>221</v>
      </c>
      <c r="L107" s="48"/>
      <c r="M107" s="217" t="s">
        <v>44</v>
      </c>
      <c r="N107" s="218" t="s">
        <v>53</v>
      </c>
      <c r="O107" s="88"/>
      <c r="P107" s="219">
        <f>O107*H107</f>
        <v>0</v>
      </c>
      <c r="Q107" s="219">
        <v>3.0000000000000001E-05</v>
      </c>
      <c r="R107" s="219">
        <f>Q107*H107</f>
        <v>0.0050903399999999996</v>
      </c>
      <c r="S107" s="219">
        <v>0</v>
      </c>
      <c r="T107" s="220">
        <f>S107*H107</f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R107" s="221" t="s">
        <v>146</v>
      </c>
      <c r="AT107" s="221" t="s">
        <v>131</v>
      </c>
      <c r="AU107" s="221" t="s">
        <v>21</v>
      </c>
      <c r="AY107" s="20" t="s">
        <v>128</v>
      </c>
      <c r="BE107" s="222">
        <f>IF(N107="základní",J107,0)</f>
        <v>0</v>
      </c>
      <c r="BF107" s="222">
        <f>IF(N107="snížená",J107,0)</f>
        <v>0</v>
      </c>
      <c r="BG107" s="222">
        <f>IF(N107="zákl. přenesená",J107,0)</f>
        <v>0</v>
      </c>
      <c r="BH107" s="222">
        <f>IF(N107="sníž. přenesená",J107,0)</f>
        <v>0</v>
      </c>
      <c r="BI107" s="222">
        <f>IF(N107="nulová",J107,0)</f>
        <v>0</v>
      </c>
      <c r="BJ107" s="20" t="s">
        <v>90</v>
      </c>
      <c r="BK107" s="222">
        <f>ROUND(I107*H107,2)</f>
        <v>0</v>
      </c>
      <c r="BL107" s="20" t="s">
        <v>146</v>
      </c>
      <c r="BM107" s="221" t="s">
        <v>983</v>
      </c>
    </row>
    <row r="108" s="2" customFormat="1">
      <c r="A108" s="42"/>
      <c r="B108" s="43"/>
      <c r="C108" s="44"/>
      <c r="D108" s="243" t="s">
        <v>223</v>
      </c>
      <c r="E108" s="44"/>
      <c r="F108" s="244" t="s">
        <v>224</v>
      </c>
      <c r="G108" s="44"/>
      <c r="H108" s="44"/>
      <c r="I108" s="225"/>
      <c r="J108" s="44"/>
      <c r="K108" s="44"/>
      <c r="L108" s="48"/>
      <c r="M108" s="226"/>
      <c r="N108" s="227"/>
      <c r="O108" s="88"/>
      <c r="P108" s="88"/>
      <c r="Q108" s="88"/>
      <c r="R108" s="88"/>
      <c r="S108" s="88"/>
      <c r="T108" s="89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T108" s="20" t="s">
        <v>223</v>
      </c>
      <c r="AU108" s="20" t="s">
        <v>21</v>
      </c>
    </row>
    <row r="109" s="13" customFormat="1">
      <c r="A109" s="13"/>
      <c r="B109" s="228"/>
      <c r="C109" s="229"/>
      <c r="D109" s="223" t="s">
        <v>150</v>
      </c>
      <c r="E109" s="230" t="s">
        <v>44</v>
      </c>
      <c r="F109" s="231" t="s">
        <v>984</v>
      </c>
      <c r="G109" s="229"/>
      <c r="H109" s="232">
        <v>169.678</v>
      </c>
      <c r="I109" s="233"/>
      <c r="J109" s="229"/>
      <c r="K109" s="229"/>
      <c r="L109" s="234"/>
      <c r="M109" s="235"/>
      <c r="N109" s="236"/>
      <c r="O109" s="236"/>
      <c r="P109" s="236"/>
      <c r="Q109" s="236"/>
      <c r="R109" s="236"/>
      <c r="S109" s="236"/>
      <c r="T109" s="237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8" t="s">
        <v>150</v>
      </c>
      <c r="AU109" s="238" t="s">
        <v>21</v>
      </c>
      <c r="AV109" s="13" t="s">
        <v>21</v>
      </c>
      <c r="AW109" s="13" t="s">
        <v>42</v>
      </c>
      <c r="AX109" s="13" t="s">
        <v>90</v>
      </c>
      <c r="AY109" s="238" t="s">
        <v>128</v>
      </c>
    </row>
    <row r="110" s="2" customFormat="1" ht="24.15" customHeight="1">
      <c r="A110" s="42"/>
      <c r="B110" s="43"/>
      <c r="C110" s="210" t="s">
        <v>155</v>
      </c>
      <c r="D110" s="210" t="s">
        <v>131</v>
      </c>
      <c r="E110" s="211" t="s">
        <v>226</v>
      </c>
      <c r="F110" s="212" t="s">
        <v>227</v>
      </c>
      <c r="G110" s="213" t="s">
        <v>228</v>
      </c>
      <c r="H110" s="214">
        <v>21.210000000000001</v>
      </c>
      <c r="I110" s="215"/>
      <c r="J110" s="216">
        <f>ROUND(I110*H110,2)</f>
        <v>0</v>
      </c>
      <c r="K110" s="212" t="s">
        <v>221</v>
      </c>
      <c r="L110" s="48"/>
      <c r="M110" s="217" t="s">
        <v>44</v>
      </c>
      <c r="N110" s="218" t="s">
        <v>53</v>
      </c>
      <c r="O110" s="88"/>
      <c r="P110" s="219">
        <f>O110*H110</f>
        <v>0</v>
      </c>
      <c r="Q110" s="219">
        <v>0</v>
      </c>
      <c r="R110" s="219">
        <f>Q110*H110</f>
        <v>0</v>
      </c>
      <c r="S110" s="219">
        <v>0</v>
      </c>
      <c r="T110" s="220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1" t="s">
        <v>146</v>
      </c>
      <c r="AT110" s="221" t="s">
        <v>131</v>
      </c>
      <c r="AU110" s="221" t="s">
        <v>21</v>
      </c>
      <c r="AY110" s="20" t="s">
        <v>128</v>
      </c>
      <c r="BE110" s="222">
        <f>IF(N110="základní",J110,0)</f>
        <v>0</v>
      </c>
      <c r="BF110" s="222">
        <f>IF(N110="snížená",J110,0)</f>
        <v>0</v>
      </c>
      <c r="BG110" s="222">
        <f>IF(N110="zákl. přenesená",J110,0)</f>
        <v>0</v>
      </c>
      <c r="BH110" s="222">
        <f>IF(N110="sníž. přenesená",J110,0)</f>
        <v>0</v>
      </c>
      <c r="BI110" s="222">
        <f>IF(N110="nulová",J110,0)</f>
        <v>0</v>
      </c>
      <c r="BJ110" s="20" t="s">
        <v>90</v>
      </c>
      <c r="BK110" s="222">
        <f>ROUND(I110*H110,2)</f>
        <v>0</v>
      </c>
      <c r="BL110" s="20" t="s">
        <v>146</v>
      </c>
      <c r="BM110" s="221" t="s">
        <v>985</v>
      </c>
    </row>
    <row r="111" s="2" customFormat="1">
      <c r="A111" s="42"/>
      <c r="B111" s="43"/>
      <c r="C111" s="44"/>
      <c r="D111" s="243" t="s">
        <v>223</v>
      </c>
      <c r="E111" s="44"/>
      <c r="F111" s="244" t="s">
        <v>230</v>
      </c>
      <c r="G111" s="44"/>
      <c r="H111" s="44"/>
      <c r="I111" s="225"/>
      <c r="J111" s="44"/>
      <c r="K111" s="44"/>
      <c r="L111" s="48"/>
      <c r="M111" s="226"/>
      <c r="N111" s="227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223</v>
      </c>
      <c r="AU111" s="20" t="s">
        <v>21</v>
      </c>
    </row>
    <row r="112" s="13" customFormat="1">
      <c r="A112" s="13"/>
      <c r="B112" s="228"/>
      <c r="C112" s="229"/>
      <c r="D112" s="223" t="s">
        <v>150</v>
      </c>
      <c r="E112" s="230" t="s">
        <v>44</v>
      </c>
      <c r="F112" s="231" t="s">
        <v>986</v>
      </c>
      <c r="G112" s="229"/>
      <c r="H112" s="232">
        <v>21.210000000000001</v>
      </c>
      <c r="I112" s="233"/>
      <c r="J112" s="229"/>
      <c r="K112" s="229"/>
      <c r="L112" s="234"/>
      <c r="M112" s="235"/>
      <c r="N112" s="236"/>
      <c r="O112" s="236"/>
      <c r="P112" s="236"/>
      <c r="Q112" s="236"/>
      <c r="R112" s="236"/>
      <c r="S112" s="236"/>
      <c r="T112" s="23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8" t="s">
        <v>150</v>
      </c>
      <c r="AU112" s="238" t="s">
        <v>21</v>
      </c>
      <c r="AV112" s="13" t="s">
        <v>21</v>
      </c>
      <c r="AW112" s="13" t="s">
        <v>42</v>
      </c>
      <c r="AX112" s="13" t="s">
        <v>90</v>
      </c>
      <c r="AY112" s="238" t="s">
        <v>128</v>
      </c>
    </row>
    <row r="113" s="2" customFormat="1" ht="16.5" customHeight="1">
      <c r="A113" s="42"/>
      <c r="B113" s="43"/>
      <c r="C113" s="210" t="s">
        <v>160</v>
      </c>
      <c r="D113" s="210" t="s">
        <v>131</v>
      </c>
      <c r="E113" s="211" t="s">
        <v>238</v>
      </c>
      <c r="F113" s="212" t="s">
        <v>239</v>
      </c>
      <c r="G113" s="213" t="s">
        <v>190</v>
      </c>
      <c r="H113" s="214">
        <v>57</v>
      </c>
      <c r="I113" s="215"/>
      <c r="J113" s="216">
        <f>ROUND(I113*H113,2)</f>
        <v>0</v>
      </c>
      <c r="K113" s="212" t="s">
        <v>221</v>
      </c>
      <c r="L113" s="48"/>
      <c r="M113" s="217" t="s">
        <v>44</v>
      </c>
      <c r="N113" s="218" t="s">
        <v>53</v>
      </c>
      <c r="O113" s="88"/>
      <c r="P113" s="219">
        <f>O113*H113</f>
        <v>0</v>
      </c>
      <c r="Q113" s="219">
        <v>0</v>
      </c>
      <c r="R113" s="219">
        <f>Q113*H113</f>
        <v>0</v>
      </c>
      <c r="S113" s="219">
        <v>0</v>
      </c>
      <c r="T113" s="220">
        <f>S113*H113</f>
        <v>0</v>
      </c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R113" s="221" t="s">
        <v>146</v>
      </c>
      <c r="AT113" s="221" t="s">
        <v>131</v>
      </c>
      <c r="AU113" s="221" t="s">
        <v>21</v>
      </c>
      <c r="AY113" s="20" t="s">
        <v>128</v>
      </c>
      <c r="BE113" s="222">
        <f>IF(N113="základní",J113,0)</f>
        <v>0</v>
      </c>
      <c r="BF113" s="222">
        <f>IF(N113="snížená",J113,0)</f>
        <v>0</v>
      </c>
      <c r="BG113" s="222">
        <f>IF(N113="zákl. přenesená",J113,0)</f>
        <v>0</v>
      </c>
      <c r="BH113" s="222">
        <f>IF(N113="sníž. přenesená",J113,0)</f>
        <v>0</v>
      </c>
      <c r="BI113" s="222">
        <f>IF(N113="nulová",J113,0)</f>
        <v>0</v>
      </c>
      <c r="BJ113" s="20" t="s">
        <v>90</v>
      </c>
      <c r="BK113" s="222">
        <f>ROUND(I113*H113,2)</f>
        <v>0</v>
      </c>
      <c r="BL113" s="20" t="s">
        <v>146</v>
      </c>
      <c r="BM113" s="221" t="s">
        <v>987</v>
      </c>
    </row>
    <row r="114" s="2" customFormat="1">
      <c r="A114" s="42"/>
      <c r="B114" s="43"/>
      <c r="C114" s="44"/>
      <c r="D114" s="243" t="s">
        <v>223</v>
      </c>
      <c r="E114" s="44"/>
      <c r="F114" s="244" t="s">
        <v>241</v>
      </c>
      <c r="G114" s="44"/>
      <c r="H114" s="44"/>
      <c r="I114" s="225"/>
      <c r="J114" s="44"/>
      <c r="K114" s="44"/>
      <c r="L114" s="48"/>
      <c r="M114" s="226"/>
      <c r="N114" s="227"/>
      <c r="O114" s="88"/>
      <c r="P114" s="88"/>
      <c r="Q114" s="88"/>
      <c r="R114" s="88"/>
      <c r="S114" s="88"/>
      <c r="T114" s="89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T114" s="20" t="s">
        <v>223</v>
      </c>
      <c r="AU114" s="20" t="s">
        <v>21</v>
      </c>
    </row>
    <row r="115" s="13" customFormat="1">
      <c r="A115" s="13"/>
      <c r="B115" s="228"/>
      <c r="C115" s="229"/>
      <c r="D115" s="223" t="s">
        <v>150</v>
      </c>
      <c r="E115" s="230" t="s">
        <v>44</v>
      </c>
      <c r="F115" s="231" t="s">
        <v>988</v>
      </c>
      <c r="G115" s="229"/>
      <c r="H115" s="232">
        <v>12</v>
      </c>
      <c r="I115" s="233"/>
      <c r="J115" s="229"/>
      <c r="K115" s="229"/>
      <c r="L115" s="234"/>
      <c r="M115" s="235"/>
      <c r="N115" s="236"/>
      <c r="O115" s="236"/>
      <c r="P115" s="236"/>
      <c r="Q115" s="236"/>
      <c r="R115" s="236"/>
      <c r="S115" s="236"/>
      <c r="T115" s="237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8" t="s">
        <v>150</v>
      </c>
      <c r="AU115" s="238" t="s">
        <v>21</v>
      </c>
      <c r="AV115" s="13" t="s">
        <v>21</v>
      </c>
      <c r="AW115" s="13" t="s">
        <v>42</v>
      </c>
      <c r="AX115" s="13" t="s">
        <v>82</v>
      </c>
      <c r="AY115" s="238" t="s">
        <v>128</v>
      </c>
    </row>
    <row r="116" s="13" customFormat="1">
      <c r="A116" s="13"/>
      <c r="B116" s="228"/>
      <c r="C116" s="229"/>
      <c r="D116" s="223" t="s">
        <v>150</v>
      </c>
      <c r="E116" s="230" t="s">
        <v>44</v>
      </c>
      <c r="F116" s="231" t="s">
        <v>989</v>
      </c>
      <c r="G116" s="229"/>
      <c r="H116" s="232">
        <v>12</v>
      </c>
      <c r="I116" s="233"/>
      <c r="J116" s="229"/>
      <c r="K116" s="229"/>
      <c r="L116" s="234"/>
      <c r="M116" s="235"/>
      <c r="N116" s="236"/>
      <c r="O116" s="236"/>
      <c r="P116" s="236"/>
      <c r="Q116" s="236"/>
      <c r="R116" s="236"/>
      <c r="S116" s="236"/>
      <c r="T116" s="23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8" t="s">
        <v>150</v>
      </c>
      <c r="AU116" s="238" t="s">
        <v>21</v>
      </c>
      <c r="AV116" s="13" t="s">
        <v>21</v>
      </c>
      <c r="AW116" s="13" t="s">
        <v>42</v>
      </c>
      <c r="AX116" s="13" t="s">
        <v>82</v>
      </c>
      <c r="AY116" s="238" t="s">
        <v>128</v>
      </c>
    </row>
    <row r="117" s="13" customFormat="1">
      <c r="A117" s="13"/>
      <c r="B117" s="228"/>
      <c r="C117" s="229"/>
      <c r="D117" s="223" t="s">
        <v>150</v>
      </c>
      <c r="E117" s="230" t="s">
        <v>44</v>
      </c>
      <c r="F117" s="231" t="s">
        <v>990</v>
      </c>
      <c r="G117" s="229"/>
      <c r="H117" s="232">
        <v>12</v>
      </c>
      <c r="I117" s="233"/>
      <c r="J117" s="229"/>
      <c r="K117" s="229"/>
      <c r="L117" s="234"/>
      <c r="M117" s="235"/>
      <c r="N117" s="236"/>
      <c r="O117" s="236"/>
      <c r="P117" s="236"/>
      <c r="Q117" s="236"/>
      <c r="R117" s="236"/>
      <c r="S117" s="236"/>
      <c r="T117" s="23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8" t="s">
        <v>150</v>
      </c>
      <c r="AU117" s="238" t="s">
        <v>21</v>
      </c>
      <c r="AV117" s="13" t="s">
        <v>21</v>
      </c>
      <c r="AW117" s="13" t="s">
        <v>42</v>
      </c>
      <c r="AX117" s="13" t="s">
        <v>82</v>
      </c>
      <c r="AY117" s="238" t="s">
        <v>128</v>
      </c>
    </row>
    <row r="118" s="13" customFormat="1">
      <c r="A118" s="13"/>
      <c r="B118" s="228"/>
      <c r="C118" s="229"/>
      <c r="D118" s="223" t="s">
        <v>150</v>
      </c>
      <c r="E118" s="230" t="s">
        <v>44</v>
      </c>
      <c r="F118" s="231" t="s">
        <v>991</v>
      </c>
      <c r="G118" s="229"/>
      <c r="H118" s="232">
        <v>21</v>
      </c>
      <c r="I118" s="233"/>
      <c r="J118" s="229"/>
      <c r="K118" s="229"/>
      <c r="L118" s="234"/>
      <c r="M118" s="235"/>
      <c r="N118" s="236"/>
      <c r="O118" s="236"/>
      <c r="P118" s="236"/>
      <c r="Q118" s="236"/>
      <c r="R118" s="236"/>
      <c r="S118" s="236"/>
      <c r="T118" s="237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8" t="s">
        <v>150</v>
      </c>
      <c r="AU118" s="238" t="s">
        <v>21</v>
      </c>
      <c r="AV118" s="13" t="s">
        <v>21</v>
      </c>
      <c r="AW118" s="13" t="s">
        <v>42</v>
      </c>
      <c r="AX118" s="13" t="s">
        <v>82</v>
      </c>
      <c r="AY118" s="238" t="s">
        <v>128</v>
      </c>
    </row>
    <row r="119" s="14" customFormat="1">
      <c r="A119" s="14"/>
      <c r="B119" s="245"/>
      <c r="C119" s="246"/>
      <c r="D119" s="223" t="s">
        <v>150</v>
      </c>
      <c r="E119" s="247" t="s">
        <v>188</v>
      </c>
      <c r="F119" s="248" t="s">
        <v>245</v>
      </c>
      <c r="G119" s="246"/>
      <c r="H119" s="249">
        <v>57</v>
      </c>
      <c r="I119" s="250"/>
      <c r="J119" s="246"/>
      <c r="K119" s="246"/>
      <c r="L119" s="251"/>
      <c r="M119" s="252"/>
      <c r="N119" s="253"/>
      <c r="O119" s="253"/>
      <c r="P119" s="253"/>
      <c r="Q119" s="253"/>
      <c r="R119" s="253"/>
      <c r="S119" s="253"/>
      <c r="T119" s="25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5" t="s">
        <v>150</v>
      </c>
      <c r="AU119" s="255" t="s">
        <v>21</v>
      </c>
      <c r="AV119" s="14" t="s">
        <v>146</v>
      </c>
      <c r="AW119" s="14" t="s">
        <v>42</v>
      </c>
      <c r="AX119" s="14" t="s">
        <v>90</v>
      </c>
      <c r="AY119" s="255" t="s">
        <v>128</v>
      </c>
    </row>
    <row r="120" s="2" customFormat="1" ht="24.15" customHeight="1">
      <c r="A120" s="42"/>
      <c r="B120" s="43"/>
      <c r="C120" s="210" t="s">
        <v>165</v>
      </c>
      <c r="D120" s="210" t="s">
        <v>131</v>
      </c>
      <c r="E120" s="211" t="s">
        <v>246</v>
      </c>
      <c r="F120" s="212" t="s">
        <v>247</v>
      </c>
      <c r="G120" s="213" t="s">
        <v>194</v>
      </c>
      <c r="H120" s="214">
        <v>25.280000000000001</v>
      </c>
      <c r="I120" s="215"/>
      <c r="J120" s="216">
        <f>ROUND(I120*H120,2)</f>
        <v>0</v>
      </c>
      <c r="K120" s="212" t="s">
        <v>221</v>
      </c>
      <c r="L120" s="48"/>
      <c r="M120" s="217" t="s">
        <v>44</v>
      </c>
      <c r="N120" s="218" t="s">
        <v>53</v>
      </c>
      <c r="O120" s="88"/>
      <c r="P120" s="219">
        <f>O120*H120</f>
        <v>0</v>
      </c>
      <c r="Q120" s="219">
        <v>0</v>
      </c>
      <c r="R120" s="219">
        <f>Q120*H120</f>
        <v>0</v>
      </c>
      <c r="S120" s="219">
        <v>0</v>
      </c>
      <c r="T120" s="220">
        <f>S120*H120</f>
        <v>0</v>
      </c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R120" s="221" t="s">
        <v>146</v>
      </c>
      <c r="AT120" s="221" t="s">
        <v>131</v>
      </c>
      <c r="AU120" s="221" t="s">
        <v>21</v>
      </c>
      <c r="AY120" s="20" t="s">
        <v>128</v>
      </c>
      <c r="BE120" s="222">
        <f>IF(N120="základní",J120,0)</f>
        <v>0</v>
      </c>
      <c r="BF120" s="222">
        <f>IF(N120="snížená",J120,0)</f>
        <v>0</v>
      </c>
      <c r="BG120" s="222">
        <f>IF(N120="zákl. přenesená",J120,0)</f>
        <v>0</v>
      </c>
      <c r="BH120" s="222">
        <f>IF(N120="sníž. přenesená",J120,0)</f>
        <v>0</v>
      </c>
      <c r="BI120" s="222">
        <f>IF(N120="nulová",J120,0)</f>
        <v>0</v>
      </c>
      <c r="BJ120" s="20" t="s">
        <v>90</v>
      </c>
      <c r="BK120" s="222">
        <f>ROUND(I120*H120,2)</f>
        <v>0</v>
      </c>
      <c r="BL120" s="20" t="s">
        <v>146</v>
      </c>
      <c r="BM120" s="221" t="s">
        <v>992</v>
      </c>
    </row>
    <row r="121" s="2" customFormat="1">
      <c r="A121" s="42"/>
      <c r="B121" s="43"/>
      <c r="C121" s="44"/>
      <c r="D121" s="243" t="s">
        <v>223</v>
      </c>
      <c r="E121" s="44"/>
      <c r="F121" s="244" t="s">
        <v>249</v>
      </c>
      <c r="G121" s="44"/>
      <c r="H121" s="44"/>
      <c r="I121" s="225"/>
      <c r="J121" s="44"/>
      <c r="K121" s="44"/>
      <c r="L121" s="48"/>
      <c r="M121" s="226"/>
      <c r="N121" s="227"/>
      <c r="O121" s="88"/>
      <c r="P121" s="88"/>
      <c r="Q121" s="88"/>
      <c r="R121" s="88"/>
      <c r="S121" s="88"/>
      <c r="T121" s="89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T121" s="20" t="s">
        <v>223</v>
      </c>
      <c r="AU121" s="20" t="s">
        <v>21</v>
      </c>
    </row>
    <row r="122" s="13" customFormat="1">
      <c r="A122" s="13"/>
      <c r="B122" s="228"/>
      <c r="C122" s="229"/>
      <c r="D122" s="223" t="s">
        <v>150</v>
      </c>
      <c r="E122" s="230" t="s">
        <v>44</v>
      </c>
      <c r="F122" s="231" t="s">
        <v>250</v>
      </c>
      <c r="G122" s="229"/>
      <c r="H122" s="232">
        <v>25.280000000000001</v>
      </c>
      <c r="I122" s="233"/>
      <c r="J122" s="229"/>
      <c r="K122" s="229"/>
      <c r="L122" s="234"/>
      <c r="M122" s="235"/>
      <c r="N122" s="236"/>
      <c r="O122" s="236"/>
      <c r="P122" s="236"/>
      <c r="Q122" s="236"/>
      <c r="R122" s="236"/>
      <c r="S122" s="236"/>
      <c r="T122" s="23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8" t="s">
        <v>150</v>
      </c>
      <c r="AU122" s="238" t="s">
        <v>21</v>
      </c>
      <c r="AV122" s="13" t="s">
        <v>21</v>
      </c>
      <c r="AW122" s="13" t="s">
        <v>42</v>
      </c>
      <c r="AX122" s="13" t="s">
        <v>90</v>
      </c>
      <c r="AY122" s="238" t="s">
        <v>128</v>
      </c>
    </row>
    <row r="123" s="2" customFormat="1">
      <c r="A123" s="42"/>
      <c r="B123" s="43"/>
      <c r="C123" s="44"/>
      <c r="D123" s="223" t="s">
        <v>251</v>
      </c>
      <c r="E123" s="44"/>
      <c r="F123" s="256" t="s">
        <v>252</v>
      </c>
      <c r="G123" s="44"/>
      <c r="H123" s="44"/>
      <c r="I123" s="44"/>
      <c r="J123" s="44"/>
      <c r="K123" s="44"/>
      <c r="L123" s="48"/>
      <c r="M123" s="226"/>
      <c r="N123" s="227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U123" s="20" t="s">
        <v>21</v>
      </c>
    </row>
    <row r="124" s="2" customFormat="1">
      <c r="A124" s="42"/>
      <c r="B124" s="43"/>
      <c r="C124" s="44"/>
      <c r="D124" s="223" t="s">
        <v>251</v>
      </c>
      <c r="E124" s="44"/>
      <c r="F124" s="257" t="s">
        <v>993</v>
      </c>
      <c r="G124" s="44"/>
      <c r="H124" s="258">
        <v>10.5</v>
      </c>
      <c r="I124" s="44"/>
      <c r="J124" s="44"/>
      <c r="K124" s="44"/>
      <c r="L124" s="48"/>
      <c r="M124" s="226"/>
      <c r="N124" s="227"/>
      <c r="O124" s="88"/>
      <c r="P124" s="88"/>
      <c r="Q124" s="88"/>
      <c r="R124" s="88"/>
      <c r="S124" s="88"/>
      <c r="T124" s="89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U124" s="20" t="s">
        <v>21</v>
      </c>
    </row>
    <row r="125" s="2" customFormat="1">
      <c r="A125" s="42"/>
      <c r="B125" s="43"/>
      <c r="C125" s="44"/>
      <c r="D125" s="223" t="s">
        <v>251</v>
      </c>
      <c r="E125" s="44"/>
      <c r="F125" s="257" t="s">
        <v>994</v>
      </c>
      <c r="G125" s="44"/>
      <c r="H125" s="258">
        <v>9.5</v>
      </c>
      <c r="I125" s="44"/>
      <c r="J125" s="44"/>
      <c r="K125" s="44"/>
      <c r="L125" s="48"/>
      <c r="M125" s="226"/>
      <c r="N125" s="227"/>
      <c r="O125" s="88"/>
      <c r="P125" s="88"/>
      <c r="Q125" s="88"/>
      <c r="R125" s="88"/>
      <c r="S125" s="88"/>
      <c r="T125" s="89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U125" s="20" t="s">
        <v>21</v>
      </c>
    </row>
    <row r="126" s="2" customFormat="1">
      <c r="A126" s="42"/>
      <c r="B126" s="43"/>
      <c r="C126" s="44"/>
      <c r="D126" s="223" t="s">
        <v>251</v>
      </c>
      <c r="E126" s="44"/>
      <c r="F126" s="257" t="s">
        <v>995</v>
      </c>
      <c r="G126" s="44"/>
      <c r="H126" s="258">
        <v>8.5999999999999996</v>
      </c>
      <c r="I126" s="44"/>
      <c r="J126" s="44"/>
      <c r="K126" s="44"/>
      <c r="L126" s="48"/>
      <c r="M126" s="226"/>
      <c r="N126" s="227"/>
      <c r="O126" s="88"/>
      <c r="P126" s="88"/>
      <c r="Q126" s="88"/>
      <c r="R126" s="88"/>
      <c r="S126" s="88"/>
      <c r="T126" s="89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U126" s="20" t="s">
        <v>21</v>
      </c>
    </row>
    <row r="127" s="2" customFormat="1">
      <c r="A127" s="42"/>
      <c r="B127" s="43"/>
      <c r="C127" s="44"/>
      <c r="D127" s="223" t="s">
        <v>251</v>
      </c>
      <c r="E127" s="44"/>
      <c r="F127" s="257" t="s">
        <v>996</v>
      </c>
      <c r="G127" s="44"/>
      <c r="H127" s="258">
        <v>8.5999999999999996</v>
      </c>
      <c r="I127" s="44"/>
      <c r="J127" s="44"/>
      <c r="K127" s="44"/>
      <c r="L127" s="48"/>
      <c r="M127" s="226"/>
      <c r="N127" s="227"/>
      <c r="O127" s="88"/>
      <c r="P127" s="88"/>
      <c r="Q127" s="88"/>
      <c r="R127" s="88"/>
      <c r="S127" s="88"/>
      <c r="T127" s="89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U127" s="20" t="s">
        <v>21</v>
      </c>
    </row>
    <row r="128" s="2" customFormat="1">
      <c r="A128" s="42"/>
      <c r="B128" s="43"/>
      <c r="C128" s="44"/>
      <c r="D128" s="223" t="s">
        <v>251</v>
      </c>
      <c r="E128" s="44"/>
      <c r="F128" s="257" t="s">
        <v>997</v>
      </c>
      <c r="G128" s="44"/>
      <c r="H128" s="258">
        <v>8.5999999999999996</v>
      </c>
      <c r="I128" s="44"/>
      <c r="J128" s="44"/>
      <c r="K128" s="44"/>
      <c r="L128" s="48"/>
      <c r="M128" s="226"/>
      <c r="N128" s="227"/>
      <c r="O128" s="88"/>
      <c r="P128" s="88"/>
      <c r="Q128" s="88"/>
      <c r="R128" s="88"/>
      <c r="S128" s="88"/>
      <c r="T128" s="89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U128" s="20" t="s">
        <v>21</v>
      </c>
    </row>
    <row r="129" s="2" customFormat="1">
      <c r="A129" s="42"/>
      <c r="B129" s="43"/>
      <c r="C129" s="44"/>
      <c r="D129" s="223" t="s">
        <v>251</v>
      </c>
      <c r="E129" s="44"/>
      <c r="F129" s="257" t="s">
        <v>998</v>
      </c>
      <c r="G129" s="44"/>
      <c r="H129" s="258">
        <v>17.399999999999999</v>
      </c>
      <c r="I129" s="44"/>
      <c r="J129" s="44"/>
      <c r="K129" s="44"/>
      <c r="L129" s="48"/>
      <c r="M129" s="226"/>
      <c r="N129" s="227"/>
      <c r="O129" s="88"/>
      <c r="P129" s="88"/>
      <c r="Q129" s="88"/>
      <c r="R129" s="88"/>
      <c r="S129" s="88"/>
      <c r="T129" s="89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U129" s="20" t="s">
        <v>21</v>
      </c>
    </row>
    <row r="130" s="2" customFormat="1">
      <c r="A130" s="42"/>
      <c r="B130" s="43"/>
      <c r="C130" s="44"/>
      <c r="D130" s="223" t="s">
        <v>251</v>
      </c>
      <c r="E130" s="44"/>
      <c r="F130" s="257" t="s">
        <v>257</v>
      </c>
      <c r="G130" s="44"/>
      <c r="H130" s="258">
        <v>63.200000000000003</v>
      </c>
      <c r="I130" s="44"/>
      <c r="J130" s="44"/>
      <c r="K130" s="44"/>
      <c r="L130" s="48"/>
      <c r="M130" s="226"/>
      <c r="N130" s="227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U130" s="20" t="s">
        <v>21</v>
      </c>
    </row>
    <row r="131" s="2" customFormat="1" ht="24.15" customHeight="1">
      <c r="A131" s="42"/>
      <c r="B131" s="43"/>
      <c r="C131" s="210" t="s">
        <v>171</v>
      </c>
      <c r="D131" s="210" t="s">
        <v>131</v>
      </c>
      <c r="E131" s="211" t="s">
        <v>258</v>
      </c>
      <c r="F131" s="212" t="s">
        <v>259</v>
      </c>
      <c r="G131" s="213" t="s">
        <v>194</v>
      </c>
      <c r="H131" s="214">
        <v>25.280000000000001</v>
      </c>
      <c r="I131" s="215"/>
      <c r="J131" s="216">
        <f>ROUND(I131*H131,2)</f>
        <v>0</v>
      </c>
      <c r="K131" s="212" t="s">
        <v>221</v>
      </c>
      <c r="L131" s="48"/>
      <c r="M131" s="217" t="s">
        <v>44</v>
      </c>
      <c r="N131" s="218" t="s">
        <v>53</v>
      </c>
      <c r="O131" s="88"/>
      <c r="P131" s="219">
        <f>O131*H131</f>
        <v>0</v>
      </c>
      <c r="Q131" s="219">
        <v>0</v>
      </c>
      <c r="R131" s="219">
        <f>Q131*H131</f>
        <v>0</v>
      </c>
      <c r="S131" s="219">
        <v>0</v>
      </c>
      <c r="T131" s="220">
        <f>S131*H131</f>
        <v>0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R131" s="221" t="s">
        <v>146</v>
      </c>
      <c r="AT131" s="221" t="s">
        <v>131</v>
      </c>
      <c r="AU131" s="221" t="s">
        <v>21</v>
      </c>
      <c r="AY131" s="20" t="s">
        <v>128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20" t="s">
        <v>90</v>
      </c>
      <c r="BK131" s="222">
        <f>ROUND(I131*H131,2)</f>
        <v>0</v>
      </c>
      <c r="BL131" s="20" t="s">
        <v>146</v>
      </c>
      <c r="BM131" s="221" t="s">
        <v>999</v>
      </c>
    </row>
    <row r="132" s="2" customFormat="1">
      <c r="A132" s="42"/>
      <c r="B132" s="43"/>
      <c r="C132" s="44"/>
      <c r="D132" s="243" t="s">
        <v>223</v>
      </c>
      <c r="E132" s="44"/>
      <c r="F132" s="244" t="s">
        <v>261</v>
      </c>
      <c r="G132" s="44"/>
      <c r="H132" s="44"/>
      <c r="I132" s="225"/>
      <c r="J132" s="44"/>
      <c r="K132" s="44"/>
      <c r="L132" s="48"/>
      <c r="M132" s="226"/>
      <c r="N132" s="227"/>
      <c r="O132" s="88"/>
      <c r="P132" s="88"/>
      <c r="Q132" s="88"/>
      <c r="R132" s="88"/>
      <c r="S132" s="88"/>
      <c r="T132" s="89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T132" s="20" t="s">
        <v>223</v>
      </c>
      <c r="AU132" s="20" t="s">
        <v>21</v>
      </c>
    </row>
    <row r="133" s="13" customFormat="1">
      <c r="A133" s="13"/>
      <c r="B133" s="228"/>
      <c r="C133" s="229"/>
      <c r="D133" s="223" t="s">
        <v>150</v>
      </c>
      <c r="E133" s="230" t="s">
        <v>44</v>
      </c>
      <c r="F133" s="231" t="s">
        <v>993</v>
      </c>
      <c r="G133" s="229"/>
      <c r="H133" s="232">
        <v>10.5</v>
      </c>
      <c r="I133" s="233"/>
      <c r="J133" s="229"/>
      <c r="K133" s="229"/>
      <c r="L133" s="234"/>
      <c r="M133" s="235"/>
      <c r="N133" s="236"/>
      <c r="O133" s="236"/>
      <c r="P133" s="236"/>
      <c r="Q133" s="236"/>
      <c r="R133" s="236"/>
      <c r="S133" s="236"/>
      <c r="T133" s="23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8" t="s">
        <v>150</v>
      </c>
      <c r="AU133" s="238" t="s">
        <v>21</v>
      </c>
      <c r="AV133" s="13" t="s">
        <v>21</v>
      </c>
      <c r="AW133" s="13" t="s">
        <v>42</v>
      </c>
      <c r="AX133" s="13" t="s">
        <v>82</v>
      </c>
      <c r="AY133" s="238" t="s">
        <v>128</v>
      </c>
    </row>
    <row r="134" s="13" customFormat="1">
      <c r="A134" s="13"/>
      <c r="B134" s="228"/>
      <c r="C134" s="229"/>
      <c r="D134" s="223" t="s">
        <v>150</v>
      </c>
      <c r="E134" s="230" t="s">
        <v>44</v>
      </c>
      <c r="F134" s="231" t="s">
        <v>994</v>
      </c>
      <c r="G134" s="229"/>
      <c r="H134" s="232">
        <v>9.5</v>
      </c>
      <c r="I134" s="233"/>
      <c r="J134" s="229"/>
      <c r="K134" s="229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150</v>
      </c>
      <c r="AU134" s="238" t="s">
        <v>21</v>
      </c>
      <c r="AV134" s="13" t="s">
        <v>21</v>
      </c>
      <c r="AW134" s="13" t="s">
        <v>42</v>
      </c>
      <c r="AX134" s="13" t="s">
        <v>82</v>
      </c>
      <c r="AY134" s="238" t="s">
        <v>128</v>
      </c>
    </row>
    <row r="135" s="13" customFormat="1">
      <c r="A135" s="13"/>
      <c r="B135" s="228"/>
      <c r="C135" s="229"/>
      <c r="D135" s="223" t="s">
        <v>150</v>
      </c>
      <c r="E135" s="230" t="s">
        <v>44</v>
      </c>
      <c r="F135" s="231" t="s">
        <v>995</v>
      </c>
      <c r="G135" s="229"/>
      <c r="H135" s="232">
        <v>8.5999999999999996</v>
      </c>
      <c r="I135" s="233"/>
      <c r="J135" s="229"/>
      <c r="K135" s="229"/>
      <c r="L135" s="234"/>
      <c r="M135" s="235"/>
      <c r="N135" s="236"/>
      <c r="O135" s="236"/>
      <c r="P135" s="236"/>
      <c r="Q135" s="236"/>
      <c r="R135" s="236"/>
      <c r="S135" s="236"/>
      <c r="T135" s="23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8" t="s">
        <v>150</v>
      </c>
      <c r="AU135" s="238" t="s">
        <v>21</v>
      </c>
      <c r="AV135" s="13" t="s">
        <v>21</v>
      </c>
      <c r="AW135" s="13" t="s">
        <v>42</v>
      </c>
      <c r="AX135" s="13" t="s">
        <v>82</v>
      </c>
      <c r="AY135" s="238" t="s">
        <v>128</v>
      </c>
    </row>
    <row r="136" s="13" customFormat="1">
      <c r="A136" s="13"/>
      <c r="B136" s="228"/>
      <c r="C136" s="229"/>
      <c r="D136" s="223" t="s">
        <v>150</v>
      </c>
      <c r="E136" s="230" t="s">
        <v>44</v>
      </c>
      <c r="F136" s="231" t="s">
        <v>996</v>
      </c>
      <c r="G136" s="229"/>
      <c r="H136" s="232">
        <v>8.5999999999999996</v>
      </c>
      <c r="I136" s="233"/>
      <c r="J136" s="229"/>
      <c r="K136" s="229"/>
      <c r="L136" s="234"/>
      <c r="M136" s="235"/>
      <c r="N136" s="236"/>
      <c r="O136" s="236"/>
      <c r="P136" s="236"/>
      <c r="Q136" s="236"/>
      <c r="R136" s="236"/>
      <c r="S136" s="236"/>
      <c r="T136" s="23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8" t="s">
        <v>150</v>
      </c>
      <c r="AU136" s="238" t="s">
        <v>21</v>
      </c>
      <c r="AV136" s="13" t="s">
        <v>21</v>
      </c>
      <c r="AW136" s="13" t="s">
        <v>42</v>
      </c>
      <c r="AX136" s="13" t="s">
        <v>82</v>
      </c>
      <c r="AY136" s="238" t="s">
        <v>128</v>
      </c>
    </row>
    <row r="137" s="13" customFormat="1">
      <c r="A137" s="13"/>
      <c r="B137" s="228"/>
      <c r="C137" s="229"/>
      <c r="D137" s="223" t="s">
        <v>150</v>
      </c>
      <c r="E137" s="230" t="s">
        <v>44</v>
      </c>
      <c r="F137" s="231" t="s">
        <v>997</v>
      </c>
      <c r="G137" s="229"/>
      <c r="H137" s="232">
        <v>8.5999999999999996</v>
      </c>
      <c r="I137" s="233"/>
      <c r="J137" s="229"/>
      <c r="K137" s="229"/>
      <c r="L137" s="234"/>
      <c r="M137" s="235"/>
      <c r="N137" s="236"/>
      <c r="O137" s="236"/>
      <c r="P137" s="236"/>
      <c r="Q137" s="236"/>
      <c r="R137" s="236"/>
      <c r="S137" s="236"/>
      <c r="T137" s="23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8" t="s">
        <v>150</v>
      </c>
      <c r="AU137" s="238" t="s">
        <v>21</v>
      </c>
      <c r="AV137" s="13" t="s">
        <v>21</v>
      </c>
      <c r="AW137" s="13" t="s">
        <v>42</v>
      </c>
      <c r="AX137" s="13" t="s">
        <v>82</v>
      </c>
      <c r="AY137" s="238" t="s">
        <v>128</v>
      </c>
    </row>
    <row r="138" s="13" customFormat="1">
      <c r="A138" s="13"/>
      <c r="B138" s="228"/>
      <c r="C138" s="229"/>
      <c r="D138" s="223" t="s">
        <v>150</v>
      </c>
      <c r="E138" s="230" t="s">
        <v>44</v>
      </c>
      <c r="F138" s="231" t="s">
        <v>998</v>
      </c>
      <c r="G138" s="229"/>
      <c r="H138" s="232">
        <v>17.399999999999999</v>
      </c>
      <c r="I138" s="233"/>
      <c r="J138" s="229"/>
      <c r="K138" s="229"/>
      <c r="L138" s="234"/>
      <c r="M138" s="235"/>
      <c r="N138" s="236"/>
      <c r="O138" s="236"/>
      <c r="P138" s="236"/>
      <c r="Q138" s="236"/>
      <c r="R138" s="236"/>
      <c r="S138" s="236"/>
      <c r="T138" s="23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8" t="s">
        <v>150</v>
      </c>
      <c r="AU138" s="238" t="s">
        <v>21</v>
      </c>
      <c r="AV138" s="13" t="s">
        <v>21</v>
      </c>
      <c r="AW138" s="13" t="s">
        <v>42</v>
      </c>
      <c r="AX138" s="13" t="s">
        <v>82</v>
      </c>
      <c r="AY138" s="238" t="s">
        <v>128</v>
      </c>
    </row>
    <row r="139" s="15" customFormat="1">
      <c r="A139" s="15"/>
      <c r="B139" s="259"/>
      <c r="C139" s="260"/>
      <c r="D139" s="223" t="s">
        <v>150</v>
      </c>
      <c r="E139" s="261" t="s">
        <v>192</v>
      </c>
      <c r="F139" s="262" t="s">
        <v>257</v>
      </c>
      <c r="G139" s="260"/>
      <c r="H139" s="263">
        <v>63.200000000000003</v>
      </c>
      <c r="I139" s="264"/>
      <c r="J139" s="260"/>
      <c r="K139" s="260"/>
      <c r="L139" s="265"/>
      <c r="M139" s="266"/>
      <c r="N139" s="267"/>
      <c r="O139" s="267"/>
      <c r="P139" s="267"/>
      <c r="Q139" s="267"/>
      <c r="R139" s="267"/>
      <c r="S139" s="267"/>
      <c r="T139" s="268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9" t="s">
        <v>150</v>
      </c>
      <c r="AU139" s="269" t="s">
        <v>21</v>
      </c>
      <c r="AV139" s="15" t="s">
        <v>142</v>
      </c>
      <c r="AW139" s="15" t="s">
        <v>42</v>
      </c>
      <c r="AX139" s="15" t="s">
        <v>82</v>
      </c>
      <c r="AY139" s="269" t="s">
        <v>128</v>
      </c>
    </row>
    <row r="140" s="13" customFormat="1">
      <c r="A140" s="13"/>
      <c r="B140" s="228"/>
      <c r="C140" s="229"/>
      <c r="D140" s="223" t="s">
        <v>150</v>
      </c>
      <c r="E140" s="230" t="s">
        <v>44</v>
      </c>
      <c r="F140" s="231" t="s">
        <v>262</v>
      </c>
      <c r="G140" s="229"/>
      <c r="H140" s="232">
        <v>25.280000000000001</v>
      </c>
      <c r="I140" s="233"/>
      <c r="J140" s="229"/>
      <c r="K140" s="229"/>
      <c r="L140" s="234"/>
      <c r="M140" s="235"/>
      <c r="N140" s="236"/>
      <c r="O140" s="236"/>
      <c r="P140" s="236"/>
      <c r="Q140" s="236"/>
      <c r="R140" s="236"/>
      <c r="S140" s="236"/>
      <c r="T140" s="23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8" t="s">
        <v>150</v>
      </c>
      <c r="AU140" s="238" t="s">
        <v>21</v>
      </c>
      <c r="AV140" s="13" t="s">
        <v>21</v>
      </c>
      <c r="AW140" s="13" t="s">
        <v>42</v>
      </c>
      <c r="AX140" s="13" t="s">
        <v>90</v>
      </c>
      <c r="AY140" s="238" t="s">
        <v>128</v>
      </c>
    </row>
    <row r="141" s="2" customFormat="1">
      <c r="A141" s="42"/>
      <c r="B141" s="43"/>
      <c r="C141" s="44"/>
      <c r="D141" s="223" t="s">
        <v>251</v>
      </c>
      <c r="E141" s="44"/>
      <c r="F141" s="256" t="s">
        <v>252</v>
      </c>
      <c r="G141" s="44"/>
      <c r="H141" s="44"/>
      <c r="I141" s="44"/>
      <c r="J141" s="44"/>
      <c r="K141" s="44"/>
      <c r="L141" s="48"/>
      <c r="M141" s="226"/>
      <c r="N141" s="227"/>
      <c r="O141" s="88"/>
      <c r="P141" s="88"/>
      <c r="Q141" s="88"/>
      <c r="R141" s="88"/>
      <c r="S141" s="88"/>
      <c r="T141" s="89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U141" s="20" t="s">
        <v>21</v>
      </c>
    </row>
    <row r="142" s="2" customFormat="1">
      <c r="A142" s="42"/>
      <c r="B142" s="43"/>
      <c r="C142" s="44"/>
      <c r="D142" s="223" t="s">
        <v>251</v>
      </c>
      <c r="E142" s="44"/>
      <c r="F142" s="257" t="s">
        <v>993</v>
      </c>
      <c r="G142" s="44"/>
      <c r="H142" s="258">
        <v>10.5</v>
      </c>
      <c r="I142" s="44"/>
      <c r="J142" s="44"/>
      <c r="K142" s="44"/>
      <c r="L142" s="48"/>
      <c r="M142" s="226"/>
      <c r="N142" s="227"/>
      <c r="O142" s="88"/>
      <c r="P142" s="88"/>
      <c r="Q142" s="88"/>
      <c r="R142" s="88"/>
      <c r="S142" s="88"/>
      <c r="T142" s="89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U142" s="20" t="s">
        <v>21</v>
      </c>
    </row>
    <row r="143" s="2" customFormat="1">
      <c r="A143" s="42"/>
      <c r="B143" s="43"/>
      <c r="C143" s="44"/>
      <c r="D143" s="223" t="s">
        <v>251</v>
      </c>
      <c r="E143" s="44"/>
      <c r="F143" s="257" t="s">
        <v>994</v>
      </c>
      <c r="G143" s="44"/>
      <c r="H143" s="258">
        <v>9.5</v>
      </c>
      <c r="I143" s="44"/>
      <c r="J143" s="44"/>
      <c r="K143" s="44"/>
      <c r="L143" s="48"/>
      <c r="M143" s="226"/>
      <c r="N143" s="227"/>
      <c r="O143" s="88"/>
      <c r="P143" s="88"/>
      <c r="Q143" s="88"/>
      <c r="R143" s="88"/>
      <c r="S143" s="88"/>
      <c r="T143" s="89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U143" s="20" t="s">
        <v>21</v>
      </c>
    </row>
    <row r="144" s="2" customFormat="1">
      <c r="A144" s="42"/>
      <c r="B144" s="43"/>
      <c r="C144" s="44"/>
      <c r="D144" s="223" t="s">
        <v>251</v>
      </c>
      <c r="E144" s="44"/>
      <c r="F144" s="257" t="s">
        <v>995</v>
      </c>
      <c r="G144" s="44"/>
      <c r="H144" s="258">
        <v>8.5999999999999996</v>
      </c>
      <c r="I144" s="44"/>
      <c r="J144" s="44"/>
      <c r="K144" s="44"/>
      <c r="L144" s="48"/>
      <c r="M144" s="226"/>
      <c r="N144" s="227"/>
      <c r="O144" s="88"/>
      <c r="P144" s="88"/>
      <c r="Q144" s="88"/>
      <c r="R144" s="88"/>
      <c r="S144" s="88"/>
      <c r="T144" s="89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U144" s="20" t="s">
        <v>21</v>
      </c>
    </row>
    <row r="145" s="2" customFormat="1">
      <c r="A145" s="42"/>
      <c r="B145" s="43"/>
      <c r="C145" s="44"/>
      <c r="D145" s="223" t="s">
        <v>251</v>
      </c>
      <c r="E145" s="44"/>
      <c r="F145" s="257" t="s">
        <v>996</v>
      </c>
      <c r="G145" s="44"/>
      <c r="H145" s="258">
        <v>8.5999999999999996</v>
      </c>
      <c r="I145" s="44"/>
      <c r="J145" s="44"/>
      <c r="K145" s="44"/>
      <c r="L145" s="48"/>
      <c r="M145" s="226"/>
      <c r="N145" s="227"/>
      <c r="O145" s="88"/>
      <c r="P145" s="88"/>
      <c r="Q145" s="88"/>
      <c r="R145" s="88"/>
      <c r="S145" s="88"/>
      <c r="T145" s="89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U145" s="20" t="s">
        <v>21</v>
      </c>
    </row>
    <row r="146" s="2" customFormat="1">
      <c r="A146" s="42"/>
      <c r="B146" s="43"/>
      <c r="C146" s="44"/>
      <c r="D146" s="223" t="s">
        <v>251</v>
      </c>
      <c r="E146" s="44"/>
      <c r="F146" s="257" t="s">
        <v>997</v>
      </c>
      <c r="G146" s="44"/>
      <c r="H146" s="258">
        <v>8.5999999999999996</v>
      </c>
      <c r="I146" s="44"/>
      <c r="J146" s="44"/>
      <c r="K146" s="44"/>
      <c r="L146" s="48"/>
      <c r="M146" s="226"/>
      <c r="N146" s="227"/>
      <c r="O146" s="88"/>
      <c r="P146" s="88"/>
      <c r="Q146" s="88"/>
      <c r="R146" s="88"/>
      <c r="S146" s="88"/>
      <c r="T146" s="89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U146" s="20" t="s">
        <v>21</v>
      </c>
    </row>
    <row r="147" s="2" customFormat="1">
      <c r="A147" s="42"/>
      <c r="B147" s="43"/>
      <c r="C147" s="44"/>
      <c r="D147" s="223" t="s">
        <v>251</v>
      </c>
      <c r="E147" s="44"/>
      <c r="F147" s="257" t="s">
        <v>998</v>
      </c>
      <c r="G147" s="44"/>
      <c r="H147" s="258">
        <v>17.399999999999999</v>
      </c>
      <c r="I147" s="44"/>
      <c r="J147" s="44"/>
      <c r="K147" s="44"/>
      <c r="L147" s="48"/>
      <c r="M147" s="226"/>
      <c r="N147" s="227"/>
      <c r="O147" s="88"/>
      <c r="P147" s="88"/>
      <c r="Q147" s="88"/>
      <c r="R147" s="88"/>
      <c r="S147" s="88"/>
      <c r="T147" s="89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U147" s="20" t="s">
        <v>21</v>
      </c>
    </row>
    <row r="148" s="2" customFormat="1">
      <c r="A148" s="42"/>
      <c r="B148" s="43"/>
      <c r="C148" s="44"/>
      <c r="D148" s="223" t="s">
        <v>251</v>
      </c>
      <c r="E148" s="44"/>
      <c r="F148" s="257" t="s">
        <v>257</v>
      </c>
      <c r="G148" s="44"/>
      <c r="H148" s="258">
        <v>63.200000000000003</v>
      </c>
      <c r="I148" s="44"/>
      <c r="J148" s="44"/>
      <c r="K148" s="44"/>
      <c r="L148" s="48"/>
      <c r="M148" s="226"/>
      <c r="N148" s="227"/>
      <c r="O148" s="88"/>
      <c r="P148" s="88"/>
      <c r="Q148" s="88"/>
      <c r="R148" s="88"/>
      <c r="S148" s="88"/>
      <c r="T148" s="89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U148" s="20" t="s">
        <v>21</v>
      </c>
    </row>
    <row r="149" s="2" customFormat="1" ht="24.15" customHeight="1">
      <c r="A149" s="42"/>
      <c r="B149" s="43"/>
      <c r="C149" s="210" t="s">
        <v>176</v>
      </c>
      <c r="D149" s="210" t="s">
        <v>131</v>
      </c>
      <c r="E149" s="211" t="s">
        <v>263</v>
      </c>
      <c r="F149" s="212" t="s">
        <v>264</v>
      </c>
      <c r="G149" s="213" t="s">
        <v>194</v>
      </c>
      <c r="H149" s="214">
        <v>0.19600000000000001</v>
      </c>
      <c r="I149" s="215"/>
      <c r="J149" s="216">
        <f>ROUND(I149*H149,2)</f>
        <v>0</v>
      </c>
      <c r="K149" s="212" t="s">
        <v>221</v>
      </c>
      <c r="L149" s="48"/>
      <c r="M149" s="217" t="s">
        <v>44</v>
      </c>
      <c r="N149" s="218" t="s">
        <v>53</v>
      </c>
      <c r="O149" s="88"/>
      <c r="P149" s="219">
        <f>O149*H149</f>
        <v>0</v>
      </c>
      <c r="Q149" s="219">
        <v>0</v>
      </c>
      <c r="R149" s="219">
        <f>Q149*H149</f>
        <v>0</v>
      </c>
      <c r="S149" s="219">
        <v>0</v>
      </c>
      <c r="T149" s="220">
        <f>S149*H149</f>
        <v>0</v>
      </c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R149" s="221" t="s">
        <v>146</v>
      </c>
      <c r="AT149" s="221" t="s">
        <v>131</v>
      </c>
      <c r="AU149" s="221" t="s">
        <v>21</v>
      </c>
      <c r="AY149" s="20" t="s">
        <v>128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20" t="s">
        <v>90</v>
      </c>
      <c r="BK149" s="222">
        <f>ROUND(I149*H149,2)</f>
        <v>0</v>
      </c>
      <c r="BL149" s="20" t="s">
        <v>146</v>
      </c>
      <c r="BM149" s="221" t="s">
        <v>1000</v>
      </c>
    </row>
    <row r="150" s="2" customFormat="1">
      <c r="A150" s="42"/>
      <c r="B150" s="43"/>
      <c r="C150" s="44"/>
      <c r="D150" s="243" t="s">
        <v>223</v>
      </c>
      <c r="E150" s="44"/>
      <c r="F150" s="244" t="s">
        <v>266</v>
      </c>
      <c r="G150" s="44"/>
      <c r="H150" s="44"/>
      <c r="I150" s="225"/>
      <c r="J150" s="44"/>
      <c r="K150" s="44"/>
      <c r="L150" s="48"/>
      <c r="M150" s="226"/>
      <c r="N150" s="227"/>
      <c r="O150" s="88"/>
      <c r="P150" s="88"/>
      <c r="Q150" s="88"/>
      <c r="R150" s="88"/>
      <c r="S150" s="88"/>
      <c r="T150" s="89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T150" s="20" t="s">
        <v>223</v>
      </c>
      <c r="AU150" s="20" t="s">
        <v>21</v>
      </c>
    </row>
    <row r="151" s="13" customFormat="1">
      <c r="A151" s="13"/>
      <c r="B151" s="228"/>
      <c r="C151" s="229"/>
      <c r="D151" s="223" t="s">
        <v>150</v>
      </c>
      <c r="E151" s="230" t="s">
        <v>44</v>
      </c>
      <c r="F151" s="231" t="s">
        <v>1001</v>
      </c>
      <c r="G151" s="229"/>
      <c r="H151" s="232">
        <v>0.19600000000000001</v>
      </c>
      <c r="I151" s="233"/>
      <c r="J151" s="229"/>
      <c r="K151" s="229"/>
      <c r="L151" s="234"/>
      <c r="M151" s="235"/>
      <c r="N151" s="236"/>
      <c r="O151" s="236"/>
      <c r="P151" s="236"/>
      <c r="Q151" s="236"/>
      <c r="R151" s="236"/>
      <c r="S151" s="236"/>
      <c r="T151" s="23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150</v>
      </c>
      <c r="AU151" s="238" t="s">
        <v>21</v>
      </c>
      <c r="AV151" s="13" t="s">
        <v>21</v>
      </c>
      <c r="AW151" s="13" t="s">
        <v>42</v>
      </c>
      <c r="AX151" s="13" t="s">
        <v>90</v>
      </c>
      <c r="AY151" s="238" t="s">
        <v>128</v>
      </c>
    </row>
    <row r="152" s="2" customFormat="1" ht="24.15" customHeight="1">
      <c r="A152" s="42"/>
      <c r="B152" s="43"/>
      <c r="C152" s="210" t="s">
        <v>180</v>
      </c>
      <c r="D152" s="210" t="s">
        <v>131</v>
      </c>
      <c r="E152" s="211" t="s">
        <v>268</v>
      </c>
      <c r="F152" s="212" t="s">
        <v>269</v>
      </c>
      <c r="G152" s="213" t="s">
        <v>194</v>
      </c>
      <c r="H152" s="214">
        <v>12.640000000000001</v>
      </c>
      <c r="I152" s="215"/>
      <c r="J152" s="216">
        <f>ROUND(I152*H152,2)</f>
        <v>0</v>
      </c>
      <c r="K152" s="212" t="s">
        <v>221</v>
      </c>
      <c r="L152" s="48"/>
      <c r="M152" s="217" t="s">
        <v>44</v>
      </c>
      <c r="N152" s="218" t="s">
        <v>53</v>
      </c>
      <c r="O152" s="88"/>
      <c r="P152" s="219">
        <f>O152*H152</f>
        <v>0</v>
      </c>
      <c r="Q152" s="219">
        <v>0</v>
      </c>
      <c r="R152" s="219">
        <f>Q152*H152</f>
        <v>0</v>
      </c>
      <c r="S152" s="219">
        <v>0</v>
      </c>
      <c r="T152" s="220">
        <f>S152*H152</f>
        <v>0</v>
      </c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R152" s="221" t="s">
        <v>146</v>
      </c>
      <c r="AT152" s="221" t="s">
        <v>131</v>
      </c>
      <c r="AU152" s="221" t="s">
        <v>21</v>
      </c>
      <c r="AY152" s="20" t="s">
        <v>128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20" t="s">
        <v>90</v>
      </c>
      <c r="BK152" s="222">
        <f>ROUND(I152*H152,2)</f>
        <v>0</v>
      </c>
      <c r="BL152" s="20" t="s">
        <v>146</v>
      </c>
      <c r="BM152" s="221" t="s">
        <v>1002</v>
      </c>
    </row>
    <row r="153" s="2" customFormat="1">
      <c r="A153" s="42"/>
      <c r="B153" s="43"/>
      <c r="C153" s="44"/>
      <c r="D153" s="243" t="s">
        <v>223</v>
      </c>
      <c r="E153" s="44"/>
      <c r="F153" s="244" t="s">
        <v>271</v>
      </c>
      <c r="G153" s="44"/>
      <c r="H153" s="44"/>
      <c r="I153" s="225"/>
      <c r="J153" s="44"/>
      <c r="K153" s="44"/>
      <c r="L153" s="48"/>
      <c r="M153" s="226"/>
      <c r="N153" s="227"/>
      <c r="O153" s="88"/>
      <c r="P153" s="88"/>
      <c r="Q153" s="88"/>
      <c r="R153" s="88"/>
      <c r="S153" s="88"/>
      <c r="T153" s="89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T153" s="20" t="s">
        <v>223</v>
      </c>
      <c r="AU153" s="20" t="s">
        <v>21</v>
      </c>
    </row>
    <row r="154" s="13" customFormat="1">
      <c r="A154" s="13"/>
      <c r="B154" s="228"/>
      <c r="C154" s="229"/>
      <c r="D154" s="223" t="s">
        <v>150</v>
      </c>
      <c r="E154" s="230" t="s">
        <v>44</v>
      </c>
      <c r="F154" s="231" t="s">
        <v>272</v>
      </c>
      <c r="G154" s="229"/>
      <c r="H154" s="232">
        <v>12.640000000000001</v>
      </c>
      <c r="I154" s="233"/>
      <c r="J154" s="229"/>
      <c r="K154" s="229"/>
      <c r="L154" s="234"/>
      <c r="M154" s="235"/>
      <c r="N154" s="236"/>
      <c r="O154" s="236"/>
      <c r="P154" s="236"/>
      <c r="Q154" s="236"/>
      <c r="R154" s="236"/>
      <c r="S154" s="236"/>
      <c r="T154" s="23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8" t="s">
        <v>150</v>
      </c>
      <c r="AU154" s="238" t="s">
        <v>21</v>
      </c>
      <c r="AV154" s="13" t="s">
        <v>21</v>
      </c>
      <c r="AW154" s="13" t="s">
        <v>42</v>
      </c>
      <c r="AX154" s="13" t="s">
        <v>90</v>
      </c>
      <c r="AY154" s="238" t="s">
        <v>128</v>
      </c>
    </row>
    <row r="155" s="2" customFormat="1">
      <c r="A155" s="42"/>
      <c r="B155" s="43"/>
      <c r="C155" s="44"/>
      <c r="D155" s="223" t="s">
        <v>251</v>
      </c>
      <c r="E155" s="44"/>
      <c r="F155" s="256" t="s">
        <v>252</v>
      </c>
      <c r="G155" s="44"/>
      <c r="H155" s="44"/>
      <c r="I155" s="44"/>
      <c r="J155" s="44"/>
      <c r="K155" s="44"/>
      <c r="L155" s="48"/>
      <c r="M155" s="226"/>
      <c r="N155" s="227"/>
      <c r="O155" s="88"/>
      <c r="P155" s="88"/>
      <c r="Q155" s="88"/>
      <c r="R155" s="88"/>
      <c r="S155" s="88"/>
      <c r="T155" s="89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U155" s="20" t="s">
        <v>21</v>
      </c>
    </row>
    <row r="156" s="2" customFormat="1">
      <c r="A156" s="42"/>
      <c r="B156" s="43"/>
      <c r="C156" s="44"/>
      <c r="D156" s="223" t="s">
        <v>251</v>
      </c>
      <c r="E156" s="44"/>
      <c r="F156" s="257" t="s">
        <v>993</v>
      </c>
      <c r="G156" s="44"/>
      <c r="H156" s="258">
        <v>10.5</v>
      </c>
      <c r="I156" s="44"/>
      <c r="J156" s="44"/>
      <c r="K156" s="44"/>
      <c r="L156" s="48"/>
      <c r="M156" s="226"/>
      <c r="N156" s="227"/>
      <c r="O156" s="88"/>
      <c r="P156" s="88"/>
      <c r="Q156" s="88"/>
      <c r="R156" s="88"/>
      <c r="S156" s="88"/>
      <c r="T156" s="89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U156" s="20" t="s">
        <v>21</v>
      </c>
    </row>
    <row r="157" s="2" customFormat="1">
      <c r="A157" s="42"/>
      <c r="B157" s="43"/>
      <c r="C157" s="44"/>
      <c r="D157" s="223" t="s">
        <v>251</v>
      </c>
      <c r="E157" s="44"/>
      <c r="F157" s="257" t="s">
        <v>994</v>
      </c>
      <c r="G157" s="44"/>
      <c r="H157" s="258">
        <v>9.5</v>
      </c>
      <c r="I157" s="44"/>
      <c r="J157" s="44"/>
      <c r="K157" s="44"/>
      <c r="L157" s="48"/>
      <c r="M157" s="226"/>
      <c r="N157" s="227"/>
      <c r="O157" s="88"/>
      <c r="P157" s="88"/>
      <c r="Q157" s="88"/>
      <c r="R157" s="88"/>
      <c r="S157" s="88"/>
      <c r="T157" s="89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U157" s="20" t="s">
        <v>21</v>
      </c>
    </row>
    <row r="158" s="2" customFormat="1">
      <c r="A158" s="42"/>
      <c r="B158" s="43"/>
      <c r="C158" s="44"/>
      <c r="D158" s="223" t="s">
        <v>251</v>
      </c>
      <c r="E158" s="44"/>
      <c r="F158" s="257" t="s">
        <v>995</v>
      </c>
      <c r="G158" s="44"/>
      <c r="H158" s="258">
        <v>8.5999999999999996</v>
      </c>
      <c r="I158" s="44"/>
      <c r="J158" s="44"/>
      <c r="K158" s="44"/>
      <c r="L158" s="48"/>
      <c r="M158" s="226"/>
      <c r="N158" s="227"/>
      <c r="O158" s="88"/>
      <c r="P158" s="88"/>
      <c r="Q158" s="88"/>
      <c r="R158" s="88"/>
      <c r="S158" s="88"/>
      <c r="T158" s="89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U158" s="20" t="s">
        <v>21</v>
      </c>
    </row>
    <row r="159" s="2" customFormat="1">
      <c r="A159" s="42"/>
      <c r="B159" s="43"/>
      <c r="C159" s="44"/>
      <c r="D159" s="223" t="s">
        <v>251</v>
      </c>
      <c r="E159" s="44"/>
      <c r="F159" s="257" t="s">
        <v>996</v>
      </c>
      <c r="G159" s="44"/>
      <c r="H159" s="258">
        <v>8.5999999999999996</v>
      </c>
      <c r="I159" s="44"/>
      <c r="J159" s="44"/>
      <c r="K159" s="44"/>
      <c r="L159" s="48"/>
      <c r="M159" s="226"/>
      <c r="N159" s="227"/>
      <c r="O159" s="88"/>
      <c r="P159" s="88"/>
      <c r="Q159" s="88"/>
      <c r="R159" s="88"/>
      <c r="S159" s="88"/>
      <c r="T159" s="89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U159" s="20" t="s">
        <v>21</v>
      </c>
    </row>
    <row r="160" s="2" customFormat="1">
      <c r="A160" s="42"/>
      <c r="B160" s="43"/>
      <c r="C160" s="44"/>
      <c r="D160" s="223" t="s">
        <v>251</v>
      </c>
      <c r="E160" s="44"/>
      <c r="F160" s="257" t="s">
        <v>997</v>
      </c>
      <c r="G160" s="44"/>
      <c r="H160" s="258">
        <v>8.5999999999999996</v>
      </c>
      <c r="I160" s="44"/>
      <c r="J160" s="44"/>
      <c r="K160" s="44"/>
      <c r="L160" s="48"/>
      <c r="M160" s="226"/>
      <c r="N160" s="227"/>
      <c r="O160" s="88"/>
      <c r="P160" s="88"/>
      <c r="Q160" s="88"/>
      <c r="R160" s="88"/>
      <c r="S160" s="88"/>
      <c r="T160" s="89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U160" s="20" t="s">
        <v>21</v>
      </c>
    </row>
    <row r="161" s="2" customFormat="1">
      <c r="A161" s="42"/>
      <c r="B161" s="43"/>
      <c r="C161" s="44"/>
      <c r="D161" s="223" t="s">
        <v>251</v>
      </c>
      <c r="E161" s="44"/>
      <c r="F161" s="257" t="s">
        <v>998</v>
      </c>
      <c r="G161" s="44"/>
      <c r="H161" s="258">
        <v>17.399999999999999</v>
      </c>
      <c r="I161" s="44"/>
      <c r="J161" s="44"/>
      <c r="K161" s="44"/>
      <c r="L161" s="48"/>
      <c r="M161" s="226"/>
      <c r="N161" s="227"/>
      <c r="O161" s="88"/>
      <c r="P161" s="88"/>
      <c r="Q161" s="88"/>
      <c r="R161" s="88"/>
      <c r="S161" s="88"/>
      <c r="T161" s="89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U161" s="20" t="s">
        <v>21</v>
      </c>
    </row>
    <row r="162" s="2" customFormat="1">
      <c r="A162" s="42"/>
      <c r="B162" s="43"/>
      <c r="C162" s="44"/>
      <c r="D162" s="223" t="s">
        <v>251</v>
      </c>
      <c r="E162" s="44"/>
      <c r="F162" s="257" t="s">
        <v>257</v>
      </c>
      <c r="G162" s="44"/>
      <c r="H162" s="258">
        <v>63.200000000000003</v>
      </c>
      <c r="I162" s="44"/>
      <c r="J162" s="44"/>
      <c r="K162" s="44"/>
      <c r="L162" s="48"/>
      <c r="M162" s="226"/>
      <c r="N162" s="227"/>
      <c r="O162" s="88"/>
      <c r="P162" s="88"/>
      <c r="Q162" s="88"/>
      <c r="R162" s="88"/>
      <c r="S162" s="88"/>
      <c r="T162" s="89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U162" s="20" t="s">
        <v>21</v>
      </c>
    </row>
    <row r="163" s="2" customFormat="1" ht="16.5" customHeight="1">
      <c r="A163" s="42"/>
      <c r="B163" s="43"/>
      <c r="C163" s="210" t="s">
        <v>8</v>
      </c>
      <c r="D163" s="210" t="s">
        <v>131</v>
      </c>
      <c r="E163" s="211" t="s">
        <v>307</v>
      </c>
      <c r="F163" s="212" t="s">
        <v>308</v>
      </c>
      <c r="G163" s="213" t="s">
        <v>190</v>
      </c>
      <c r="H163" s="214">
        <v>121.25400000000001</v>
      </c>
      <c r="I163" s="215"/>
      <c r="J163" s="216">
        <f>ROUND(I163*H163,2)</f>
        <v>0</v>
      </c>
      <c r="K163" s="212" t="s">
        <v>221</v>
      </c>
      <c r="L163" s="48"/>
      <c r="M163" s="217" t="s">
        <v>44</v>
      </c>
      <c r="N163" s="218" t="s">
        <v>53</v>
      </c>
      <c r="O163" s="88"/>
      <c r="P163" s="219">
        <f>O163*H163</f>
        <v>0</v>
      </c>
      <c r="Q163" s="219">
        <v>0.00149</v>
      </c>
      <c r="R163" s="219">
        <f>Q163*H163</f>
        <v>0.18066846</v>
      </c>
      <c r="S163" s="219">
        <v>0</v>
      </c>
      <c r="T163" s="220">
        <f>S163*H163</f>
        <v>0</v>
      </c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R163" s="221" t="s">
        <v>146</v>
      </c>
      <c r="AT163" s="221" t="s">
        <v>131</v>
      </c>
      <c r="AU163" s="221" t="s">
        <v>21</v>
      </c>
      <c r="AY163" s="20" t="s">
        <v>128</v>
      </c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20" t="s">
        <v>90</v>
      </c>
      <c r="BK163" s="222">
        <f>ROUND(I163*H163,2)</f>
        <v>0</v>
      </c>
      <c r="BL163" s="20" t="s">
        <v>146</v>
      </c>
      <c r="BM163" s="221" t="s">
        <v>1003</v>
      </c>
    </row>
    <row r="164" s="2" customFormat="1">
      <c r="A164" s="42"/>
      <c r="B164" s="43"/>
      <c r="C164" s="44"/>
      <c r="D164" s="243" t="s">
        <v>223</v>
      </c>
      <c r="E164" s="44"/>
      <c r="F164" s="244" t="s">
        <v>310</v>
      </c>
      <c r="G164" s="44"/>
      <c r="H164" s="44"/>
      <c r="I164" s="225"/>
      <c r="J164" s="44"/>
      <c r="K164" s="44"/>
      <c r="L164" s="48"/>
      <c r="M164" s="226"/>
      <c r="N164" s="227"/>
      <c r="O164" s="88"/>
      <c r="P164" s="88"/>
      <c r="Q164" s="88"/>
      <c r="R164" s="88"/>
      <c r="S164" s="88"/>
      <c r="T164" s="89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T164" s="20" t="s">
        <v>223</v>
      </c>
      <c r="AU164" s="20" t="s">
        <v>21</v>
      </c>
    </row>
    <row r="165" s="2" customFormat="1">
      <c r="A165" s="42"/>
      <c r="B165" s="43"/>
      <c r="C165" s="44"/>
      <c r="D165" s="223" t="s">
        <v>137</v>
      </c>
      <c r="E165" s="44"/>
      <c r="F165" s="224" t="s">
        <v>311</v>
      </c>
      <c r="G165" s="44"/>
      <c r="H165" s="44"/>
      <c r="I165" s="225"/>
      <c r="J165" s="44"/>
      <c r="K165" s="44"/>
      <c r="L165" s="48"/>
      <c r="M165" s="226"/>
      <c r="N165" s="227"/>
      <c r="O165" s="88"/>
      <c r="P165" s="88"/>
      <c r="Q165" s="88"/>
      <c r="R165" s="88"/>
      <c r="S165" s="88"/>
      <c r="T165" s="89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T165" s="20" t="s">
        <v>137</v>
      </c>
      <c r="AU165" s="20" t="s">
        <v>21</v>
      </c>
    </row>
    <row r="166" s="13" customFormat="1">
      <c r="A166" s="13"/>
      <c r="B166" s="228"/>
      <c r="C166" s="229"/>
      <c r="D166" s="223" t="s">
        <v>150</v>
      </c>
      <c r="E166" s="230" t="s">
        <v>44</v>
      </c>
      <c r="F166" s="231" t="s">
        <v>1004</v>
      </c>
      <c r="G166" s="229"/>
      <c r="H166" s="232">
        <v>16.199999999999999</v>
      </c>
      <c r="I166" s="233"/>
      <c r="J166" s="229"/>
      <c r="K166" s="229"/>
      <c r="L166" s="234"/>
      <c r="M166" s="235"/>
      <c r="N166" s="236"/>
      <c r="O166" s="236"/>
      <c r="P166" s="236"/>
      <c r="Q166" s="236"/>
      <c r="R166" s="236"/>
      <c r="S166" s="236"/>
      <c r="T166" s="23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8" t="s">
        <v>150</v>
      </c>
      <c r="AU166" s="238" t="s">
        <v>21</v>
      </c>
      <c r="AV166" s="13" t="s">
        <v>21</v>
      </c>
      <c r="AW166" s="13" t="s">
        <v>42</v>
      </c>
      <c r="AX166" s="13" t="s">
        <v>82</v>
      </c>
      <c r="AY166" s="238" t="s">
        <v>128</v>
      </c>
    </row>
    <row r="167" s="13" customFormat="1">
      <c r="A167" s="13"/>
      <c r="B167" s="228"/>
      <c r="C167" s="229"/>
      <c r="D167" s="223" t="s">
        <v>150</v>
      </c>
      <c r="E167" s="230" t="s">
        <v>44</v>
      </c>
      <c r="F167" s="231" t="s">
        <v>1005</v>
      </c>
      <c r="G167" s="229"/>
      <c r="H167" s="232">
        <v>25.5</v>
      </c>
      <c r="I167" s="233"/>
      <c r="J167" s="229"/>
      <c r="K167" s="229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150</v>
      </c>
      <c r="AU167" s="238" t="s">
        <v>21</v>
      </c>
      <c r="AV167" s="13" t="s">
        <v>21</v>
      </c>
      <c r="AW167" s="13" t="s">
        <v>42</v>
      </c>
      <c r="AX167" s="13" t="s">
        <v>82</v>
      </c>
      <c r="AY167" s="238" t="s">
        <v>128</v>
      </c>
    </row>
    <row r="168" s="13" customFormat="1">
      <c r="A168" s="13"/>
      <c r="B168" s="228"/>
      <c r="C168" s="229"/>
      <c r="D168" s="223" t="s">
        <v>150</v>
      </c>
      <c r="E168" s="230" t="s">
        <v>44</v>
      </c>
      <c r="F168" s="231" t="s">
        <v>1006</v>
      </c>
      <c r="G168" s="229"/>
      <c r="H168" s="232">
        <v>13.5</v>
      </c>
      <c r="I168" s="233"/>
      <c r="J168" s="229"/>
      <c r="K168" s="229"/>
      <c r="L168" s="234"/>
      <c r="M168" s="235"/>
      <c r="N168" s="236"/>
      <c r="O168" s="236"/>
      <c r="P168" s="236"/>
      <c r="Q168" s="236"/>
      <c r="R168" s="236"/>
      <c r="S168" s="236"/>
      <c r="T168" s="23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8" t="s">
        <v>150</v>
      </c>
      <c r="AU168" s="238" t="s">
        <v>21</v>
      </c>
      <c r="AV168" s="13" t="s">
        <v>21</v>
      </c>
      <c r="AW168" s="13" t="s">
        <v>42</v>
      </c>
      <c r="AX168" s="13" t="s">
        <v>82</v>
      </c>
      <c r="AY168" s="238" t="s">
        <v>128</v>
      </c>
    </row>
    <row r="169" s="13" customFormat="1">
      <c r="A169" s="13"/>
      <c r="B169" s="228"/>
      <c r="C169" s="229"/>
      <c r="D169" s="223" t="s">
        <v>150</v>
      </c>
      <c r="E169" s="230" t="s">
        <v>44</v>
      </c>
      <c r="F169" s="231" t="s">
        <v>1007</v>
      </c>
      <c r="G169" s="229"/>
      <c r="H169" s="232">
        <v>29.393999999999998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150</v>
      </c>
      <c r="AU169" s="238" t="s">
        <v>21</v>
      </c>
      <c r="AV169" s="13" t="s">
        <v>21</v>
      </c>
      <c r="AW169" s="13" t="s">
        <v>42</v>
      </c>
      <c r="AX169" s="13" t="s">
        <v>82</v>
      </c>
      <c r="AY169" s="238" t="s">
        <v>128</v>
      </c>
    </row>
    <row r="170" s="13" customFormat="1">
      <c r="A170" s="13"/>
      <c r="B170" s="228"/>
      <c r="C170" s="229"/>
      <c r="D170" s="223" t="s">
        <v>150</v>
      </c>
      <c r="E170" s="230" t="s">
        <v>44</v>
      </c>
      <c r="F170" s="231" t="s">
        <v>1008</v>
      </c>
      <c r="G170" s="229"/>
      <c r="H170" s="232">
        <v>17.760000000000002</v>
      </c>
      <c r="I170" s="233"/>
      <c r="J170" s="229"/>
      <c r="K170" s="229"/>
      <c r="L170" s="234"/>
      <c r="M170" s="235"/>
      <c r="N170" s="236"/>
      <c r="O170" s="236"/>
      <c r="P170" s="236"/>
      <c r="Q170" s="236"/>
      <c r="R170" s="236"/>
      <c r="S170" s="236"/>
      <c r="T170" s="23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8" t="s">
        <v>150</v>
      </c>
      <c r="AU170" s="238" t="s">
        <v>21</v>
      </c>
      <c r="AV170" s="13" t="s">
        <v>21</v>
      </c>
      <c r="AW170" s="13" t="s">
        <v>42</v>
      </c>
      <c r="AX170" s="13" t="s">
        <v>82</v>
      </c>
      <c r="AY170" s="238" t="s">
        <v>128</v>
      </c>
    </row>
    <row r="171" s="13" customFormat="1">
      <c r="A171" s="13"/>
      <c r="B171" s="228"/>
      <c r="C171" s="229"/>
      <c r="D171" s="223" t="s">
        <v>150</v>
      </c>
      <c r="E171" s="230" t="s">
        <v>44</v>
      </c>
      <c r="F171" s="231" t="s">
        <v>1009</v>
      </c>
      <c r="G171" s="229"/>
      <c r="H171" s="232">
        <v>18.899999999999999</v>
      </c>
      <c r="I171" s="233"/>
      <c r="J171" s="229"/>
      <c r="K171" s="229"/>
      <c r="L171" s="234"/>
      <c r="M171" s="235"/>
      <c r="N171" s="236"/>
      <c r="O171" s="236"/>
      <c r="P171" s="236"/>
      <c r="Q171" s="236"/>
      <c r="R171" s="236"/>
      <c r="S171" s="236"/>
      <c r="T171" s="23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8" t="s">
        <v>150</v>
      </c>
      <c r="AU171" s="238" t="s">
        <v>21</v>
      </c>
      <c r="AV171" s="13" t="s">
        <v>21</v>
      </c>
      <c r="AW171" s="13" t="s">
        <v>42</v>
      </c>
      <c r="AX171" s="13" t="s">
        <v>82</v>
      </c>
      <c r="AY171" s="238" t="s">
        <v>128</v>
      </c>
    </row>
    <row r="172" s="14" customFormat="1">
      <c r="A172" s="14"/>
      <c r="B172" s="245"/>
      <c r="C172" s="246"/>
      <c r="D172" s="223" t="s">
        <v>150</v>
      </c>
      <c r="E172" s="247" t="s">
        <v>44</v>
      </c>
      <c r="F172" s="248" t="s">
        <v>245</v>
      </c>
      <c r="G172" s="246"/>
      <c r="H172" s="249">
        <v>121.25400000000001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5" t="s">
        <v>150</v>
      </c>
      <c r="AU172" s="255" t="s">
        <v>21</v>
      </c>
      <c r="AV172" s="14" t="s">
        <v>146</v>
      </c>
      <c r="AW172" s="14" t="s">
        <v>42</v>
      </c>
      <c r="AX172" s="14" t="s">
        <v>90</v>
      </c>
      <c r="AY172" s="255" t="s">
        <v>128</v>
      </c>
    </row>
    <row r="173" s="2" customFormat="1" ht="24.15" customHeight="1">
      <c r="A173" s="42"/>
      <c r="B173" s="43"/>
      <c r="C173" s="210" t="s">
        <v>295</v>
      </c>
      <c r="D173" s="210" t="s">
        <v>131</v>
      </c>
      <c r="E173" s="211" t="s">
        <v>317</v>
      </c>
      <c r="F173" s="212" t="s">
        <v>318</v>
      </c>
      <c r="G173" s="213" t="s">
        <v>190</v>
      </c>
      <c r="H173" s="214">
        <v>121.25400000000001</v>
      </c>
      <c r="I173" s="215"/>
      <c r="J173" s="216">
        <f>ROUND(I173*H173,2)</f>
        <v>0</v>
      </c>
      <c r="K173" s="212" t="s">
        <v>221</v>
      </c>
      <c r="L173" s="48"/>
      <c r="M173" s="217" t="s">
        <v>44</v>
      </c>
      <c r="N173" s="218" t="s">
        <v>53</v>
      </c>
      <c r="O173" s="88"/>
      <c r="P173" s="219">
        <f>O173*H173</f>
        <v>0</v>
      </c>
      <c r="Q173" s="219">
        <v>0</v>
      </c>
      <c r="R173" s="219">
        <f>Q173*H173</f>
        <v>0</v>
      </c>
      <c r="S173" s="219">
        <v>0</v>
      </c>
      <c r="T173" s="220">
        <f>S173*H173</f>
        <v>0</v>
      </c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R173" s="221" t="s">
        <v>146</v>
      </c>
      <c r="AT173" s="221" t="s">
        <v>131</v>
      </c>
      <c r="AU173" s="221" t="s">
        <v>21</v>
      </c>
      <c r="AY173" s="20" t="s">
        <v>128</v>
      </c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20" t="s">
        <v>90</v>
      </c>
      <c r="BK173" s="222">
        <f>ROUND(I173*H173,2)</f>
        <v>0</v>
      </c>
      <c r="BL173" s="20" t="s">
        <v>146</v>
      </c>
      <c r="BM173" s="221" t="s">
        <v>1010</v>
      </c>
    </row>
    <row r="174" s="2" customFormat="1">
      <c r="A174" s="42"/>
      <c r="B174" s="43"/>
      <c r="C174" s="44"/>
      <c r="D174" s="243" t="s">
        <v>223</v>
      </c>
      <c r="E174" s="44"/>
      <c r="F174" s="244" t="s">
        <v>320</v>
      </c>
      <c r="G174" s="44"/>
      <c r="H174" s="44"/>
      <c r="I174" s="225"/>
      <c r="J174" s="44"/>
      <c r="K174" s="44"/>
      <c r="L174" s="48"/>
      <c r="M174" s="226"/>
      <c r="N174" s="227"/>
      <c r="O174" s="88"/>
      <c r="P174" s="88"/>
      <c r="Q174" s="88"/>
      <c r="R174" s="88"/>
      <c r="S174" s="88"/>
      <c r="T174" s="89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T174" s="20" t="s">
        <v>223</v>
      </c>
      <c r="AU174" s="20" t="s">
        <v>21</v>
      </c>
    </row>
    <row r="175" s="2" customFormat="1">
      <c r="A175" s="42"/>
      <c r="B175" s="43"/>
      <c r="C175" s="44"/>
      <c r="D175" s="223" t="s">
        <v>137</v>
      </c>
      <c r="E175" s="44"/>
      <c r="F175" s="224" t="s">
        <v>311</v>
      </c>
      <c r="G175" s="44"/>
      <c r="H175" s="44"/>
      <c r="I175" s="225"/>
      <c r="J175" s="44"/>
      <c r="K175" s="44"/>
      <c r="L175" s="48"/>
      <c r="M175" s="226"/>
      <c r="N175" s="227"/>
      <c r="O175" s="88"/>
      <c r="P175" s="88"/>
      <c r="Q175" s="88"/>
      <c r="R175" s="88"/>
      <c r="S175" s="88"/>
      <c r="T175" s="89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T175" s="20" t="s">
        <v>137</v>
      </c>
      <c r="AU175" s="20" t="s">
        <v>21</v>
      </c>
    </row>
    <row r="176" s="13" customFormat="1">
      <c r="A176" s="13"/>
      <c r="B176" s="228"/>
      <c r="C176" s="229"/>
      <c r="D176" s="223" t="s">
        <v>150</v>
      </c>
      <c r="E176" s="230" t="s">
        <v>44</v>
      </c>
      <c r="F176" s="231" t="s">
        <v>1004</v>
      </c>
      <c r="G176" s="229"/>
      <c r="H176" s="232">
        <v>16.199999999999999</v>
      </c>
      <c r="I176" s="233"/>
      <c r="J176" s="229"/>
      <c r="K176" s="229"/>
      <c r="L176" s="234"/>
      <c r="M176" s="235"/>
      <c r="N176" s="236"/>
      <c r="O176" s="236"/>
      <c r="P176" s="236"/>
      <c r="Q176" s="236"/>
      <c r="R176" s="236"/>
      <c r="S176" s="236"/>
      <c r="T176" s="23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8" t="s">
        <v>150</v>
      </c>
      <c r="AU176" s="238" t="s">
        <v>21</v>
      </c>
      <c r="AV176" s="13" t="s">
        <v>21</v>
      </c>
      <c r="AW176" s="13" t="s">
        <v>42</v>
      </c>
      <c r="AX176" s="13" t="s">
        <v>82</v>
      </c>
      <c r="AY176" s="238" t="s">
        <v>128</v>
      </c>
    </row>
    <row r="177" s="13" customFormat="1">
      <c r="A177" s="13"/>
      <c r="B177" s="228"/>
      <c r="C177" s="229"/>
      <c r="D177" s="223" t="s">
        <v>150</v>
      </c>
      <c r="E177" s="230" t="s">
        <v>44</v>
      </c>
      <c r="F177" s="231" t="s">
        <v>1005</v>
      </c>
      <c r="G177" s="229"/>
      <c r="H177" s="232">
        <v>25.5</v>
      </c>
      <c r="I177" s="233"/>
      <c r="J177" s="229"/>
      <c r="K177" s="229"/>
      <c r="L177" s="234"/>
      <c r="M177" s="235"/>
      <c r="N177" s="236"/>
      <c r="O177" s="236"/>
      <c r="P177" s="236"/>
      <c r="Q177" s="236"/>
      <c r="R177" s="236"/>
      <c r="S177" s="236"/>
      <c r="T177" s="23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8" t="s">
        <v>150</v>
      </c>
      <c r="AU177" s="238" t="s">
        <v>21</v>
      </c>
      <c r="AV177" s="13" t="s">
        <v>21</v>
      </c>
      <c r="AW177" s="13" t="s">
        <v>42</v>
      </c>
      <c r="AX177" s="13" t="s">
        <v>82</v>
      </c>
      <c r="AY177" s="238" t="s">
        <v>128</v>
      </c>
    </row>
    <row r="178" s="13" customFormat="1">
      <c r="A178" s="13"/>
      <c r="B178" s="228"/>
      <c r="C178" s="229"/>
      <c r="D178" s="223" t="s">
        <v>150</v>
      </c>
      <c r="E178" s="230" t="s">
        <v>44</v>
      </c>
      <c r="F178" s="231" t="s">
        <v>1006</v>
      </c>
      <c r="G178" s="229"/>
      <c r="H178" s="232">
        <v>13.5</v>
      </c>
      <c r="I178" s="233"/>
      <c r="J178" s="229"/>
      <c r="K178" s="229"/>
      <c r="L178" s="234"/>
      <c r="M178" s="235"/>
      <c r="N178" s="236"/>
      <c r="O178" s="236"/>
      <c r="P178" s="236"/>
      <c r="Q178" s="236"/>
      <c r="R178" s="236"/>
      <c r="S178" s="236"/>
      <c r="T178" s="23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8" t="s">
        <v>150</v>
      </c>
      <c r="AU178" s="238" t="s">
        <v>21</v>
      </c>
      <c r="AV178" s="13" t="s">
        <v>21</v>
      </c>
      <c r="AW178" s="13" t="s">
        <v>42</v>
      </c>
      <c r="AX178" s="13" t="s">
        <v>82</v>
      </c>
      <c r="AY178" s="238" t="s">
        <v>128</v>
      </c>
    </row>
    <row r="179" s="13" customFormat="1">
      <c r="A179" s="13"/>
      <c r="B179" s="228"/>
      <c r="C179" s="229"/>
      <c r="D179" s="223" t="s">
        <v>150</v>
      </c>
      <c r="E179" s="230" t="s">
        <v>44</v>
      </c>
      <c r="F179" s="231" t="s">
        <v>1007</v>
      </c>
      <c r="G179" s="229"/>
      <c r="H179" s="232">
        <v>29.393999999999998</v>
      </c>
      <c r="I179" s="233"/>
      <c r="J179" s="229"/>
      <c r="K179" s="229"/>
      <c r="L179" s="234"/>
      <c r="M179" s="235"/>
      <c r="N179" s="236"/>
      <c r="O179" s="236"/>
      <c r="P179" s="236"/>
      <c r="Q179" s="236"/>
      <c r="R179" s="236"/>
      <c r="S179" s="236"/>
      <c r="T179" s="23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8" t="s">
        <v>150</v>
      </c>
      <c r="AU179" s="238" t="s">
        <v>21</v>
      </c>
      <c r="AV179" s="13" t="s">
        <v>21</v>
      </c>
      <c r="AW179" s="13" t="s">
        <v>42</v>
      </c>
      <c r="AX179" s="13" t="s">
        <v>82</v>
      </c>
      <c r="AY179" s="238" t="s">
        <v>128</v>
      </c>
    </row>
    <row r="180" s="13" customFormat="1">
      <c r="A180" s="13"/>
      <c r="B180" s="228"/>
      <c r="C180" s="229"/>
      <c r="D180" s="223" t="s">
        <v>150</v>
      </c>
      <c r="E180" s="230" t="s">
        <v>44</v>
      </c>
      <c r="F180" s="231" t="s">
        <v>1008</v>
      </c>
      <c r="G180" s="229"/>
      <c r="H180" s="232">
        <v>17.760000000000002</v>
      </c>
      <c r="I180" s="233"/>
      <c r="J180" s="229"/>
      <c r="K180" s="229"/>
      <c r="L180" s="234"/>
      <c r="M180" s="235"/>
      <c r="N180" s="236"/>
      <c r="O180" s="236"/>
      <c r="P180" s="236"/>
      <c r="Q180" s="236"/>
      <c r="R180" s="236"/>
      <c r="S180" s="236"/>
      <c r="T180" s="23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8" t="s">
        <v>150</v>
      </c>
      <c r="AU180" s="238" t="s">
        <v>21</v>
      </c>
      <c r="AV180" s="13" t="s">
        <v>21</v>
      </c>
      <c r="AW180" s="13" t="s">
        <v>42</v>
      </c>
      <c r="AX180" s="13" t="s">
        <v>82</v>
      </c>
      <c r="AY180" s="238" t="s">
        <v>128</v>
      </c>
    </row>
    <row r="181" s="13" customFormat="1">
      <c r="A181" s="13"/>
      <c r="B181" s="228"/>
      <c r="C181" s="229"/>
      <c r="D181" s="223" t="s">
        <v>150</v>
      </c>
      <c r="E181" s="230" t="s">
        <v>44</v>
      </c>
      <c r="F181" s="231" t="s">
        <v>1009</v>
      </c>
      <c r="G181" s="229"/>
      <c r="H181" s="232">
        <v>18.899999999999999</v>
      </c>
      <c r="I181" s="233"/>
      <c r="J181" s="229"/>
      <c r="K181" s="229"/>
      <c r="L181" s="234"/>
      <c r="M181" s="235"/>
      <c r="N181" s="236"/>
      <c r="O181" s="236"/>
      <c r="P181" s="236"/>
      <c r="Q181" s="236"/>
      <c r="R181" s="236"/>
      <c r="S181" s="236"/>
      <c r="T181" s="23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8" t="s">
        <v>150</v>
      </c>
      <c r="AU181" s="238" t="s">
        <v>21</v>
      </c>
      <c r="AV181" s="13" t="s">
        <v>21</v>
      </c>
      <c r="AW181" s="13" t="s">
        <v>42</v>
      </c>
      <c r="AX181" s="13" t="s">
        <v>82</v>
      </c>
      <c r="AY181" s="238" t="s">
        <v>128</v>
      </c>
    </row>
    <row r="182" s="14" customFormat="1">
      <c r="A182" s="14"/>
      <c r="B182" s="245"/>
      <c r="C182" s="246"/>
      <c r="D182" s="223" t="s">
        <v>150</v>
      </c>
      <c r="E182" s="247" t="s">
        <v>44</v>
      </c>
      <c r="F182" s="248" t="s">
        <v>245</v>
      </c>
      <c r="G182" s="246"/>
      <c r="H182" s="249">
        <v>121.25400000000001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150</v>
      </c>
      <c r="AU182" s="255" t="s">
        <v>21</v>
      </c>
      <c r="AV182" s="14" t="s">
        <v>146</v>
      </c>
      <c r="AW182" s="14" t="s">
        <v>42</v>
      </c>
      <c r="AX182" s="14" t="s">
        <v>90</v>
      </c>
      <c r="AY182" s="255" t="s">
        <v>128</v>
      </c>
    </row>
    <row r="183" s="2" customFormat="1" ht="21.75" customHeight="1">
      <c r="A183" s="42"/>
      <c r="B183" s="43"/>
      <c r="C183" s="210" t="s">
        <v>301</v>
      </c>
      <c r="D183" s="210" t="s">
        <v>131</v>
      </c>
      <c r="E183" s="211" t="s">
        <v>322</v>
      </c>
      <c r="F183" s="212" t="s">
        <v>323</v>
      </c>
      <c r="G183" s="213" t="s">
        <v>194</v>
      </c>
      <c r="H183" s="214">
        <v>63.200000000000003</v>
      </c>
      <c r="I183" s="215"/>
      <c r="J183" s="216">
        <f>ROUND(I183*H183,2)</f>
        <v>0</v>
      </c>
      <c r="K183" s="212" t="s">
        <v>221</v>
      </c>
      <c r="L183" s="48"/>
      <c r="M183" s="217" t="s">
        <v>44</v>
      </c>
      <c r="N183" s="218" t="s">
        <v>53</v>
      </c>
      <c r="O183" s="88"/>
      <c r="P183" s="219">
        <f>O183*H183</f>
        <v>0</v>
      </c>
      <c r="Q183" s="219">
        <v>0.0013600000000000001</v>
      </c>
      <c r="R183" s="219">
        <f>Q183*H183</f>
        <v>0.085952000000000014</v>
      </c>
      <c r="S183" s="219">
        <v>0</v>
      </c>
      <c r="T183" s="220">
        <f>S183*H183</f>
        <v>0</v>
      </c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R183" s="221" t="s">
        <v>146</v>
      </c>
      <c r="AT183" s="221" t="s">
        <v>131</v>
      </c>
      <c r="AU183" s="221" t="s">
        <v>21</v>
      </c>
      <c r="AY183" s="20" t="s">
        <v>128</v>
      </c>
      <c r="BE183" s="222">
        <f>IF(N183="základní",J183,0)</f>
        <v>0</v>
      </c>
      <c r="BF183" s="222">
        <f>IF(N183="snížená",J183,0)</f>
        <v>0</v>
      </c>
      <c r="BG183" s="222">
        <f>IF(N183="zákl. přenesená",J183,0)</f>
        <v>0</v>
      </c>
      <c r="BH183" s="222">
        <f>IF(N183="sníž. přenesená",J183,0)</f>
        <v>0</v>
      </c>
      <c r="BI183" s="222">
        <f>IF(N183="nulová",J183,0)</f>
        <v>0</v>
      </c>
      <c r="BJ183" s="20" t="s">
        <v>90</v>
      </c>
      <c r="BK183" s="222">
        <f>ROUND(I183*H183,2)</f>
        <v>0</v>
      </c>
      <c r="BL183" s="20" t="s">
        <v>146</v>
      </c>
      <c r="BM183" s="221" t="s">
        <v>1011</v>
      </c>
    </row>
    <row r="184" s="2" customFormat="1">
      <c r="A184" s="42"/>
      <c r="B184" s="43"/>
      <c r="C184" s="44"/>
      <c r="D184" s="243" t="s">
        <v>223</v>
      </c>
      <c r="E184" s="44"/>
      <c r="F184" s="244" t="s">
        <v>325</v>
      </c>
      <c r="G184" s="44"/>
      <c r="H184" s="44"/>
      <c r="I184" s="225"/>
      <c r="J184" s="44"/>
      <c r="K184" s="44"/>
      <c r="L184" s="48"/>
      <c r="M184" s="226"/>
      <c r="N184" s="227"/>
      <c r="O184" s="88"/>
      <c r="P184" s="88"/>
      <c r="Q184" s="88"/>
      <c r="R184" s="88"/>
      <c r="S184" s="88"/>
      <c r="T184" s="89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T184" s="20" t="s">
        <v>223</v>
      </c>
      <c r="AU184" s="20" t="s">
        <v>21</v>
      </c>
    </row>
    <row r="185" s="2" customFormat="1">
      <c r="A185" s="42"/>
      <c r="B185" s="43"/>
      <c r="C185" s="44"/>
      <c r="D185" s="223" t="s">
        <v>137</v>
      </c>
      <c r="E185" s="44"/>
      <c r="F185" s="224" t="s">
        <v>311</v>
      </c>
      <c r="G185" s="44"/>
      <c r="H185" s="44"/>
      <c r="I185" s="225"/>
      <c r="J185" s="44"/>
      <c r="K185" s="44"/>
      <c r="L185" s="48"/>
      <c r="M185" s="226"/>
      <c r="N185" s="227"/>
      <c r="O185" s="88"/>
      <c r="P185" s="88"/>
      <c r="Q185" s="88"/>
      <c r="R185" s="88"/>
      <c r="S185" s="88"/>
      <c r="T185" s="89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T185" s="20" t="s">
        <v>137</v>
      </c>
      <c r="AU185" s="20" t="s">
        <v>21</v>
      </c>
    </row>
    <row r="186" s="13" customFormat="1">
      <c r="A186" s="13"/>
      <c r="B186" s="228"/>
      <c r="C186" s="229"/>
      <c r="D186" s="223" t="s">
        <v>150</v>
      </c>
      <c r="E186" s="230" t="s">
        <v>44</v>
      </c>
      <c r="F186" s="231" t="s">
        <v>993</v>
      </c>
      <c r="G186" s="229"/>
      <c r="H186" s="232">
        <v>10.5</v>
      </c>
      <c r="I186" s="233"/>
      <c r="J186" s="229"/>
      <c r="K186" s="229"/>
      <c r="L186" s="234"/>
      <c r="M186" s="235"/>
      <c r="N186" s="236"/>
      <c r="O186" s="236"/>
      <c r="P186" s="236"/>
      <c r="Q186" s="236"/>
      <c r="R186" s="236"/>
      <c r="S186" s="236"/>
      <c r="T186" s="23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8" t="s">
        <v>150</v>
      </c>
      <c r="AU186" s="238" t="s">
        <v>21</v>
      </c>
      <c r="AV186" s="13" t="s">
        <v>21</v>
      </c>
      <c r="AW186" s="13" t="s">
        <v>42</v>
      </c>
      <c r="AX186" s="13" t="s">
        <v>82</v>
      </c>
      <c r="AY186" s="238" t="s">
        <v>128</v>
      </c>
    </row>
    <row r="187" s="13" customFormat="1">
      <c r="A187" s="13"/>
      <c r="B187" s="228"/>
      <c r="C187" s="229"/>
      <c r="D187" s="223" t="s">
        <v>150</v>
      </c>
      <c r="E187" s="230" t="s">
        <v>44</v>
      </c>
      <c r="F187" s="231" t="s">
        <v>994</v>
      </c>
      <c r="G187" s="229"/>
      <c r="H187" s="232">
        <v>9.5</v>
      </c>
      <c r="I187" s="233"/>
      <c r="J187" s="229"/>
      <c r="K187" s="229"/>
      <c r="L187" s="234"/>
      <c r="M187" s="235"/>
      <c r="N187" s="236"/>
      <c r="O187" s="236"/>
      <c r="P187" s="236"/>
      <c r="Q187" s="236"/>
      <c r="R187" s="236"/>
      <c r="S187" s="236"/>
      <c r="T187" s="23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8" t="s">
        <v>150</v>
      </c>
      <c r="AU187" s="238" t="s">
        <v>21</v>
      </c>
      <c r="AV187" s="13" t="s">
        <v>21</v>
      </c>
      <c r="AW187" s="13" t="s">
        <v>42</v>
      </c>
      <c r="AX187" s="13" t="s">
        <v>82</v>
      </c>
      <c r="AY187" s="238" t="s">
        <v>128</v>
      </c>
    </row>
    <row r="188" s="13" customFormat="1">
      <c r="A188" s="13"/>
      <c r="B188" s="228"/>
      <c r="C188" s="229"/>
      <c r="D188" s="223" t="s">
        <v>150</v>
      </c>
      <c r="E188" s="230" t="s">
        <v>44</v>
      </c>
      <c r="F188" s="231" t="s">
        <v>995</v>
      </c>
      <c r="G188" s="229"/>
      <c r="H188" s="232">
        <v>8.5999999999999996</v>
      </c>
      <c r="I188" s="233"/>
      <c r="J188" s="229"/>
      <c r="K188" s="229"/>
      <c r="L188" s="234"/>
      <c r="M188" s="235"/>
      <c r="N188" s="236"/>
      <c r="O188" s="236"/>
      <c r="P188" s="236"/>
      <c r="Q188" s="236"/>
      <c r="R188" s="236"/>
      <c r="S188" s="236"/>
      <c r="T188" s="23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8" t="s">
        <v>150</v>
      </c>
      <c r="AU188" s="238" t="s">
        <v>21</v>
      </c>
      <c r="AV188" s="13" t="s">
        <v>21</v>
      </c>
      <c r="AW188" s="13" t="s">
        <v>42</v>
      </c>
      <c r="AX188" s="13" t="s">
        <v>82</v>
      </c>
      <c r="AY188" s="238" t="s">
        <v>128</v>
      </c>
    </row>
    <row r="189" s="13" customFormat="1">
      <c r="A189" s="13"/>
      <c r="B189" s="228"/>
      <c r="C189" s="229"/>
      <c r="D189" s="223" t="s">
        <v>150</v>
      </c>
      <c r="E189" s="230" t="s">
        <v>44</v>
      </c>
      <c r="F189" s="231" t="s">
        <v>996</v>
      </c>
      <c r="G189" s="229"/>
      <c r="H189" s="232">
        <v>8.5999999999999996</v>
      </c>
      <c r="I189" s="233"/>
      <c r="J189" s="229"/>
      <c r="K189" s="229"/>
      <c r="L189" s="234"/>
      <c r="M189" s="235"/>
      <c r="N189" s="236"/>
      <c r="O189" s="236"/>
      <c r="P189" s="236"/>
      <c r="Q189" s="236"/>
      <c r="R189" s="236"/>
      <c r="S189" s="236"/>
      <c r="T189" s="23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8" t="s">
        <v>150</v>
      </c>
      <c r="AU189" s="238" t="s">
        <v>21</v>
      </c>
      <c r="AV189" s="13" t="s">
        <v>21</v>
      </c>
      <c r="AW189" s="13" t="s">
        <v>42</v>
      </c>
      <c r="AX189" s="13" t="s">
        <v>82</v>
      </c>
      <c r="AY189" s="238" t="s">
        <v>128</v>
      </c>
    </row>
    <row r="190" s="13" customFormat="1">
      <c r="A190" s="13"/>
      <c r="B190" s="228"/>
      <c r="C190" s="229"/>
      <c r="D190" s="223" t="s">
        <v>150</v>
      </c>
      <c r="E190" s="230" t="s">
        <v>44</v>
      </c>
      <c r="F190" s="231" t="s">
        <v>997</v>
      </c>
      <c r="G190" s="229"/>
      <c r="H190" s="232">
        <v>8.5999999999999996</v>
      </c>
      <c r="I190" s="233"/>
      <c r="J190" s="229"/>
      <c r="K190" s="229"/>
      <c r="L190" s="234"/>
      <c r="M190" s="235"/>
      <c r="N190" s="236"/>
      <c r="O190" s="236"/>
      <c r="P190" s="236"/>
      <c r="Q190" s="236"/>
      <c r="R190" s="236"/>
      <c r="S190" s="236"/>
      <c r="T190" s="23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8" t="s">
        <v>150</v>
      </c>
      <c r="AU190" s="238" t="s">
        <v>21</v>
      </c>
      <c r="AV190" s="13" t="s">
        <v>21</v>
      </c>
      <c r="AW190" s="13" t="s">
        <v>42</v>
      </c>
      <c r="AX190" s="13" t="s">
        <v>82</v>
      </c>
      <c r="AY190" s="238" t="s">
        <v>128</v>
      </c>
    </row>
    <row r="191" s="13" customFormat="1">
      <c r="A191" s="13"/>
      <c r="B191" s="228"/>
      <c r="C191" s="229"/>
      <c r="D191" s="223" t="s">
        <v>150</v>
      </c>
      <c r="E191" s="230" t="s">
        <v>44</v>
      </c>
      <c r="F191" s="231" t="s">
        <v>998</v>
      </c>
      <c r="G191" s="229"/>
      <c r="H191" s="232">
        <v>17.399999999999999</v>
      </c>
      <c r="I191" s="233"/>
      <c r="J191" s="229"/>
      <c r="K191" s="229"/>
      <c r="L191" s="234"/>
      <c r="M191" s="235"/>
      <c r="N191" s="236"/>
      <c r="O191" s="236"/>
      <c r="P191" s="236"/>
      <c r="Q191" s="236"/>
      <c r="R191" s="236"/>
      <c r="S191" s="236"/>
      <c r="T191" s="23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8" t="s">
        <v>150</v>
      </c>
      <c r="AU191" s="238" t="s">
        <v>21</v>
      </c>
      <c r="AV191" s="13" t="s">
        <v>21</v>
      </c>
      <c r="AW191" s="13" t="s">
        <v>42</v>
      </c>
      <c r="AX191" s="13" t="s">
        <v>82</v>
      </c>
      <c r="AY191" s="238" t="s">
        <v>128</v>
      </c>
    </row>
    <row r="192" s="14" customFormat="1">
      <c r="A192" s="14"/>
      <c r="B192" s="245"/>
      <c r="C192" s="246"/>
      <c r="D192" s="223" t="s">
        <v>150</v>
      </c>
      <c r="E192" s="247" t="s">
        <v>44</v>
      </c>
      <c r="F192" s="248" t="s">
        <v>245</v>
      </c>
      <c r="G192" s="246"/>
      <c r="H192" s="249">
        <v>63.200000000000003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5" t="s">
        <v>150</v>
      </c>
      <c r="AU192" s="255" t="s">
        <v>21</v>
      </c>
      <c r="AV192" s="14" t="s">
        <v>146</v>
      </c>
      <c r="AW192" s="14" t="s">
        <v>42</v>
      </c>
      <c r="AX192" s="14" t="s">
        <v>90</v>
      </c>
      <c r="AY192" s="255" t="s">
        <v>128</v>
      </c>
    </row>
    <row r="193" s="2" customFormat="1" ht="24.15" customHeight="1">
      <c r="A193" s="42"/>
      <c r="B193" s="43"/>
      <c r="C193" s="210" t="s">
        <v>306</v>
      </c>
      <c r="D193" s="210" t="s">
        <v>131</v>
      </c>
      <c r="E193" s="211" t="s">
        <v>327</v>
      </c>
      <c r="F193" s="212" t="s">
        <v>328</v>
      </c>
      <c r="G193" s="213" t="s">
        <v>194</v>
      </c>
      <c r="H193" s="214">
        <v>63.200000000000003</v>
      </c>
      <c r="I193" s="215"/>
      <c r="J193" s="216">
        <f>ROUND(I193*H193,2)</f>
        <v>0</v>
      </c>
      <c r="K193" s="212" t="s">
        <v>221</v>
      </c>
      <c r="L193" s="48"/>
      <c r="M193" s="217" t="s">
        <v>44</v>
      </c>
      <c r="N193" s="218" t="s">
        <v>53</v>
      </c>
      <c r="O193" s="88"/>
      <c r="P193" s="219">
        <f>O193*H193</f>
        <v>0</v>
      </c>
      <c r="Q193" s="219">
        <v>0</v>
      </c>
      <c r="R193" s="219">
        <f>Q193*H193</f>
        <v>0</v>
      </c>
      <c r="S193" s="219">
        <v>0</v>
      </c>
      <c r="T193" s="220">
        <f>S193*H193</f>
        <v>0</v>
      </c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R193" s="221" t="s">
        <v>146</v>
      </c>
      <c r="AT193" s="221" t="s">
        <v>131</v>
      </c>
      <c r="AU193" s="221" t="s">
        <v>21</v>
      </c>
      <c r="AY193" s="20" t="s">
        <v>128</v>
      </c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20" t="s">
        <v>90</v>
      </c>
      <c r="BK193" s="222">
        <f>ROUND(I193*H193,2)</f>
        <v>0</v>
      </c>
      <c r="BL193" s="20" t="s">
        <v>146</v>
      </c>
      <c r="BM193" s="221" t="s">
        <v>1012</v>
      </c>
    </row>
    <row r="194" s="2" customFormat="1">
      <c r="A194" s="42"/>
      <c r="B194" s="43"/>
      <c r="C194" s="44"/>
      <c r="D194" s="243" t="s">
        <v>223</v>
      </c>
      <c r="E194" s="44"/>
      <c r="F194" s="244" t="s">
        <v>330</v>
      </c>
      <c r="G194" s="44"/>
      <c r="H194" s="44"/>
      <c r="I194" s="225"/>
      <c r="J194" s="44"/>
      <c r="K194" s="44"/>
      <c r="L194" s="48"/>
      <c r="M194" s="226"/>
      <c r="N194" s="227"/>
      <c r="O194" s="88"/>
      <c r="P194" s="88"/>
      <c r="Q194" s="88"/>
      <c r="R194" s="88"/>
      <c r="S194" s="88"/>
      <c r="T194" s="89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T194" s="20" t="s">
        <v>223</v>
      </c>
      <c r="AU194" s="20" t="s">
        <v>21</v>
      </c>
    </row>
    <row r="195" s="2" customFormat="1">
      <c r="A195" s="42"/>
      <c r="B195" s="43"/>
      <c r="C195" s="44"/>
      <c r="D195" s="223" t="s">
        <v>137</v>
      </c>
      <c r="E195" s="44"/>
      <c r="F195" s="224" t="s">
        <v>311</v>
      </c>
      <c r="G195" s="44"/>
      <c r="H195" s="44"/>
      <c r="I195" s="225"/>
      <c r="J195" s="44"/>
      <c r="K195" s="44"/>
      <c r="L195" s="48"/>
      <c r="M195" s="226"/>
      <c r="N195" s="227"/>
      <c r="O195" s="88"/>
      <c r="P195" s="88"/>
      <c r="Q195" s="88"/>
      <c r="R195" s="88"/>
      <c r="S195" s="88"/>
      <c r="T195" s="89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T195" s="20" t="s">
        <v>137</v>
      </c>
      <c r="AU195" s="20" t="s">
        <v>21</v>
      </c>
    </row>
    <row r="196" s="13" customFormat="1">
      <c r="A196" s="13"/>
      <c r="B196" s="228"/>
      <c r="C196" s="229"/>
      <c r="D196" s="223" t="s">
        <v>150</v>
      </c>
      <c r="E196" s="230" t="s">
        <v>44</v>
      </c>
      <c r="F196" s="231" t="s">
        <v>993</v>
      </c>
      <c r="G196" s="229"/>
      <c r="H196" s="232">
        <v>10.5</v>
      </c>
      <c r="I196" s="233"/>
      <c r="J196" s="229"/>
      <c r="K196" s="229"/>
      <c r="L196" s="234"/>
      <c r="M196" s="235"/>
      <c r="N196" s="236"/>
      <c r="O196" s="236"/>
      <c r="P196" s="236"/>
      <c r="Q196" s="236"/>
      <c r="R196" s="236"/>
      <c r="S196" s="236"/>
      <c r="T196" s="23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8" t="s">
        <v>150</v>
      </c>
      <c r="AU196" s="238" t="s">
        <v>21</v>
      </c>
      <c r="AV196" s="13" t="s">
        <v>21</v>
      </c>
      <c r="AW196" s="13" t="s">
        <v>42</v>
      </c>
      <c r="AX196" s="13" t="s">
        <v>82</v>
      </c>
      <c r="AY196" s="238" t="s">
        <v>128</v>
      </c>
    </row>
    <row r="197" s="13" customFormat="1">
      <c r="A197" s="13"/>
      <c r="B197" s="228"/>
      <c r="C197" s="229"/>
      <c r="D197" s="223" t="s">
        <v>150</v>
      </c>
      <c r="E197" s="230" t="s">
        <v>44</v>
      </c>
      <c r="F197" s="231" t="s">
        <v>994</v>
      </c>
      <c r="G197" s="229"/>
      <c r="H197" s="232">
        <v>9.5</v>
      </c>
      <c r="I197" s="233"/>
      <c r="J197" s="229"/>
      <c r="K197" s="229"/>
      <c r="L197" s="234"/>
      <c r="M197" s="235"/>
      <c r="N197" s="236"/>
      <c r="O197" s="236"/>
      <c r="P197" s="236"/>
      <c r="Q197" s="236"/>
      <c r="R197" s="236"/>
      <c r="S197" s="236"/>
      <c r="T197" s="23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8" t="s">
        <v>150</v>
      </c>
      <c r="AU197" s="238" t="s">
        <v>21</v>
      </c>
      <c r="AV197" s="13" t="s">
        <v>21</v>
      </c>
      <c r="AW197" s="13" t="s">
        <v>42</v>
      </c>
      <c r="AX197" s="13" t="s">
        <v>82</v>
      </c>
      <c r="AY197" s="238" t="s">
        <v>128</v>
      </c>
    </row>
    <row r="198" s="13" customFormat="1">
      <c r="A198" s="13"/>
      <c r="B198" s="228"/>
      <c r="C198" s="229"/>
      <c r="D198" s="223" t="s">
        <v>150</v>
      </c>
      <c r="E198" s="230" t="s">
        <v>44</v>
      </c>
      <c r="F198" s="231" t="s">
        <v>995</v>
      </c>
      <c r="G198" s="229"/>
      <c r="H198" s="232">
        <v>8.5999999999999996</v>
      </c>
      <c r="I198" s="233"/>
      <c r="J198" s="229"/>
      <c r="K198" s="229"/>
      <c r="L198" s="234"/>
      <c r="M198" s="235"/>
      <c r="N198" s="236"/>
      <c r="O198" s="236"/>
      <c r="P198" s="236"/>
      <c r="Q198" s="236"/>
      <c r="R198" s="236"/>
      <c r="S198" s="236"/>
      <c r="T198" s="23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8" t="s">
        <v>150</v>
      </c>
      <c r="AU198" s="238" t="s">
        <v>21</v>
      </c>
      <c r="AV198" s="13" t="s">
        <v>21</v>
      </c>
      <c r="AW198" s="13" t="s">
        <v>42</v>
      </c>
      <c r="AX198" s="13" t="s">
        <v>82</v>
      </c>
      <c r="AY198" s="238" t="s">
        <v>128</v>
      </c>
    </row>
    <row r="199" s="13" customFormat="1">
      <c r="A199" s="13"/>
      <c r="B199" s="228"/>
      <c r="C199" s="229"/>
      <c r="D199" s="223" t="s">
        <v>150</v>
      </c>
      <c r="E199" s="230" t="s">
        <v>44</v>
      </c>
      <c r="F199" s="231" t="s">
        <v>996</v>
      </c>
      <c r="G199" s="229"/>
      <c r="H199" s="232">
        <v>8.5999999999999996</v>
      </c>
      <c r="I199" s="233"/>
      <c r="J199" s="229"/>
      <c r="K199" s="229"/>
      <c r="L199" s="234"/>
      <c r="M199" s="235"/>
      <c r="N199" s="236"/>
      <c r="O199" s="236"/>
      <c r="P199" s="236"/>
      <c r="Q199" s="236"/>
      <c r="R199" s="236"/>
      <c r="S199" s="236"/>
      <c r="T199" s="23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8" t="s">
        <v>150</v>
      </c>
      <c r="AU199" s="238" t="s">
        <v>21</v>
      </c>
      <c r="AV199" s="13" t="s">
        <v>21</v>
      </c>
      <c r="AW199" s="13" t="s">
        <v>42</v>
      </c>
      <c r="AX199" s="13" t="s">
        <v>82</v>
      </c>
      <c r="AY199" s="238" t="s">
        <v>128</v>
      </c>
    </row>
    <row r="200" s="13" customFormat="1">
      <c r="A200" s="13"/>
      <c r="B200" s="228"/>
      <c r="C200" s="229"/>
      <c r="D200" s="223" t="s">
        <v>150</v>
      </c>
      <c r="E200" s="230" t="s">
        <v>44</v>
      </c>
      <c r="F200" s="231" t="s">
        <v>997</v>
      </c>
      <c r="G200" s="229"/>
      <c r="H200" s="232">
        <v>8.5999999999999996</v>
      </c>
      <c r="I200" s="233"/>
      <c r="J200" s="229"/>
      <c r="K200" s="229"/>
      <c r="L200" s="234"/>
      <c r="M200" s="235"/>
      <c r="N200" s="236"/>
      <c r="O200" s="236"/>
      <c r="P200" s="236"/>
      <c r="Q200" s="236"/>
      <c r="R200" s="236"/>
      <c r="S200" s="236"/>
      <c r="T200" s="23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8" t="s">
        <v>150</v>
      </c>
      <c r="AU200" s="238" t="s">
        <v>21</v>
      </c>
      <c r="AV200" s="13" t="s">
        <v>21</v>
      </c>
      <c r="AW200" s="13" t="s">
        <v>42</v>
      </c>
      <c r="AX200" s="13" t="s">
        <v>82</v>
      </c>
      <c r="AY200" s="238" t="s">
        <v>128</v>
      </c>
    </row>
    <row r="201" s="13" customFormat="1">
      <c r="A201" s="13"/>
      <c r="B201" s="228"/>
      <c r="C201" s="229"/>
      <c r="D201" s="223" t="s">
        <v>150</v>
      </c>
      <c r="E201" s="230" t="s">
        <v>44</v>
      </c>
      <c r="F201" s="231" t="s">
        <v>998</v>
      </c>
      <c r="G201" s="229"/>
      <c r="H201" s="232">
        <v>17.399999999999999</v>
      </c>
      <c r="I201" s="233"/>
      <c r="J201" s="229"/>
      <c r="K201" s="229"/>
      <c r="L201" s="234"/>
      <c r="M201" s="235"/>
      <c r="N201" s="236"/>
      <c r="O201" s="236"/>
      <c r="P201" s="236"/>
      <c r="Q201" s="236"/>
      <c r="R201" s="236"/>
      <c r="S201" s="236"/>
      <c r="T201" s="23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8" t="s">
        <v>150</v>
      </c>
      <c r="AU201" s="238" t="s">
        <v>21</v>
      </c>
      <c r="AV201" s="13" t="s">
        <v>21</v>
      </c>
      <c r="AW201" s="13" t="s">
        <v>42</v>
      </c>
      <c r="AX201" s="13" t="s">
        <v>82</v>
      </c>
      <c r="AY201" s="238" t="s">
        <v>128</v>
      </c>
    </row>
    <row r="202" s="14" customFormat="1">
      <c r="A202" s="14"/>
      <c r="B202" s="245"/>
      <c r="C202" s="246"/>
      <c r="D202" s="223" t="s">
        <v>150</v>
      </c>
      <c r="E202" s="247" t="s">
        <v>44</v>
      </c>
      <c r="F202" s="248" t="s">
        <v>245</v>
      </c>
      <c r="G202" s="246"/>
      <c r="H202" s="249">
        <v>63.200000000000003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150</v>
      </c>
      <c r="AU202" s="255" t="s">
        <v>21</v>
      </c>
      <c r="AV202" s="14" t="s">
        <v>146</v>
      </c>
      <c r="AW202" s="14" t="s">
        <v>42</v>
      </c>
      <c r="AX202" s="14" t="s">
        <v>90</v>
      </c>
      <c r="AY202" s="255" t="s">
        <v>128</v>
      </c>
    </row>
    <row r="203" s="2" customFormat="1" ht="37.8" customHeight="1">
      <c r="A203" s="42"/>
      <c r="B203" s="43"/>
      <c r="C203" s="210" t="s">
        <v>316</v>
      </c>
      <c r="D203" s="210" t="s">
        <v>131</v>
      </c>
      <c r="E203" s="211" t="s">
        <v>1013</v>
      </c>
      <c r="F203" s="212" t="s">
        <v>1014</v>
      </c>
      <c r="G203" s="213" t="s">
        <v>194</v>
      </c>
      <c r="H203" s="214">
        <v>16</v>
      </c>
      <c r="I203" s="215"/>
      <c r="J203" s="216">
        <f>ROUND(I203*H203,2)</f>
        <v>0</v>
      </c>
      <c r="K203" s="212" t="s">
        <v>221</v>
      </c>
      <c r="L203" s="48"/>
      <c r="M203" s="217" t="s">
        <v>44</v>
      </c>
      <c r="N203" s="218" t="s">
        <v>53</v>
      </c>
      <c r="O203" s="88"/>
      <c r="P203" s="219">
        <f>O203*H203</f>
        <v>0</v>
      </c>
      <c r="Q203" s="219">
        <v>0</v>
      </c>
      <c r="R203" s="219">
        <f>Q203*H203</f>
        <v>0</v>
      </c>
      <c r="S203" s="219">
        <v>0</v>
      </c>
      <c r="T203" s="220">
        <f>S203*H203</f>
        <v>0</v>
      </c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R203" s="221" t="s">
        <v>146</v>
      </c>
      <c r="AT203" s="221" t="s">
        <v>131</v>
      </c>
      <c r="AU203" s="221" t="s">
        <v>21</v>
      </c>
      <c r="AY203" s="20" t="s">
        <v>128</v>
      </c>
      <c r="BE203" s="222">
        <f>IF(N203="základní",J203,0)</f>
        <v>0</v>
      </c>
      <c r="BF203" s="222">
        <f>IF(N203="snížená",J203,0)</f>
        <v>0</v>
      </c>
      <c r="BG203" s="222">
        <f>IF(N203="zákl. přenesená",J203,0)</f>
        <v>0</v>
      </c>
      <c r="BH203" s="222">
        <f>IF(N203="sníž. přenesená",J203,0)</f>
        <v>0</v>
      </c>
      <c r="BI203" s="222">
        <f>IF(N203="nulová",J203,0)</f>
        <v>0</v>
      </c>
      <c r="BJ203" s="20" t="s">
        <v>90</v>
      </c>
      <c r="BK203" s="222">
        <f>ROUND(I203*H203,2)</f>
        <v>0</v>
      </c>
      <c r="BL203" s="20" t="s">
        <v>146</v>
      </c>
      <c r="BM203" s="221" t="s">
        <v>1015</v>
      </c>
    </row>
    <row r="204" s="2" customFormat="1">
      <c r="A204" s="42"/>
      <c r="B204" s="43"/>
      <c r="C204" s="44"/>
      <c r="D204" s="243" t="s">
        <v>223</v>
      </c>
      <c r="E204" s="44"/>
      <c r="F204" s="244" t="s">
        <v>1016</v>
      </c>
      <c r="G204" s="44"/>
      <c r="H204" s="44"/>
      <c r="I204" s="225"/>
      <c r="J204" s="44"/>
      <c r="K204" s="44"/>
      <c r="L204" s="48"/>
      <c r="M204" s="226"/>
      <c r="N204" s="227"/>
      <c r="O204" s="88"/>
      <c r="P204" s="88"/>
      <c r="Q204" s="88"/>
      <c r="R204" s="88"/>
      <c r="S204" s="88"/>
      <c r="T204" s="89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T204" s="20" t="s">
        <v>223</v>
      </c>
      <c r="AU204" s="20" t="s">
        <v>21</v>
      </c>
    </row>
    <row r="205" s="13" customFormat="1">
      <c r="A205" s="13"/>
      <c r="B205" s="228"/>
      <c r="C205" s="229"/>
      <c r="D205" s="223" t="s">
        <v>150</v>
      </c>
      <c r="E205" s="230" t="s">
        <v>44</v>
      </c>
      <c r="F205" s="231" t="s">
        <v>963</v>
      </c>
      <c r="G205" s="229"/>
      <c r="H205" s="232">
        <v>16</v>
      </c>
      <c r="I205" s="233"/>
      <c r="J205" s="229"/>
      <c r="K205" s="229"/>
      <c r="L205" s="234"/>
      <c r="M205" s="235"/>
      <c r="N205" s="236"/>
      <c r="O205" s="236"/>
      <c r="P205" s="236"/>
      <c r="Q205" s="236"/>
      <c r="R205" s="236"/>
      <c r="S205" s="236"/>
      <c r="T205" s="23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8" t="s">
        <v>150</v>
      </c>
      <c r="AU205" s="238" t="s">
        <v>21</v>
      </c>
      <c r="AV205" s="13" t="s">
        <v>21</v>
      </c>
      <c r="AW205" s="13" t="s">
        <v>42</v>
      </c>
      <c r="AX205" s="13" t="s">
        <v>90</v>
      </c>
      <c r="AY205" s="238" t="s">
        <v>128</v>
      </c>
    </row>
    <row r="206" s="2" customFormat="1">
      <c r="A206" s="42"/>
      <c r="B206" s="43"/>
      <c r="C206" s="44"/>
      <c r="D206" s="223" t="s">
        <v>251</v>
      </c>
      <c r="E206" s="44"/>
      <c r="F206" s="256" t="s">
        <v>1017</v>
      </c>
      <c r="G206" s="44"/>
      <c r="H206" s="44"/>
      <c r="I206" s="44"/>
      <c r="J206" s="44"/>
      <c r="K206" s="44"/>
      <c r="L206" s="48"/>
      <c r="M206" s="226"/>
      <c r="N206" s="227"/>
      <c r="O206" s="88"/>
      <c r="P206" s="88"/>
      <c r="Q206" s="88"/>
      <c r="R206" s="88"/>
      <c r="S206" s="88"/>
      <c r="T206" s="89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U206" s="20" t="s">
        <v>21</v>
      </c>
    </row>
    <row r="207" s="2" customFormat="1">
      <c r="A207" s="42"/>
      <c r="B207" s="43"/>
      <c r="C207" s="44"/>
      <c r="D207" s="223" t="s">
        <v>251</v>
      </c>
      <c r="E207" s="44"/>
      <c r="F207" s="257" t="s">
        <v>1018</v>
      </c>
      <c r="G207" s="44"/>
      <c r="H207" s="258">
        <v>16</v>
      </c>
      <c r="I207" s="44"/>
      <c r="J207" s="44"/>
      <c r="K207" s="44"/>
      <c r="L207" s="48"/>
      <c r="M207" s="226"/>
      <c r="N207" s="227"/>
      <c r="O207" s="88"/>
      <c r="P207" s="88"/>
      <c r="Q207" s="88"/>
      <c r="R207" s="88"/>
      <c r="S207" s="88"/>
      <c r="T207" s="89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U207" s="20" t="s">
        <v>21</v>
      </c>
    </row>
    <row r="208" s="2" customFormat="1">
      <c r="A208" s="42"/>
      <c r="B208" s="43"/>
      <c r="C208" s="44"/>
      <c r="D208" s="223" t="s">
        <v>251</v>
      </c>
      <c r="E208" s="44"/>
      <c r="F208" s="257" t="s">
        <v>245</v>
      </c>
      <c r="G208" s="44"/>
      <c r="H208" s="258">
        <v>16</v>
      </c>
      <c r="I208" s="44"/>
      <c r="J208" s="44"/>
      <c r="K208" s="44"/>
      <c r="L208" s="48"/>
      <c r="M208" s="226"/>
      <c r="N208" s="227"/>
      <c r="O208" s="88"/>
      <c r="P208" s="88"/>
      <c r="Q208" s="88"/>
      <c r="R208" s="88"/>
      <c r="S208" s="88"/>
      <c r="T208" s="89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U208" s="20" t="s">
        <v>21</v>
      </c>
    </row>
    <row r="209" s="2" customFormat="1" ht="37.8" customHeight="1">
      <c r="A209" s="42"/>
      <c r="B209" s="43"/>
      <c r="C209" s="210" t="s">
        <v>321</v>
      </c>
      <c r="D209" s="210" t="s">
        <v>131</v>
      </c>
      <c r="E209" s="211" t="s">
        <v>1019</v>
      </c>
      <c r="F209" s="212" t="s">
        <v>1020</v>
      </c>
      <c r="G209" s="213" t="s">
        <v>194</v>
      </c>
      <c r="H209" s="214">
        <v>160</v>
      </c>
      <c r="I209" s="215"/>
      <c r="J209" s="216">
        <f>ROUND(I209*H209,2)</f>
        <v>0</v>
      </c>
      <c r="K209" s="212" t="s">
        <v>221</v>
      </c>
      <c r="L209" s="48"/>
      <c r="M209" s="217" t="s">
        <v>44</v>
      </c>
      <c r="N209" s="218" t="s">
        <v>53</v>
      </c>
      <c r="O209" s="88"/>
      <c r="P209" s="219">
        <f>O209*H209</f>
        <v>0</v>
      </c>
      <c r="Q209" s="219">
        <v>0</v>
      </c>
      <c r="R209" s="219">
        <f>Q209*H209</f>
        <v>0</v>
      </c>
      <c r="S209" s="219">
        <v>0</v>
      </c>
      <c r="T209" s="220">
        <f>S209*H209</f>
        <v>0</v>
      </c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R209" s="221" t="s">
        <v>146</v>
      </c>
      <c r="AT209" s="221" t="s">
        <v>131</v>
      </c>
      <c r="AU209" s="221" t="s">
        <v>21</v>
      </c>
      <c r="AY209" s="20" t="s">
        <v>128</v>
      </c>
      <c r="BE209" s="222">
        <f>IF(N209="základní",J209,0)</f>
        <v>0</v>
      </c>
      <c r="BF209" s="222">
        <f>IF(N209="snížená",J209,0)</f>
        <v>0</v>
      </c>
      <c r="BG209" s="222">
        <f>IF(N209="zákl. přenesená",J209,0)</f>
        <v>0</v>
      </c>
      <c r="BH209" s="222">
        <f>IF(N209="sníž. přenesená",J209,0)</f>
        <v>0</v>
      </c>
      <c r="BI209" s="222">
        <f>IF(N209="nulová",J209,0)</f>
        <v>0</v>
      </c>
      <c r="BJ209" s="20" t="s">
        <v>90</v>
      </c>
      <c r="BK209" s="222">
        <f>ROUND(I209*H209,2)</f>
        <v>0</v>
      </c>
      <c r="BL209" s="20" t="s">
        <v>146</v>
      </c>
      <c r="BM209" s="221" t="s">
        <v>1021</v>
      </c>
    </row>
    <row r="210" s="2" customFormat="1">
      <c r="A210" s="42"/>
      <c r="B210" s="43"/>
      <c r="C210" s="44"/>
      <c r="D210" s="243" t="s">
        <v>223</v>
      </c>
      <c r="E210" s="44"/>
      <c r="F210" s="244" t="s">
        <v>1022</v>
      </c>
      <c r="G210" s="44"/>
      <c r="H210" s="44"/>
      <c r="I210" s="225"/>
      <c r="J210" s="44"/>
      <c r="K210" s="44"/>
      <c r="L210" s="48"/>
      <c r="M210" s="226"/>
      <c r="N210" s="227"/>
      <c r="O210" s="88"/>
      <c r="P210" s="88"/>
      <c r="Q210" s="88"/>
      <c r="R210" s="88"/>
      <c r="S210" s="88"/>
      <c r="T210" s="89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T210" s="20" t="s">
        <v>223</v>
      </c>
      <c r="AU210" s="20" t="s">
        <v>21</v>
      </c>
    </row>
    <row r="211" s="13" customFormat="1">
      <c r="A211" s="13"/>
      <c r="B211" s="228"/>
      <c r="C211" s="229"/>
      <c r="D211" s="223" t="s">
        <v>150</v>
      </c>
      <c r="E211" s="230" t="s">
        <v>44</v>
      </c>
      <c r="F211" s="231" t="s">
        <v>963</v>
      </c>
      <c r="G211" s="229"/>
      <c r="H211" s="232">
        <v>16</v>
      </c>
      <c r="I211" s="233"/>
      <c r="J211" s="229"/>
      <c r="K211" s="229"/>
      <c r="L211" s="234"/>
      <c r="M211" s="235"/>
      <c r="N211" s="236"/>
      <c r="O211" s="236"/>
      <c r="P211" s="236"/>
      <c r="Q211" s="236"/>
      <c r="R211" s="236"/>
      <c r="S211" s="236"/>
      <c r="T211" s="23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8" t="s">
        <v>150</v>
      </c>
      <c r="AU211" s="238" t="s">
        <v>21</v>
      </c>
      <c r="AV211" s="13" t="s">
        <v>21</v>
      </c>
      <c r="AW211" s="13" t="s">
        <v>42</v>
      </c>
      <c r="AX211" s="13" t="s">
        <v>90</v>
      </c>
      <c r="AY211" s="238" t="s">
        <v>128</v>
      </c>
    </row>
    <row r="212" s="2" customFormat="1">
      <c r="A212" s="42"/>
      <c r="B212" s="43"/>
      <c r="C212" s="44"/>
      <c r="D212" s="223" t="s">
        <v>251</v>
      </c>
      <c r="E212" s="44"/>
      <c r="F212" s="256" t="s">
        <v>1017</v>
      </c>
      <c r="G212" s="44"/>
      <c r="H212" s="44"/>
      <c r="I212" s="44"/>
      <c r="J212" s="44"/>
      <c r="K212" s="44"/>
      <c r="L212" s="48"/>
      <c r="M212" s="226"/>
      <c r="N212" s="227"/>
      <c r="O212" s="88"/>
      <c r="P212" s="88"/>
      <c r="Q212" s="88"/>
      <c r="R212" s="88"/>
      <c r="S212" s="88"/>
      <c r="T212" s="89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U212" s="20" t="s">
        <v>21</v>
      </c>
    </row>
    <row r="213" s="2" customFormat="1">
      <c r="A213" s="42"/>
      <c r="B213" s="43"/>
      <c r="C213" s="44"/>
      <c r="D213" s="223" t="s">
        <v>251</v>
      </c>
      <c r="E213" s="44"/>
      <c r="F213" s="257" t="s">
        <v>1018</v>
      </c>
      <c r="G213" s="44"/>
      <c r="H213" s="258">
        <v>16</v>
      </c>
      <c r="I213" s="44"/>
      <c r="J213" s="44"/>
      <c r="K213" s="44"/>
      <c r="L213" s="48"/>
      <c r="M213" s="226"/>
      <c r="N213" s="227"/>
      <c r="O213" s="88"/>
      <c r="P213" s="88"/>
      <c r="Q213" s="88"/>
      <c r="R213" s="88"/>
      <c r="S213" s="88"/>
      <c r="T213" s="89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U213" s="20" t="s">
        <v>21</v>
      </c>
    </row>
    <row r="214" s="2" customFormat="1">
      <c r="A214" s="42"/>
      <c r="B214" s="43"/>
      <c r="C214" s="44"/>
      <c r="D214" s="223" t="s">
        <v>251</v>
      </c>
      <c r="E214" s="44"/>
      <c r="F214" s="257" t="s">
        <v>245</v>
      </c>
      <c r="G214" s="44"/>
      <c r="H214" s="258">
        <v>16</v>
      </c>
      <c r="I214" s="44"/>
      <c r="J214" s="44"/>
      <c r="K214" s="44"/>
      <c r="L214" s="48"/>
      <c r="M214" s="226"/>
      <c r="N214" s="227"/>
      <c r="O214" s="88"/>
      <c r="P214" s="88"/>
      <c r="Q214" s="88"/>
      <c r="R214" s="88"/>
      <c r="S214" s="88"/>
      <c r="T214" s="8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U214" s="20" t="s">
        <v>21</v>
      </c>
    </row>
    <row r="215" s="13" customFormat="1">
      <c r="A215" s="13"/>
      <c r="B215" s="228"/>
      <c r="C215" s="229"/>
      <c r="D215" s="223" t="s">
        <v>150</v>
      </c>
      <c r="E215" s="229"/>
      <c r="F215" s="231" t="s">
        <v>1023</v>
      </c>
      <c r="G215" s="229"/>
      <c r="H215" s="232">
        <v>160</v>
      </c>
      <c r="I215" s="233"/>
      <c r="J215" s="229"/>
      <c r="K215" s="229"/>
      <c r="L215" s="234"/>
      <c r="M215" s="235"/>
      <c r="N215" s="236"/>
      <c r="O215" s="236"/>
      <c r="P215" s="236"/>
      <c r="Q215" s="236"/>
      <c r="R215" s="236"/>
      <c r="S215" s="236"/>
      <c r="T215" s="23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8" t="s">
        <v>150</v>
      </c>
      <c r="AU215" s="238" t="s">
        <v>21</v>
      </c>
      <c r="AV215" s="13" t="s">
        <v>21</v>
      </c>
      <c r="AW215" s="13" t="s">
        <v>4</v>
      </c>
      <c r="AX215" s="13" t="s">
        <v>90</v>
      </c>
      <c r="AY215" s="238" t="s">
        <v>128</v>
      </c>
    </row>
    <row r="216" s="2" customFormat="1" ht="24.15" customHeight="1">
      <c r="A216" s="42"/>
      <c r="B216" s="43"/>
      <c r="C216" s="210" t="s">
        <v>326</v>
      </c>
      <c r="D216" s="210" t="s">
        <v>131</v>
      </c>
      <c r="E216" s="211" t="s">
        <v>1024</v>
      </c>
      <c r="F216" s="212" t="s">
        <v>1025</v>
      </c>
      <c r="G216" s="213" t="s">
        <v>428</v>
      </c>
      <c r="H216" s="214">
        <v>32</v>
      </c>
      <c r="I216" s="215"/>
      <c r="J216" s="216">
        <f>ROUND(I216*H216,2)</f>
        <v>0</v>
      </c>
      <c r="K216" s="212" t="s">
        <v>221</v>
      </c>
      <c r="L216" s="48"/>
      <c r="M216" s="217" t="s">
        <v>44</v>
      </c>
      <c r="N216" s="218" t="s">
        <v>53</v>
      </c>
      <c r="O216" s="88"/>
      <c r="P216" s="219">
        <f>O216*H216</f>
        <v>0</v>
      </c>
      <c r="Q216" s="219">
        <v>0</v>
      </c>
      <c r="R216" s="219">
        <f>Q216*H216</f>
        <v>0</v>
      </c>
      <c r="S216" s="219">
        <v>0</v>
      </c>
      <c r="T216" s="220">
        <f>S216*H216</f>
        <v>0</v>
      </c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R216" s="221" t="s">
        <v>146</v>
      </c>
      <c r="AT216" s="221" t="s">
        <v>131</v>
      </c>
      <c r="AU216" s="221" t="s">
        <v>21</v>
      </c>
      <c r="AY216" s="20" t="s">
        <v>128</v>
      </c>
      <c r="BE216" s="222">
        <f>IF(N216="základní",J216,0)</f>
        <v>0</v>
      </c>
      <c r="BF216" s="222">
        <f>IF(N216="snížená",J216,0)</f>
        <v>0</v>
      </c>
      <c r="BG216" s="222">
        <f>IF(N216="zákl. přenesená",J216,0)</f>
        <v>0</v>
      </c>
      <c r="BH216" s="222">
        <f>IF(N216="sníž. přenesená",J216,0)</f>
        <v>0</v>
      </c>
      <c r="BI216" s="222">
        <f>IF(N216="nulová",J216,0)</f>
        <v>0</v>
      </c>
      <c r="BJ216" s="20" t="s">
        <v>90</v>
      </c>
      <c r="BK216" s="222">
        <f>ROUND(I216*H216,2)</f>
        <v>0</v>
      </c>
      <c r="BL216" s="20" t="s">
        <v>146</v>
      </c>
      <c r="BM216" s="221" t="s">
        <v>1026</v>
      </c>
    </row>
    <row r="217" s="2" customFormat="1">
      <c r="A217" s="42"/>
      <c r="B217" s="43"/>
      <c r="C217" s="44"/>
      <c r="D217" s="243" t="s">
        <v>223</v>
      </c>
      <c r="E217" s="44"/>
      <c r="F217" s="244" t="s">
        <v>1027</v>
      </c>
      <c r="G217" s="44"/>
      <c r="H217" s="44"/>
      <c r="I217" s="225"/>
      <c r="J217" s="44"/>
      <c r="K217" s="44"/>
      <c r="L217" s="48"/>
      <c r="M217" s="226"/>
      <c r="N217" s="227"/>
      <c r="O217" s="88"/>
      <c r="P217" s="88"/>
      <c r="Q217" s="88"/>
      <c r="R217" s="88"/>
      <c r="S217" s="88"/>
      <c r="T217" s="89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T217" s="20" t="s">
        <v>223</v>
      </c>
      <c r="AU217" s="20" t="s">
        <v>21</v>
      </c>
    </row>
    <row r="218" s="13" customFormat="1">
      <c r="A218" s="13"/>
      <c r="B218" s="228"/>
      <c r="C218" s="229"/>
      <c r="D218" s="223" t="s">
        <v>150</v>
      </c>
      <c r="E218" s="230" t="s">
        <v>44</v>
      </c>
      <c r="F218" s="231" t="s">
        <v>963</v>
      </c>
      <c r="G218" s="229"/>
      <c r="H218" s="232">
        <v>16</v>
      </c>
      <c r="I218" s="233"/>
      <c r="J218" s="229"/>
      <c r="K218" s="229"/>
      <c r="L218" s="234"/>
      <c r="M218" s="235"/>
      <c r="N218" s="236"/>
      <c r="O218" s="236"/>
      <c r="P218" s="236"/>
      <c r="Q218" s="236"/>
      <c r="R218" s="236"/>
      <c r="S218" s="236"/>
      <c r="T218" s="23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8" t="s">
        <v>150</v>
      </c>
      <c r="AU218" s="238" t="s">
        <v>21</v>
      </c>
      <c r="AV218" s="13" t="s">
        <v>21</v>
      </c>
      <c r="AW218" s="13" t="s">
        <v>42</v>
      </c>
      <c r="AX218" s="13" t="s">
        <v>90</v>
      </c>
      <c r="AY218" s="238" t="s">
        <v>128</v>
      </c>
    </row>
    <row r="219" s="2" customFormat="1">
      <c r="A219" s="42"/>
      <c r="B219" s="43"/>
      <c r="C219" s="44"/>
      <c r="D219" s="223" t="s">
        <v>251</v>
      </c>
      <c r="E219" s="44"/>
      <c r="F219" s="256" t="s">
        <v>1017</v>
      </c>
      <c r="G219" s="44"/>
      <c r="H219" s="44"/>
      <c r="I219" s="44"/>
      <c r="J219" s="44"/>
      <c r="K219" s="44"/>
      <c r="L219" s="48"/>
      <c r="M219" s="226"/>
      <c r="N219" s="227"/>
      <c r="O219" s="88"/>
      <c r="P219" s="88"/>
      <c r="Q219" s="88"/>
      <c r="R219" s="88"/>
      <c r="S219" s="88"/>
      <c r="T219" s="89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U219" s="20" t="s">
        <v>21</v>
      </c>
    </row>
    <row r="220" s="2" customFormat="1">
      <c r="A220" s="42"/>
      <c r="B220" s="43"/>
      <c r="C220" s="44"/>
      <c r="D220" s="223" t="s">
        <v>251</v>
      </c>
      <c r="E220" s="44"/>
      <c r="F220" s="257" t="s">
        <v>1018</v>
      </c>
      <c r="G220" s="44"/>
      <c r="H220" s="258">
        <v>16</v>
      </c>
      <c r="I220" s="44"/>
      <c r="J220" s="44"/>
      <c r="K220" s="44"/>
      <c r="L220" s="48"/>
      <c r="M220" s="226"/>
      <c r="N220" s="227"/>
      <c r="O220" s="88"/>
      <c r="P220" s="88"/>
      <c r="Q220" s="88"/>
      <c r="R220" s="88"/>
      <c r="S220" s="88"/>
      <c r="T220" s="89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U220" s="20" t="s">
        <v>21</v>
      </c>
    </row>
    <row r="221" s="2" customFormat="1">
      <c r="A221" s="42"/>
      <c r="B221" s="43"/>
      <c r="C221" s="44"/>
      <c r="D221" s="223" t="s">
        <v>251</v>
      </c>
      <c r="E221" s="44"/>
      <c r="F221" s="257" t="s">
        <v>245</v>
      </c>
      <c r="G221" s="44"/>
      <c r="H221" s="258">
        <v>16</v>
      </c>
      <c r="I221" s="44"/>
      <c r="J221" s="44"/>
      <c r="K221" s="44"/>
      <c r="L221" s="48"/>
      <c r="M221" s="226"/>
      <c r="N221" s="227"/>
      <c r="O221" s="88"/>
      <c r="P221" s="88"/>
      <c r="Q221" s="88"/>
      <c r="R221" s="88"/>
      <c r="S221" s="88"/>
      <c r="T221" s="89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U221" s="20" t="s">
        <v>21</v>
      </c>
    </row>
    <row r="222" s="13" customFormat="1">
      <c r="A222" s="13"/>
      <c r="B222" s="228"/>
      <c r="C222" s="229"/>
      <c r="D222" s="223" t="s">
        <v>150</v>
      </c>
      <c r="E222" s="229"/>
      <c r="F222" s="231" t="s">
        <v>1028</v>
      </c>
      <c r="G222" s="229"/>
      <c r="H222" s="232">
        <v>32</v>
      </c>
      <c r="I222" s="233"/>
      <c r="J222" s="229"/>
      <c r="K222" s="229"/>
      <c r="L222" s="234"/>
      <c r="M222" s="235"/>
      <c r="N222" s="236"/>
      <c r="O222" s="236"/>
      <c r="P222" s="236"/>
      <c r="Q222" s="236"/>
      <c r="R222" s="236"/>
      <c r="S222" s="236"/>
      <c r="T222" s="23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8" t="s">
        <v>150</v>
      </c>
      <c r="AU222" s="238" t="s">
        <v>21</v>
      </c>
      <c r="AV222" s="13" t="s">
        <v>21</v>
      </c>
      <c r="AW222" s="13" t="s">
        <v>4</v>
      </c>
      <c r="AX222" s="13" t="s">
        <v>90</v>
      </c>
      <c r="AY222" s="238" t="s">
        <v>128</v>
      </c>
    </row>
    <row r="223" s="2" customFormat="1" ht="24.15" customHeight="1">
      <c r="A223" s="42"/>
      <c r="B223" s="43"/>
      <c r="C223" s="210" t="s">
        <v>331</v>
      </c>
      <c r="D223" s="210" t="s">
        <v>131</v>
      </c>
      <c r="E223" s="211" t="s">
        <v>1029</v>
      </c>
      <c r="F223" s="212" t="s">
        <v>1030</v>
      </c>
      <c r="G223" s="213" t="s">
        <v>194</v>
      </c>
      <c r="H223" s="214">
        <v>16</v>
      </c>
      <c r="I223" s="215"/>
      <c r="J223" s="216">
        <f>ROUND(I223*H223,2)</f>
        <v>0</v>
      </c>
      <c r="K223" s="212" t="s">
        <v>221</v>
      </c>
      <c r="L223" s="48"/>
      <c r="M223" s="217" t="s">
        <v>44</v>
      </c>
      <c r="N223" s="218" t="s">
        <v>53</v>
      </c>
      <c r="O223" s="88"/>
      <c r="P223" s="219">
        <f>O223*H223</f>
        <v>0</v>
      </c>
      <c r="Q223" s="219">
        <v>0</v>
      </c>
      <c r="R223" s="219">
        <f>Q223*H223</f>
        <v>0</v>
      </c>
      <c r="S223" s="219">
        <v>0</v>
      </c>
      <c r="T223" s="220">
        <f>S223*H223</f>
        <v>0</v>
      </c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R223" s="221" t="s">
        <v>146</v>
      </c>
      <c r="AT223" s="221" t="s">
        <v>131</v>
      </c>
      <c r="AU223" s="221" t="s">
        <v>21</v>
      </c>
      <c r="AY223" s="20" t="s">
        <v>128</v>
      </c>
      <c r="BE223" s="222">
        <f>IF(N223="základní",J223,0)</f>
        <v>0</v>
      </c>
      <c r="BF223" s="222">
        <f>IF(N223="snížená",J223,0)</f>
        <v>0</v>
      </c>
      <c r="BG223" s="222">
        <f>IF(N223="zákl. přenesená",J223,0)</f>
        <v>0</v>
      </c>
      <c r="BH223" s="222">
        <f>IF(N223="sníž. přenesená",J223,0)</f>
        <v>0</v>
      </c>
      <c r="BI223" s="222">
        <f>IF(N223="nulová",J223,0)</f>
        <v>0</v>
      </c>
      <c r="BJ223" s="20" t="s">
        <v>90</v>
      </c>
      <c r="BK223" s="222">
        <f>ROUND(I223*H223,2)</f>
        <v>0</v>
      </c>
      <c r="BL223" s="20" t="s">
        <v>146</v>
      </c>
      <c r="BM223" s="221" t="s">
        <v>1031</v>
      </c>
    </row>
    <row r="224" s="2" customFormat="1">
      <c r="A224" s="42"/>
      <c r="B224" s="43"/>
      <c r="C224" s="44"/>
      <c r="D224" s="243" t="s">
        <v>223</v>
      </c>
      <c r="E224" s="44"/>
      <c r="F224" s="244" t="s">
        <v>1032</v>
      </c>
      <c r="G224" s="44"/>
      <c r="H224" s="44"/>
      <c r="I224" s="225"/>
      <c r="J224" s="44"/>
      <c r="K224" s="44"/>
      <c r="L224" s="48"/>
      <c r="M224" s="226"/>
      <c r="N224" s="227"/>
      <c r="O224" s="88"/>
      <c r="P224" s="88"/>
      <c r="Q224" s="88"/>
      <c r="R224" s="88"/>
      <c r="S224" s="88"/>
      <c r="T224" s="89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T224" s="20" t="s">
        <v>223</v>
      </c>
      <c r="AU224" s="20" t="s">
        <v>21</v>
      </c>
    </row>
    <row r="225" s="13" customFormat="1">
      <c r="A225" s="13"/>
      <c r="B225" s="228"/>
      <c r="C225" s="229"/>
      <c r="D225" s="223" t="s">
        <v>150</v>
      </c>
      <c r="E225" s="230" t="s">
        <v>44</v>
      </c>
      <c r="F225" s="231" t="s">
        <v>1018</v>
      </c>
      <c r="G225" s="229"/>
      <c r="H225" s="232">
        <v>16</v>
      </c>
      <c r="I225" s="233"/>
      <c r="J225" s="229"/>
      <c r="K225" s="229"/>
      <c r="L225" s="234"/>
      <c r="M225" s="235"/>
      <c r="N225" s="236"/>
      <c r="O225" s="236"/>
      <c r="P225" s="236"/>
      <c r="Q225" s="236"/>
      <c r="R225" s="236"/>
      <c r="S225" s="236"/>
      <c r="T225" s="23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8" t="s">
        <v>150</v>
      </c>
      <c r="AU225" s="238" t="s">
        <v>21</v>
      </c>
      <c r="AV225" s="13" t="s">
        <v>21</v>
      </c>
      <c r="AW225" s="13" t="s">
        <v>42</v>
      </c>
      <c r="AX225" s="13" t="s">
        <v>82</v>
      </c>
      <c r="AY225" s="238" t="s">
        <v>128</v>
      </c>
    </row>
    <row r="226" s="14" customFormat="1">
      <c r="A226" s="14"/>
      <c r="B226" s="245"/>
      <c r="C226" s="246"/>
      <c r="D226" s="223" t="s">
        <v>150</v>
      </c>
      <c r="E226" s="247" t="s">
        <v>963</v>
      </c>
      <c r="F226" s="248" t="s">
        <v>245</v>
      </c>
      <c r="G226" s="246"/>
      <c r="H226" s="249">
        <v>16</v>
      </c>
      <c r="I226" s="250"/>
      <c r="J226" s="246"/>
      <c r="K226" s="246"/>
      <c r="L226" s="251"/>
      <c r="M226" s="252"/>
      <c r="N226" s="253"/>
      <c r="O226" s="253"/>
      <c r="P226" s="253"/>
      <c r="Q226" s="253"/>
      <c r="R226" s="253"/>
      <c r="S226" s="253"/>
      <c r="T226" s="25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5" t="s">
        <v>150</v>
      </c>
      <c r="AU226" s="255" t="s">
        <v>21</v>
      </c>
      <c r="AV226" s="14" t="s">
        <v>146</v>
      </c>
      <c r="AW226" s="14" t="s">
        <v>42</v>
      </c>
      <c r="AX226" s="14" t="s">
        <v>90</v>
      </c>
      <c r="AY226" s="255" t="s">
        <v>128</v>
      </c>
    </row>
    <row r="227" s="2" customFormat="1" ht="24.15" customHeight="1">
      <c r="A227" s="42"/>
      <c r="B227" s="43"/>
      <c r="C227" s="210" t="s">
        <v>345</v>
      </c>
      <c r="D227" s="210" t="s">
        <v>131</v>
      </c>
      <c r="E227" s="211" t="s">
        <v>332</v>
      </c>
      <c r="F227" s="212" t="s">
        <v>333</v>
      </c>
      <c r="G227" s="213" t="s">
        <v>194</v>
      </c>
      <c r="H227" s="214">
        <v>48.575000000000003</v>
      </c>
      <c r="I227" s="215"/>
      <c r="J227" s="216">
        <f>ROUND(I227*H227,2)</f>
        <v>0</v>
      </c>
      <c r="K227" s="212" t="s">
        <v>221</v>
      </c>
      <c r="L227" s="48"/>
      <c r="M227" s="217" t="s">
        <v>44</v>
      </c>
      <c r="N227" s="218" t="s">
        <v>53</v>
      </c>
      <c r="O227" s="88"/>
      <c r="P227" s="219">
        <f>O227*H227</f>
        <v>0</v>
      </c>
      <c r="Q227" s="219">
        <v>0</v>
      </c>
      <c r="R227" s="219">
        <f>Q227*H227</f>
        <v>0</v>
      </c>
      <c r="S227" s="219">
        <v>0</v>
      </c>
      <c r="T227" s="220">
        <f>S227*H227</f>
        <v>0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21" t="s">
        <v>146</v>
      </c>
      <c r="AT227" s="221" t="s">
        <v>131</v>
      </c>
      <c r="AU227" s="221" t="s">
        <v>21</v>
      </c>
      <c r="AY227" s="20" t="s">
        <v>128</v>
      </c>
      <c r="BE227" s="222">
        <f>IF(N227="základní",J227,0)</f>
        <v>0</v>
      </c>
      <c r="BF227" s="222">
        <f>IF(N227="snížená",J227,0)</f>
        <v>0</v>
      </c>
      <c r="BG227" s="222">
        <f>IF(N227="zákl. přenesená",J227,0)</f>
        <v>0</v>
      </c>
      <c r="BH227" s="222">
        <f>IF(N227="sníž. přenesená",J227,0)</f>
        <v>0</v>
      </c>
      <c r="BI227" s="222">
        <f>IF(N227="nulová",J227,0)</f>
        <v>0</v>
      </c>
      <c r="BJ227" s="20" t="s">
        <v>90</v>
      </c>
      <c r="BK227" s="222">
        <f>ROUND(I227*H227,2)</f>
        <v>0</v>
      </c>
      <c r="BL227" s="20" t="s">
        <v>146</v>
      </c>
      <c r="BM227" s="221" t="s">
        <v>1033</v>
      </c>
    </row>
    <row r="228" s="2" customFormat="1">
      <c r="A228" s="42"/>
      <c r="B228" s="43"/>
      <c r="C228" s="44"/>
      <c r="D228" s="243" t="s">
        <v>223</v>
      </c>
      <c r="E228" s="44"/>
      <c r="F228" s="244" t="s">
        <v>335</v>
      </c>
      <c r="G228" s="44"/>
      <c r="H228" s="44"/>
      <c r="I228" s="225"/>
      <c r="J228" s="44"/>
      <c r="K228" s="44"/>
      <c r="L228" s="48"/>
      <c r="M228" s="226"/>
      <c r="N228" s="227"/>
      <c r="O228" s="88"/>
      <c r="P228" s="88"/>
      <c r="Q228" s="88"/>
      <c r="R228" s="88"/>
      <c r="S228" s="88"/>
      <c r="T228" s="89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T228" s="20" t="s">
        <v>223</v>
      </c>
      <c r="AU228" s="20" t="s">
        <v>21</v>
      </c>
    </row>
    <row r="229" s="13" customFormat="1">
      <c r="A229" s="13"/>
      <c r="B229" s="228"/>
      <c r="C229" s="229"/>
      <c r="D229" s="223" t="s">
        <v>150</v>
      </c>
      <c r="E229" s="230" t="s">
        <v>44</v>
      </c>
      <c r="F229" s="231" t="s">
        <v>192</v>
      </c>
      <c r="G229" s="229"/>
      <c r="H229" s="232">
        <v>63.200000000000003</v>
      </c>
      <c r="I229" s="233"/>
      <c r="J229" s="229"/>
      <c r="K229" s="229"/>
      <c r="L229" s="234"/>
      <c r="M229" s="235"/>
      <c r="N229" s="236"/>
      <c r="O229" s="236"/>
      <c r="P229" s="236"/>
      <c r="Q229" s="236"/>
      <c r="R229" s="236"/>
      <c r="S229" s="236"/>
      <c r="T229" s="23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8" t="s">
        <v>150</v>
      </c>
      <c r="AU229" s="238" t="s">
        <v>21</v>
      </c>
      <c r="AV229" s="13" t="s">
        <v>21</v>
      </c>
      <c r="AW229" s="13" t="s">
        <v>42</v>
      </c>
      <c r="AX229" s="13" t="s">
        <v>82</v>
      </c>
      <c r="AY229" s="238" t="s">
        <v>128</v>
      </c>
    </row>
    <row r="230" s="13" customFormat="1">
      <c r="A230" s="13"/>
      <c r="B230" s="228"/>
      <c r="C230" s="229"/>
      <c r="D230" s="223" t="s">
        <v>150</v>
      </c>
      <c r="E230" s="230" t="s">
        <v>44</v>
      </c>
      <c r="F230" s="231" t="s">
        <v>337</v>
      </c>
      <c r="G230" s="229"/>
      <c r="H230" s="232">
        <v>-14.625</v>
      </c>
      <c r="I230" s="233"/>
      <c r="J230" s="229"/>
      <c r="K230" s="229"/>
      <c r="L230" s="234"/>
      <c r="M230" s="235"/>
      <c r="N230" s="236"/>
      <c r="O230" s="236"/>
      <c r="P230" s="236"/>
      <c r="Q230" s="236"/>
      <c r="R230" s="236"/>
      <c r="S230" s="236"/>
      <c r="T230" s="23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8" t="s">
        <v>150</v>
      </c>
      <c r="AU230" s="238" t="s">
        <v>21</v>
      </c>
      <c r="AV230" s="13" t="s">
        <v>21</v>
      </c>
      <c r="AW230" s="13" t="s">
        <v>42</v>
      </c>
      <c r="AX230" s="13" t="s">
        <v>82</v>
      </c>
      <c r="AY230" s="238" t="s">
        <v>128</v>
      </c>
    </row>
    <row r="231" s="14" customFormat="1">
      <c r="A231" s="14"/>
      <c r="B231" s="245"/>
      <c r="C231" s="246"/>
      <c r="D231" s="223" t="s">
        <v>150</v>
      </c>
      <c r="E231" s="247" t="s">
        <v>338</v>
      </c>
      <c r="F231" s="248" t="s">
        <v>245</v>
      </c>
      <c r="G231" s="246"/>
      <c r="H231" s="249">
        <v>48.575000000000003</v>
      </c>
      <c r="I231" s="250"/>
      <c r="J231" s="246"/>
      <c r="K231" s="246"/>
      <c r="L231" s="251"/>
      <c r="M231" s="252"/>
      <c r="N231" s="253"/>
      <c r="O231" s="253"/>
      <c r="P231" s="253"/>
      <c r="Q231" s="253"/>
      <c r="R231" s="253"/>
      <c r="S231" s="253"/>
      <c r="T231" s="25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5" t="s">
        <v>150</v>
      </c>
      <c r="AU231" s="255" t="s">
        <v>21</v>
      </c>
      <c r="AV231" s="14" t="s">
        <v>146</v>
      </c>
      <c r="AW231" s="14" t="s">
        <v>42</v>
      </c>
      <c r="AX231" s="14" t="s">
        <v>90</v>
      </c>
      <c r="AY231" s="255" t="s">
        <v>128</v>
      </c>
    </row>
    <row r="232" s="2" customFormat="1">
      <c r="A232" s="42"/>
      <c r="B232" s="43"/>
      <c r="C232" s="44"/>
      <c r="D232" s="223" t="s">
        <v>251</v>
      </c>
      <c r="E232" s="44"/>
      <c r="F232" s="256" t="s">
        <v>252</v>
      </c>
      <c r="G232" s="44"/>
      <c r="H232" s="44"/>
      <c r="I232" s="44"/>
      <c r="J232" s="44"/>
      <c r="K232" s="44"/>
      <c r="L232" s="48"/>
      <c r="M232" s="226"/>
      <c r="N232" s="227"/>
      <c r="O232" s="88"/>
      <c r="P232" s="88"/>
      <c r="Q232" s="88"/>
      <c r="R232" s="88"/>
      <c r="S232" s="88"/>
      <c r="T232" s="89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U232" s="20" t="s">
        <v>21</v>
      </c>
    </row>
    <row r="233" s="2" customFormat="1">
      <c r="A233" s="42"/>
      <c r="B233" s="43"/>
      <c r="C233" s="44"/>
      <c r="D233" s="223" t="s">
        <v>251</v>
      </c>
      <c r="E233" s="44"/>
      <c r="F233" s="257" t="s">
        <v>993</v>
      </c>
      <c r="G233" s="44"/>
      <c r="H233" s="258">
        <v>10.5</v>
      </c>
      <c r="I233" s="44"/>
      <c r="J233" s="44"/>
      <c r="K233" s="44"/>
      <c r="L233" s="48"/>
      <c r="M233" s="226"/>
      <c r="N233" s="227"/>
      <c r="O233" s="88"/>
      <c r="P233" s="88"/>
      <c r="Q233" s="88"/>
      <c r="R233" s="88"/>
      <c r="S233" s="88"/>
      <c r="T233" s="89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U233" s="20" t="s">
        <v>21</v>
      </c>
    </row>
    <row r="234" s="2" customFormat="1">
      <c r="A234" s="42"/>
      <c r="B234" s="43"/>
      <c r="C234" s="44"/>
      <c r="D234" s="223" t="s">
        <v>251</v>
      </c>
      <c r="E234" s="44"/>
      <c r="F234" s="257" t="s">
        <v>994</v>
      </c>
      <c r="G234" s="44"/>
      <c r="H234" s="258">
        <v>9.5</v>
      </c>
      <c r="I234" s="44"/>
      <c r="J234" s="44"/>
      <c r="K234" s="44"/>
      <c r="L234" s="48"/>
      <c r="M234" s="226"/>
      <c r="N234" s="227"/>
      <c r="O234" s="88"/>
      <c r="P234" s="88"/>
      <c r="Q234" s="88"/>
      <c r="R234" s="88"/>
      <c r="S234" s="88"/>
      <c r="T234" s="89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U234" s="20" t="s">
        <v>21</v>
      </c>
    </row>
    <row r="235" s="2" customFormat="1">
      <c r="A235" s="42"/>
      <c r="B235" s="43"/>
      <c r="C235" s="44"/>
      <c r="D235" s="223" t="s">
        <v>251</v>
      </c>
      <c r="E235" s="44"/>
      <c r="F235" s="257" t="s">
        <v>995</v>
      </c>
      <c r="G235" s="44"/>
      <c r="H235" s="258">
        <v>8.5999999999999996</v>
      </c>
      <c r="I235" s="44"/>
      <c r="J235" s="44"/>
      <c r="K235" s="44"/>
      <c r="L235" s="48"/>
      <c r="M235" s="226"/>
      <c r="N235" s="227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U235" s="20" t="s">
        <v>21</v>
      </c>
    </row>
    <row r="236" s="2" customFormat="1">
      <c r="A236" s="42"/>
      <c r="B236" s="43"/>
      <c r="C236" s="44"/>
      <c r="D236" s="223" t="s">
        <v>251</v>
      </c>
      <c r="E236" s="44"/>
      <c r="F236" s="257" t="s">
        <v>996</v>
      </c>
      <c r="G236" s="44"/>
      <c r="H236" s="258">
        <v>8.5999999999999996</v>
      </c>
      <c r="I236" s="44"/>
      <c r="J236" s="44"/>
      <c r="K236" s="44"/>
      <c r="L236" s="48"/>
      <c r="M236" s="226"/>
      <c r="N236" s="227"/>
      <c r="O236" s="88"/>
      <c r="P236" s="88"/>
      <c r="Q236" s="88"/>
      <c r="R236" s="88"/>
      <c r="S236" s="88"/>
      <c r="T236" s="89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U236" s="20" t="s">
        <v>21</v>
      </c>
    </row>
    <row r="237" s="2" customFormat="1">
      <c r="A237" s="42"/>
      <c r="B237" s="43"/>
      <c r="C237" s="44"/>
      <c r="D237" s="223" t="s">
        <v>251</v>
      </c>
      <c r="E237" s="44"/>
      <c r="F237" s="257" t="s">
        <v>997</v>
      </c>
      <c r="G237" s="44"/>
      <c r="H237" s="258">
        <v>8.5999999999999996</v>
      </c>
      <c r="I237" s="44"/>
      <c r="J237" s="44"/>
      <c r="K237" s="44"/>
      <c r="L237" s="48"/>
      <c r="M237" s="226"/>
      <c r="N237" s="227"/>
      <c r="O237" s="88"/>
      <c r="P237" s="88"/>
      <c r="Q237" s="88"/>
      <c r="R237" s="88"/>
      <c r="S237" s="88"/>
      <c r="T237" s="89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U237" s="20" t="s">
        <v>21</v>
      </c>
    </row>
    <row r="238" s="2" customFormat="1">
      <c r="A238" s="42"/>
      <c r="B238" s="43"/>
      <c r="C238" s="44"/>
      <c r="D238" s="223" t="s">
        <v>251</v>
      </c>
      <c r="E238" s="44"/>
      <c r="F238" s="257" t="s">
        <v>998</v>
      </c>
      <c r="G238" s="44"/>
      <c r="H238" s="258">
        <v>17.399999999999999</v>
      </c>
      <c r="I238" s="44"/>
      <c r="J238" s="44"/>
      <c r="K238" s="44"/>
      <c r="L238" s="48"/>
      <c r="M238" s="226"/>
      <c r="N238" s="227"/>
      <c r="O238" s="88"/>
      <c r="P238" s="88"/>
      <c r="Q238" s="88"/>
      <c r="R238" s="88"/>
      <c r="S238" s="88"/>
      <c r="T238" s="89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U238" s="20" t="s">
        <v>21</v>
      </c>
    </row>
    <row r="239" s="2" customFormat="1">
      <c r="A239" s="42"/>
      <c r="B239" s="43"/>
      <c r="C239" s="44"/>
      <c r="D239" s="223" t="s">
        <v>251</v>
      </c>
      <c r="E239" s="44"/>
      <c r="F239" s="257" t="s">
        <v>257</v>
      </c>
      <c r="G239" s="44"/>
      <c r="H239" s="258">
        <v>63.200000000000003</v>
      </c>
      <c r="I239" s="44"/>
      <c r="J239" s="44"/>
      <c r="K239" s="44"/>
      <c r="L239" s="48"/>
      <c r="M239" s="226"/>
      <c r="N239" s="227"/>
      <c r="O239" s="88"/>
      <c r="P239" s="88"/>
      <c r="Q239" s="88"/>
      <c r="R239" s="88"/>
      <c r="S239" s="88"/>
      <c r="T239" s="89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U239" s="20" t="s">
        <v>21</v>
      </c>
    </row>
    <row r="240" s="2" customFormat="1">
      <c r="A240" s="42"/>
      <c r="B240" s="43"/>
      <c r="C240" s="44"/>
      <c r="D240" s="223" t="s">
        <v>251</v>
      </c>
      <c r="E240" s="44"/>
      <c r="F240" s="256" t="s">
        <v>339</v>
      </c>
      <c r="G240" s="44"/>
      <c r="H240" s="44"/>
      <c r="I240" s="44"/>
      <c r="J240" s="44"/>
      <c r="K240" s="44"/>
      <c r="L240" s="48"/>
      <c r="M240" s="226"/>
      <c r="N240" s="227"/>
      <c r="O240" s="88"/>
      <c r="P240" s="88"/>
      <c r="Q240" s="88"/>
      <c r="R240" s="88"/>
      <c r="S240" s="88"/>
      <c r="T240" s="89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U240" s="20" t="s">
        <v>21</v>
      </c>
    </row>
    <row r="241" s="2" customFormat="1">
      <c r="A241" s="42"/>
      <c r="B241" s="43"/>
      <c r="C241" s="44"/>
      <c r="D241" s="223" t="s">
        <v>251</v>
      </c>
      <c r="E241" s="44"/>
      <c r="F241" s="257" t="s">
        <v>1034</v>
      </c>
      <c r="G241" s="44"/>
      <c r="H241" s="258">
        <v>1.125</v>
      </c>
      <c r="I241" s="44"/>
      <c r="J241" s="44"/>
      <c r="K241" s="44"/>
      <c r="L241" s="48"/>
      <c r="M241" s="226"/>
      <c r="N241" s="227"/>
      <c r="O241" s="88"/>
      <c r="P241" s="88"/>
      <c r="Q241" s="88"/>
      <c r="R241" s="88"/>
      <c r="S241" s="88"/>
      <c r="T241" s="89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U241" s="20" t="s">
        <v>21</v>
      </c>
    </row>
    <row r="242" s="2" customFormat="1">
      <c r="A242" s="42"/>
      <c r="B242" s="43"/>
      <c r="C242" s="44"/>
      <c r="D242" s="223" t="s">
        <v>251</v>
      </c>
      <c r="E242" s="44"/>
      <c r="F242" s="257" t="s">
        <v>1035</v>
      </c>
      <c r="G242" s="44"/>
      <c r="H242" s="258">
        <v>4.5</v>
      </c>
      <c r="I242" s="44"/>
      <c r="J242" s="44"/>
      <c r="K242" s="44"/>
      <c r="L242" s="48"/>
      <c r="M242" s="226"/>
      <c r="N242" s="227"/>
      <c r="O242" s="88"/>
      <c r="P242" s="88"/>
      <c r="Q242" s="88"/>
      <c r="R242" s="88"/>
      <c r="S242" s="88"/>
      <c r="T242" s="89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U242" s="20" t="s">
        <v>21</v>
      </c>
    </row>
    <row r="243" s="2" customFormat="1">
      <c r="A243" s="42"/>
      <c r="B243" s="43"/>
      <c r="C243" s="44"/>
      <c r="D243" s="223" t="s">
        <v>251</v>
      </c>
      <c r="E243" s="44"/>
      <c r="F243" s="257" t="s">
        <v>1036</v>
      </c>
      <c r="G243" s="44"/>
      <c r="H243" s="258">
        <v>1.5</v>
      </c>
      <c r="I243" s="44"/>
      <c r="J243" s="44"/>
      <c r="K243" s="44"/>
      <c r="L243" s="48"/>
      <c r="M243" s="226"/>
      <c r="N243" s="227"/>
      <c r="O243" s="88"/>
      <c r="P243" s="88"/>
      <c r="Q243" s="88"/>
      <c r="R243" s="88"/>
      <c r="S243" s="88"/>
      <c r="T243" s="89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U243" s="20" t="s">
        <v>21</v>
      </c>
    </row>
    <row r="244" s="2" customFormat="1">
      <c r="A244" s="42"/>
      <c r="B244" s="43"/>
      <c r="C244" s="44"/>
      <c r="D244" s="223" t="s">
        <v>251</v>
      </c>
      <c r="E244" s="44"/>
      <c r="F244" s="257" t="s">
        <v>1037</v>
      </c>
      <c r="G244" s="44"/>
      <c r="H244" s="258">
        <v>1.5</v>
      </c>
      <c r="I244" s="44"/>
      <c r="J244" s="44"/>
      <c r="K244" s="44"/>
      <c r="L244" s="48"/>
      <c r="M244" s="226"/>
      <c r="N244" s="227"/>
      <c r="O244" s="88"/>
      <c r="P244" s="88"/>
      <c r="Q244" s="88"/>
      <c r="R244" s="88"/>
      <c r="S244" s="88"/>
      <c r="T244" s="89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U244" s="20" t="s">
        <v>21</v>
      </c>
    </row>
    <row r="245" s="2" customFormat="1">
      <c r="A245" s="42"/>
      <c r="B245" s="43"/>
      <c r="C245" s="44"/>
      <c r="D245" s="223" t="s">
        <v>251</v>
      </c>
      <c r="E245" s="44"/>
      <c r="F245" s="257" t="s">
        <v>1038</v>
      </c>
      <c r="G245" s="44"/>
      <c r="H245" s="258">
        <v>1.5</v>
      </c>
      <c r="I245" s="44"/>
      <c r="J245" s="44"/>
      <c r="K245" s="44"/>
      <c r="L245" s="48"/>
      <c r="M245" s="226"/>
      <c r="N245" s="227"/>
      <c r="O245" s="88"/>
      <c r="P245" s="88"/>
      <c r="Q245" s="88"/>
      <c r="R245" s="88"/>
      <c r="S245" s="88"/>
      <c r="T245" s="89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U245" s="20" t="s">
        <v>21</v>
      </c>
    </row>
    <row r="246" s="2" customFormat="1">
      <c r="A246" s="42"/>
      <c r="B246" s="43"/>
      <c r="C246" s="44"/>
      <c r="D246" s="223" t="s">
        <v>251</v>
      </c>
      <c r="E246" s="44"/>
      <c r="F246" s="257" t="s">
        <v>1039</v>
      </c>
      <c r="G246" s="44"/>
      <c r="H246" s="258">
        <v>4.5</v>
      </c>
      <c r="I246" s="44"/>
      <c r="J246" s="44"/>
      <c r="K246" s="44"/>
      <c r="L246" s="48"/>
      <c r="M246" s="226"/>
      <c r="N246" s="227"/>
      <c r="O246" s="88"/>
      <c r="P246" s="88"/>
      <c r="Q246" s="88"/>
      <c r="R246" s="88"/>
      <c r="S246" s="88"/>
      <c r="T246" s="89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U246" s="20" t="s">
        <v>21</v>
      </c>
    </row>
    <row r="247" s="2" customFormat="1">
      <c r="A247" s="42"/>
      <c r="B247" s="43"/>
      <c r="C247" s="44"/>
      <c r="D247" s="223" t="s">
        <v>251</v>
      </c>
      <c r="E247" s="44"/>
      <c r="F247" s="257" t="s">
        <v>245</v>
      </c>
      <c r="G247" s="44"/>
      <c r="H247" s="258">
        <v>14.625</v>
      </c>
      <c r="I247" s="44"/>
      <c r="J247" s="44"/>
      <c r="K247" s="44"/>
      <c r="L247" s="48"/>
      <c r="M247" s="226"/>
      <c r="N247" s="227"/>
      <c r="O247" s="88"/>
      <c r="P247" s="88"/>
      <c r="Q247" s="88"/>
      <c r="R247" s="88"/>
      <c r="S247" s="88"/>
      <c r="T247" s="89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U247" s="20" t="s">
        <v>21</v>
      </c>
    </row>
    <row r="248" s="2" customFormat="1" ht="16.5" customHeight="1">
      <c r="A248" s="42"/>
      <c r="B248" s="43"/>
      <c r="C248" s="270" t="s">
        <v>7</v>
      </c>
      <c r="D248" s="270" t="s">
        <v>368</v>
      </c>
      <c r="E248" s="271" t="s">
        <v>1040</v>
      </c>
      <c r="F248" s="272" t="s">
        <v>1041</v>
      </c>
      <c r="G248" s="273" t="s">
        <v>428</v>
      </c>
      <c r="H248" s="274">
        <v>26.719999999999999</v>
      </c>
      <c r="I248" s="275"/>
      <c r="J248" s="276">
        <f>ROUND(I248*H248,2)</f>
        <v>0</v>
      </c>
      <c r="K248" s="272" t="s">
        <v>221</v>
      </c>
      <c r="L248" s="277"/>
      <c r="M248" s="278" t="s">
        <v>44</v>
      </c>
      <c r="N248" s="279" t="s">
        <v>53</v>
      </c>
      <c r="O248" s="88"/>
      <c r="P248" s="219">
        <f>O248*H248</f>
        <v>0</v>
      </c>
      <c r="Q248" s="219">
        <v>1</v>
      </c>
      <c r="R248" s="219">
        <f>Q248*H248</f>
        <v>26.719999999999999</v>
      </c>
      <c r="S248" s="219">
        <v>0</v>
      </c>
      <c r="T248" s="220">
        <f>S248*H248</f>
        <v>0</v>
      </c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R248" s="221" t="s">
        <v>165</v>
      </c>
      <c r="AT248" s="221" t="s">
        <v>368</v>
      </c>
      <c r="AU248" s="221" t="s">
        <v>21</v>
      </c>
      <c r="AY248" s="20" t="s">
        <v>128</v>
      </c>
      <c r="BE248" s="222">
        <f>IF(N248="základní",J248,0)</f>
        <v>0</v>
      </c>
      <c r="BF248" s="222">
        <f>IF(N248="snížená",J248,0)</f>
        <v>0</v>
      </c>
      <c r="BG248" s="222">
        <f>IF(N248="zákl. přenesená",J248,0)</f>
        <v>0</v>
      </c>
      <c r="BH248" s="222">
        <f>IF(N248="sníž. přenesená",J248,0)</f>
        <v>0</v>
      </c>
      <c r="BI248" s="222">
        <f>IF(N248="nulová",J248,0)</f>
        <v>0</v>
      </c>
      <c r="BJ248" s="20" t="s">
        <v>90</v>
      </c>
      <c r="BK248" s="222">
        <f>ROUND(I248*H248,2)</f>
        <v>0</v>
      </c>
      <c r="BL248" s="20" t="s">
        <v>146</v>
      </c>
      <c r="BM248" s="221" t="s">
        <v>1042</v>
      </c>
    </row>
    <row r="249" s="13" customFormat="1">
      <c r="A249" s="13"/>
      <c r="B249" s="228"/>
      <c r="C249" s="229"/>
      <c r="D249" s="223" t="s">
        <v>150</v>
      </c>
      <c r="E249" s="230" t="s">
        <v>44</v>
      </c>
      <c r="F249" s="231" t="s">
        <v>1043</v>
      </c>
      <c r="G249" s="229"/>
      <c r="H249" s="232">
        <v>26.719999999999999</v>
      </c>
      <c r="I249" s="233"/>
      <c r="J249" s="229"/>
      <c r="K249" s="229"/>
      <c r="L249" s="234"/>
      <c r="M249" s="235"/>
      <c r="N249" s="236"/>
      <c r="O249" s="236"/>
      <c r="P249" s="236"/>
      <c r="Q249" s="236"/>
      <c r="R249" s="236"/>
      <c r="S249" s="236"/>
      <c r="T249" s="23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8" t="s">
        <v>150</v>
      </c>
      <c r="AU249" s="238" t="s">
        <v>21</v>
      </c>
      <c r="AV249" s="13" t="s">
        <v>21</v>
      </c>
      <c r="AW249" s="13" t="s">
        <v>42</v>
      </c>
      <c r="AX249" s="13" t="s">
        <v>90</v>
      </c>
      <c r="AY249" s="238" t="s">
        <v>128</v>
      </c>
    </row>
    <row r="250" s="2" customFormat="1" ht="37.8" customHeight="1">
      <c r="A250" s="42"/>
      <c r="B250" s="43"/>
      <c r="C250" s="210" t="s">
        <v>354</v>
      </c>
      <c r="D250" s="210" t="s">
        <v>131</v>
      </c>
      <c r="E250" s="211" t="s">
        <v>346</v>
      </c>
      <c r="F250" s="212" t="s">
        <v>347</v>
      </c>
      <c r="G250" s="213" t="s">
        <v>194</v>
      </c>
      <c r="H250" s="214">
        <v>14.625</v>
      </c>
      <c r="I250" s="215"/>
      <c r="J250" s="216">
        <f>ROUND(I250*H250,2)</f>
        <v>0</v>
      </c>
      <c r="K250" s="212" t="s">
        <v>221</v>
      </c>
      <c r="L250" s="48"/>
      <c r="M250" s="217" t="s">
        <v>44</v>
      </c>
      <c r="N250" s="218" t="s">
        <v>53</v>
      </c>
      <c r="O250" s="88"/>
      <c r="P250" s="219">
        <f>O250*H250</f>
        <v>0</v>
      </c>
      <c r="Q250" s="219">
        <v>0</v>
      </c>
      <c r="R250" s="219">
        <f>Q250*H250</f>
        <v>0</v>
      </c>
      <c r="S250" s="219">
        <v>0</v>
      </c>
      <c r="T250" s="220">
        <f>S250*H250</f>
        <v>0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R250" s="221" t="s">
        <v>146</v>
      </c>
      <c r="AT250" s="221" t="s">
        <v>131</v>
      </c>
      <c r="AU250" s="221" t="s">
        <v>21</v>
      </c>
      <c r="AY250" s="20" t="s">
        <v>128</v>
      </c>
      <c r="BE250" s="222">
        <f>IF(N250="základní",J250,0)</f>
        <v>0</v>
      </c>
      <c r="BF250" s="222">
        <f>IF(N250="snížená",J250,0)</f>
        <v>0</v>
      </c>
      <c r="BG250" s="222">
        <f>IF(N250="zákl. přenesená",J250,0)</f>
        <v>0</v>
      </c>
      <c r="BH250" s="222">
        <f>IF(N250="sníž. přenesená",J250,0)</f>
        <v>0</v>
      </c>
      <c r="BI250" s="222">
        <f>IF(N250="nulová",J250,0)</f>
        <v>0</v>
      </c>
      <c r="BJ250" s="20" t="s">
        <v>90</v>
      </c>
      <c r="BK250" s="222">
        <f>ROUND(I250*H250,2)</f>
        <v>0</v>
      </c>
      <c r="BL250" s="20" t="s">
        <v>146</v>
      </c>
      <c r="BM250" s="221" t="s">
        <v>1044</v>
      </c>
    </row>
    <row r="251" s="2" customFormat="1">
      <c r="A251" s="42"/>
      <c r="B251" s="43"/>
      <c r="C251" s="44"/>
      <c r="D251" s="243" t="s">
        <v>223</v>
      </c>
      <c r="E251" s="44"/>
      <c r="F251" s="244" t="s">
        <v>349</v>
      </c>
      <c r="G251" s="44"/>
      <c r="H251" s="44"/>
      <c r="I251" s="225"/>
      <c r="J251" s="44"/>
      <c r="K251" s="44"/>
      <c r="L251" s="48"/>
      <c r="M251" s="226"/>
      <c r="N251" s="227"/>
      <c r="O251" s="88"/>
      <c r="P251" s="88"/>
      <c r="Q251" s="88"/>
      <c r="R251" s="88"/>
      <c r="S251" s="88"/>
      <c r="T251" s="89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T251" s="20" t="s">
        <v>223</v>
      </c>
      <c r="AU251" s="20" t="s">
        <v>21</v>
      </c>
    </row>
    <row r="252" s="13" customFormat="1">
      <c r="A252" s="13"/>
      <c r="B252" s="228"/>
      <c r="C252" s="229"/>
      <c r="D252" s="223" t="s">
        <v>150</v>
      </c>
      <c r="E252" s="230" t="s">
        <v>44</v>
      </c>
      <c r="F252" s="231" t="s">
        <v>1034</v>
      </c>
      <c r="G252" s="229"/>
      <c r="H252" s="232">
        <v>1.125</v>
      </c>
      <c r="I252" s="233"/>
      <c r="J252" s="229"/>
      <c r="K252" s="229"/>
      <c r="L252" s="234"/>
      <c r="M252" s="235"/>
      <c r="N252" s="236"/>
      <c r="O252" s="236"/>
      <c r="P252" s="236"/>
      <c r="Q252" s="236"/>
      <c r="R252" s="236"/>
      <c r="S252" s="236"/>
      <c r="T252" s="23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8" t="s">
        <v>150</v>
      </c>
      <c r="AU252" s="238" t="s">
        <v>21</v>
      </c>
      <c r="AV252" s="13" t="s">
        <v>21</v>
      </c>
      <c r="AW252" s="13" t="s">
        <v>42</v>
      </c>
      <c r="AX252" s="13" t="s">
        <v>82</v>
      </c>
      <c r="AY252" s="238" t="s">
        <v>128</v>
      </c>
    </row>
    <row r="253" s="13" customFormat="1">
      <c r="A253" s="13"/>
      <c r="B253" s="228"/>
      <c r="C253" s="229"/>
      <c r="D253" s="223" t="s">
        <v>150</v>
      </c>
      <c r="E253" s="230" t="s">
        <v>44</v>
      </c>
      <c r="F253" s="231" t="s">
        <v>1035</v>
      </c>
      <c r="G253" s="229"/>
      <c r="H253" s="232">
        <v>4.5</v>
      </c>
      <c r="I253" s="233"/>
      <c r="J253" s="229"/>
      <c r="K253" s="229"/>
      <c r="L253" s="234"/>
      <c r="M253" s="235"/>
      <c r="N253" s="236"/>
      <c r="O253" s="236"/>
      <c r="P253" s="236"/>
      <c r="Q253" s="236"/>
      <c r="R253" s="236"/>
      <c r="S253" s="236"/>
      <c r="T253" s="23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8" t="s">
        <v>150</v>
      </c>
      <c r="AU253" s="238" t="s">
        <v>21</v>
      </c>
      <c r="AV253" s="13" t="s">
        <v>21</v>
      </c>
      <c r="AW253" s="13" t="s">
        <v>42</v>
      </c>
      <c r="AX253" s="13" t="s">
        <v>82</v>
      </c>
      <c r="AY253" s="238" t="s">
        <v>128</v>
      </c>
    </row>
    <row r="254" s="13" customFormat="1">
      <c r="A254" s="13"/>
      <c r="B254" s="228"/>
      <c r="C254" s="229"/>
      <c r="D254" s="223" t="s">
        <v>150</v>
      </c>
      <c r="E254" s="230" t="s">
        <v>44</v>
      </c>
      <c r="F254" s="231" t="s">
        <v>1036</v>
      </c>
      <c r="G254" s="229"/>
      <c r="H254" s="232">
        <v>1.5</v>
      </c>
      <c r="I254" s="233"/>
      <c r="J254" s="229"/>
      <c r="K254" s="229"/>
      <c r="L254" s="234"/>
      <c r="M254" s="235"/>
      <c r="N254" s="236"/>
      <c r="O254" s="236"/>
      <c r="P254" s="236"/>
      <c r="Q254" s="236"/>
      <c r="R254" s="236"/>
      <c r="S254" s="236"/>
      <c r="T254" s="23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8" t="s">
        <v>150</v>
      </c>
      <c r="AU254" s="238" t="s">
        <v>21</v>
      </c>
      <c r="AV254" s="13" t="s">
        <v>21</v>
      </c>
      <c r="AW254" s="13" t="s">
        <v>42</v>
      </c>
      <c r="AX254" s="13" t="s">
        <v>82</v>
      </c>
      <c r="AY254" s="238" t="s">
        <v>128</v>
      </c>
    </row>
    <row r="255" s="13" customFormat="1">
      <c r="A255" s="13"/>
      <c r="B255" s="228"/>
      <c r="C255" s="229"/>
      <c r="D255" s="223" t="s">
        <v>150</v>
      </c>
      <c r="E255" s="230" t="s">
        <v>44</v>
      </c>
      <c r="F255" s="231" t="s">
        <v>1037</v>
      </c>
      <c r="G255" s="229"/>
      <c r="H255" s="232">
        <v>1.5</v>
      </c>
      <c r="I255" s="233"/>
      <c r="J255" s="229"/>
      <c r="K255" s="229"/>
      <c r="L255" s="234"/>
      <c r="M255" s="235"/>
      <c r="N255" s="236"/>
      <c r="O255" s="236"/>
      <c r="P255" s="236"/>
      <c r="Q255" s="236"/>
      <c r="R255" s="236"/>
      <c r="S255" s="236"/>
      <c r="T255" s="23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8" t="s">
        <v>150</v>
      </c>
      <c r="AU255" s="238" t="s">
        <v>21</v>
      </c>
      <c r="AV255" s="13" t="s">
        <v>21</v>
      </c>
      <c r="AW255" s="13" t="s">
        <v>42</v>
      </c>
      <c r="AX255" s="13" t="s">
        <v>82</v>
      </c>
      <c r="AY255" s="238" t="s">
        <v>128</v>
      </c>
    </row>
    <row r="256" s="13" customFormat="1">
      <c r="A256" s="13"/>
      <c r="B256" s="228"/>
      <c r="C256" s="229"/>
      <c r="D256" s="223" t="s">
        <v>150</v>
      </c>
      <c r="E256" s="230" t="s">
        <v>44</v>
      </c>
      <c r="F256" s="231" t="s">
        <v>1038</v>
      </c>
      <c r="G256" s="229"/>
      <c r="H256" s="232">
        <v>1.5</v>
      </c>
      <c r="I256" s="233"/>
      <c r="J256" s="229"/>
      <c r="K256" s="229"/>
      <c r="L256" s="234"/>
      <c r="M256" s="235"/>
      <c r="N256" s="236"/>
      <c r="O256" s="236"/>
      <c r="P256" s="236"/>
      <c r="Q256" s="236"/>
      <c r="R256" s="236"/>
      <c r="S256" s="236"/>
      <c r="T256" s="23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8" t="s">
        <v>150</v>
      </c>
      <c r="AU256" s="238" t="s">
        <v>21</v>
      </c>
      <c r="AV256" s="13" t="s">
        <v>21</v>
      </c>
      <c r="AW256" s="13" t="s">
        <v>42</v>
      </c>
      <c r="AX256" s="13" t="s">
        <v>82</v>
      </c>
      <c r="AY256" s="238" t="s">
        <v>128</v>
      </c>
    </row>
    <row r="257" s="13" customFormat="1">
      <c r="A257" s="13"/>
      <c r="B257" s="228"/>
      <c r="C257" s="229"/>
      <c r="D257" s="223" t="s">
        <v>150</v>
      </c>
      <c r="E257" s="230" t="s">
        <v>44</v>
      </c>
      <c r="F257" s="231" t="s">
        <v>1039</v>
      </c>
      <c r="G257" s="229"/>
      <c r="H257" s="232">
        <v>4.5</v>
      </c>
      <c r="I257" s="233"/>
      <c r="J257" s="229"/>
      <c r="K257" s="229"/>
      <c r="L257" s="234"/>
      <c r="M257" s="235"/>
      <c r="N257" s="236"/>
      <c r="O257" s="236"/>
      <c r="P257" s="236"/>
      <c r="Q257" s="236"/>
      <c r="R257" s="236"/>
      <c r="S257" s="236"/>
      <c r="T257" s="23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8" t="s">
        <v>150</v>
      </c>
      <c r="AU257" s="238" t="s">
        <v>21</v>
      </c>
      <c r="AV257" s="13" t="s">
        <v>21</v>
      </c>
      <c r="AW257" s="13" t="s">
        <v>42</v>
      </c>
      <c r="AX257" s="13" t="s">
        <v>82</v>
      </c>
      <c r="AY257" s="238" t="s">
        <v>128</v>
      </c>
    </row>
    <row r="258" s="14" customFormat="1">
      <c r="A258" s="14"/>
      <c r="B258" s="245"/>
      <c r="C258" s="246"/>
      <c r="D258" s="223" t="s">
        <v>150</v>
      </c>
      <c r="E258" s="247" t="s">
        <v>199</v>
      </c>
      <c r="F258" s="248" t="s">
        <v>245</v>
      </c>
      <c r="G258" s="246"/>
      <c r="H258" s="249">
        <v>14.625</v>
      </c>
      <c r="I258" s="250"/>
      <c r="J258" s="246"/>
      <c r="K258" s="246"/>
      <c r="L258" s="251"/>
      <c r="M258" s="252"/>
      <c r="N258" s="253"/>
      <c r="O258" s="253"/>
      <c r="P258" s="253"/>
      <c r="Q258" s="253"/>
      <c r="R258" s="253"/>
      <c r="S258" s="253"/>
      <c r="T258" s="25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5" t="s">
        <v>150</v>
      </c>
      <c r="AU258" s="255" t="s">
        <v>21</v>
      </c>
      <c r="AV258" s="14" t="s">
        <v>146</v>
      </c>
      <c r="AW258" s="14" t="s">
        <v>42</v>
      </c>
      <c r="AX258" s="14" t="s">
        <v>90</v>
      </c>
      <c r="AY258" s="255" t="s">
        <v>128</v>
      </c>
    </row>
    <row r="259" s="2" customFormat="1" ht="16.5" customHeight="1">
      <c r="A259" s="42"/>
      <c r="B259" s="43"/>
      <c r="C259" s="210" t="s">
        <v>361</v>
      </c>
      <c r="D259" s="210" t="s">
        <v>131</v>
      </c>
      <c r="E259" s="211" t="s">
        <v>350</v>
      </c>
      <c r="F259" s="212" t="s">
        <v>351</v>
      </c>
      <c r="G259" s="213" t="s">
        <v>194</v>
      </c>
      <c r="H259" s="214">
        <v>14.625</v>
      </c>
      <c r="I259" s="215"/>
      <c r="J259" s="216">
        <f>ROUND(I259*H259,2)</f>
        <v>0</v>
      </c>
      <c r="K259" s="212" t="s">
        <v>221</v>
      </c>
      <c r="L259" s="48"/>
      <c r="M259" s="217" t="s">
        <v>44</v>
      </c>
      <c r="N259" s="218" t="s">
        <v>53</v>
      </c>
      <c r="O259" s="88"/>
      <c r="P259" s="219">
        <f>O259*H259</f>
        <v>0</v>
      </c>
      <c r="Q259" s="219">
        <v>0</v>
      </c>
      <c r="R259" s="219">
        <f>Q259*H259</f>
        <v>0</v>
      </c>
      <c r="S259" s="219">
        <v>0</v>
      </c>
      <c r="T259" s="220">
        <f>S259*H259</f>
        <v>0</v>
      </c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R259" s="221" t="s">
        <v>146</v>
      </c>
      <c r="AT259" s="221" t="s">
        <v>131</v>
      </c>
      <c r="AU259" s="221" t="s">
        <v>21</v>
      </c>
      <c r="AY259" s="20" t="s">
        <v>128</v>
      </c>
      <c r="BE259" s="222">
        <f>IF(N259="základní",J259,0)</f>
        <v>0</v>
      </c>
      <c r="BF259" s="222">
        <f>IF(N259="snížená",J259,0)</f>
        <v>0</v>
      </c>
      <c r="BG259" s="222">
        <f>IF(N259="zákl. přenesená",J259,0)</f>
        <v>0</v>
      </c>
      <c r="BH259" s="222">
        <f>IF(N259="sníž. přenesená",J259,0)</f>
        <v>0</v>
      </c>
      <c r="BI259" s="222">
        <f>IF(N259="nulová",J259,0)</f>
        <v>0</v>
      </c>
      <c r="BJ259" s="20" t="s">
        <v>90</v>
      </c>
      <c r="BK259" s="222">
        <f>ROUND(I259*H259,2)</f>
        <v>0</v>
      </c>
      <c r="BL259" s="20" t="s">
        <v>146</v>
      </c>
      <c r="BM259" s="221" t="s">
        <v>1045</v>
      </c>
    </row>
    <row r="260" s="2" customFormat="1">
      <c r="A260" s="42"/>
      <c r="B260" s="43"/>
      <c r="C260" s="44"/>
      <c r="D260" s="243" t="s">
        <v>223</v>
      </c>
      <c r="E260" s="44"/>
      <c r="F260" s="244" t="s">
        <v>353</v>
      </c>
      <c r="G260" s="44"/>
      <c r="H260" s="44"/>
      <c r="I260" s="225"/>
      <c r="J260" s="44"/>
      <c r="K260" s="44"/>
      <c r="L260" s="48"/>
      <c r="M260" s="226"/>
      <c r="N260" s="227"/>
      <c r="O260" s="88"/>
      <c r="P260" s="88"/>
      <c r="Q260" s="88"/>
      <c r="R260" s="88"/>
      <c r="S260" s="88"/>
      <c r="T260" s="89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T260" s="20" t="s">
        <v>223</v>
      </c>
      <c r="AU260" s="20" t="s">
        <v>21</v>
      </c>
    </row>
    <row r="261" s="13" customFormat="1">
      <c r="A261" s="13"/>
      <c r="B261" s="228"/>
      <c r="C261" s="229"/>
      <c r="D261" s="223" t="s">
        <v>150</v>
      </c>
      <c r="E261" s="230" t="s">
        <v>44</v>
      </c>
      <c r="F261" s="231" t="s">
        <v>199</v>
      </c>
      <c r="G261" s="229"/>
      <c r="H261" s="232">
        <v>14.625</v>
      </c>
      <c r="I261" s="233"/>
      <c r="J261" s="229"/>
      <c r="K261" s="229"/>
      <c r="L261" s="234"/>
      <c r="M261" s="235"/>
      <c r="N261" s="236"/>
      <c r="O261" s="236"/>
      <c r="P261" s="236"/>
      <c r="Q261" s="236"/>
      <c r="R261" s="236"/>
      <c r="S261" s="236"/>
      <c r="T261" s="23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8" t="s">
        <v>150</v>
      </c>
      <c r="AU261" s="238" t="s">
        <v>21</v>
      </c>
      <c r="AV261" s="13" t="s">
        <v>21</v>
      </c>
      <c r="AW261" s="13" t="s">
        <v>42</v>
      </c>
      <c r="AX261" s="13" t="s">
        <v>90</v>
      </c>
      <c r="AY261" s="238" t="s">
        <v>128</v>
      </c>
    </row>
    <row r="262" s="2" customFormat="1">
      <c r="A262" s="42"/>
      <c r="B262" s="43"/>
      <c r="C262" s="44"/>
      <c r="D262" s="223" t="s">
        <v>251</v>
      </c>
      <c r="E262" s="44"/>
      <c r="F262" s="256" t="s">
        <v>339</v>
      </c>
      <c r="G262" s="44"/>
      <c r="H262" s="44"/>
      <c r="I262" s="44"/>
      <c r="J262" s="44"/>
      <c r="K262" s="44"/>
      <c r="L262" s="48"/>
      <c r="M262" s="226"/>
      <c r="N262" s="227"/>
      <c r="O262" s="88"/>
      <c r="P262" s="88"/>
      <c r="Q262" s="88"/>
      <c r="R262" s="88"/>
      <c r="S262" s="88"/>
      <c r="T262" s="89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U262" s="20" t="s">
        <v>21</v>
      </c>
    </row>
    <row r="263" s="2" customFormat="1">
      <c r="A263" s="42"/>
      <c r="B263" s="43"/>
      <c r="C263" s="44"/>
      <c r="D263" s="223" t="s">
        <v>251</v>
      </c>
      <c r="E263" s="44"/>
      <c r="F263" s="257" t="s">
        <v>1034</v>
      </c>
      <c r="G263" s="44"/>
      <c r="H263" s="258">
        <v>1.125</v>
      </c>
      <c r="I263" s="44"/>
      <c r="J263" s="44"/>
      <c r="K263" s="44"/>
      <c r="L263" s="48"/>
      <c r="M263" s="226"/>
      <c r="N263" s="227"/>
      <c r="O263" s="88"/>
      <c r="P263" s="88"/>
      <c r="Q263" s="88"/>
      <c r="R263" s="88"/>
      <c r="S263" s="88"/>
      <c r="T263" s="89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U263" s="20" t="s">
        <v>21</v>
      </c>
    </row>
    <row r="264" s="2" customFormat="1">
      <c r="A264" s="42"/>
      <c r="B264" s="43"/>
      <c r="C264" s="44"/>
      <c r="D264" s="223" t="s">
        <v>251</v>
      </c>
      <c r="E264" s="44"/>
      <c r="F264" s="257" t="s">
        <v>1035</v>
      </c>
      <c r="G264" s="44"/>
      <c r="H264" s="258">
        <v>4.5</v>
      </c>
      <c r="I264" s="44"/>
      <c r="J264" s="44"/>
      <c r="K264" s="44"/>
      <c r="L264" s="48"/>
      <c r="M264" s="226"/>
      <c r="N264" s="227"/>
      <c r="O264" s="88"/>
      <c r="P264" s="88"/>
      <c r="Q264" s="88"/>
      <c r="R264" s="88"/>
      <c r="S264" s="88"/>
      <c r="T264" s="89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U264" s="20" t="s">
        <v>21</v>
      </c>
    </row>
    <row r="265" s="2" customFormat="1">
      <c r="A265" s="42"/>
      <c r="B265" s="43"/>
      <c r="C265" s="44"/>
      <c r="D265" s="223" t="s">
        <v>251</v>
      </c>
      <c r="E265" s="44"/>
      <c r="F265" s="257" t="s">
        <v>1036</v>
      </c>
      <c r="G265" s="44"/>
      <c r="H265" s="258">
        <v>1.5</v>
      </c>
      <c r="I265" s="44"/>
      <c r="J265" s="44"/>
      <c r="K265" s="44"/>
      <c r="L265" s="48"/>
      <c r="M265" s="226"/>
      <c r="N265" s="227"/>
      <c r="O265" s="88"/>
      <c r="P265" s="88"/>
      <c r="Q265" s="88"/>
      <c r="R265" s="88"/>
      <c r="S265" s="88"/>
      <c r="T265" s="89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U265" s="20" t="s">
        <v>21</v>
      </c>
    </row>
    <row r="266" s="2" customFormat="1">
      <c r="A266" s="42"/>
      <c r="B266" s="43"/>
      <c r="C266" s="44"/>
      <c r="D266" s="223" t="s">
        <v>251</v>
      </c>
      <c r="E266" s="44"/>
      <c r="F266" s="257" t="s">
        <v>1037</v>
      </c>
      <c r="G266" s="44"/>
      <c r="H266" s="258">
        <v>1.5</v>
      </c>
      <c r="I266" s="44"/>
      <c r="J266" s="44"/>
      <c r="K266" s="44"/>
      <c r="L266" s="48"/>
      <c r="M266" s="226"/>
      <c r="N266" s="227"/>
      <c r="O266" s="88"/>
      <c r="P266" s="88"/>
      <c r="Q266" s="88"/>
      <c r="R266" s="88"/>
      <c r="S266" s="88"/>
      <c r="T266" s="89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U266" s="20" t="s">
        <v>21</v>
      </c>
    </row>
    <row r="267" s="2" customFormat="1">
      <c r="A267" s="42"/>
      <c r="B267" s="43"/>
      <c r="C267" s="44"/>
      <c r="D267" s="223" t="s">
        <v>251</v>
      </c>
      <c r="E267" s="44"/>
      <c r="F267" s="257" t="s">
        <v>1038</v>
      </c>
      <c r="G267" s="44"/>
      <c r="H267" s="258">
        <v>1.5</v>
      </c>
      <c r="I267" s="44"/>
      <c r="J267" s="44"/>
      <c r="K267" s="44"/>
      <c r="L267" s="48"/>
      <c r="M267" s="226"/>
      <c r="N267" s="227"/>
      <c r="O267" s="88"/>
      <c r="P267" s="88"/>
      <c r="Q267" s="88"/>
      <c r="R267" s="88"/>
      <c r="S267" s="88"/>
      <c r="T267" s="89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U267" s="20" t="s">
        <v>21</v>
      </c>
    </row>
    <row r="268" s="2" customFormat="1">
      <c r="A268" s="42"/>
      <c r="B268" s="43"/>
      <c r="C268" s="44"/>
      <c r="D268" s="223" t="s">
        <v>251</v>
      </c>
      <c r="E268" s="44"/>
      <c r="F268" s="257" t="s">
        <v>1039</v>
      </c>
      <c r="G268" s="44"/>
      <c r="H268" s="258">
        <v>4.5</v>
      </c>
      <c r="I268" s="44"/>
      <c r="J268" s="44"/>
      <c r="K268" s="44"/>
      <c r="L268" s="48"/>
      <c r="M268" s="226"/>
      <c r="N268" s="227"/>
      <c r="O268" s="88"/>
      <c r="P268" s="88"/>
      <c r="Q268" s="88"/>
      <c r="R268" s="88"/>
      <c r="S268" s="88"/>
      <c r="T268" s="89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U268" s="20" t="s">
        <v>21</v>
      </c>
    </row>
    <row r="269" s="2" customFormat="1">
      <c r="A269" s="42"/>
      <c r="B269" s="43"/>
      <c r="C269" s="44"/>
      <c r="D269" s="223" t="s">
        <v>251</v>
      </c>
      <c r="E269" s="44"/>
      <c r="F269" s="257" t="s">
        <v>245</v>
      </c>
      <c r="G269" s="44"/>
      <c r="H269" s="258">
        <v>14.625</v>
      </c>
      <c r="I269" s="44"/>
      <c r="J269" s="44"/>
      <c r="K269" s="44"/>
      <c r="L269" s="48"/>
      <c r="M269" s="226"/>
      <c r="N269" s="227"/>
      <c r="O269" s="88"/>
      <c r="P269" s="88"/>
      <c r="Q269" s="88"/>
      <c r="R269" s="88"/>
      <c r="S269" s="88"/>
      <c r="T269" s="89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U269" s="20" t="s">
        <v>21</v>
      </c>
    </row>
    <row r="270" s="2" customFormat="1" ht="24.15" customHeight="1">
      <c r="A270" s="42"/>
      <c r="B270" s="43"/>
      <c r="C270" s="210" t="s">
        <v>367</v>
      </c>
      <c r="D270" s="210" t="s">
        <v>131</v>
      </c>
      <c r="E270" s="211" t="s">
        <v>355</v>
      </c>
      <c r="F270" s="212" t="s">
        <v>356</v>
      </c>
      <c r="G270" s="213" t="s">
        <v>190</v>
      </c>
      <c r="H270" s="214">
        <v>57</v>
      </c>
      <c r="I270" s="215"/>
      <c r="J270" s="216">
        <f>ROUND(I270*H270,2)</f>
        <v>0</v>
      </c>
      <c r="K270" s="212" t="s">
        <v>221</v>
      </c>
      <c r="L270" s="48"/>
      <c r="M270" s="217" t="s">
        <v>44</v>
      </c>
      <c r="N270" s="218" t="s">
        <v>53</v>
      </c>
      <c r="O270" s="88"/>
      <c r="P270" s="219">
        <f>O270*H270</f>
        <v>0</v>
      </c>
      <c r="Q270" s="219">
        <v>0</v>
      </c>
      <c r="R270" s="219">
        <f>Q270*H270</f>
        <v>0</v>
      </c>
      <c r="S270" s="219">
        <v>0</v>
      </c>
      <c r="T270" s="220">
        <f>S270*H270</f>
        <v>0</v>
      </c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R270" s="221" t="s">
        <v>146</v>
      </c>
      <c r="AT270" s="221" t="s">
        <v>131</v>
      </c>
      <c r="AU270" s="221" t="s">
        <v>21</v>
      </c>
      <c r="AY270" s="20" t="s">
        <v>128</v>
      </c>
      <c r="BE270" s="222">
        <f>IF(N270="základní",J270,0)</f>
        <v>0</v>
      </c>
      <c r="BF270" s="222">
        <f>IF(N270="snížená",J270,0)</f>
        <v>0</v>
      </c>
      <c r="BG270" s="222">
        <f>IF(N270="zákl. přenesená",J270,0)</f>
        <v>0</v>
      </c>
      <c r="BH270" s="222">
        <f>IF(N270="sníž. přenesená",J270,0)</f>
        <v>0</v>
      </c>
      <c r="BI270" s="222">
        <f>IF(N270="nulová",J270,0)</f>
        <v>0</v>
      </c>
      <c r="BJ270" s="20" t="s">
        <v>90</v>
      </c>
      <c r="BK270" s="222">
        <f>ROUND(I270*H270,2)</f>
        <v>0</v>
      </c>
      <c r="BL270" s="20" t="s">
        <v>146</v>
      </c>
      <c r="BM270" s="221" t="s">
        <v>1046</v>
      </c>
    </row>
    <row r="271" s="2" customFormat="1">
      <c r="A271" s="42"/>
      <c r="B271" s="43"/>
      <c r="C271" s="44"/>
      <c r="D271" s="243" t="s">
        <v>223</v>
      </c>
      <c r="E271" s="44"/>
      <c r="F271" s="244" t="s">
        <v>358</v>
      </c>
      <c r="G271" s="44"/>
      <c r="H271" s="44"/>
      <c r="I271" s="225"/>
      <c r="J271" s="44"/>
      <c r="K271" s="44"/>
      <c r="L271" s="48"/>
      <c r="M271" s="226"/>
      <c r="N271" s="227"/>
      <c r="O271" s="88"/>
      <c r="P271" s="88"/>
      <c r="Q271" s="88"/>
      <c r="R271" s="88"/>
      <c r="S271" s="88"/>
      <c r="T271" s="89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T271" s="20" t="s">
        <v>223</v>
      </c>
      <c r="AU271" s="20" t="s">
        <v>21</v>
      </c>
    </row>
    <row r="272" s="13" customFormat="1">
      <c r="A272" s="13"/>
      <c r="B272" s="228"/>
      <c r="C272" s="229"/>
      <c r="D272" s="223" t="s">
        <v>150</v>
      </c>
      <c r="E272" s="230" t="s">
        <v>44</v>
      </c>
      <c r="F272" s="231" t="s">
        <v>188</v>
      </c>
      <c r="G272" s="229"/>
      <c r="H272" s="232">
        <v>57</v>
      </c>
      <c r="I272" s="233"/>
      <c r="J272" s="229"/>
      <c r="K272" s="229"/>
      <c r="L272" s="234"/>
      <c r="M272" s="235"/>
      <c r="N272" s="236"/>
      <c r="O272" s="236"/>
      <c r="P272" s="236"/>
      <c r="Q272" s="236"/>
      <c r="R272" s="236"/>
      <c r="S272" s="236"/>
      <c r="T272" s="23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8" t="s">
        <v>150</v>
      </c>
      <c r="AU272" s="238" t="s">
        <v>21</v>
      </c>
      <c r="AV272" s="13" t="s">
        <v>21</v>
      </c>
      <c r="AW272" s="13" t="s">
        <v>42</v>
      </c>
      <c r="AX272" s="13" t="s">
        <v>90</v>
      </c>
      <c r="AY272" s="238" t="s">
        <v>128</v>
      </c>
    </row>
    <row r="273" s="2" customFormat="1">
      <c r="A273" s="42"/>
      <c r="B273" s="43"/>
      <c r="C273" s="44"/>
      <c r="D273" s="223" t="s">
        <v>251</v>
      </c>
      <c r="E273" s="44"/>
      <c r="F273" s="256" t="s">
        <v>359</v>
      </c>
      <c r="G273" s="44"/>
      <c r="H273" s="44"/>
      <c r="I273" s="44"/>
      <c r="J273" s="44"/>
      <c r="K273" s="44"/>
      <c r="L273" s="48"/>
      <c r="M273" s="226"/>
      <c r="N273" s="227"/>
      <c r="O273" s="88"/>
      <c r="P273" s="88"/>
      <c r="Q273" s="88"/>
      <c r="R273" s="88"/>
      <c r="S273" s="88"/>
      <c r="T273" s="89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U273" s="20" t="s">
        <v>21</v>
      </c>
    </row>
    <row r="274" s="2" customFormat="1">
      <c r="A274" s="42"/>
      <c r="B274" s="43"/>
      <c r="C274" s="44"/>
      <c r="D274" s="223" t="s">
        <v>251</v>
      </c>
      <c r="E274" s="44"/>
      <c r="F274" s="257" t="s">
        <v>988</v>
      </c>
      <c r="G274" s="44"/>
      <c r="H274" s="258">
        <v>12</v>
      </c>
      <c r="I274" s="44"/>
      <c r="J274" s="44"/>
      <c r="K274" s="44"/>
      <c r="L274" s="48"/>
      <c r="M274" s="226"/>
      <c r="N274" s="227"/>
      <c r="O274" s="88"/>
      <c r="P274" s="88"/>
      <c r="Q274" s="88"/>
      <c r="R274" s="88"/>
      <c r="S274" s="88"/>
      <c r="T274" s="89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U274" s="20" t="s">
        <v>21</v>
      </c>
    </row>
    <row r="275" s="2" customFormat="1">
      <c r="A275" s="42"/>
      <c r="B275" s="43"/>
      <c r="C275" s="44"/>
      <c r="D275" s="223" t="s">
        <v>251</v>
      </c>
      <c r="E275" s="44"/>
      <c r="F275" s="257" t="s">
        <v>989</v>
      </c>
      <c r="G275" s="44"/>
      <c r="H275" s="258">
        <v>12</v>
      </c>
      <c r="I275" s="44"/>
      <c r="J275" s="44"/>
      <c r="K275" s="44"/>
      <c r="L275" s="48"/>
      <c r="M275" s="226"/>
      <c r="N275" s="227"/>
      <c r="O275" s="88"/>
      <c r="P275" s="88"/>
      <c r="Q275" s="88"/>
      <c r="R275" s="88"/>
      <c r="S275" s="88"/>
      <c r="T275" s="89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U275" s="20" t="s">
        <v>21</v>
      </c>
    </row>
    <row r="276" s="2" customFormat="1">
      <c r="A276" s="42"/>
      <c r="B276" s="43"/>
      <c r="C276" s="44"/>
      <c r="D276" s="223" t="s">
        <v>251</v>
      </c>
      <c r="E276" s="44"/>
      <c r="F276" s="257" t="s">
        <v>990</v>
      </c>
      <c r="G276" s="44"/>
      <c r="H276" s="258">
        <v>12</v>
      </c>
      <c r="I276" s="44"/>
      <c r="J276" s="44"/>
      <c r="K276" s="44"/>
      <c r="L276" s="48"/>
      <c r="M276" s="226"/>
      <c r="N276" s="227"/>
      <c r="O276" s="88"/>
      <c r="P276" s="88"/>
      <c r="Q276" s="88"/>
      <c r="R276" s="88"/>
      <c r="S276" s="88"/>
      <c r="T276" s="89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U276" s="20" t="s">
        <v>21</v>
      </c>
    </row>
    <row r="277" s="2" customFormat="1">
      <c r="A277" s="42"/>
      <c r="B277" s="43"/>
      <c r="C277" s="44"/>
      <c r="D277" s="223" t="s">
        <v>251</v>
      </c>
      <c r="E277" s="44"/>
      <c r="F277" s="257" t="s">
        <v>991</v>
      </c>
      <c r="G277" s="44"/>
      <c r="H277" s="258">
        <v>21</v>
      </c>
      <c r="I277" s="44"/>
      <c r="J277" s="44"/>
      <c r="K277" s="44"/>
      <c r="L277" s="48"/>
      <c r="M277" s="226"/>
      <c r="N277" s="227"/>
      <c r="O277" s="88"/>
      <c r="P277" s="88"/>
      <c r="Q277" s="88"/>
      <c r="R277" s="88"/>
      <c r="S277" s="88"/>
      <c r="T277" s="89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U277" s="20" t="s">
        <v>21</v>
      </c>
    </row>
    <row r="278" s="2" customFormat="1">
      <c r="A278" s="42"/>
      <c r="B278" s="43"/>
      <c r="C278" s="44"/>
      <c r="D278" s="223" t="s">
        <v>251</v>
      </c>
      <c r="E278" s="44"/>
      <c r="F278" s="257" t="s">
        <v>245</v>
      </c>
      <c r="G278" s="44"/>
      <c r="H278" s="258">
        <v>57</v>
      </c>
      <c r="I278" s="44"/>
      <c r="J278" s="44"/>
      <c r="K278" s="44"/>
      <c r="L278" s="48"/>
      <c r="M278" s="226"/>
      <c r="N278" s="227"/>
      <c r="O278" s="88"/>
      <c r="P278" s="88"/>
      <c r="Q278" s="88"/>
      <c r="R278" s="88"/>
      <c r="S278" s="88"/>
      <c r="T278" s="89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U278" s="20" t="s">
        <v>21</v>
      </c>
    </row>
    <row r="279" s="2" customFormat="1" ht="24.15" customHeight="1">
      <c r="A279" s="42"/>
      <c r="B279" s="43"/>
      <c r="C279" s="210" t="s">
        <v>373</v>
      </c>
      <c r="D279" s="210" t="s">
        <v>131</v>
      </c>
      <c r="E279" s="211" t="s">
        <v>1047</v>
      </c>
      <c r="F279" s="212" t="s">
        <v>1048</v>
      </c>
      <c r="G279" s="213" t="s">
        <v>190</v>
      </c>
      <c r="H279" s="214">
        <v>33</v>
      </c>
      <c r="I279" s="215"/>
      <c r="J279" s="216">
        <f>ROUND(I279*H279,2)</f>
        <v>0</v>
      </c>
      <c r="K279" s="212" t="s">
        <v>221</v>
      </c>
      <c r="L279" s="48"/>
      <c r="M279" s="217" t="s">
        <v>44</v>
      </c>
      <c r="N279" s="218" t="s">
        <v>53</v>
      </c>
      <c r="O279" s="88"/>
      <c r="P279" s="219">
        <f>O279*H279</f>
        <v>0</v>
      </c>
      <c r="Q279" s="219">
        <v>0</v>
      </c>
      <c r="R279" s="219">
        <f>Q279*H279</f>
        <v>0</v>
      </c>
      <c r="S279" s="219">
        <v>0</v>
      </c>
      <c r="T279" s="220">
        <f>S279*H279</f>
        <v>0</v>
      </c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R279" s="221" t="s">
        <v>146</v>
      </c>
      <c r="AT279" s="221" t="s">
        <v>131</v>
      </c>
      <c r="AU279" s="221" t="s">
        <v>21</v>
      </c>
      <c r="AY279" s="20" t="s">
        <v>128</v>
      </c>
      <c r="BE279" s="222">
        <f>IF(N279="základní",J279,0)</f>
        <v>0</v>
      </c>
      <c r="BF279" s="222">
        <f>IF(N279="snížená",J279,0)</f>
        <v>0</v>
      </c>
      <c r="BG279" s="222">
        <f>IF(N279="zákl. přenesená",J279,0)</f>
        <v>0</v>
      </c>
      <c r="BH279" s="222">
        <f>IF(N279="sníž. přenesená",J279,0)</f>
        <v>0</v>
      </c>
      <c r="BI279" s="222">
        <f>IF(N279="nulová",J279,0)</f>
        <v>0</v>
      </c>
      <c r="BJ279" s="20" t="s">
        <v>90</v>
      </c>
      <c r="BK279" s="222">
        <f>ROUND(I279*H279,2)</f>
        <v>0</v>
      </c>
      <c r="BL279" s="20" t="s">
        <v>146</v>
      </c>
      <c r="BM279" s="221" t="s">
        <v>1049</v>
      </c>
    </row>
    <row r="280" s="2" customFormat="1">
      <c r="A280" s="42"/>
      <c r="B280" s="43"/>
      <c r="C280" s="44"/>
      <c r="D280" s="243" t="s">
        <v>223</v>
      </c>
      <c r="E280" s="44"/>
      <c r="F280" s="244" t="s">
        <v>1050</v>
      </c>
      <c r="G280" s="44"/>
      <c r="H280" s="44"/>
      <c r="I280" s="225"/>
      <c r="J280" s="44"/>
      <c r="K280" s="44"/>
      <c r="L280" s="48"/>
      <c r="M280" s="226"/>
      <c r="N280" s="227"/>
      <c r="O280" s="88"/>
      <c r="P280" s="88"/>
      <c r="Q280" s="88"/>
      <c r="R280" s="88"/>
      <c r="S280" s="88"/>
      <c r="T280" s="89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T280" s="20" t="s">
        <v>223</v>
      </c>
      <c r="AU280" s="20" t="s">
        <v>21</v>
      </c>
    </row>
    <row r="281" s="13" customFormat="1">
      <c r="A281" s="13"/>
      <c r="B281" s="228"/>
      <c r="C281" s="229"/>
      <c r="D281" s="223" t="s">
        <v>150</v>
      </c>
      <c r="E281" s="230" t="s">
        <v>44</v>
      </c>
      <c r="F281" s="231" t="s">
        <v>990</v>
      </c>
      <c r="G281" s="229"/>
      <c r="H281" s="232">
        <v>12</v>
      </c>
      <c r="I281" s="233"/>
      <c r="J281" s="229"/>
      <c r="K281" s="229"/>
      <c r="L281" s="234"/>
      <c r="M281" s="235"/>
      <c r="N281" s="236"/>
      <c r="O281" s="236"/>
      <c r="P281" s="236"/>
      <c r="Q281" s="236"/>
      <c r="R281" s="236"/>
      <c r="S281" s="236"/>
      <c r="T281" s="23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8" t="s">
        <v>150</v>
      </c>
      <c r="AU281" s="238" t="s">
        <v>21</v>
      </c>
      <c r="AV281" s="13" t="s">
        <v>21</v>
      </c>
      <c r="AW281" s="13" t="s">
        <v>42</v>
      </c>
      <c r="AX281" s="13" t="s">
        <v>82</v>
      </c>
      <c r="AY281" s="238" t="s">
        <v>128</v>
      </c>
    </row>
    <row r="282" s="13" customFormat="1">
      <c r="A282" s="13"/>
      <c r="B282" s="228"/>
      <c r="C282" s="229"/>
      <c r="D282" s="223" t="s">
        <v>150</v>
      </c>
      <c r="E282" s="230" t="s">
        <v>44</v>
      </c>
      <c r="F282" s="231" t="s">
        <v>991</v>
      </c>
      <c r="G282" s="229"/>
      <c r="H282" s="232">
        <v>21</v>
      </c>
      <c r="I282" s="233"/>
      <c r="J282" s="229"/>
      <c r="K282" s="229"/>
      <c r="L282" s="234"/>
      <c r="M282" s="235"/>
      <c r="N282" s="236"/>
      <c r="O282" s="236"/>
      <c r="P282" s="236"/>
      <c r="Q282" s="236"/>
      <c r="R282" s="236"/>
      <c r="S282" s="236"/>
      <c r="T282" s="23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8" t="s">
        <v>150</v>
      </c>
      <c r="AU282" s="238" t="s">
        <v>21</v>
      </c>
      <c r="AV282" s="13" t="s">
        <v>21</v>
      </c>
      <c r="AW282" s="13" t="s">
        <v>42</v>
      </c>
      <c r="AX282" s="13" t="s">
        <v>82</v>
      </c>
      <c r="AY282" s="238" t="s">
        <v>128</v>
      </c>
    </row>
    <row r="283" s="14" customFormat="1">
      <c r="A283" s="14"/>
      <c r="B283" s="245"/>
      <c r="C283" s="246"/>
      <c r="D283" s="223" t="s">
        <v>150</v>
      </c>
      <c r="E283" s="247" t="s">
        <v>44</v>
      </c>
      <c r="F283" s="248" t="s">
        <v>245</v>
      </c>
      <c r="G283" s="246"/>
      <c r="H283" s="249">
        <v>33</v>
      </c>
      <c r="I283" s="250"/>
      <c r="J283" s="246"/>
      <c r="K283" s="246"/>
      <c r="L283" s="251"/>
      <c r="M283" s="252"/>
      <c r="N283" s="253"/>
      <c r="O283" s="253"/>
      <c r="P283" s="253"/>
      <c r="Q283" s="253"/>
      <c r="R283" s="253"/>
      <c r="S283" s="253"/>
      <c r="T283" s="25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5" t="s">
        <v>150</v>
      </c>
      <c r="AU283" s="255" t="s">
        <v>21</v>
      </c>
      <c r="AV283" s="14" t="s">
        <v>146</v>
      </c>
      <c r="AW283" s="14" t="s">
        <v>42</v>
      </c>
      <c r="AX283" s="14" t="s">
        <v>90</v>
      </c>
      <c r="AY283" s="255" t="s">
        <v>128</v>
      </c>
    </row>
    <row r="284" s="2" customFormat="1" ht="16.5" customHeight="1">
      <c r="A284" s="42"/>
      <c r="B284" s="43"/>
      <c r="C284" s="270" t="s">
        <v>379</v>
      </c>
      <c r="D284" s="270" t="s">
        <v>368</v>
      </c>
      <c r="E284" s="271" t="s">
        <v>1051</v>
      </c>
      <c r="F284" s="272" t="s">
        <v>1052</v>
      </c>
      <c r="G284" s="273" t="s">
        <v>924</v>
      </c>
      <c r="H284" s="274">
        <v>0.66000000000000003</v>
      </c>
      <c r="I284" s="275"/>
      <c r="J284" s="276">
        <f>ROUND(I284*H284,2)</f>
        <v>0</v>
      </c>
      <c r="K284" s="272" t="s">
        <v>221</v>
      </c>
      <c r="L284" s="277"/>
      <c r="M284" s="278" t="s">
        <v>44</v>
      </c>
      <c r="N284" s="279" t="s">
        <v>53</v>
      </c>
      <c r="O284" s="88"/>
      <c r="P284" s="219">
        <f>O284*H284</f>
        <v>0</v>
      </c>
      <c r="Q284" s="219">
        <v>0.001</v>
      </c>
      <c r="R284" s="219">
        <f>Q284*H284</f>
        <v>0.00066</v>
      </c>
      <c r="S284" s="219">
        <v>0</v>
      </c>
      <c r="T284" s="220">
        <f>S284*H284</f>
        <v>0</v>
      </c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R284" s="221" t="s">
        <v>165</v>
      </c>
      <c r="AT284" s="221" t="s">
        <v>368</v>
      </c>
      <c r="AU284" s="221" t="s">
        <v>21</v>
      </c>
      <c r="AY284" s="20" t="s">
        <v>128</v>
      </c>
      <c r="BE284" s="222">
        <f>IF(N284="základní",J284,0)</f>
        <v>0</v>
      </c>
      <c r="BF284" s="222">
        <f>IF(N284="snížená",J284,0)</f>
        <v>0</v>
      </c>
      <c r="BG284" s="222">
        <f>IF(N284="zákl. přenesená",J284,0)</f>
        <v>0</v>
      </c>
      <c r="BH284" s="222">
        <f>IF(N284="sníž. přenesená",J284,0)</f>
        <v>0</v>
      </c>
      <c r="BI284" s="222">
        <f>IF(N284="nulová",J284,0)</f>
        <v>0</v>
      </c>
      <c r="BJ284" s="20" t="s">
        <v>90</v>
      </c>
      <c r="BK284" s="222">
        <f>ROUND(I284*H284,2)</f>
        <v>0</v>
      </c>
      <c r="BL284" s="20" t="s">
        <v>146</v>
      </c>
      <c r="BM284" s="221" t="s">
        <v>1053</v>
      </c>
    </row>
    <row r="285" s="13" customFormat="1">
      <c r="A285" s="13"/>
      <c r="B285" s="228"/>
      <c r="C285" s="229"/>
      <c r="D285" s="223" t="s">
        <v>150</v>
      </c>
      <c r="E285" s="229"/>
      <c r="F285" s="231" t="s">
        <v>1054</v>
      </c>
      <c r="G285" s="229"/>
      <c r="H285" s="232">
        <v>0.66000000000000003</v>
      </c>
      <c r="I285" s="233"/>
      <c r="J285" s="229"/>
      <c r="K285" s="229"/>
      <c r="L285" s="234"/>
      <c r="M285" s="235"/>
      <c r="N285" s="236"/>
      <c r="O285" s="236"/>
      <c r="P285" s="236"/>
      <c r="Q285" s="236"/>
      <c r="R285" s="236"/>
      <c r="S285" s="236"/>
      <c r="T285" s="23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8" t="s">
        <v>150</v>
      </c>
      <c r="AU285" s="238" t="s">
        <v>21</v>
      </c>
      <c r="AV285" s="13" t="s">
        <v>21</v>
      </c>
      <c r="AW285" s="13" t="s">
        <v>4</v>
      </c>
      <c r="AX285" s="13" t="s">
        <v>90</v>
      </c>
      <c r="AY285" s="238" t="s">
        <v>128</v>
      </c>
    </row>
    <row r="286" s="12" customFormat="1" ht="22.8" customHeight="1">
      <c r="A286" s="12"/>
      <c r="B286" s="194"/>
      <c r="C286" s="195"/>
      <c r="D286" s="196" t="s">
        <v>81</v>
      </c>
      <c r="E286" s="208" t="s">
        <v>21</v>
      </c>
      <c r="F286" s="208" t="s">
        <v>360</v>
      </c>
      <c r="G286" s="195"/>
      <c r="H286" s="195"/>
      <c r="I286" s="198"/>
      <c r="J286" s="209">
        <f>BK286</f>
        <v>0</v>
      </c>
      <c r="K286" s="195"/>
      <c r="L286" s="200"/>
      <c r="M286" s="201"/>
      <c r="N286" s="202"/>
      <c r="O286" s="202"/>
      <c r="P286" s="203">
        <f>SUM(P287:P317)</f>
        <v>0</v>
      </c>
      <c r="Q286" s="202"/>
      <c r="R286" s="203">
        <f>SUM(R287:R317)</f>
        <v>3.5364657200000003</v>
      </c>
      <c r="S286" s="202"/>
      <c r="T286" s="204">
        <f>SUM(T287:T317)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5" t="s">
        <v>90</v>
      </c>
      <c r="AT286" s="206" t="s">
        <v>81</v>
      </c>
      <c r="AU286" s="206" t="s">
        <v>90</v>
      </c>
      <c r="AY286" s="205" t="s">
        <v>128</v>
      </c>
      <c r="BK286" s="207">
        <f>SUM(BK287:BK317)</f>
        <v>0</v>
      </c>
    </row>
    <row r="287" s="2" customFormat="1" ht="24.15" customHeight="1">
      <c r="A287" s="42"/>
      <c r="B287" s="43"/>
      <c r="C287" s="210" t="s">
        <v>385</v>
      </c>
      <c r="D287" s="210" t="s">
        <v>131</v>
      </c>
      <c r="E287" s="211" t="s">
        <v>362</v>
      </c>
      <c r="F287" s="212" t="s">
        <v>363</v>
      </c>
      <c r="G287" s="213" t="s">
        <v>190</v>
      </c>
      <c r="H287" s="214">
        <v>3.77</v>
      </c>
      <c r="I287" s="215"/>
      <c r="J287" s="216">
        <f>ROUND(I287*H287,2)</f>
        <v>0</v>
      </c>
      <c r="K287" s="212" t="s">
        <v>221</v>
      </c>
      <c r="L287" s="48"/>
      <c r="M287" s="217" t="s">
        <v>44</v>
      </c>
      <c r="N287" s="218" t="s">
        <v>53</v>
      </c>
      <c r="O287" s="88"/>
      <c r="P287" s="219">
        <f>O287*H287</f>
        <v>0</v>
      </c>
      <c r="Q287" s="219">
        <v>0.00017000000000000001</v>
      </c>
      <c r="R287" s="219">
        <f>Q287*H287</f>
        <v>0.00064090000000000002</v>
      </c>
      <c r="S287" s="219">
        <v>0</v>
      </c>
      <c r="T287" s="220">
        <f>S287*H287</f>
        <v>0</v>
      </c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R287" s="221" t="s">
        <v>146</v>
      </c>
      <c r="AT287" s="221" t="s">
        <v>131</v>
      </c>
      <c r="AU287" s="221" t="s">
        <v>21</v>
      </c>
      <c r="AY287" s="20" t="s">
        <v>128</v>
      </c>
      <c r="BE287" s="222">
        <f>IF(N287="základní",J287,0)</f>
        <v>0</v>
      </c>
      <c r="BF287" s="222">
        <f>IF(N287="snížená",J287,0)</f>
        <v>0</v>
      </c>
      <c r="BG287" s="222">
        <f>IF(N287="zákl. přenesená",J287,0)</f>
        <v>0</v>
      </c>
      <c r="BH287" s="222">
        <f>IF(N287="sníž. přenesená",J287,0)</f>
        <v>0</v>
      </c>
      <c r="BI287" s="222">
        <f>IF(N287="nulová",J287,0)</f>
        <v>0</v>
      </c>
      <c r="BJ287" s="20" t="s">
        <v>90</v>
      </c>
      <c r="BK287" s="222">
        <f>ROUND(I287*H287,2)</f>
        <v>0</v>
      </c>
      <c r="BL287" s="20" t="s">
        <v>146</v>
      </c>
      <c r="BM287" s="221" t="s">
        <v>1055</v>
      </c>
    </row>
    <row r="288" s="2" customFormat="1">
      <c r="A288" s="42"/>
      <c r="B288" s="43"/>
      <c r="C288" s="44"/>
      <c r="D288" s="243" t="s">
        <v>223</v>
      </c>
      <c r="E288" s="44"/>
      <c r="F288" s="244" t="s">
        <v>365</v>
      </c>
      <c r="G288" s="44"/>
      <c r="H288" s="44"/>
      <c r="I288" s="225"/>
      <c r="J288" s="44"/>
      <c r="K288" s="44"/>
      <c r="L288" s="48"/>
      <c r="M288" s="226"/>
      <c r="N288" s="227"/>
      <c r="O288" s="88"/>
      <c r="P288" s="88"/>
      <c r="Q288" s="88"/>
      <c r="R288" s="88"/>
      <c r="S288" s="88"/>
      <c r="T288" s="89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T288" s="20" t="s">
        <v>223</v>
      </c>
      <c r="AU288" s="20" t="s">
        <v>21</v>
      </c>
    </row>
    <row r="289" s="13" customFormat="1">
      <c r="A289" s="13"/>
      <c r="B289" s="228"/>
      <c r="C289" s="229"/>
      <c r="D289" s="223" t="s">
        <v>150</v>
      </c>
      <c r="E289" s="230" t="s">
        <v>44</v>
      </c>
      <c r="F289" s="231" t="s">
        <v>1056</v>
      </c>
      <c r="G289" s="229"/>
      <c r="H289" s="232">
        <v>3.77</v>
      </c>
      <c r="I289" s="233"/>
      <c r="J289" s="229"/>
      <c r="K289" s="229"/>
      <c r="L289" s="234"/>
      <c r="M289" s="235"/>
      <c r="N289" s="236"/>
      <c r="O289" s="236"/>
      <c r="P289" s="236"/>
      <c r="Q289" s="236"/>
      <c r="R289" s="236"/>
      <c r="S289" s="236"/>
      <c r="T289" s="23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8" t="s">
        <v>150</v>
      </c>
      <c r="AU289" s="238" t="s">
        <v>21</v>
      </c>
      <c r="AV289" s="13" t="s">
        <v>21</v>
      </c>
      <c r="AW289" s="13" t="s">
        <v>42</v>
      </c>
      <c r="AX289" s="13" t="s">
        <v>90</v>
      </c>
      <c r="AY289" s="238" t="s">
        <v>128</v>
      </c>
    </row>
    <row r="290" s="2" customFormat="1" ht="16.5" customHeight="1">
      <c r="A290" s="42"/>
      <c r="B290" s="43"/>
      <c r="C290" s="270" t="s">
        <v>391</v>
      </c>
      <c r="D290" s="270" t="s">
        <v>368</v>
      </c>
      <c r="E290" s="271" t="s">
        <v>369</v>
      </c>
      <c r="F290" s="272" t="s">
        <v>370</v>
      </c>
      <c r="G290" s="273" t="s">
        <v>190</v>
      </c>
      <c r="H290" s="274">
        <v>4.4660000000000002</v>
      </c>
      <c r="I290" s="275"/>
      <c r="J290" s="276">
        <f>ROUND(I290*H290,2)</f>
        <v>0</v>
      </c>
      <c r="K290" s="272" t="s">
        <v>221</v>
      </c>
      <c r="L290" s="277"/>
      <c r="M290" s="278" t="s">
        <v>44</v>
      </c>
      <c r="N290" s="279" t="s">
        <v>53</v>
      </c>
      <c r="O290" s="88"/>
      <c r="P290" s="219">
        <f>O290*H290</f>
        <v>0</v>
      </c>
      <c r="Q290" s="219">
        <v>0.00020000000000000001</v>
      </c>
      <c r="R290" s="219">
        <f>Q290*H290</f>
        <v>0.00089320000000000014</v>
      </c>
      <c r="S290" s="219">
        <v>0</v>
      </c>
      <c r="T290" s="220">
        <f>S290*H290</f>
        <v>0</v>
      </c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R290" s="221" t="s">
        <v>165</v>
      </c>
      <c r="AT290" s="221" t="s">
        <v>368</v>
      </c>
      <c r="AU290" s="221" t="s">
        <v>21</v>
      </c>
      <c r="AY290" s="20" t="s">
        <v>128</v>
      </c>
      <c r="BE290" s="222">
        <f>IF(N290="základní",J290,0)</f>
        <v>0</v>
      </c>
      <c r="BF290" s="222">
        <f>IF(N290="snížená",J290,0)</f>
        <v>0</v>
      </c>
      <c r="BG290" s="222">
        <f>IF(N290="zákl. přenesená",J290,0)</f>
        <v>0</v>
      </c>
      <c r="BH290" s="222">
        <f>IF(N290="sníž. přenesená",J290,0)</f>
        <v>0</v>
      </c>
      <c r="BI290" s="222">
        <f>IF(N290="nulová",J290,0)</f>
        <v>0</v>
      </c>
      <c r="BJ290" s="20" t="s">
        <v>90</v>
      </c>
      <c r="BK290" s="222">
        <f>ROUND(I290*H290,2)</f>
        <v>0</v>
      </c>
      <c r="BL290" s="20" t="s">
        <v>146</v>
      </c>
      <c r="BM290" s="221" t="s">
        <v>1057</v>
      </c>
    </row>
    <row r="291" s="13" customFormat="1">
      <c r="A291" s="13"/>
      <c r="B291" s="228"/>
      <c r="C291" s="229"/>
      <c r="D291" s="223" t="s">
        <v>150</v>
      </c>
      <c r="E291" s="229"/>
      <c r="F291" s="231" t="s">
        <v>1058</v>
      </c>
      <c r="G291" s="229"/>
      <c r="H291" s="232">
        <v>4.4660000000000002</v>
      </c>
      <c r="I291" s="233"/>
      <c r="J291" s="229"/>
      <c r="K291" s="229"/>
      <c r="L291" s="234"/>
      <c r="M291" s="235"/>
      <c r="N291" s="236"/>
      <c r="O291" s="236"/>
      <c r="P291" s="236"/>
      <c r="Q291" s="236"/>
      <c r="R291" s="236"/>
      <c r="S291" s="236"/>
      <c r="T291" s="23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8" t="s">
        <v>150</v>
      </c>
      <c r="AU291" s="238" t="s">
        <v>21</v>
      </c>
      <c r="AV291" s="13" t="s">
        <v>21</v>
      </c>
      <c r="AW291" s="13" t="s">
        <v>4</v>
      </c>
      <c r="AX291" s="13" t="s">
        <v>90</v>
      </c>
      <c r="AY291" s="238" t="s">
        <v>128</v>
      </c>
    </row>
    <row r="292" s="2" customFormat="1" ht="37.8" customHeight="1">
      <c r="A292" s="42"/>
      <c r="B292" s="43"/>
      <c r="C292" s="210" t="s">
        <v>397</v>
      </c>
      <c r="D292" s="210" t="s">
        <v>131</v>
      </c>
      <c r="E292" s="211" t="s">
        <v>374</v>
      </c>
      <c r="F292" s="212" t="s">
        <v>375</v>
      </c>
      <c r="G292" s="213" t="s">
        <v>234</v>
      </c>
      <c r="H292" s="214">
        <v>7.5</v>
      </c>
      <c r="I292" s="215"/>
      <c r="J292" s="216">
        <f>ROUND(I292*H292,2)</f>
        <v>0</v>
      </c>
      <c r="K292" s="212" t="s">
        <v>221</v>
      </c>
      <c r="L292" s="48"/>
      <c r="M292" s="217" t="s">
        <v>44</v>
      </c>
      <c r="N292" s="218" t="s">
        <v>53</v>
      </c>
      <c r="O292" s="88"/>
      <c r="P292" s="219">
        <f>O292*H292</f>
        <v>0</v>
      </c>
      <c r="Q292" s="219">
        <v>0.28736</v>
      </c>
      <c r="R292" s="219">
        <f>Q292*H292</f>
        <v>2.1552000000000002</v>
      </c>
      <c r="S292" s="219">
        <v>0</v>
      </c>
      <c r="T292" s="220">
        <f>S292*H292</f>
        <v>0</v>
      </c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R292" s="221" t="s">
        <v>146</v>
      </c>
      <c r="AT292" s="221" t="s">
        <v>131</v>
      </c>
      <c r="AU292" s="221" t="s">
        <v>21</v>
      </c>
      <c r="AY292" s="20" t="s">
        <v>128</v>
      </c>
      <c r="BE292" s="222">
        <f>IF(N292="základní",J292,0)</f>
        <v>0</v>
      </c>
      <c r="BF292" s="222">
        <f>IF(N292="snížená",J292,0)</f>
        <v>0</v>
      </c>
      <c r="BG292" s="222">
        <f>IF(N292="zákl. přenesená",J292,0)</f>
        <v>0</v>
      </c>
      <c r="BH292" s="222">
        <f>IF(N292="sníž. přenesená",J292,0)</f>
        <v>0</v>
      </c>
      <c r="BI292" s="222">
        <f>IF(N292="nulová",J292,0)</f>
        <v>0</v>
      </c>
      <c r="BJ292" s="20" t="s">
        <v>90</v>
      </c>
      <c r="BK292" s="222">
        <f>ROUND(I292*H292,2)</f>
        <v>0</v>
      </c>
      <c r="BL292" s="20" t="s">
        <v>146</v>
      </c>
      <c r="BM292" s="221" t="s">
        <v>1059</v>
      </c>
    </row>
    <row r="293" s="2" customFormat="1">
      <c r="A293" s="42"/>
      <c r="B293" s="43"/>
      <c r="C293" s="44"/>
      <c r="D293" s="243" t="s">
        <v>223</v>
      </c>
      <c r="E293" s="44"/>
      <c r="F293" s="244" t="s">
        <v>377</v>
      </c>
      <c r="G293" s="44"/>
      <c r="H293" s="44"/>
      <c r="I293" s="225"/>
      <c r="J293" s="44"/>
      <c r="K293" s="44"/>
      <c r="L293" s="48"/>
      <c r="M293" s="226"/>
      <c r="N293" s="227"/>
      <c r="O293" s="88"/>
      <c r="P293" s="88"/>
      <c r="Q293" s="88"/>
      <c r="R293" s="88"/>
      <c r="S293" s="88"/>
      <c r="T293" s="89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T293" s="20" t="s">
        <v>223</v>
      </c>
      <c r="AU293" s="20" t="s">
        <v>21</v>
      </c>
    </row>
    <row r="294" s="13" customFormat="1">
      <c r="A294" s="13"/>
      <c r="B294" s="228"/>
      <c r="C294" s="229"/>
      <c r="D294" s="223" t="s">
        <v>150</v>
      </c>
      <c r="E294" s="230" t="s">
        <v>44</v>
      </c>
      <c r="F294" s="231" t="s">
        <v>1060</v>
      </c>
      <c r="G294" s="229"/>
      <c r="H294" s="232">
        <v>7.5</v>
      </c>
      <c r="I294" s="233"/>
      <c r="J294" s="229"/>
      <c r="K294" s="229"/>
      <c r="L294" s="234"/>
      <c r="M294" s="235"/>
      <c r="N294" s="236"/>
      <c r="O294" s="236"/>
      <c r="P294" s="236"/>
      <c r="Q294" s="236"/>
      <c r="R294" s="236"/>
      <c r="S294" s="236"/>
      <c r="T294" s="23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8" t="s">
        <v>150</v>
      </c>
      <c r="AU294" s="238" t="s">
        <v>21</v>
      </c>
      <c r="AV294" s="13" t="s">
        <v>21</v>
      </c>
      <c r="AW294" s="13" t="s">
        <v>42</v>
      </c>
      <c r="AX294" s="13" t="s">
        <v>90</v>
      </c>
      <c r="AY294" s="238" t="s">
        <v>128</v>
      </c>
    </row>
    <row r="295" s="2" customFormat="1">
      <c r="A295" s="42"/>
      <c r="B295" s="43"/>
      <c r="C295" s="44"/>
      <c r="D295" s="223" t="s">
        <v>251</v>
      </c>
      <c r="E295" s="44"/>
      <c r="F295" s="256" t="s">
        <v>339</v>
      </c>
      <c r="G295" s="44"/>
      <c r="H295" s="44"/>
      <c r="I295" s="44"/>
      <c r="J295" s="44"/>
      <c r="K295" s="44"/>
      <c r="L295" s="48"/>
      <c r="M295" s="226"/>
      <c r="N295" s="227"/>
      <c r="O295" s="88"/>
      <c r="P295" s="88"/>
      <c r="Q295" s="88"/>
      <c r="R295" s="88"/>
      <c r="S295" s="88"/>
      <c r="T295" s="89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U295" s="20" t="s">
        <v>21</v>
      </c>
    </row>
    <row r="296" s="2" customFormat="1">
      <c r="A296" s="42"/>
      <c r="B296" s="43"/>
      <c r="C296" s="44"/>
      <c r="D296" s="223" t="s">
        <v>251</v>
      </c>
      <c r="E296" s="44"/>
      <c r="F296" s="257" t="s">
        <v>1034</v>
      </c>
      <c r="G296" s="44"/>
      <c r="H296" s="258">
        <v>1.125</v>
      </c>
      <c r="I296" s="44"/>
      <c r="J296" s="44"/>
      <c r="K296" s="44"/>
      <c r="L296" s="48"/>
      <c r="M296" s="226"/>
      <c r="N296" s="227"/>
      <c r="O296" s="88"/>
      <c r="P296" s="88"/>
      <c r="Q296" s="88"/>
      <c r="R296" s="88"/>
      <c r="S296" s="88"/>
      <c r="T296" s="89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U296" s="20" t="s">
        <v>21</v>
      </c>
    </row>
    <row r="297" s="2" customFormat="1">
      <c r="A297" s="42"/>
      <c r="B297" s="43"/>
      <c r="C297" s="44"/>
      <c r="D297" s="223" t="s">
        <v>251</v>
      </c>
      <c r="E297" s="44"/>
      <c r="F297" s="257" t="s">
        <v>1035</v>
      </c>
      <c r="G297" s="44"/>
      <c r="H297" s="258">
        <v>4.5</v>
      </c>
      <c r="I297" s="44"/>
      <c r="J297" s="44"/>
      <c r="K297" s="44"/>
      <c r="L297" s="48"/>
      <c r="M297" s="226"/>
      <c r="N297" s="227"/>
      <c r="O297" s="88"/>
      <c r="P297" s="88"/>
      <c r="Q297" s="88"/>
      <c r="R297" s="88"/>
      <c r="S297" s="88"/>
      <c r="T297" s="89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U297" s="20" t="s">
        <v>21</v>
      </c>
    </row>
    <row r="298" s="2" customFormat="1">
      <c r="A298" s="42"/>
      <c r="B298" s="43"/>
      <c r="C298" s="44"/>
      <c r="D298" s="223" t="s">
        <v>251</v>
      </c>
      <c r="E298" s="44"/>
      <c r="F298" s="257" t="s">
        <v>1036</v>
      </c>
      <c r="G298" s="44"/>
      <c r="H298" s="258">
        <v>1.5</v>
      </c>
      <c r="I298" s="44"/>
      <c r="J298" s="44"/>
      <c r="K298" s="44"/>
      <c r="L298" s="48"/>
      <c r="M298" s="226"/>
      <c r="N298" s="227"/>
      <c r="O298" s="88"/>
      <c r="P298" s="88"/>
      <c r="Q298" s="88"/>
      <c r="R298" s="88"/>
      <c r="S298" s="88"/>
      <c r="T298" s="89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U298" s="20" t="s">
        <v>21</v>
      </c>
    </row>
    <row r="299" s="2" customFormat="1">
      <c r="A299" s="42"/>
      <c r="B299" s="43"/>
      <c r="C299" s="44"/>
      <c r="D299" s="223" t="s">
        <v>251</v>
      </c>
      <c r="E299" s="44"/>
      <c r="F299" s="257" t="s">
        <v>1037</v>
      </c>
      <c r="G299" s="44"/>
      <c r="H299" s="258">
        <v>1.5</v>
      </c>
      <c r="I299" s="44"/>
      <c r="J299" s="44"/>
      <c r="K299" s="44"/>
      <c r="L299" s="48"/>
      <c r="M299" s="226"/>
      <c r="N299" s="227"/>
      <c r="O299" s="88"/>
      <c r="P299" s="88"/>
      <c r="Q299" s="88"/>
      <c r="R299" s="88"/>
      <c r="S299" s="88"/>
      <c r="T299" s="89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U299" s="20" t="s">
        <v>21</v>
      </c>
    </row>
    <row r="300" s="2" customFormat="1">
      <c r="A300" s="42"/>
      <c r="B300" s="43"/>
      <c r="C300" s="44"/>
      <c r="D300" s="223" t="s">
        <v>251</v>
      </c>
      <c r="E300" s="44"/>
      <c r="F300" s="257" t="s">
        <v>1038</v>
      </c>
      <c r="G300" s="44"/>
      <c r="H300" s="258">
        <v>1.5</v>
      </c>
      <c r="I300" s="44"/>
      <c r="J300" s="44"/>
      <c r="K300" s="44"/>
      <c r="L300" s="48"/>
      <c r="M300" s="226"/>
      <c r="N300" s="227"/>
      <c r="O300" s="88"/>
      <c r="P300" s="88"/>
      <c r="Q300" s="88"/>
      <c r="R300" s="88"/>
      <c r="S300" s="88"/>
      <c r="T300" s="89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U300" s="20" t="s">
        <v>21</v>
      </c>
    </row>
    <row r="301" s="2" customFormat="1">
      <c r="A301" s="42"/>
      <c r="B301" s="43"/>
      <c r="C301" s="44"/>
      <c r="D301" s="223" t="s">
        <v>251</v>
      </c>
      <c r="E301" s="44"/>
      <c r="F301" s="257" t="s">
        <v>1039</v>
      </c>
      <c r="G301" s="44"/>
      <c r="H301" s="258">
        <v>4.5</v>
      </c>
      <c r="I301" s="44"/>
      <c r="J301" s="44"/>
      <c r="K301" s="44"/>
      <c r="L301" s="48"/>
      <c r="M301" s="226"/>
      <c r="N301" s="227"/>
      <c r="O301" s="88"/>
      <c r="P301" s="88"/>
      <c r="Q301" s="88"/>
      <c r="R301" s="88"/>
      <c r="S301" s="88"/>
      <c r="T301" s="89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U301" s="20" t="s">
        <v>21</v>
      </c>
    </row>
    <row r="302" s="2" customFormat="1">
      <c r="A302" s="42"/>
      <c r="B302" s="43"/>
      <c r="C302" s="44"/>
      <c r="D302" s="223" t="s">
        <v>251</v>
      </c>
      <c r="E302" s="44"/>
      <c r="F302" s="257" t="s">
        <v>245</v>
      </c>
      <c r="G302" s="44"/>
      <c r="H302" s="258">
        <v>14.625</v>
      </c>
      <c r="I302" s="44"/>
      <c r="J302" s="44"/>
      <c r="K302" s="44"/>
      <c r="L302" s="48"/>
      <c r="M302" s="226"/>
      <c r="N302" s="227"/>
      <c r="O302" s="88"/>
      <c r="P302" s="88"/>
      <c r="Q302" s="88"/>
      <c r="R302" s="88"/>
      <c r="S302" s="88"/>
      <c r="T302" s="89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U302" s="20" t="s">
        <v>21</v>
      </c>
    </row>
    <row r="303" s="2" customFormat="1" ht="24.15" customHeight="1">
      <c r="A303" s="42"/>
      <c r="B303" s="43"/>
      <c r="C303" s="210" t="s">
        <v>408</v>
      </c>
      <c r="D303" s="210" t="s">
        <v>131</v>
      </c>
      <c r="E303" s="211" t="s">
        <v>380</v>
      </c>
      <c r="F303" s="212" t="s">
        <v>381</v>
      </c>
      <c r="G303" s="213" t="s">
        <v>234</v>
      </c>
      <c r="H303" s="214">
        <v>1</v>
      </c>
      <c r="I303" s="215"/>
      <c r="J303" s="216">
        <f>ROUND(I303*H303,2)</f>
        <v>0</v>
      </c>
      <c r="K303" s="212" t="s">
        <v>221</v>
      </c>
      <c r="L303" s="48"/>
      <c r="M303" s="217" t="s">
        <v>44</v>
      </c>
      <c r="N303" s="218" t="s">
        <v>53</v>
      </c>
      <c r="O303" s="88"/>
      <c r="P303" s="219">
        <f>O303*H303</f>
        <v>0</v>
      </c>
      <c r="Q303" s="219">
        <v>0.024639999999999999</v>
      </c>
      <c r="R303" s="219">
        <f>Q303*H303</f>
        <v>0.024639999999999999</v>
      </c>
      <c r="S303" s="219">
        <v>0</v>
      </c>
      <c r="T303" s="220">
        <f>S303*H303</f>
        <v>0</v>
      </c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R303" s="221" t="s">
        <v>146</v>
      </c>
      <c r="AT303" s="221" t="s">
        <v>131</v>
      </c>
      <c r="AU303" s="221" t="s">
        <v>21</v>
      </c>
      <c r="AY303" s="20" t="s">
        <v>128</v>
      </c>
      <c r="BE303" s="222">
        <f>IF(N303="základní",J303,0)</f>
        <v>0</v>
      </c>
      <c r="BF303" s="222">
        <f>IF(N303="snížená",J303,0)</f>
        <v>0</v>
      </c>
      <c r="BG303" s="222">
        <f>IF(N303="zákl. přenesená",J303,0)</f>
        <v>0</v>
      </c>
      <c r="BH303" s="222">
        <f>IF(N303="sníž. přenesená",J303,0)</f>
        <v>0</v>
      </c>
      <c r="BI303" s="222">
        <f>IF(N303="nulová",J303,0)</f>
        <v>0</v>
      </c>
      <c r="BJ303" s="20" t="s">
        <v>90</v>
      </c>
      <c r="BK303" s="222">
        <f>ROUND(I303*H303,2)</f>
        <v>0</v>
      </c>
      <c r="BL303" s="20" t="s">
        <v>146</v>
      </c>
      <c r="BM303" s="221" t="s">
        <v>1061</v>
      </c>
    </row>
    <row r="304" s="2" customFormat="1">
      <c r="A304" s="42"/>
      <c r="B304" s="43"/>
      <c r="C304" s="44"/>
      <c r="D304" s="243" t="s">
        <v>223</v>
      </c>
      <c r="E304" s="44"/>
      <c r="F304" s="244" t="s">
        <v>383</v>
      </c>
      <c r="G304" s="44"/>
      <c r="H304" s="44"/>
      <c r="I304" s="225"/>
      <c r="J304" s="44"/>
      <c r="K304" s="44"/>
      <c r="L304" s="48"/>
      <c r="M304" s="226"/>
      <c r="N304" s="227"/>
      <c r="O304" s="88"/>
      <c r="P304" s="88"/>
      <c r="Q304" s="88"/>
      <c r="R304" s="88"/>
      <c r="S304" s="88"/>
      <c r="T304" s="89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T304" s="20" t="s">
        <v>223</v>
      </c>
      <c r="AU304" s="20" t="s">
        <v>21</v>
      </c>
    </row>
    <row r="305" s="13" customFormat="1">
      <c r="A305" s="13"/>
      <c r="B305" s="228"/>
      <c r="C305" s="229"/>
      <c r="D305" s="223" t="s">
        <v>150</v>
      </c>
      <c r="E305" s="230" t="s">
        <v>44</v>
      </c>
      <c r="F305" s="231" t="s">
        <v>1062</v>
      </c>
      <c r="G305" s="229"/>
      <c r="H305" s="232">
        <v>1</v>
      </c>
      <c r="I305" s="233"/>
      <c r="J305" s="229"/>
      <c r="K305" s="229"/>
      <c r="L305" s="234"/>
      <c r="M305" s="235"/>
      <c r="N305" s="236"/>
      <c r="O305" s="236"/>
      <c r="P305" s="236"/>
      <c r="Q305" s="236"/>
      <c r="R305" s="236"/>
      <c r="S305" s="236"/>
      <c r="T305" s="23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8" t="s">
        <v>150</v>
      </c>
      <c r="AU305" s="238" t="s">
        <v>21</v>
      </c>
      <c r="AV305" s="13" t="s">
        <v>21</v>
      </c>
      <c r="AW305" s="13" t="s">
        <v>42</v>
      </c>
      <c r="AX305" s="13" t="s">
        <v>90</v>
      </c>
      <c r="AY305" s="238" t="s">
        <v>128</v>
      </c>
    </row>
    <row r="306" s="2" customFormat="1" ht="16.5" customHeight="1">
      <c r="A306" s="42"/>
      <c r="B306" s="43"/>
      <c r="C306" s="270" t="s">
        <v>414</v>
      </c>
      <c r="D306" s="270" t="s">
        <v>368</v>
      </c>
      <c r="E306" s="271" t="s">
        <v>386</v>
      </c>
      <c r="F306" s="272" t="s">
        <v>387</v>
      </c>
      <c r="G306" s="273" t="s">
        <v>388</v>
      </c>
      <c r="H306" s="274">
        <v>1.01</v>
      </c>
      <c r="I306" s="275"/>
      <c r="J306" s="276">
        <f>ROUND(I306*H306,2)</f>
        <v>0</v>
      </c>
      <c r="K306" s="272" t="s">
        <v>221</v>
      </c>
      <c r="L306" s="277"/>
      <c r="M306" s="278" t="s">
        <v>44</v>
      </c>
      <c r="N306" s="279" t="s">
        <v>53</v>
      </c>
      <c r="O306" s="88"/>
      <c r="P306" s="219">
        <f>O306*H306</f>
        <v>0</v>
      </c>
      <c r="Q306" s="219">
        <v>0.73999999999999999</v>
      </c>
      <c r="R306" s="219">
        <f>Q306*H306</f>
        <v>0.74739999999999995</v>
      </c>
      <c r="S306" s="219">
        <v>0</v>
      </c>
      <c r="T306" s="220">
        <f>S306*H306</f>
        <v>0</v>
      </c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R306" s="221" t="s">
        <v>165</v>
      </c>
      <c r="AT306" s="221" t="s">
        <v>368</v>
      </c>
      <c r="AU306" s="221" t="s">
        <v>21</v>
      </c>
      <c r="AY306" s="20" t="s">
        <v>128</v>
      </c>
      <c r="BE306" s="222">
        <f>IF(N306="základní",J306,0)</f>
        <v>0</v>
      </c>
      <c r="BF306" s="222">
        <f>IF(N306="snížená",J306,0)</f>
        <v>0</v>
      </c>
      <c r="BG306" s="222">
        <f>IF(N306="zákl. přenesená",J306,0)</f>
        <v>0</v>
      </c>
      <c r="BH306" s="222">
        <f>IF(N306="sníž. přenesená",J306,0)</f>
        <v>0</v>
      </c>
      <c r="BI306" s="222">
        <f>IF(N306="nulová",J306,0)</f>
        <v>0</v>
      </c>
      <c r="BJ306" s="20" t="s">
        <v>90</v>
      </c>
      <c r="BK306" s="222">
        <f>ROUND(I306*H306,2)</f>
        <v>0</v>
      </c>
      <c r="BL306" s="20" t="s">
        <v>146</v>
      </c>
      <c r="BM306" s="221" t="s">
        <v>1063</v>
      </c>
    </row>
    <row r="307" s="13" customFormat="1">
      <c r="A307" s="13"/>
      <c r="B307" s="228"/>
      <c r="C307" s="229"/>
      <c r="D307" s="223" t="s">
        <v>150</v>
      </c>
      <c r="E307" s="230" t="s">
        <v>44</v>
      </c>
      <c r="F307" s="231" t="s">
        <v>1064</v>
      </c>
      <c r="G307" s="229"/>
      <c r="H307" s="232">
        <v>1.01</v>
      </c>
      <c r="I307" s="233"/>
      <c r="J307" s="229"/>
      <c r="K307" s="229"/>
      <c r="L307" s="234"/>
      <c r="M307" s="235"/>
      <c r="N307" s="236"/>
      <c r="O307" s="236"/>
      <c r="P307" s="236"/>
      <c r="Q307" s="236"/>
      <c r="R307" s="236"/>
      <c r="S307" s="236"/>
      <c r="T307" s="23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8" t="s">
        <v>150</v>
      </c>
      <c r="AU307" s="238" t="s">
        <v>21</v>
      </c>
      <c r="AV307" s="13" t="s">
        <v>21</v>
      </c>
      <c r="AW307" s="13" t="s">
        <v>42</v>
      </c>
      <c r="AX307" s="13" t="s">
        <v>90</v>
      </c>
      <c r="AY307" s="238" t="s">
        <v>128</v>
      </c>
    </row>
    <row r="308" s="2" customFormat="1" ht="16.5" customHeight="1">
      <c r="A308" s="42"/>
      <c r="B308" s="43"/>
      <c r="C308" s="210" t="s">
        <v>420</v>
      </c>
      <c r="D308" s="210" t="s">
        <v>131</v>
      </c>
      <c r="E308" s="211" t="s">
        <v>392</v>
      </c>
      <c r="F308" s="212" t="s">
        <v>393</v>
      </c>
      <c r="G308" s="213" t="s">
        <v>194</v>
      </c>
      <c r="H308" s="214">
        <v>0.20000000000000001</v>
      </c>
      <c r="I308" s="215"/>
      <c r="J308" s="216">
        <f>ROUND(I308*H308,2)</f>
        <v>0</v>
      </c>
      <c r="K308" s="212" t="s">
        <v>221</v>
      </c>
      <c r="L308" s="48"/>
      <c r="M308" s="217" t="s">
        <v>44</v>
      </c>
      <c r="N308" s="218" t="s">
        <v>53</v>
      </c>
      <c r="O308" s="88"/>
      <c r="P308" s="219">
        <f>O308*H308</f>
        <v>0</v>
      </c>
      <c r="Q308" s="219">
        <v>2.3010199999999998</v>
      </c>
      <c r="R308" s="219">
        <f>Q308*H308</f>
        <v>0.460204</v>
      </c>
      <c r="S308" s="219">
        <v>0</v>
      </c>
      <c r="T308" s="220">
        <f>S308*H308</f>
        <v>0</v>
      </c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R308" s="221" t="s">
        <v>146</v>
      </c>
      <c r="AT308" s="221" t="s">
        <v>131</v>
      </c>
      <c r="AU308" s="221" t="s">
        <v>21</v>
      </c>
      <c r="AY308" s="20" t="s">
        <v>128</v>
      </c>
      <c r="BE308" s="222">
        <f>IF(N308="základní",J308,0)</f>
        <v>0</v>
      </c>
      <c r="BF308" s="222">
        <f>IF(N308="snížená",J308,0)</f>
        <v>0</v>
      </c>
      <c r="BG308" s="222">
        <f>IF(N308="zákl. přenesená",J308,0)</f>
        <v>0</v>
      </c>
      <c r="BH308" s="222">
        <f>IF(N308="sníž. přenesená",J308,0)</f>
        <v>0</v>
      </c>
      <c r="BI308" s="222">
        <f>IF(N308="nulová",J308,0)</f>
        <v>0</v>
      </c>
      <c r="BJ308" s="20" t="s">
        <v>90</v>
      </c>
      <c r="BK308" s="222">
        <f>ROUND(I308*H308,2)</f>
        <v>0</v>
      </c>
      <c r="BL308" s="20" t="s">
        <v>146</v>
      </c>
      <c r="BM308" s="221" t="s">
        <v>1065</v>
      </c>
    </row>
    <row r="309" s="2" customFormat="1">
      <c r="A309" s="42"/>
      <c r="B309" s="43"/>
      <c r="C309" s="44"/>
      <c r="D309" s="243" t="s">
        <v>223</v>
      </c>
      <c r="E309" s="44"/>
      <c r="F309" s="244" t="s">
        <v>395</v>
      </c>
      <c r="G309" s="44"/>
      <c r="H309" s="44"/>
      <c r="I309" s="225"/>
      <c r="J309" s="44"/>
      <c r="K309" s="44"/>
      <c r="L309" s="48"/>
      <c r="M309" s="226"/>
      <c r="N309" s="227"/>
      <c r="O309" s="88"/>
      <c r="P309" s="88"/>
      <c r="Q309" s="88"/>
      <c r="R309" s="88"/>
      <c r="S309" s="88"/>
      <c r="T309" s="89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T309" s="20" t="s">
        <v>223</v>
      </c>
      <c r="AU309" s="20" t="s">
        <v>21</v>
      </c>
    </row>
    <row r="310" s="13" customFormat="1">
      <c r="A310" s="13"/>
      <c r="B310" s="228"/>
      <c r="C310" s="229"/>
      <c r="D310" s="223" t="s">
        <v>150</v>
      </c>
      <c r="E310" s="230" t="s">
        <v>44</v>
      </c>
      <c r="F310" s="231" t="s">
        <v>1066</v>
      </c>
      <c r="G310" s="229"/>
      <c r="H310" s="232">
        <v>0.20000000000000001</v>
      </c>
      <c r="I310" s="233"/>
      <c r="J310" s="229"/>
      <c r="K310" s="229"/>
      <c r="L310" s="234"/>
      <c r="M310" s="235"/>
      <c r="N310" s="236"/>
      <c r="O310" s="236"/>
      <c r="P310" s="236"/>
      <c r="Q310" s="236"/>
      <c r="R310" s="236"/>
      <c r="S310" s="236"/>
      <c r="T310" s="237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8" t="s">
        <v>150</v>
      </c>
      <c r="AU310" s="238" t="s">
        <v>21</v>
      </c>
      <c r="AV310" s="13" t="s">
        <v>21</v>
      </c>
      <c r="AW310" s="13" t="s">
        <v>42</v>
      </c>
      <c r="AX310" s="13" t="s">
        <v>90</v>
      </c>
      <c r="AY310" s="238" t="s">
        <v>128</v>
      </c>
    </row>
    <row r="311" s="2" customFormat="1" ht="33" customHeight="1">
      <c r="A311" s="42"/>
      <c r="B311" s="43"/>
      <c r="C311" s="210" t="s">
        <v>425</v>
      </c>
      <c r="D311" s="210" t="s">
        <v>131</v>
      </c>
      <c r="E311" s="211" t="s">
        <v>398</v>
      </c>
      <c r="F311" s="212" t="s">
        <v>399</v>
      </c>
      <c r="G311" s="213" t="s">
        <v>194</v>
      </c>
      <c r="H311" s="214">
        <v>0.058000000000000003</v>
      </c>
      <c r="I311" s="215"/>
      <c r="J311" s="216">
        <f>ROUND(I311*H311,2)</f>
        <v>0</v>
      </c>
      <c r="K311" s="212" t="s">
        <v>221</v>
      </c>
      <c r="L311" s="48"/>
      <c r="M311" s="217" t="s">
        <v>44</v>
      </c>
      <c r="N311" s="218" t="s">
        <v>53</v>
      </c>
      <c r="O311" s="88"/>
      <c r="P311" s="219">
        <f>O311*H311</f>
        <v>0</v>
      </c>
      <c r="Q311" s="219">
        <v>2.5428899999999999</v>
      </c>
      <c r="R311" s="219">
        <f>Q311*H311</f>
        <v>0.14748762000000001</v>
      </c>
      <c r="S311" s="219">
        <v>0</v>
      </c>
      <c r="T311" s="220">
        <f>S311*H311</f>
        <v>0</v>
      </c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R311" s="221" t="s">
        <v>146</v>
      </c>
      <c r="AT311" s="221" t="s">
        <v>131</v>
      </c>
      <c r="AU311" s="221" t="s">
        <v>21</v>
      </c>
      <c r="AY311" s="20" t="s">
        <v>128</v>
      </c>
      <c r="BE311" s="222">
        <f>IF(N311="základní",J311,0)</f>
        <v>0</v>
      </c>
      <c r="BF311" s="222">
        <f>IF(N311="snížená",J311,0)</f>
        <v>0</v>
      </c>
      <c r="BG311" s="222">
        <f>IF(N311="zákl. přenesená",J311,0)</f>
        <v>0</v>
      </c>
      <c r="BH311" s="222">
        <f>IF(N311="sníž. přenesená",J311,0)</f>
        <v>0</v>
      </c>
      <c r="BI311" s="222">
        <f>IF(N311="nulová",J311,0)</f>
        <v>0</v>
      </c>
      <c r="BJ311" s="20" t="s">
        <v>90</v>
      </c>
      <c r="BK311" s="222">
        <f>ROUND(I311*H311,2)</f>
        <v>0</v>
      </c>
      <c r="BL311" s="20" t="s">
        <v>146</v>
      </c>
      <c r="BM311" s="221" t="s">
        <v>1067</v>
      </c>
    </row>
    <row r="312" s="2" customFormat="1">
      <c r="A312" s="42"/>
      <c r="B312" s="43"/>
      <c r="C312" s="44"/>
      <c r="D312" s="243" t="s">
        <v>223</v>
      </c>
      <c r="E312" s="44"/>
      <c r="F312" s="244" t="s">
        <v>401</v>
      </c>
      <c r="G312" s="44"/>
      <c r="H312" s="44"/>
      <c r="I312" s="225"/>
      <c r="J312" s="44"/>
      <c r="K312" s="44"/>
      <c r="L312" s="48"/>
      <c r="M312" s="226"/>
      <c r="N312" s="227"/>
      <c r="O312" s="88"/>
      <c r="P312" s="88"/>
      <c r="Q312" s="88"/>
      <c r="R312" s="88"/>
      <c r="S312" s="88"/>
      <c r="T312" s="89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T312" s="20" t="s">
        <v>223</v>
      </c>
      <c r="AU312" s="20" t="s">
        <v>21</v>
      </c>
    </row>
    <row r="313" s="16" customFormat="1">
      <c r="A313" s="16"/>
      <c r="B313" s="280"/>
      <c r="C313" s="281"/>
      <c r="D313" s="223" t="s">
        <v>150</v>
      </c>
      <c r="E313" s="282" t="s">
        <v>44</v>
      </c>
      <c r="F313" s="283" t="s">
        <v>402</v>
      </c>
      <c r="G313" s="281"/>
      <c r="H313" s="282" t="s">
        <v>44</v>
      </c>
      <c r="I313" s="284"/>
      <c r="J313" s="281"/>
      <c r="K313" s="281"/>
      <c r="L313" s="285"/>
      <c r="M313" s="286"/>
      <c r="N313" s="287"/>
      <c r="O313" s="287"/>
      <c r="P313" s="287"/>
      <c r="Q313" s="287"/>
      <c r="R313" s="287"/>
      <c r="S313" s="287"/>
      <c r="T313" s="288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T313" s="289" t="s">
        <v>150</v>
      </c>
      <c r="AU313" s="289" t="s">
        <v>21</v>
      </c>
      <c r="AV313" s="16" t="s">
        <v>90</v>
      </c>
      <c r="AW313" s="16" t="s">
        <v>42</v>
      </c>
      <c r="AX313" s="16" t="s">
        <v>82</v>
      </c>
      <c r="AY313" s="289" t="s">
        <v>128</v>
      </c>
    </row>
    <row r="314" s="13" customFormat="1">
      <c r="A314" s="13"/>
      <c r="B314" s="228"/>
      <c r="C314" s="229"/>
      <c r="D314" s="223" t="s">
        <v>150</v>
      </c>
      <c r="E314" s="230" t="s">
        <v>44</v>
      </c>
      <c r="F314" s="231" t="s">
        <v>1068</v>
      </c>
      <c r="G314" s="229"/>
      <c r="H314" s="232">
        <v>0.025000000000000001</v>
      </c>
      <c r="I314" s="233"/>
      <c r="J314" s="229"/>
      <c r="K314" s="229"/>
      <c r="L314" s="234"/>
      <c r="M314" s="235"/>
      <c r="N314" s="236"/>
      <c r="O314" s="236"/>
      <c r="P314" s="236"/>
      <c r="Q314" s="236"/>
      <c r="R314" s="236"/>
      <c r="S314" s="236"/>
      <c r="T314" s="23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8" t="s">
        <v>150</v>
      </c>
      <c r="AU314" s="238" t="s">
        <v>21</v>
      </c>
      <c r="AV314" s="13" t="s">
        <v>21</v>
      </c>
      <c r="AW314" s="13" t="s">
        <v>42</v>
      </c>
      <c r="AX314" s="13" t="s">
        <v>82</v>
      </c>
      <c r="AY314" s="238" t="s">
        <v>128</v>
      </c>
    </row>
    <row r="315" s="13" customFormat="1">
      <c r="A315" s="13"/>
      <c r="B315" s="228"/>
      <c r="C315" s="229"/>
      <c r="D315" s="223" t="s">
        <v>150</v>
      </c>
      <c r="E315" s="230" t="s">
        <v>44</v>
      </c>
      <c r="F315" s="231" t="s">
        <v>1069</v>
      </c>
      <c r="G315" s="229"/>
      <c r="H315" s="232">
        <v>0.017999999999999999</v>
      </c>
      <c r="I315" s="233"/>
      <c r="J315" s="229"/>
      <c r="K315" s="229"/>
      <c r="L315" s="234"/>
      <c r="M315" s="235"/>
      <c r="N315" s="236"/>
      <c r="O315" s="236"/>
      <c r="P315" s="236"/>
      <c r="Q315" s="236"/>
      <c r="R315" s="236"/>
      <c r="S315" s="236"/>
      <c r="T315" s="237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8" t="s">
        <v>150</v>
      </c>
      <c r="AU315" s="238" t="s">
        <v>21</v>
      </c>
      <c r="AV315" s="13" t="s">
        <v>21</v>
      </c>
      <c r="AW315" s="13" t="s">
        <v>42</v>
      </c>
      <c r="AX315" s="13" t="s">
        <v>82</v>
      </c>
      <c r="AY315" s="238" t="s">
        <v>128</v>
      </c>
    </row>
    <row r="316" s="13" customFormat="1">
      <c r="A316" s="13"/>
      <c r="B316" s="228"/>
      <c r="C316" s="229"/>
      <c r="D316" s="223" t="s">
        <v>150</v>
      </c>
      <c r="E316" s="230" t="s">
        <v>44</v>
      </c>
      <c r="F316" s="231" t="s">
        <v>1070</v>
      </c>
      <c r="G316" s="229"/>
      <c r="H316" s="232">
        <v>0.014999999999999999</v>
      </c>
      <c r="I316" s="233"/>
      <c r="J316" s="229"/>
      <c r="K316" s="229"/>
      <c r="L316" s="234"/>
      <c r="M316" s="235"/>
      <c r="N316" s="236"/>
      <c r="O316" s="236"/>
      <c r="P316" s="236"/>
      <c r="Q316" s="236"/>
      <c r="R316" s="236"/>
      <c r="S316" s="236"/>
      <c r="T316" s="237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8" t="s">
        <v>150</v>
      </c>
      <c r="AU316" s="238" t="s">
        <v>21</v>
      </c>
      <c r="AV316" s="13" t="s">
        <v>21</v>
      </c>
      <c r="AW316" s="13" t="s">
        <v>42</v>
      </c>
      <c r="AX316" s="13" t="s">
        <v>82</v>
      </c>
      <c r="AY316" s="238" t="s">
        <v>128</v>
      </c>
    </row>
    <row r="317" s="14" customFormat="1">
      <c r="A317" s="14"/>
      <c r="B317" s="245"/>
      <c r="C317" s="246"/>
      <c r="D317" s="223" t="s">
        <v>150</v>
      </c>
      <c r="E317" s="247" t="s">
        <v>44</v>
      </c>
      <c r="F317" s="248" t="s">
        <v>245</v>
      </c>
      <c r="G317" s="246"/>
      <c r="H317" s="249">
        <v>0.057999999999999996</v>
      </c>
      <c r="I317" s="250"/>
      <c r="J317" s="246"/>
      <c r="K317" s="246"/>
      <c r="L317" s="251"/>
      <c r="M317" s="252"/>
      <c r="N317" s="253"/>
      <c r="O317" s="253"/>
      <c r="P317" s="253"/>
      <c r="Q317" s="253"/>
      <c r="R317" s="253"/>
      <c r="S317" s="253"/>
      <c r="T317" s="25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5" t="s">
        <v>150</v>
      </c>
      <c r="AU317" s="255" t="s">
        <v>21</v>
      </c>
      <c r="AV317" s="14" t="s">
        <v>146</v>
      </c>
      <c r="AW317" s="14" t="s">
        <v>42</v>
      </c>
      <c r="AX317" s="14" t="s">
        <v>90</v>
      </c>
      <c r="AY317" s="255" t="s">
        <v>128</v>
      </c>
    </row>
    <row r="318" s="12" customFormat="1" ht="22.8" customHeight="1">
      <c r="A318" s="12"/>
      <c r="B318" s="194"/>
      <c r="C318" s="195"/>
      <c r="D318" s="196" t="s">
        <v>81</v>
      </c>
      <c r="E318" s="208" t="s">
        <v>142</v>
      </c>
      <c r="F318" s="208" t="s">
        <v>407</v>
      </c>
      <c r="G318" s="195"/>
      <c r="H318" s="195"/>
      <c r="I318" s="198"/>
      <c r="J318" s="209">
        <f>BK318</f>
        <v>0</v>
      </c>
      <c r="K318" s="195"/>
      <c r="L318" s="200"/>
      <c r="M318" s="201"/>
      <c r="N318" s="202"/>
      <c r="O318" s="202"/>
      <c r="P318" s="203">
        <f>SUM(P319:P333)</f>
        <v>0</v>
      </c>
      <c r="Q318" s="202"/>
      <c r="R318" s="203">
        <f>SUM(R319:R333)</f>
        <v>0.20722065000000001</v>
      </c>
      <c r="S318" s="202"/>
      <c r="T318" s="204">
        <f>SUM(T319:T333)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5" t="s">
        <v>90</v>
      </c>
      <c r="AT318" s="206" t="s">
        <v>81</v>
      </c>
      <c r="AU318" s="206" t="s">
        <v>90</v>
      </c>
      <c r="AY318" s="205" t="s">
        <v>128</v>
      </c>
      <c r="BK318" s="207">
        <f>SUM(BK319:BK333)</f>
        <v>0</v>
      </c>
    </row>
    <row r="319" s="2" customFormat="1" ht="24.15" customHeight="1">
      <c r="A319" s="42"/>
      <c r="B319" s="43"/>
      <c r="C319" s="210" t="s">
        <v>431</v>
      </c>
      <c r="D319" s="210" t="s">
        <v>131</v>
      </c>
      <c r="E319" s="211" t="s">
        <v>409</v>
      </c>
      <c r="F319" s="212" t="s">
        <v>410</v>
      </c>
      <c r="G319" s="213" t="s">
        <v>388</v>
      </c>
      <c r="H319" s="214">
        <v>1</v>
      </c>
      <c r="I319" s="215"/>
      <c r="J319" s="216">
        <f>ROUND(I319*H319,2)</f>
        <v>0</v>
      </c>
      <c r="K319" s="212" t="s">
        <v>221</v>
      </c>
      <c r="L319" s="48"/>
      <c r="M319" s="217" t="s">
        <v>44</v>
      </c>
      <c r="N319" s="218" t="s">
        <v>53</v>
      </c>
      <c r="O319" s="88"/>
      <c r="P319" s="219">
        <f>O319*H319</f>
        <v>0</v>
      </c>
      <c r="Q319" s="219">
        <v>0.17488999999999999</v>
      </c>
      <c r="R319" s="219">
        <f>Q319*H319</f>
        <v>0.17488999999999999</v>
      </c>
      <c r="S319" s="219">
        <v>0</v>
      </c>
      <c r="T319" s="220">
        <f>S319*H319</f>
        <v>0</v>
      </c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R319" s="221" t="s">
        <v>146</v>
      </c>
      <c r="AT319" s="221" t="s">
        <v>131</v>
      </c>
      <c r="AU319" s="221" t="s">
        <v>21</v>
      </c>
      <c r="AY319" s="20" t="s">
        <v>128</v>
      </c>
      <c r="BE319" s="222">
        <f>IF(N319="základní",J319,0)</f>
        <v>0</v>
      </c>
      <c r="BF319" s="222">
        <f>IF(N319="snížená",J319,0)</f>
        <v>0</v>
      </c>
      <c r="BG319" s="222">
        <f>IF(N319="zákl. přenesená",J319,0)</f>
        <v>0</v>
      </c>
      <c r="BH319" s="222">
        <f>IF(N319="sníž. přenesená",J319,0)</f>
        <v>0</v>
      </c>
      <c r="BI319" s="222">
        <f>IF(N319="nulová",J319,0)</f>
        <v>0</v>
      </c>
      <c r="BJ319" s="20" t="s">
        <v>90</v>
      </c>
      <c r="BK319" s="222">
        <f>ROUND(I319*H319,2)</f>
        <v>0</v>
      </c>
      <c r="BL319" s="20" t="s">
        <v>146</v>
      </c>
      <c r="BM319" s="221" t="s">
        <v>1071</v>
      </c>
    </row>
    <row r="320" s="2" customFormat="1">
      <c r="A320" s="42"/>
      <c r="B320" s="43"/>
      <c r="C320" s="44"/>
      <c r="D320" s="243" t="s">
        <v>223</v>
      </c>
      <c r="E320" s="44"/>
      <c r="F320" s="244" t="s">
        <v>412</v>
      </c>
      <c r="G320" s="44"/>
      <c r="H320" s="44"/>
      <c r="I320" s="225"/>
      <c r="J320" s="44"/>
      <c r="K320" s="44"/>
      <c r="L320" s="48"/>
      <c r="M320" s="226"/>
      <c r="N320" s="227"/>
      <c r="O320" s="88"/>
      <c r="P320" s="88"/>
      <c r="Q320" s="88"/>
      <c r="R320" s="88"/>
      <c r="S320" s="88"/>
      <c r="T320" s="89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T320" s="20" t="s">
        <v>223</v>
      </c>
      <c r="AU320" s="20" t="s">
        <v>21</v>
      </c>
    </row>
    <row r="321" s="13" customFormat="1">
      <c r="A321" s="13"/>
      <c r="B321" s="228"/>
      <c r="C321" s="229"/>
      <c r="D321" s="223" t="s">
        <v>150</v>
      </c>
      <c r="E321" s="230" t="s">
        <v>44</v>
      </c>
      <c r="F321" s="231" t="s">
        <v>1072</v>
      </c>
      <c r="G321" s="229"/>
      <c r="H321" s="232">
        <v>1</v>
      </c>
      <c r="I321" s="233"/>
      <c r="J321" s="229"/>
      <c r="K321" s="229"/>
      <c r="L321" s="234"/>
      <c r="M321" s="235"/>
      <c r="N321" s="236"/>
      <c r="O321" s="236"/>
      <c r="P321" s="236"/>
      <c r="Q321" s="236"/>
      <c r="R321" s="236"/>
      <c r="S321" s="236"/>
      <c r="T321" s="23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8" t="s">
        <v>150</v>
      </c>
      <c r="AU321" s="238" t="s">
        <v>21</v>
      </c>
      <c r="AV321" s="13" t="s">
        <v>21</v>
      </c>
      <c r="AW321" s="13" t="s">
        <v>42</v>
      </c>
      <c r="AX321" s="13" t="s">
        <v>90</v>
      </c>
      <c r="AY321" s="238" t="s">
        <v>128</v>
      </c>
    </row>
    <row r="322" s="2" customFormat="1" ht="16.5" customHeight="1">
      <c r="A322" s="42"/>
      <c r="B322" s="43"/>
      <c r="C322" s="270" t="s">
        <v>436</v>
      </c>
      <c r="D322" s="270" t="s">
        <v>368</v>
      </c>
      <c r="E322" s="271" t="s">
        <v>415</v>
      </c>
      <c r="F322" s="272" t="s">
        <v>416</v>
      </c>
      <c r="G322" s="273" t="s">
        <v>234</v>
      </c>
      <c r="H322" s="274">
        <v>3.6869999999999998</v>
      </c>
      <c r="I322" s="275"/>
      <c r="J322" s="276">
        <f>ROUND(I322*H322,2)</f>
        <v>0</v>
      </c>
      <c r="K322" s="272" t="s">
        <v>221</v>
      </c>
      <c r="L322" s="277"/>
      <c r="M322" s="278" t="s">
        <v>44</v>
      </c>
      <c r="N322" s="279" t="s">
        <v>53</v>
      </c>
      <c r="O322" s="88"/>
      <c r="P322" s="219">
        <f>O322*H322</f>
        <v>0</v>
      </c>
      <c r="Q322" s="219">
        <v>0.0059500000000000004</v>
      </c>
      <c r="R322" s="219">
        <f>Q322*H322</f>
        <v>0.02193765</v>
      </c>
      <c r="S322" s="219">
        <v>0</v>
      </c>
      <c r="T322" s="220">
        <f>S322*H322</f>
        <v>0</v>
      </c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R322" s="221" t="s">
        <v>165</v>
      </c>
      <c r="AT322" s="221" t="s">
        <v>368</v>
      </c>
      <c r="AU322" s="221" t="s">
        <v>21</v>
      </c>
      <c r="AY322" s="20" t="s">
        <v>128</v>
      </c>
      <c r="BE322" s="222">
        <f>IF(N322="základní",J322,0)</f>
        <v>0</v>
      </c>
      <c r="BF322" s="222">
        <f>IF(N322="snížená",J322,0)</f>
        <v>0</v>
      </c>
      <c r="BG322" s="222">
        <f>IF(N322="zákl. přenesená",J322,0)</f>
        <v>0</v>
      </c>
      <c r="BH322" s="222">
        <f>IF(N322="sníž. přenesená",J322,0)</f>
        <v>0</v>
      </c>
      <c r="BI322" s="222">
        <f>IF(N322="nulová",J322,0)</f>
        <v>0</v>
      </c>
      <c r="BJ322" s="20" t="s">
        <v>90</v>
      </c>
      <c r="BK322" s="222">
        <f>ROUND(I322*H322,2)</f>
        <v>0</v>
      </c>
      <c r="BL322" s="20" t="s">
        <v>146</v>
      </c>
      <c r="BM322" s="221" t="s">
        <v>1073</v>
      </c>
    </row>
    <row r="323" s="2" customFormat="1">
      <c r="A323" s="42"/>
      <c r="B323" s="43"/>
      <c r="C323" s="44"/>
      <c r="D323" s="223" t="s">
        <v>137</v>
      </c>
      <c r="E323" s="44"/>
      <c r="F323" s="224" t="s">
        <v>418</v>
      </c>
      <c r="G323" s="44"/>
      <c r="H323" s="44"/>
      <c r="I323" s="225"/>
      <c r="J323" s="44"/>
      <c r="K323" s="44"/>
      <c r="L323" s="48"/>
      <c r="M323" s="226"/>
      <c r="N323" s="227"/>
      <c r="O323" s="88"/>
      <c r="P323" s="88"/>
      <c r="Q323" s="88"/>
      <c r="R323" s="88"/>
      <c r="S323" s="88"/>
      <c r="T323" s="89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T323" s="20" t="s">
        <v>137</v>
      </c>
      <c r="AU323" s="20" t="s">
        <v>21</v>
      </c>
    </row>
    <row r="324" s="13" customFormat="1">
      <c r="A324" s="13"/>
      <c r="B324" s="228"/>
      <c r="C324" s="229"/>
      <c r="D324" s="223" t="s">
        <v>150</v>
      </c>
      <c r="E324" s="230" t="s">
        <v>44</v>
      </c>
      <c r="F324" s="231" t="s">
        <v>1074</v>
      </c>
      <c r="G324" s="229"/>
      <c r="H324" s="232">
        <v>3.6869999999999998</v>
      </c>
      <c r="I324" s="233"/>
      <c r="J324" s="229"/>
      <c r="K324" s="229"/>
      <c r="L324" s="234"/>
      <c r="M324" s="235"/>
      <c r="N324" s="236"/>
      <c r="O324" s="236"/>
      <c r="P324" s="236"/>
      <c r="Q324" s="236"/>
      <c r="R324" s="236"/>
      <c r="S324" s="236"/>
      <c r="T324" s="23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8" t="s">
        <v>150</v>
      </c>
      <c r="AU324" s="238" t="s">
        <v>21</v>
      </c>
      <c r="AV324" s="13" t="s">
        <v>21</v>
      </c>
      <c r="AW324" s="13" t="s">
        <v>42</v>
      </c>
      <c r="AX324" s="13" t="s">
        <v>90</v>
      </c>
      <c r="AY324" s="238" t="s">
        <v>128</v>
      </c>
    </row>
    <row r="325" s="2" customFormat="1" ht="16.5" customHeight="1">
      <c r="A325" s="42"/>
      <c r="B325" s="43"/>
      <c r="C325" s="270" t="s">
        <v>442</v>
      </c>
      <c r="D325" s="270" t="s">
        <v>368</v>
      </c>
      <c r="E325" s="271" t="s">
        <v>421</v>
      </c>
      <c r="F325" s="272" t="s">
        <v>422</v>
      </c>
      <c r="G325" s="273" t="s">
        <v>388</v>
      </c>
      <c r="H325" s="274">
        <v>1.01</v>
      </c>
      <c r="I325" s="275"/>
      <c r="J325" s="276">
        <f>ROUND(I325*H325,2)</f>
        <v>0</v>
      </c>
      <c r="K325" s="272" t="s">
        <v>44</v>
      </c>
      <c r="L325" s="277"/>
      <c r="M325" s="278" t="s">
        <v>44</v>
      </c>
      <c r="N325" s="279" t="s">
        <v>53</v>
      </c>
      <c r="O325" s="88"/>
      <c r="P325" s="219">
        <f>O325*H325</f>
        <v>0</v>
      </c>
      <c r="Q325" s="219">
        <v>0.0092999999999999992</v>
      </c>
      <c r="R325" s="219">
        <f>Q325*H325</f>
        <v>0.0093929999999999986</v>
      </c>
      <c r="S325" s="219">
        <v>0</v>
      </c>
      <c r="T325" s="220">
        <f>S325*H325</f>
        <v>0</v>
      </c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R325" s="221" t="s">
        <v>165</v>
      </c>
      <c r="AT325" s="221" t="s">
        <v>368</v>
      </c>
      <c r="AU325" s="221" t="s">
        <v>21</v>
      </c>
      <c r="AY325" s="20" t="s">
        <v>128</v>
      </c>
      <c r="BE325" s="222">
        <f>IF(N325="základní",J325,0)</f>
        <v>0</v>
      </c>
      <c r="BF325" s="222">
        <f>IF(N325="snížená",J325,0)</f>
        <v>0</v>
      </c>
      <c r="BG325" s="222">
        <f>IF(N325="zákl. přenesená",J325,0)</f>
        <v>0</v>
      </c>
      <c r="BH325" s="222">
        <f>IF(N325="sníž. přenesená",J325,0)</f>
        <v>0</v>
      </c>
      <c r="BI325" s="222">
        <f>IF(N325="nulová",J325,0)</f>
        <v>0</v>
      </c>
      <c r="BJ325" s="20" t="s">
        <v>90</v>
      </c>
      <c r="BK325" s="222">
        <f>ROUND(I325*H325,2)</f>
        <v>0</v>
      </c>
      <c r="BL325" s="20" t="s">
        <v>146</v>
      </c>
      <c r="BM325" s="221" t="s">
        <v>1075</v>
      </c>
    </row>
    <row r="326" s="13" customFormat="1">
      <c r="A326" s="13"/>
      <c r="B326" s="228"/>
      <c r="C326" s="229"/>
      <c r="D326" s="223" t="s">
        <v>150</v>
      </c>
      <c r="E326" s="230" t="s">
        <v>44</v>
      </c>
      <c r="F326" s="231" t="s">
        <v>1076</v>
      </c>
      <c r="G326" s="229"/>
      <c r="H326" s="232">
        <v>1.01</v>
      </c>
      <c r="I326" s="233"/>
      <c r="J326" s="229"/>
      <c r="K326" s="229"/>
      <c r="L326" s="234"/>
      <c r="M326" s="235"/>
      <c r="N326" s="236"/>
      <c r="O326" s="236"/>
      <c r="P326" s="236"/>
      <c r="Q326" s="236"/>
      <c r="R326" s="236"/>
      <c r="S326" s="236"/>
      <c r="T326" s="23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8" t="s">
        <v>150</v>
      </c>
      <c r="AU326" s="238" t="s">
        <v>21</v>
      </c>
      <c r="AV326" s="13" t="s">
        <v>21</v>
      </c>
      <c r="AW326" s="13" t="s">
        <v>42</v>
      </c>
      <c r="AX326" s="13" t="s">
        <v>90</v>
      </c>
      <c r="AY326" s="238" t="s">
        <v>128</v>
      </c>
    </row>
    <row r="327" s="2" customFormat="1" ht="16.5" customHeight="1">
      <c r="A327" s="42"/>
      <c r="B327" s="43"/>
      <c r="C327" s="270" t="s">
        <v>448</v>
      </c>
      <c r="D327" s="270" t="s">
        <v>368</v>
      </c>
      <c r="E327" s="271" t="s">
        <v>426</v>
      </c>
      <c r="F327" s="272" t="s">
        <v>427</v>
      </c>
      <c r="G327" s="273" t="s">
        <v>428</v>
      </c>
      <c r="H327" s="274">
        <v>0.001</v>
      </c>
      <c r="I327" s="275"/>
      <c r="J327" s="276">
        <f>ROUND(I327*H327,2)</f>
        <v>0</v>
      </c>
      <c r="K327" s="272" t="s">
        <v>221</v>
      </c>
      <c r="L327" s="277"/>
      <c r="M327" s="278" t="s">
        <v>44</v>
      </c>
      <c r="N327" s="279" t="s">
        <v>53</v>
      </c>
      <c r="O327" s="88"/>
      <c r="P327" s="219">
        <f>O327*H327</f>
        <v>0</v>
      </c>
      <c r="Q327" s="219">
        <v>1</v>
      </c>
      <c r="R327" s="219">
        <f>Q327*H327</f>
        <v>0.001</v>
      </c>
      <c r="S327" s="219">
        <v>0</v>
      </c>
      <c r="T327" s="220">
        <f>S327*H327</f>
        <v>0</v>
      </c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R327" s="221" t="s">
        <v>165</v>
      </c>
      <c r="AT327" s="221" t="s">
        <v>368</v>
      </c>
      <c r="AU327" s="221" t="s">
        <v>21</v>
      </c>
      <c r="AY327" s="20" t="s">
        <v>128</v>
      </c>
      <c r="BE327" s="222">
        <f>IF(N327="základní",J327,0)</f>
        <v>0</v>
      </c>
      <c r="BF327" s="222">
        <f>IF(N327="snížená",J327,0)</f>
        <v>0</v>
      </c>
      <c r="BG327" s="222">
        <f>IF(N327="zákl. přenesená",J327,0)</f>
        <v>0</v>
      </c>
      <c r="BH327" s="222">
        <f>IF(N327="sníž. přenesená",J327,0)</f>
        <v>0</v>
      </c>
      <c r="BI327" s="222">
        <f>IF(N327="nulová",J327,0)</f>
        <v>0</v>
      </c>
      <c r="BJ327" s="20" t="s">
        <v>90</v>
      </c>
      <c r="BK327" s="222">
        <f>ROUND(I327*H327,2)</f>
        <v>0</v>
      </c>
      <c r="BL327" s="20" t="s">
        <v>146</v>
      </c>
      <c r="BM327" s="221" t="s">
        <v>1077</v>
      </c>
    </row>
    <row r="328" s="13" customFormat="1">
      <c r="A328" s="13"/>
      <c r="B328" s="228"/>
      <c r="C328" s="229"/>
      <c r="D328" s="223" t="s">
        <v>150</v>
      </c>
      <c r="E328" s="230" t="s">
        <v>44</v>
      </c>
      <c r="F328" s="231" t="s">
        <v>1078</v>
      </c>
      <c r="G328" s="229"/>
      <c r="H328" s="232">
        <v>0.001</v>
      </c>
      <c r="I328" s="233"/>
      <c r="J328" s="229"/>
      <c r="K328" s="229"/>
      <c r="L328" s="234"/>
      <c r="M328" s="235"/>
      <c r="N328" s="236"/>
      <c r="O328" s="236"/>
      <c r="P328" s="236"/>
      <c r="Q328" s="236"/>
      <c r="R328" s="236"/>
      <c r="S328" s="236"/>
      <c r="T328" s="237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8" t="s">
        <v>150</v>
      </c>
      <c r="AU328" s="238" t="s">
        <v>21</v>
      </c>
      <c r="AV328" s="13" t="s">
        <v>21</v>
      </c>
      <c r="AW328" s="13" t="s">
        <v>42</v>
      </c>
      <c r="AX328" s="13" t="s">
        <v>90</v>
      </c>
      <c r="AY328" s="238" t="s">
        <v>128</v>
      </c>
    </row>
    <row r="329" s="2" customFormat="1" ht="16.5" customHeight="1">
      <c r="A329" s="42"/>
      <c r="B329" s="43"/>
      <c r="C329" s="210" t="s">
        <v>457</v>
      </c>
      <c r="D329" s="210" t="s">
        <v>131</v>
      </c>
      <c r="E329" s="211" t="s">
        <v>432</v>
      </c>
      <c r="F329" s="212" t="s">
        <v>433</v>
      </c>
      <c r="G329" s="213" t="s">
        <v>234</v>
      </c>
      <c r="H329" s="214">
        <v>829.71000000000004</v>
      </c>
      <c r="I329" s="215"/>
      <c r="J329" s="216">
        <f>ROUND(I329*H329,2)</f>
        <v>0</v>
      </c>
      <c r="K329" s="212" t="s">
        <v>44</v>
      </c>
      <c r="L329" s="48"/>
      <c r="M329" s="217" t="s">
        <v>44</v>
      </c>
      <c r="N329" s="218" t="s">
        <v>53</v>
      </c>
      <c r="O329" s="88"/>
      <c r="P329" s="219">
        <f>O329*H329</f>
        <v>0</v>
      </c>
      <c r="Q329" s="219">
        <v>0</v>
      </c>
      <c r="R329" s="219">
        <f>Q329*H329</f>
        <v>0</v>
      </c>
      <c r="S329" s="219">
        <v>0</v>
      </c>
      <c r="T329" s="220">
        <f>S329*H329</f>
        <v>0</v>
      </c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R329" s="221" t="s">
        <v>146</v>
      </c>
      <c r="AT329" s="221" t="s">
        <v>131</v>
      </c>
      <c r="AU329" s="221" t="s">
        <v>21</v>
      </c>
      <c r="AY329" s="20" t="s">
        <v>128</v>
      </c>
      <c r="BE329" s="222">
        <f>IF(N329="základní",J329,0)</f>
        <v>0</v>
      </c>
      <c r="BF329" s="222">
        <f>IF(N329="snížená",J329,0)</f>
        <v>0</v>
      </c>
      <c r="BG329" s="222">
        <f>IF(N329="zákl. přenesená",J329,0)</f>
        <v>0</v>
      </c>
      <c r="BH329" s="222">
        <f>IF(N329="sníž. přenesená",J329,0)</f>
        <v>0</v>
      </c>
      <c r="BI329" s="222">
        <f>IF(N329="nulová",J329,0)</f>
        <v>0</v>
      </c>
      <c r="BJ329" s="20" t="s">
        <v>90</v>
      </c>
      <c r="BK329" s="222">
        <f>ROUND(I329*H329,2)</f>
        <v>0</v>
      </c>
      <c r="BL329" s="20" t="s">
        <v>146</v>
      </c>
      <c r="BM329" s="221" t="s">
        <v>434</v>
      </c>
    </row>
    <row r="330" s="13" customFormat="1">
      <c r="A330" s="13"/>
      <c r="B330" s="228"/>
      <c r="C330" s="229"/>
      <c r="D330" s="223" t="s">
        <v>150</v>
      </c>
      <c r="E330" s="230" t="s">
        <v>44</v>
      </c>
      <c r="F330" s="231" t="s">
        <v>1079</v>
      </c>
      <c r="G330" s="229"/>
      <c r="H330" s="232">
        <v>829.71000000000004</v>
      </c>
      <c r="I330" s="233"/>
      <c r="J330" s="229"/>
      <c r="K330" s="229"/>
      <c r="L330" s="234"/>
      <c r="M330" s="235"/>
      <c r="N330" s="236"/>
      <c r="O330" s="236"/>
      <c r="P330" s="236"/>
      <c r="Q330" s="236"/>
      <c r="R330" s="236"/>
      <c r="S330" s="236"/>
      <c r="T330" s="237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8" t="s">
        <v>150</v>
      </c>
      <c r="AU330" s="238" t="s">
        <v>21</v>
      </c>
      <c r="AV330" s="13" t="s">
        <v>21</v>
      </c>
      <c r="AW330" s="13" t="s">
        <v>42</v>
      </c>
      <c r="AX330" s="13" t="s">
        <v>90</v>
      </c>
      <c r="AY330" s="238" t="s">
        <v>128</v>
      </c>
    </row>
    <row r="331" s="2" customFormat="1" ht="16.5" customHeight="1">
      <c r="A331" s="42"/>
      <c r="B331" s="43"/>
      <c r="C331" s="210" t="s">
        <v>466</v>
      </c>
      <c r="D331" s="210" t="s">
        <v>131</v>
      </c>
      <c r="E331" s="211" t="s">
        <v>437</v>
      </c>
      <c r="F331" s="212" t="s">
        <v>438</v>
      </c>
      <c r="G331" s="213" t="s">
        <v>234</v>
      </c>
      <c r="H331" s="214">
        <v>829.71000000000004</v>
      </c>
      <c r="I331" s="215"/>
      <c r="J331" s="216">
        <f>ROUND(I331*H331,2)</f>
        <v>0</v>
      </c>
      <c r="K331" s="212" t="s">
        <v>221</v>
      </c>
      <c r="L331" s="48"/>
      <c r="M331" s="217" t="s">
        <v>44</v>
      </c>
      <c r="N331" s="218" t="s">
        <v>53</v>
      </c>
      <c r="O331" s="88"/>
      <c r="P331" s="219">
        <f>O331*H331</f>
        <v>0</v>
      </c>
      <c r="Q331" s="219">
        <v>0</v>
      </c>
      <c r="R331" s="219">
        <f>Q331*H331</f>
        <v>0</v>
      </c>
      <c r="S331" s="219">
        <v>0</v>
      </c>
      <c r="T331" s="220">
        <f>S331*H331</f>
        <v>0</v>
      </c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R331" s="221" t="s">
        <v>146</v>
      </c>
      <c r="AT331" s="221" t="s">
        <v>131</v>
      </c>
      <c r="AU331" s="221" t="s">
        <v>21</v>
      </c>
      <c r="AY331" s="20" t="s">
        <v>128</v>
      </c>
      <c r="BE331" s="222">
        <f>IF(N331="základní",J331,0)</f>
        <v>0</v>
      </c>
      <c r="BF331" s="222">
        <f>IF(N331="snížená",J331,0)</f>
        <v>0</v>
      </c>
      <c r="BG331" s="222">
        <f>IF(N331="zákl. přenesená",J331,0)</f>
        <v>0</v>
      </c>
      <c r="BH331" s="222">
        <f>IF(N331="sníž. přenesená",J331,0)</f>
        <v>0</v>
      </c>
      <c r="BI331" s="222">
        <f>IF(N331="nulová",J331,0)</f>
        <v>0</v>
      </c>
      <c r="BJ331" s="20" t="s">
        <v>90</v>
      </c>
      <c r="BK331" s="222">
        <f>ROUND(I331*H331,2)</f>
        <v>0</v>
      </c>
      <c r="BL331" s="20" t="s">
        <v>146</v>
      </c>
      <c r="BM331" s="221" t="s">
        <v>439</v>
      </c>
    </row>
    <row r="332" s="2" customFormat="1">
      <c r="A332" s="42"/>
      <c r="B332" s="43"/>
      <c r="C332" s="44"/>
      <c r="D332" s="243" t="s">
        <v>223</v>
      </c>
      <c r="E332" s="44"/>
      <c r="F332" s="244" t="s">
        <v>440</v>
      </c>
      <c r="G332" s="44"/>
      <c r="H332" s="44"/>
      <c r="I332" s="225"/>
      <c r="J332" s="44"/>
      <c r="K332" s="44"/>
      <c r="L332" s="48"/>
      <c r="M332" s="226"/>
      <c r="N332" s="227"/>
      <c r="O332" s="88"/>
      <c r="P332" s="88"/>
      <c r="Q332" s="88"/>
      <c r="R332" s="88"/>
      <c r="S332" s="88"/>
      <c r="T332" s="89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T332" s="20" t="s">
        <v>223</v>
      </c>
      <c r="AU332" s="20" t="s">
        <v>21</v>
      </c>
    </row>
    <row r="333" s="13" customFormat="1">
      <c r="A333" s="13"/>
      <c r="B333" s="228"/>
      <c r="C333" s="229"/>
      <c r="D333" s="223" t="s">
        <v>150</v>
      </c>
      <c r="E333" s="230" t="s">
        <v>44</v>
      </c>
      <c r="F333" s="231" t="s">
        <v>1079</v>
      </c>
      <c r="G333" s="229"/>
      <c r="H333" s="232">
        <v>829.71000000000004</v>
      </c>
      <c r="I333" s="233"/>
      <c r="J333" s="229"/>
      <c r="K333" s="229"/>
      <c r="L333" s="234"/>
      <c r="M333" s="235"/>
      <c r="N333" s="236"/>
      <c r="O333" s="236"/>
      <c r="P333" s="236"/>
      <c r="Q333" s="236"/>
      <c r="R333" s="236"/>
      <c r="S333" s="236"/>
      <c r="T333" s="237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8" t="s">
        <v>150</v>
      </c>
      <c r="AU333" s="238" t="s">
        <v>21</v>
      </c>
      <c r="AV333" s="13" t="s">
        <v>21</v>
      </c>
      <c r="AW333" s="13" t="s">
        <v>42</v>
      </c>
      <c r="AX333" s="13" t="s">
        <v>90</v>
      </c>
      <c r="AY333" s="238" t="s">
        <v>128</v>
      </c>
    </row>
    <row r="334" s="12" customFormat="1" ht="22.8" customHeight="1">
      <c r="A334" s="12"/>
      <c r="B334" s="194"/>
      <c r="C334" s="195"/>
      <c r="D334" s="196" t="s">
        <v>81</v>
      </c>
      <c r="E334" s="208" t="s">
        <v>146</v>
      </c>
      <c r="F334" s="208" t="s">
        <v>441</v>
      </c>
      <c r="G334" s="195"/>
      <c r="H334" s="195"/>
      <c r="I334" s="198"/>
      <c r="J334" s="209">
        <f>BK334</f>
        <v>0</v>
      </c>
      <c r="K334" s="195"/>
      <c r="L334" s="200"/>
      <c r="M334" s="201"/>
      <c r="N334" s="202"/>
      <c r="O334" s="202"/>
      <c r="P334" s="203">
        <f>SUM(P335:P355)</f>
        <v>0</v>
      </c>
      <c r="Q334" s="202"/>
      <c r="R334" s="203">
        <f>SUM(R335:R355)</f>
        <v>0.0960144</v>
      </c>
      <c r="S334" s="202"/>
      <c r="T334" s="204">
        <f>SUM(T335:T355)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05" t="s">
        <v>90</v>
      </c>
      <c r="AT334" s="206" t="s">
        <v>81</v>
      </c>
      <c r="AU334" s="206" t="s">
        <v>90</v>
      </c>
      <c r="AY334" s="205" t="s">
        <v>128</v>
      </c>
      <c r="BK334" s="207">
        <f>SUM(BK335:BK355)</f>
        <v>0</v>
      </c>
    </row>
    <row r="335" s="2" customFormat="1" ht="24.15" customHeight="1">
      <c r="A335" s="42"/>
      <c r="B335" s="43"/>
      <c r="C335" s="210" t="s">
        <v>472</v>
      </c>
      <c r="D335" s="210" t="s">
        <v>131</v>
      </c>
      <c r="E335" s="211" t="s">
        <v>443</v>
      </c>
      <c r="F335" s="212" t="s">
        <v>444</v>
      </c>
      <c r="G335" s="213" t="s">
        <v>194</v>
      </c>
      <c r="H335" s="214">
        <v>0.094</v>
      </c>
      <c r="I335" s="215"/>
      <c r="J335" s="216">
        <f>ROUND(I335*H335,2)</f>
        <v>0</v>
      </c>
      <c r="K335" s="212" t="s">
        <v>221</v>
      </c>
      <c r="L335" s="48"/>
      <c r="M335" s="217" t="s">
        <v>44</v>
      </c>
      <c r="N335" s="218" t="s">
        <v>53</v>
      </c>
      <c r="O335" s="88"/>
      <c r="P335" s="219">
        <f>O335*H335</f>
        <v>0</v>
      </c>
      <c r="Q335" s="219">
        <v>0</v>
      </c>
      <c r="R335" s="219">
        <f>Q335*H335</f>
        <v>0</v>
      </c>
      <c r="S335" s="219">
        <v>0</v>
      </c>
      <c r="T335" s="220">
        <f>S335*H335</f>
        <v>0</v>
      </c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R335" s="221" t="s">
        <v>146</v>
      </c>
      <c r="AT335" s="221" t="s">
        <v>131</v>
      </c>
      <c r="AU335" s="221" t="s">
        <v>21</v>
      </c>
      <c r="AY335" s="20" t="s">
        <v>128</v>
      </c>
      <c r="BE335" s="222">
        <f>IF(N335="základní",J335,0)</f>
        <v>0</v>
      </c>
      <c r="BF335" s="222">
        <f>IF(N335="snížená",J335,0)</f>
        <v>0</v>
      </c>
      <c r="BG335" s="222">
        <f>IF(N335="zákl. přenesená",J335,0)</f>
        <v>0</v>
      </c>
      <c r="BH335" s="222">
        <f>IF(N335="sníž. přenesená",J335,0)</f>
        <v>0</v>
      </c>
      <c r="BI335" s="222">
        <f>IF(N335="nulová",J335,0)</f>
        <v>0</v>
      </c>
      <c r="BJ335" s="20" t="s">
        <v>90</v>
      </c>
      <c r="BK335" s="222">
        <f>ROUND(I335*H335,2)</f>
        <v>0</v>
      </c>
      <c r="BL335" s="20" t="s">
        <v>146</v>
      </c>
      <c r="BM335" s="221" t="s">
        <v>1080</v>
      </c>
    </row>
    <row r="336" s="2" customFormat="1">
      <c r="A336" s="42"/>
      <c r="B336" s="43"/>
      <c r="C336" s="44"/>
      <c r="D336" s="243" t="s">
        <v>223</v>
      </c>
      <c r="E336" s="44"/>
      <c r="F336" s="244" t="s">
        <v>446</v>
      </c>
      <c r="G336" s="44"/>
      <c r="H336" s="44"/>
      <c r="I336" s="225"/>
      <c r="J336" s="44"/>
      <c r="K336" s="44"/>
      <c r="L336" s="48"/>
      <c r="M336" s="226"/>
      <c r="N336" s="227"/>
      <c r="O336" s="88"/>
      <c r="P336" s="88"/>
      <c r="Q336" s="88"/>
      <c r="R336" s="88"/>
      <c r="S336" s="88"/>
      <c r="T336" s="89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T336" s="20" t="s">
        <v>223</v>
      </c>
      <c r="AU336" s="20" t="s">
        <v>21</v>
      </c>
    </row>
    <row r="337" s="13" customFormat="1">
      <c r="A337" s="13"/>
      <c r="B337" s="228"/>
      <c r="C337" s="229"/>
      <c r="D337" s="223" t="s">
        <v>150</v>
      </c>
      <c r="E337" s="230" t="s">
        <v>44</v>
      </c>
      <c r="F337" s="231" t="s">
        <v>1081</v>
      </c>
      <c r="G337" s="229"/>
      <c r="H337" s="232">
        <v>0.094</v>
      </c>
      <c r="I337" s="233"/>
      <c r="J337" s="229"/>
      <c r="K337" s="229"/>
      <c r="L337" s="234"/>
      <c r="M337" s="235"/>
      <c r="N337" s="236"/>
      <c r="O337" s="236"/>
      <c r="P337" s="236"/>
      <c r="Q337" s="236"/>
      <c r="R337" s="236"/>
      <c r="S337" s="236"/>
      <c r="T337" s="23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8" t="s">
        <v>150</v>
      </c>
      <c r="AU337" s="238" t="s">
        <v>21</v>
      </c>
      <c r="AV337" s="13" t="s">
        <v>21</v>
      </c>
      <c r="AW337" s="13" t="s">
        <v>42</v>
      </c>
      <c r="AX337" s="13" t="s">
        <v>90</v>
      </c>
      <c r="AY337" s="238" t="s">
        <v>128</v>
      </c>
    </row>
    <row r="338" s="2" customFormat="1" ht="24.15" customHeight="1">
      <c r="A338" s="42"/>
      <c r="B338" s="43"/>
      <c r="C338" s="210" t="s">
        <v>479</v>
      </c>
      <c r="D338" s="210" t="s">
        <v>131</v>
      </c>
      <c r="E338" s="211" t="s">
        <v>449</v>
      </c>
      <c r="F338" s="212" t="s">
        <v>450</v>
      </c>
      <c r="G338" s="213" t="s">
        <v>194</v>
      </c>
      <c r="H338" s="214">
        <v>1.2150000000000001</v>
      </c>
      <c r="I338" s="215"/>
      <c r="J338" s="216">
        <f>ROUND(I338*H338,2)</f>
        <v>0</v>
      </c>
      <c r="K338" s="212" t="s">
        <v>221</v>
      </c>
      <c r="L338" s="48"/>
      <c r="M338" s="217" t="s">
        <v>44</v>
      </c>
      <c r="N338" s="218" t="s">
        <v>53</v>
      </c>
      <c r="O338" s="88"/>
      <c r="P338" s="219">
        <f>O338*H338</f>
        <v>0</v>
      </c>
      <c r="Q338" s="219">
        <v>0</v>
      </c>
      <c r="R338" s="219">
        <f>Q338*H338</f>
        <v>0</v>
      </c>
      <c r="S338" s="219">
        <v>0</v>
      </c>
      <c r="T338" s="220">
        <f>S338*H338</f>
        <v>0</v>
      </c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R338" s="221" t="s">
        <v>146</v>
      </c>
      <c r="AT338" s="221" t="s">
        <v>131</v>
      </c>
      <c r="AU338" s="221" t="s">
        <v>21</v>
      </c>
      <c r="AY338" s="20" t="s">
        <v>128</v>
      </c>
      <c r="BE338" s="222">
        <f>IF(N338="základní",J338,0)</f>
        <v>0</v>
      </c>
      <c r="BF338" s="222">
        <f>IF(N338="snížená",J338,0)</f>
        <v>0</v>
      </c>
      <c r="BG338" s="222">
        <f>IF(N338="zákl. přenesená",J338,0)</f>
        <v>0</v>
      </c>
      <c r="BH338" s="222">
        <f>IF(N338="sníž. přenesená",J338,0)</f>
        <v>0</v>
      </c>
      <c r="BI338" s="222">
        <f>IF(N338="nulová",J338,0)</f>
        <v>0</v>
      </c>
      <c r="BJ338" s="20" t="s">
        <v>90</v>
      </c>
      <c r="BK338" s="222">
        <f>ROUND(I338*H338,2)</f>
        <v>0</v>
      </c>
      <c r="BL338" s="20" t="s">
        <v>146</v>
      </c>
      <c r="BM338" s="221" t="s">
        <v>1082</v>
      </c>
    </row>
    <row r="339" s="2" customFormat="1">
      <c r="A339" s="42"/>
      <c r="B339" s="43"/>
      <c r="C339" s="44"/>
      <c r="D339" s="243" t="s">
        <v>223</v>
      </c>
      <c r="E339" s="44"/>
      <c r="F339" s="244" t="s">
        <v>452</v>
      </c>
      <c r="G339" s="44"/>
      <c r="H339" s="44"/>
      <c r="I339" s="225"/>
      <c r="J339" s="44"/>
      <c r="K339" s="44"/>
      <c r="L339" s="48"/>
      <c r="M339" s="226"/>
      <c r="N339" s="227"/>
      <c r="O339" s="88"/>
      <c r="P339" s="88"/>
      <c r="Q339" s="88"/>
      <c r="R339" s="88"/>
      <c r="S339" s="88"/>
      <c r="T339" s="89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T339" s="20" t="s">
        <v>223</v>
      </c>
      <c r="AU339" s="20" t="s">
        <v>21</v>
      </c>
    </row>
    <row r="340" s="13" customFormat="1">
      <c r="A340" s="13"/>
      <c r="B340" s="228"/>
      <c r="C340" s="229"/>
      <c r="D340" s="223" t="s">
        <v>150</v>
      </c>
      <c r="E340" s="230" t="s">
        <v>44</v>
      </c>
      <c r="F340" s="231" t="s">
        <v>1083</v>
      </c>
      <c r="G340" s="229"/>
      <c r="H340" s="232">
        <v>0.59899999999999998</v>
      </c>
      <c r="I340" s="233"/>
      <c r="J340" s="229"/>
      <c r="K340" s="229"/>
      <c r="L340" s="234"/>
      <c r="M340" s="235"/>
      <c r="N340" s="236"/>
      <c r="O340" s="236"/>
      <c r="P340" s="236"/>
      <c r="Q340" s="236"/>
      <c r="R340" s="236"/>
      <c r="S340" s="236"/>
      <c r="T340" s="237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8" t="s">
        <v>150</v>
      </c>
      <c r="AU340" s="238" t="s">
        <v>21</v>
      </c>
      <c r="AV340" s="13" t="s">
        <v>21</v>
      </c>
      <c r="AW340" s="13" t="s">
        <v>42</v>
      </c>
      <c r="AX340" s="13" t="s">
        <v>82</v>
      </c>
      <c r="AY340" s="238" t="s">
        <v>128</v>
      </c>
    </row>
    <row r="341" s="13" customFormat="1">
      <c r="A341" s="13"/>
      <c r="B341" s="228"/>
      <c r="C341" s="229"/>
      <c r="D341" s="223" t="s">
        <v>150</v>
      </c>
      <c r="E341" s="230" t="s">
        <v>44</v>
      </c>
      <c r="F341" s="231" t="s">
        <v>1084</v>
      </c>
      <c r="G341" s="229"/>
      <c r="H341" s="232">
        <v>0.216</v>
      </c>
      <c r="I341" s="233"/>
      <c r="J341" s="229"/>
      <c r="K341" s="229"/>
      <c r="L341" s="234"/>
      <c r="M341" s="235"/>
      <c r="N341" s="236"/>
      <c r="O341" s="236"/>
      <c r="P341" s="236"/>
      <c r="Q341" s="236"/>
      <c r="R341" s="236"/>
      <c r="S341" s="236"/>
      <c r="T341" s="23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8" t="s">
        <v>150</v>
      </c>
      <c r="AU341" s="238" t="s">
        <v>21</v>
      </c>
      <c r="AV341" s="13" t="s">
        <v>21</v>
      </c>
      <c r="AW341" s="13" t="s">
        <v>42</v>
      </c>
      <c r="AX341" s="13" t="s">
        <v>82</v>
      </c>
      <c r="AY341" s="238" t="s">
        <v>128</v>
      </c>
    </row>
    <row r="342" s="13" customFormat="1">
      <c r="A342" s="13"/>
      <c r="B342" s="228"/>
      <c r="C342" s="229"/>
      <c r="D342" s="223" t="s">
        <v>150</v>
      </c>
      <c r="E342" s="230" t="s">
        <v>44</v>
      </c>
      <c r="F342" s="231" t="s">
        <v>1085</v>
      </c>
      <c r="G342" s="229"/>
      <c r="H342" s="232">
        <v>0.40000000000000002</v>
      </c>
      <c r="I342" s="233"/>
      <c r="J342" s="229"/>
      <c r="K342" s="229"/>
      <c r="L342" s="234"/>
      <c r="M342" s="235"/>
      <c r="N342" s="236"/>
      <c r="O342" s="236"/>
      <c r="P342" s="236"/>
      <c r="Q342" s="236"/>
      <c r="R342" s="236"/>
      <c r="S342" s="236"/>
      <c r="T342" s="237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8" t="s">
        <v>150</v>
      </c>
      <c r="AU342" s="238" t="s">
        <v>21</v>
      </c>
      <c r="AV342" s="13" t="s">
        <v>21</v>
      </c>
      <c r="AW342" s="13" t="s">
        <v>42</v>
      </c>
      <c r="AX342" s="13" t="s">
        <v>82</v>
      </c>
      <c r="AY342" s="238" t="s">
        <v>128</v>
      </c>
    </row>
    <row r="343" s="14" customFormat="1">
      <c r="A343" s="14"/>
      <c r="B343" s="245"/>
      <c r="C343" s="246"/>
      <c r="D343" s="223" t="s">
        <v>150</v>
      </c>
      <c r="E343" s="247" t="s">
        <v>44</v>
      </c>
      <c r="F343" s="248" t="s">
        <v>245</v>
      </c>
      <c r="G343" s="246"/>
      <c r="H343" s="249">
        <v>1.2150000000000001</v>
      </c>
      <c r="I343" s="250"/>
      <c r="J343" s="246"/>
      <c r="K343" s="246"/>
      <c r="L343" s="251"/>
      <c r="M343" s="252"/>
      <c r="N343" s="253"/>
      <c r="O343" s="253"/>
      <c r="P343" s="253"/>
      <c r="Q343" s="253"/>
      <c r="R343" s="253"/>
      <c r="S343" s="253"/>
      <c r="T343" s="25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5" t="s">
        <v>150</v>
      </c>
      <c r="AU343" s="255" t="s">
        <v>21</v>
      </c>
      <c r="AV343" s="14" t="s">
        <v>146</v>
      </c>
      <c r="AW343" s="14" t="s">
        <v>42</v>
      </c>
      <c r="AX343" s="14" t="s">
        <v>90</v>
      </c>
      <c r="AY343" s="255" t="s">
        <v>128</v>
      </c>
    </row>
    <row r="344" s="2" customFormat="1" ht="16.5" customHeight="1">
      <c r="A344" s="42"/>
      <c r="B344" s="43"/>
      <c r="C344" s="210" t="s">
        <v>29</v>
      </c>
      <c r="D344" s="210" t="s">
        <v>131</v>
      </c>
      <c r="E344" s="211" t="s">
        <v>458</v>
      </c>
      <c r="F344" s="212" t="s">
        <v>459</v>
      </c>
      <c r="G344" s="213" t="s">
        <v>190</v>
      </c>
      <c r="H344" s="214">
        <v>7.2300000000000004</v>
      </c>
      <c r="I344" s="215"/>
      <c r="J344" s="216">
        <f>ROUND(I344*H344,2)</f>
        <v>0</v>
      </c>
      <c r="K344" s="212" t="s">
        <v>221</v>
      </c>
      <c r="L344" s="48"/>
      <c r="M344" s="217" t="s">
        <v>44</v>
      </c>
      <c r="N344" s="218" t="s">
        <v>53</v>
      </c>
      <c r="O344" s="88"/>
      <c r="P344" s="219">
        <f>O344*H344</f>
        <v>0</v>
      </c>
      <c r="Q344" s="219">
        <v>0.01328</v>
      </c>
      <c r="R344" s="219">
        <f>Q344*H344</f>
        <v>0.0960144</v>
      </c>
      <c r="S344" s="219">
        <v>0</v>
      </c>
      <c r="T344" s="220">
        <f>S344*H344</f>
        <v>0</v>
      </c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R344" s="221" t="s">
        <v>146</v>
      </c>
      <c r="AT344" s="221" t="s">
        <v>131</v>
      </c>
      <c r="AU344" s="221" t="s">
        <v>21</v>
      </c>
      <c r="AY344" s="20" t="s">
        <v>128</v>
      </c>
      <c r="BE344" s="222">
        <f>IF(N344="základní",J344,0)</f>
        <v>0</v>
      </c>
      <c r="BF344" s="222">
        <f>IF(N344="snížená",J344,0)</f>
        <v>0</v>
      </c>
      <c r="BG344" s="222">
        <f>IF(N344="zákl. přenesená",J344,0)</f>
        <v>0</v>
      </c>
      <c r="BH344" s="222">
        <f>IF(N344="sníž. přenesená",J344,0)</f>
        <v>0</v>
      </c>
      <c r="BI344" s="222">
        <f>IF(N344="nulová",J344,0)</f>
        <v>0</v>
      </c>
      <c r="BJ344" s="20" t="s">
        <v>90</v>
      </c>
      <c r="BK344" s="222">
        <f>ROUND(I344*H344,2)</f>
        <v>0</v>
      </c>
      <c r="BL344" s="20" t="s">
        <v>146</v>
      </c>
      <c r="BM344" s="221" t="s">
        <v>1086</v>
      </c>
    </row>
    <row r="345" s="2" customFormat="1">
      <c r="A345" s="42"/>
      <c r="B345" s="43"/>
      <c r="C345" s="44"/>
      <c r="D345" s="243" t="s">
        <v>223</v>
      </c>
      <c r="E345" s="44"/>
      <c r="F345" s="244" t="s">
        <v>461</v>
      </c>
      <c r="G345" s="44"/>
      <c r="H345" s="44"/>
      <c r="I345" s="225"/>
      <c r="J345" s="44"/>
      <c r="K345" s="44"/>
      <c r="L345" s="48"/>
      <c r="M345" s="226"/>
      <c r="N345" s="227"/>
      <c r="O345" s="88"/>
      <c r="P345" s="88"/>
      <c r="Q345" s="88"/>
      <c r="R345" s="88"/>
      <c r="S345" s="88"/>
      <c r="T345" s="89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T345" s="20" t="s">
        <v>223</v>
      </c>
      <c r="AU345" s="20" t="s">
        <v>21</v>
      </c>
    </row>
    <row r="346" s="13" customFormat="1">
      <c r="A346" s="13"/>
      <c r="B346" s="228"/>
      <c r="C346" s="229"/>
      <c r="D346" s="223" t="s">
        <v>150</v>
      </c>
      <c r="E346" s="230" t="s">
        <v>44</v>
      </c>
      <c r="F346" s="231" t="s">
        <v>1087</v>
      </c>
      <c r="G346" s="229"/>
      <c r="H346" s="232">
        <v>2.5899999999999999</v>
      </c>
      <c r="I346" s="233"/>
      <c r="J346" s="229"/>
      <c r="K346" s="229"/>
      <c r="L346" s="234"/>
      <c r="M346" s="235"/>
      <c r="N346" s="236"/>
      <c r="O346" s="236"/>
      <c r="P346" s="236"/>
      <c r="Q346" s="236"/>
      <c r="R346" s="236"/>
      <c r="S346" s="236"/>
      <c r="T346" s="237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8" t="s">
        <v>150</v>
      </c>
      <c r="AU346" s="238" t="s">
        <v>21</v>
      </c>
      <c r="AV346" s="13" t="s">
        <v>21</v>
      </c>
      <c r="AW346" s="13" t="s">
        <v>42</v>
      </c>
      <c r="AX346" s="13" t="s">
        <v>82</v>
      </c>
      <c r="AY346" s="238" t="s">
        <v>128</v>
      </c>
    </row>
    <row r="347" s="13" customFormat="1">
      <c r="A347" s="13"/>
      <c r="B347" s="228"/>
      <c r="C347" s="229"/>
      <c r="D347" s="223" t="s">
        <v>150</v>
      </c>
      <c r="E347" s="230" t="s">
        <v>44</v>
      </c>
      <c r="F347" s="231" t="s">
        <v>1088</v>
      </c>
      <c r="G347" s="229"/>
      <c r="H347" s="232">
        <v>1.44</v>
      </c>
      <c r="I347" s="233"/>
      <c r="J347" s="229"/>
      <c r="K347" s="229"/>
      <c r="L347" s="234"/>
      <c r="M347" s="235"/>
      <c r="N347" s="236"/>
      <c r="O347" s="236"/>
      <c r="P347" s="236"/>
      <c r="Q347" s="236"/>
      <c r="R347" s="236"/>
      <c r="S347" s="236"/>
      <c r="T347" s="237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8" t="s">
        <v>150</v>
      </c>
      <c r="AU347" s="238" t="s">
        <v>21</v>
      </c>
      <c r="AV347" s="13" t="s">
        <v>21</v>
      </c>
      <c r="AW347" s="13" t="s">
        <v>42</v>
      </c>
      <c r="AX347" s="13" t="s">
        <v>82</v>
      </c>
      <c r="AY347" s="238" t="s">
        <v>128</v>
      </c>
    </row>
    <row r="348" s="13" customFormat="1">
      <c r="A348" s="13"/>
      <c r="B348" s="228"/>
      <c r="C348" s="229"/>
      <c r="D348" s="223" t="s">
        <v>150</v>
      </c>
      <c r="E348" s="230" t="s">
        <v>44</v>
      </c>
      <c r="F348" s="231" t="s">
        <v>1089</v>
      </c>
      <c r="G348" s="229"/>
      <c r="H348" s="232">
        <v>3.2000000000000002</v>
      </c>
      <c r="I348" s="233"/>
      <c r="J348" s="229"/>
      <c r="K348" s="229"/>
      <c r="L348" s="234"/>
      <c r="M348" s="235"/>
      <c r="N348" s="236"/>
      <c r="O348" s="236"/>
      <c r="P348" s="236"/>
      <c r="Q348" s="236"/>
      <c r="R348" s="236"/>
      <c r="S348" s="236"/>
      <c r="T348" s="237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8" t="s">
        <v>150</v>
      </c>
      <c r="AU348" s="238" t="s">
        <v>21</v>
      </c>
      <c r="AV348" s="13" t="s">
        <v>21</v>
      </c>
      <c r="AW348" s="13" t="s">
        <v>42</v>
      </c>
      <c r="AX348" s="13" t="s">
        <v>82</v>
      </c>
      <c r="AY348" s="238" t="s">
        <v>128</v>
      </c>
    </row>
    <row r="349" s="14" customFormat="1">
      <c r="A349" s="14"/>
      <c r="B349" s="245"/>
      <c r="C349" s="246"/>
      <c r="D349" s="223" t="s">
        <v>150</v>
      </c>
      <c r="E349" s="247" t="s">
        <v>44</v>
      </c>
      <c r="F349" s="248" t="s">
        <v>245</v>
      </c>
      <c r="G349" s="246"/>
      <c r="H349" s="249">
        <v>7.2300000000000004</v>
      </c>
      <c r="I349" s="250"/>
      <c r="J349" s="246"/>
      <c r="K349" s="246"/>
      <c r="L349" s="251"/>
      <c r="M349" s="252"/>
      <c r="N349" s="253"/>
      <c r="O349" s="253"/>
      <c r="P349" s="253"/>
      <c r="Q349" s="253"/>
      <c r="R349" s="253"/>
      <c r="S349" s="253"/>
      <c r="T349" s="25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5" t="s">
        <v>150</v>
      </c>
      <c r="AU349" s="255" t="s">
        <v>21</v>
      </c>
      <c r="AV349" s="14" t="s">
        <v>146</v>
      </c>
      <c r="AW349" s="14" t="s">
        <v>42</v>
      </c>
      <c r="AX349" s="14" t="s">
        <v>90</v>
      </c>
      <c r="AY349" s="255" t="s">
        <v>128</v>
      </c>
    </row>
    <row r="350" s="2" customFormat="1" ht="16.5" customHeight="1">
      <c r="A350" s="42"/>
      <c r="B350" s="43"/>
      <c r="C350" s="210" t="s">
        <v>494</v>
      </c>
      <c r="D350" s="210" t="s">
        <v>131</v>
      </c>
      <c r="E350" s="211" t="s">
        <v>467</v>
      </c>
      <c r="F350" s="212" t="s">
        <v>468</v>
      </c>
      <c r="G350" s="213" t="s">
        <v>190</v>
      </c>
      <c r="H350" s="214">
        <v>7.2300000000000004</v>
      </c>
      <c r="I350" s="215"/>
      <c r="J350" s="216">
        <f>ROUND(I350*H350,2)</f>
        <v>0</v>
      </c>
      <c r="K350" s="212" t="s">
        <v>221</v>
      </c>
      <c r="L350" s="48"/>
      <c r="M350" s="217" t="s">
        <v>44</v>
      </c>
      <c r="N350" s="218" t="s">
        <v>53</v>
      </c>
      <c r="O350" s="88"/>
      <c r="P350" s="219">
        <f>O350*H350</f>
        <v>0</v>
      </c>
      <c r="Q350" s="219">
        <v>0</v>
      </c>
      <c r="R350" s="219">
        <f>Q350*H350</f>
        <v>0</v>
      </c>
      <c r="S350" s="219">
        <v>0</v>
      </c>
      <c r="T350" s="220">
        <f>S350*H350</f>
        <v>0</v>
      </c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R350" s="221" t="s">
        <v>146</v>
      </c>
      <c r="AT350" s="221" t="s">
        <v>131</v>
      </c>
      <c r="AU350" s="221" t="s">
        <v>21</v>
      </c>
      <c r="AY350" s="20" t="s">
        <v>128</v>
      </c>
      <c r="BE350" s="222">
        <f>IF(N350="základní",J350,0)</f>
        <v>0</v>
      </c>
      <c r="BF350" s="222">
        <f>IF(N350="snížená",J350,0)</f>
        <v>0</v>
      </c>
      <c r="BG350" s="222">
        <f>IF(N350="zákl. přenesená",J350,0)</f>
        <v>0</v>
      </c>
      <c r="BH350" s="222">
        <f>IF(N350="sníž. přenesená",J350,0)</f>
        <v>0</v>
      </c>
      <c r="BI350" s="222">
        <f>IF(N350="nulová",J350,0)</f>
        <v>0</v>
      </c>
      <c r="BJ350" s="20" t="s">
        <v>90</v>
      </c>
      <c r="BK350" s="222">
        <f>ROUND(I350*H350,2)</f>
        <v>0</v>
      </c>
      <c r="BL350" s="20" t="s">
        <v>146</v>
      </c>
      <c r="BM350" s="221" t="s">
        <v>1090</v>
      </c>
    </row>
    <row r="351" s="2" customFormat="1">
      <c r="A351" s="42"/>
      <c r="B351" s="43"/>
      <c r="C351" s="44"/>
      <c r="D351" s="243" t="s">
        <v>223</v>
      </c>
      <c r="E351" s="44"/>
      <c r="F351" s="244" t="s">
        <v>470</v>
      </c>
      <c r="G351" s="44"/>
      <c r="H351" s="44"/>
      <c r="I351" s="225"/>
      <c r="J351" s="44"/>
      <c r="K351" s="44"/>
      <c r="L351" s="48"/>
      <c r="M351" s="226"/>
      <c r="N351" s="227"/>
      <c r="O351" s="88"/>
      <c r="P351" s="88"/>
      <c r="Q351" s="88"/>
      <c r="R351" s="88"/>
      <c r="S351" s="88"/>
      <c r="T351" s="89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T351" s="20" t="s">
        <v>223</v>
      </c>
      <c r="AU351" s="20" t="s">
        <v>21</v>
      </c>
    </row>
    <row r="352" s="13" customFormat="1">
      <c r="A352" s="13"/>
      <c r="B352" s="228"/>
      <c r="C352" s="229"/>
      <c r="D352" s="223" t="s">
        <v>150</v>
      </c>
      <c r="E352" s="230" t="s">
        <v>44</v>
      </c>
      <c r="F352" s="231" t="s">
        <v>1087</v>
      </c>
      <c r="G352" s="229"/>
      <c r="H352" s="232">
        <v>2.5899999999999999</v>
      </c>
      <c r="I352" s="233"/>
      <c r="J352" s="229"/>
      <c r="K352" s="229"/>
      <c r="L352" s="234"/>
      <c r="M352" s="235"/>
      <c r="N352" s="236"/>
      <c r="O352" s="236"/>
      <c r="P352" s="236"/>
      <c r="Q352" s="236"/>
      <c r="R352" s="236"/>
      <c r="S352" s="236"/>
      <c r="T352" s="237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8" t="s">
        <v>150</v>
      </c>
      <c r="AU352" s="238" t="s">
        <v>21</v>
      </c>
      <c r="AV352" s="13" t="s">
        <v>21</v>
      </c>
      <c r="AW352" s="13" t="s">
        <v>42</v>
      </c>
      <c r="AX352" s="13" t="s">
        <v>82</v>
      </c>
      <c r="AY352" s="238" t="s">
        <v>128</v>
      </c>
    </row>
    <row r="353" s="13" customFormat="1">
      <c r="A353" s="13"/>
      <c r="B353" s="228"/>
      <c r="C353" s="229"/>
      <c r="D353" s="223" t="s">
        <v>150</v>
      </c>
      <c r="E353" s="230" t="s">
        <v>44</v>
      </c>
      <c r="F353" s="231" t="s">
        <v>1088</v>
      </c>
      <c r="G353" s="229"/>
      <c r="H353" s="232">
        <v>1.44</v>
      </c>
      <c r="I353" s="233"/>
      <c r="J353" s="229"/>
      <c r="K353" s="229"/>
      <c r="L353" s="234"/>
      <c r="M353" s="235"/>
      <c r="N353" s="236"/>
      <c r="O353" s="236"/>
      <c r="P353" s="236"/>
      <c r="Q353" s="236"/>
      <c r="R353" s="236"/>
      <c r="S353" s="236"/>
      <c r="T353" s="237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8" t="s">
        <v>150</v>
      </c>
      <c r="AU353" s="238" t="s">
        <v>21</v>
      </c>
      <c r="AV353" s="13" t="s">
        <v>21</v>
      </c>
      <c r="AW353" s="13" t="s">
        <v>42</v>
      </c>
      <c r="AX353" s="13" t="s">
        <v>82</v>
      </c>
      <c r="AY353" s="238" t="s">
        <v>128</v>
      </c>
    </row>
    <row r="354" s="13" customFormat="1">
      <c r="A354" s="13"/>
      <c r="B354" s="228"/>
      <c r="C354" s="229"/>
      <c r="D354" s="223" t="s">
        <v>150</v>
      </c>
      <c r="E354" s="230" t="s">
        <v>44</v>
      </c>
      <c r="F354" s="231" t="s">
        <v>1089</v>
      </c>
      <c r="G354" s="229"/>
      <c r="H354" s="232">
        <v>3.2000000000000002</v>
      </c>
      <c r="I354" s="233"/>
      <c r="J354" s="229"/>
      <c r="K354" s="229"/>
      <c r="L354" s="234"/>
      <c r="M354" s="235"/>
      <c r="N354" s="236"/>
      <c r="O354" s="236"/>
      <c r="P354" s="236"/>
      <c r="Q354" s="236"/>
      <c r="R354" s="236"/>
      <c r="S354" s="236"/>
      <c r="T354" s="237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8" t="s">
        <v>150</v>
      </c>
      <c r="AU354" s="238" t="s">
        <v>21</v>
      </c>
      <c r="AV354" s="13" t="s">
        <v>21</v>
      </c>
      <c r="AW354" s="13" t="s">
        <v>42</v>
      </c>
      <c r="AX354" s="13" t="s">
        <v>82</v>
      </c>
      <c r="AY354" s="238" t="s">
        <v>128</v>
      </c>
    </row>
    <row r="355" s="14" customFormat="1">
      <c r="A355" s="14"/>
      <c r="B355" s="245"/>
      <c r="C355" s="246"/>
      <c r="D355" s="223" t="s">
        <v>150</v>
      </c>
      <c r="E355" s="247" t="s">
        <v>44</v>
      </c>
      <c r="F355" s="248" t="s">
        <v>245</v>
      </c>
      <c r="G355" s="246"/>
      <c r="H355" s="249">
        <v>7.2300000000000004</v>
      </c>
      <c r="I355" s="250"/>
      <c r="J355" s="246"/>
      <c r="K355" s="246"/>
      <c r="L355" s="251"/>
      <c r="M355" s="252"/>
      <c r="N355" s="253"/>
      <c r="O355" s="253"/>
      <c r="P355" s="253"/>
      <c r="Q355" s="253"/>
      <c r="R355" s="253"/>
      <c r="S355" s="253"/>
      <c r="T355" s="25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5" t="s">
        <v>150</v>
      </c>
      <c r="AU355" s="255" t="s">
        <v>21</v>
      </c>
      <c r="AV355" s="14" t="s">
        <v>146</v>
      </c>
      <c r="AW355" s="14" t="s">
        <v>42</v>
      </c>
      <c r="AX355" s="14" t="s">
        <v>90</v>
      </c>
      <c r="AY355" s="255" t="s">
        <v>128</v>
      </c>
    </row>
    <row r="356" s="12" customFormat="1" ht="22.8" customHeight="1">
      <c r="A356" s="12"/>
      <c r="B356" s="194"/>
      <c r="C356" s="195"/>
      <c r="D356" s="196" t="s">
        <v>81</v>
      </c>
      <c r="E356" s="208" t="s">
        <v>127</v>
      </c>
      <c r="F356" s="208" t="s">
        <v>1091</v>
      </c>
      <c r="G356" s="195"/>
      <c r="H356" s="195"/>
      <c r="I356" s="198"/>
      <c r="J356" s="209">
        <f>BK356</f>
        <v>0</v>
      </c>
      <c r="K356" s="195"/>
      <c r="L356" s="200"/>
      <c r="M356" s="201"/>
      <c r="N356" s="202"/>
      <c r="O356" s="202"/>
      <c r="P356" s="203">
        <f>SUM(P357:P368)</f>
        <v>0</v>
      </c>
      <c r="Q356" s="202"/>
      <c r="R356" s="203">
        <f>SUM(R357:R368)</f>
        <v>0</v>
      </c>
      <c r="S356" s="202"/>
      <c r="T356" s="204">
        <f>SUM(T357:T368)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05" t="s">
        <v>90</v>
      </c>
      <c r="AT356" s="206" t="s">
        <v>81</v>
      </c>
      <c r="AU356" s="206" t="s">
        <v>90</v>
      </c>
      <c r="AY356" s="205" t="s">
        <v>128</v>
      </c>
      <c r="BK356" s="207">
        <f>SUM(BK357:BK368)</f>
        <v>0</v>
      </c>
    </row>
    <row r="357" s="2" customFormat="1" ht="21.75" customHeight="1">
      <c r="A357" s="42"/>
      <c r="B357" s="43"/>
      <c r="C357" s="210" t="s">
        <v>499</v>
      </c>
      <c r="D357" s="210" t="s">
        <v>131</v>
      </c>
      <c r="E357" s="211" t="s">
        <v>1092</v>
      </c>
      <c r="F357" s="212" t="s">
        <v>1093</v>
      </c>
      <c r="G357" s="213" t="s">
        <v>190</v>
      </c>
      <c r="H357" s="214">
        <v>32</v>
      </c>
      <c r="I357" s="215"/>
      <c r="J357" s="216">
        <f>ROUND(I357*H357,2)</f>
        <v>0</v>
      </c>
      <c r="K357" s="212" t="s">
        <v>221</v>
      </c>
      <c r="L357" s="48"/>
      <c r="M357" s="217" t="s">
        <v>44</v>
      </c>
      <c r="N357" s="218" t="s">
        <v>53</v>
      </c>
      <c r="O357" s="88"/>
      <c r="P357" s="219">
        <f>O357*H357</f>
        <v>0</v>
      </c>
      <c r="Q357" s="219">
        <v>0</v>
      </c>
      <c r="R357" s="219">
        <f>Q357*H357</f>
        <v>0</v>
      </c>
      <c r="S357" s="219">
        <v>0</v>
      </c>
      <c r="T357" s="220">
        <f>S357*H357</f>
        <v>0</v>
      </c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R357" s="221" t="s">
        <v>146</v>
      </c>
      <c r="AT357" s="221" t="s">
        <v>131</v>
      </c>
      <c r="AU357" s="221" t="s">
        <v>21</v>
      </c>
      <c r="AY357" s="20" t="s">
        <v>128</v>
      </c>
      <c r="BE357" s="222">
        <f>IF(N357="základní",J357,0)</f>
        <v>0</v>
      </c>
      <c r="BF357" s="222">
        <f>IF(N357="snížená",J357,0)</f>
        <v>0</v>
      </c>
      <c r="BG357" s="222">
        <f>IF(N357="zákl. přenesená",J357,0)</f>
        <v>0</v>
      </c>
      <c r="BH357" s="222">
        <f>IF(N357="sníž. přenesená",J357,0)</f>
        <v>0</v>
      </c>
      <c r="BI357" s="222">
        <f>IF(N357="nulová",J357,0)</f>
        <v>0</v>
      </c>
      <c r="BJ357" s="20" t="s">
        <v>90</v>
      </c>
      <c r="BK357" s="222">
        <f>ROUND(I357*H357,2)</f>
        <v>0</v>
      </c>
      <c r="BL357" s="20" t="s">
        <v>146</v>
      </c>
      <c r="BM357" s="221" t="s">
        <v>1094</v>
      </c>
    </row>
    <row r="358" s="2" customFormat="1">
      <c r="A358" s="42"/>
      <c r="B358" s="43"/>
      <c r="C358" s="44"/>
      <c r="D358" s="243" t="s">
        <v>223</v>
      </c>
      <c r="E358" s="44"/>
      <c r="F358" s="244" t="s">
        <v>1095</v>
      </c>
      <c r="G358" s="44"/>
      <c r="H358" s="44"/>
      <c r="I358" s="225"/>
      <c r="J358" s="44"/>
      <c r="K358" s="44"/>
      <c r="L358" s="48"/>
      <c r="M358" s="226"/>
      <c r="N358" s="227"/>
      <c r="O358" s="88"/>
      <c r="P358" s="88"/>
      <c r="Q358" s="88"/>
      <c r="R358" s="88"/>
      <c r="S358" s="88"/>
      <c r="T358" s="89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T358" s="20" t="s">
        <v>223</v>
      </c>
      <c r="AU358" s="20" t="s">
        <v>21</v>
      </c>
    </row>
    <row r="359" s="13" customFormat="1">
      <c r="A359" s="13"/>
      <c r="B359" s="228"/>
      <c r="C359" s="229"/>
      <c r="D359" s="223" t="s">
        <v>150</v>
      </c>
      <c r="E359" s="230" t="s">
        <v>44</v>
      </c>
      <c r="F359" s="231" t="s">
        <v>420</v>
      </c>
      <c r="G359" s="229"/>
      <c r="H359" s="232">
        <v>32</v>
      </c>
      <c r="I359" s="233"/>
      <c r="J359" s="229"/>
      <c r="K359" s="229"/>
      <c r="L359" s="234"/>
      <c r="M359" s="235"/>
      <c r="N359" s="236"/>
      <c r="O359" s="236"/>
      <c r="P359" s="236"/>
      <c r="Q359" s="236"/>
      <c r="R359" s="236"/>
      <c r="S359" s="236"/>
      <c r="T359" s="237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8" t="s">
        <v>150</v>
      </c>
      <c r="AU359" s="238" t="s">
        <v>21</v>
      </c>
      <c r="AV359" s="13" t="s">
        <v>21</v>
      </c>
      <c r="AW359" s="13" t="s">
        <v>42</v>
      </c>
      <c r="AX359" s="13" t="s">
        <v>90</v>
      </c>
      <c r="AY359" s="238" t="s">
        <v>128</v>
      </c>
    </row>
    <row r="360" s="2" customFormat="1" ht="24.15" customHeight="1">
      <c r="A360" s="42"/>
      <c r="B360" s="43"/>
      <c r="C360" s="210" t="s">
        <v>503</v>
      </c>
      <c r="D360" s="210" t="s">
        <v>131</v>
      </c>
      <c r="E360" s="211" t="s">
        <v>1096</v>
      </c>
      <c r="F360" s="212" t="s">
        <v>1097</v>
      </c>
      <c r="G360" s="213" t="s">
        <v>190</v>
      </c>
      <c r="H360" s="214">
        <v>32</v>
      </c>
      <c r="I360" s="215"/>
      <c r="J360" s="216">
        <f>ROUND(I360*H360,2)</f>
        <v>0</v>
      </c>
      <c r="K360" s="212" t="s">
        <v>221</v>
      </c>
      <c r="L360" s="48"/>
      <c r="M360" s="217" t="s">
        <v>44</v>
      </c>
      <c r="N360" s="218" t="s">
        <v>53</v>
      </c>
      <c r="O360" s="88"/>
      <c r="P360" s="219">
        <f>O360*H360</f>
        <v>0</v>
      </c>
      <c r="Q360" s="219">
        <v>0</v>
      </c>
      <c r="R360" s="219">
        <f>Q360*H360</f>
        <v>0</v>
      </c>
      <c r="S360" s="219">
        <v>0</v>
      </c>
      <c r="T360" s="220">
        <f>S360*H360</f>
        <v>0</v>
      </c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R360" s="221" t="s">
        <v>146</v>
      </c>
      <c r="AT360" s="221" t="s">
        <v>131</v>
      </c>
      <c r="AU360" s="221" t="s">
        <v>21</v>
      </c>
      <c r="AY360" s="20" t="s">
        <v>128</v>
      </c>
      <c r="BE360" s="222">
        <f>IF(N360="základní",J360,0)</f>
        <v>0</v>
      </c>
      <c r="BF360" s="222">
        <f>IF(N360="snížená",J360,0)</f>
        <v>0</v>
      </c>
      <c r="BG360" s="222">
        <f>IF(N360="zákl. přenesená",J360,0)</f>
        <v>0</v>
      </c>
      <c r="BH360" s="222">
        <f>IF(N360="sníž. přenesená",J360,0)</f>
        <v>0</v>
      </c>
      <c r="BI360" s="222">
        <f>IF(N360="nulová",J360,0)</f>
        <v>0</v>
      </c>
      <c r="BJ360" s="20" t="s">
        <v>90</v>
      </c>
      <c r="BK360" s="222">
        <f>ROUND(I360*H360,2)</f>
        <v>0</v>
      </c>
      <c r="BL360" s="20" t="s">
        <v>146</v>
      </c>
      <c r="BM360" s="221" t="s">
        <v>1098</v>
      </c>
    </row>
    <row r="361" s="2" customFormat="1">
      <c r="A361" s="42"/>
      <c r="B361" s="43"/>
      <c r="C361" s="44"/>
      <c r="D361" s="243" t="s">
        <v>223</v>
      </c>
      <c r="E361" s="44"/>
      <c r="F361" s="244" t="s">
        <v>1099</v>
      </c>
      <c r="G361" s="44"/>
      <c r="H361" s="44"/>
      <c r="I361" s="225"/>
      <c r="J361" s="44"/>
      <c r="K361" s="44"/>
      <c r="L361" s="48"/>
      <c r="M361" s="226"/>
      <c r="N361" s="227"/>
      <c r="O361" s="88"/>
      <c r="P361" s="88"/>
      <c r="Q361" s="88"/>
      <c r="R361" s="88"/>
      <c r="S361" s="88"/>
      <c r="T361" s="89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T361" s="20" t="s">
        <v>223</v>
      </c>
      <c r="AU361" s="20" t="s">
        <v>21</v>
      </c>
    </row>
    <row r="362" s="13" customFormat="1">
      <c r="A362" s="13"/>
      <c r="B362" s="228"/>
      <c r="C362" s="229"/>
      <c r="D362" s="223" t="s">
        <v>150</v>
      </c>
      <c r="E362" s="230" t="s">
        <v>44</v>
      </c>
      <c r="F362" s="231" t="s">
        <v>420</v>
      </c>
      <c r="G362" s="229"/>
      <c r="H362" s="232">
        <v>32</v>
      </c>
      <c r="I362" s="233"/>
      <c r="J362" s="229"/>
      <c r="K362" s="229"/>
      <c r="L362" s="234"/>
      <c r="M362" s="235"/>
      <c r="N362" s="236"/>
      <c r="O362" s="236"/>
      <c r="P362" s="236"/>
      <c r="Q362" s="236"/>
      <c r="R362" s="236"/>
      <c r="S362" s="236"/>
      <c r="T362" s="237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8" t="s">
        <v>150</v>
      </c>
      <c r="AU362" s="238" t="s">
        <v>21</v>
      </c>
      <c r="AV362" s="13" t="s">
        <v>21</v>
      </c>
      <c r="AW362" s="13" t="s">
        <v>42</v>
      </c>
      <c r="AX362" s="13" t="s">
        <v>90</v>
      </c>
      <c r="AY362" s="238" t="s">
        <v>128</v>
      </c>
    </row>
    <row r="363" s="2" customFormat="1" ht="16.5" customHeight="1">
      <c r="A363" s="42"/>
      <c r="B363" s="43"/>
      <c r="C363" s="210" t="s">
        <v>507</v>
      </c>
      <c r="D363" s="210" t="s">
        <v>131</v>
      </c>
      <c r="E363" s="211" t="s">
        <v>1100</v>
      </c>
      <c r="F363" s="212" t="s">
        <v>1101</v>
      </c>
      <c r="G363" s="213" t="s">
        <v>190</v>
      </c>
      <c r="H363" s="214">
        <v>32</v>
      </c>
      <c r="I363" s="215"/>
      <c r="J363" s="216">
        <f>ROUND(I363*H363,2)</f>
        <v>0</v>
      </c>
      <c r="K363" s="212" t="s">
        <v>221</v>
      </c>
      <c r="L363" s="48"/>
      <c r="M363" s="217" t="s">
        <v>44</v>
      </c>
      <c r="N363" s="218" t="s">
        <v>53</v>
      </c>
      <c r="O363" s="88"/>
      <c r="P363" s="219">
        <f>O363*H363</f>
        <v>0</v>
      </c>
      <c r="Q363" s="219">
        <v>0</v>
      </c>
      <c r="R363" s="219">
        <f>Q363*H363</f>
        <v>0</v>
      </c>
      <c r="S363" s="219">
        <v>0</v>
      </c>
      <c r="T363" s="220">
        <f>S363*H363</f>
        <v>0</v>
      </c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R363" s="221" t="s">
        <v>146</v>
      </c>
      <c r="AT363" s="221" t="s">
        <v>131</v>
      </c>
      <c r="AU363" s="221" t="s">
        <v>21</v>
      </c>
      <c r="AY363" s="20" t="s">
        <v>128</v>
      </c>
      <c r="BE363" s="222">
        <f>IF(N363="základní",J363,0)</f>
        <v>0</v>
      </c>
      <c r="BF363" s="222">
        <f>IF(N363="snížená",J363,0)</f>
        <v>0</v>
      </c>
      <c r="BG363" s="222">
        <f>IF(N363="zákl. přenesená",J363,0)</f>
        <v>0</v>
      </c>
      <c r="BH363" s="222">
        <f>IF(N363="sníž. přenesená",J363,0)</f>
        <v>0</v>
      </c>
      <c r="BI363" s="222">
        <f>IF(N363="nulová",J363,0)</f>
        <v>0</v>
      </c>
      <c r="BJ363" s="20" t="s">
        <v>90</v>
      </c>
      <c r="BK363" s="222">
        <f>ROUND(I363*H363,2)</f>
        <v>0</v>
      </c>
      <c r="BL363" s="20" t="s">
        <v>146</v>
      </c>
      <c r="BM363" s="221" t="s">
        <v>1102</v>
      </c>
    </row>
    <row r="364" s="2" customFormat="1">
      <c r="A364" s="42"/>
      <c r="B364" s="43"/>
      <c r="C364" s="44"/>
      <c r="D364" s="243" t="s">
        <v>223</v>
      </c>
      <c r="E364" s="44"/>
      <c r="F364" s="244" t="s">
        <v>1103</v>
      </c>
      <c r="G364" s="44"/>
      <c r="H364" s="44"/>
      <c r="I364" s="225"/>
      <c r="J364" s="44"/>
      <c r="K364" s="44"/>
      <c r="L364" s="48"/>
      <c r="M364" s="226"/>
      <c r="N364" s="227"/>
      <c r="O364" s="88"/>
      <c r="P364" s="88"/>
      <c r="Q364" s="88"/>
      <c r="R364" s="88"/>
      <c r="S364" s="88"/>
      <c r="T364" s="89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T364" s="20" t="s">
        <v>223</v>
      </c>
      <c r="AU364" s="20" t="s">
        <v>21</v>
      </c>
    </row>
    <row r="365" s="13" customFormat="1">
      <c r="A365" s="13"/>
      <c r="B365" s="228"/>
      <c r="C365" s="229"/>
      <c r="D365" s="223" t="s">
        <v>150</v>
      </c>
      <c r="E365" s="230" t="s">
        <v>44</v>
      </c>
      <c r="F365" s="231" t="s">
        <v>420</v>
      </c>
      <c r="G365" s="229"/>
      <c r="H365" s="232">
        <v>32</v>
      </c>
      <c r="I365" s="233"/>
      <c r="J365" s="229"/>
      <c r="K365" s="229"/>
      <c r="L365" s="234"/>
      <c r="M365" s="235"/>
      <c r="N365" s="236"/>
      <c r="O365" s="236"/>
      <c r="P365" s="236"/>
      <c r="Q365" s="236"/>
      <c r="R365" s="236"/>
      <c r="S365" s="236"/>
      <c r="T365" s="237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8" t="s">
        <v>150</v>
      </c>
      <c r="AU365" s="238" t="s">
        <v>21</v>
      </c>
      <c r="AV365" s="13" t="s">
        <v>21</v>
      </c>
      <c r="AW365" s="13" t="s">
        <v>42</v>
      </c>
      <c r="AX365" s="13" t="s">
        <v>90</v>
      </c>
      <c r="AY365" s="238" t="s">
        <v>128</v>
      </c>
    </row>
    <row r="366" s="2" customFormat="1" ht="24.15" customHeight="1">
      <c r="A366" s="42"/>
      <c r="B366" s="43"/>
      <c r="C366" s="210" t="s">
        <v>511</v>
      </c>
      <c r="D366" s="210" t="s">
        <v>131</v>
      </c>
      <c r="E366" s="211" t="s">
        <v>1104</v>
      </c>
      <c r="F366" s="212" t="s">
        <v>1105</v>
      </c>
      <c r="G366" s="213" t="s">
        <v>190</v>
      </c>
      <c r="H366" s="214">
        <v>32</v>
      </c>
      <c r="I366" s="215"/>
      <c r="J366" s="216">
        <f>ROUND(I366*H366,2)</f>
        <v>0</v>
      </c>
      <c r="K366" s="212" t="s">
        <v>221</v>
      </c>
      <c r="L366" s="48"/>
      <c r="M366" s="217" t="s">
        <v>44</v>
      </c>
      <c r="N366" s="218" t="s">
        <v>53</v>
      </c>
      <c r="O366" s="88"/>
      <c r="P366" s="219">
        <f>O366*H366</f>
        <v>0</v>
      </c>
      <c r="Q366" s="219">
        <v>0</v>
      </c>
      <c r="R366" s="219">
        <f>Q366*H366</f>
        <v>0</v>
      </c>
      <c r="S366" s="219">
        <v>0</v>
      </c>
      <c r="T366" s="220">
        <f>S366*H366</f>
        <v>0</v>
      </c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R366" s="221" t="s">
        <v>146</v>
      </c>
      <c r="AT366" s="221" t="s">
        <v>131</v>
      </c>
      <c r="AU366" s="221" t="s">
        <v>21</v>
      </c>
      <c r="AY366" s="20" t="s">
        <v>128</v>
      </c>
      <c r="BE366" s="222">
        <f>IF(N366="základní",J366,0)</f>
        <v>0</v>
      </c>
      <c r="BF366" s="222">
        <f>IF(N366="snížená",J366,0)</f>
        <v>0</v>
      </c>
      <c r="BG366" s="222">
        <f>IF(N366="zákl. přenesená",J366,0)</f>
        <v>0</v>
      </c>
      <c r="BH366" s="222">
        <f>IF(N366="sníž. přenesená",J366,0)</f>
        <v>0</v>
      </c>
      <c r="BI366" s="222">
        <f>IF(N366="nulová",J366,0)</f>
        <v>0</v>
      </c>
      <c r="BJ366" s="20" t="s">
        <v>90</v>
      </c>
      <c r="BK366" s="222">
        <f>ROUND(I366*H366,2)</f>
        <v>0</v>
      </c>
      <c r="BL366" s="20" t="s">
        <v>146</v>
      </c>
      <c r="BM366" s="221" t="s">
        <v>1106</v>
      </c>
    </row>
    <row r="367" s="2" customFormat="1">
      <c r="A367" s="42"/>
      <c r="B367" s="43"/>
      <c r="C367" s="44"/>
      <c r="D367" s="243" t="s">
        <v>223</v>
      </c>
      <c r="E367" s="44"/>
      <c r="F367" s="244" t="s">
        <v>1107</v>
      </c>
      <c r="G367" s="44"/>
      <c r="H367" s="44"/>
      <c r="I367" s="225"/>
      <c r="J367" s="44"/>
      <c r="K367" s="44"/>
      <c r="L367" s="48"/>
      <c r="M367" s="226"/>
      <c r="N367" s="227"/>
      <c r="O367" s="88"/>
      <c r="P367" s="88"/>
      <c r="Q367" s="88"/>
      <c r="R367" s="88"/>
      <c r="S367" s="88"/>
      <c r="T367" s="89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T367" s="20" t="s">
        <v>223</v>
      </c>
      <c r="AU367" s="20" t="s">
        <v>21</v>
      </c>
    </row>
    <row r="368" s="13" customFormat="1">
      <c r="A368" s="13"/>
      <c r="B368" s="228"/>
      <c r="C368" s="229"/>
      <c r="D368" s="223" t="s">
        <v>150</v>
      </c>
      <c r="E368" s="230" t="s">
        <v>44</v>
      </c>
      <c r="F368" s="231" t="s">
        <v>420</v>
      </c>
      <c r="G368" s="229"/>
      <c r="H368" s="232">
        <v>32</v>
      </c>
      <c r="I368" s="233"/>
      <c r="J368" s="229"/>
      <c r="K368" s="229"/>
      <c r="L368" s="234"/>
      <c r="M368" s="235"/>
      <c r="N368" s="236"/>
      <c r="O368" s="236"/>
      <c r="P368" s="236"/>
      <c r="Q368" s="236"/>
      <c r="R368" s="236"/>
      <c r="S368" s="236"/>
      <c r="T368" s="237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8" t="s">
        <v>150</v>
      </c>
      <c r="AU368" s="238" t="s">
        <v>21</v>
      </c>
      <c r="AV368" s="13" t="s">
        <v>21</v>
      </c>
      <c r="AW368" s="13" t="s">
        <v>42</v>
      </c>
      <c r="AX368" s="13" t="s">
        <v>90</v>
      </c>
      <c r="AY368" s="238" t="s">
        <v>128</v>
      </c>
    </row>
    <row r="369" s="12" customFormat="1" ht="22.8" customHeight="1">
      <c r="A369" s="12"/>
      <c r="B369" s="194"/>
      <c r="C369" s="195"/>
      <c r="D369" s="196" t="s">
        <v>81</v>
      </c>
      <c r="E369" s="208" t="s">
        <v>165</v>
      </c>
      <c r="F369" s="208" t="s">
        <v>471</v>
      </c>
      <c r="G369" s="195"/>
      <c r="H369" s="195"/>
      <c r="I369" s="198"/>
      <c r="J369" s="209">
        <f>BK369</f>
        <v>0</v>
      </c>
      <c r="K369" s="195"/>
      <c r="L369" s="200"/>
      <c r="M369" s="201"/>
      <c r="N369" s="202"/>
      <c r="O369" s="202"/>
      <c r="P369" s="203">
        <f>SUM(P370:P609)</f>
        <v>0</v>
      </c>
      <c r="Q369" s="202"/>
      <c r="R369" s="203">
        <f>SUM(R370:R609)</f>
        <v>11.67503252</v>
      </c>
      <c r="S369" s="202"/>
      <c r="T369" s="204">
        <f>SUM(T370:T609)</f>
        <v>4.5413350000000001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05" t="s">
        <v>90</v>
      </c>
      <c r="AT369" s="206" t="s">
        <v>81</v>
      </c>
      <c r="AU369" s="206" t="s">
        <v>90</v>
      </c>
      <c r="AY369" s="205" t="s">
        <v>128</v>
      </c>
      <c r="BK369" s="207">
        <f>SUM(BK370:BK609)</f>
        <v>0</v>
      </c>
    </row>
    <row r="370" s="2" customFormat="1" ht="24.15" customHeight="1">
      <c r="A370" s="42"/>
      <c r="B370" s="43"/>
      <c r="C370" s="210" t="s">
        <v>518</v>
      </c>
      <c r="D370" s="210" t="s">
        <v>131</v>
      </c>
      <c r="E370" s="211" t="s">
        <v>473</v>
      </c>
      <c r="F370" s="212" t="s">
        <v>474</v>
      </c>
      <c r="G370" s="213" t="s">
        <v>234</v>
      </c>
      <c r="H370" s="214">
        <v>23.055</v>
      </c>
      <c r="I370" s="215"/>
      <c r="J370" s="216">
        <f>ROUND(I370*H370,2)</f>
        <v>0</v>
      </c>
      <c r="K370" s="212" t="s">
        <v>221</v>
      </c>
      <c r="L370" s="48"/>
      <c r="M370" s="217" t="s">
        <v>44</v>
      </c>
      <c r="N370" s="218" t="s">
        <v>53</v>
      </c>
      <c r="O370" s="88"/>
      <c r="P370" s="219">
        <f>O370*H370</f>
        <v>0</v>
      </c>
      <c r="Q370" s="219">
        <v>0</v>
      </c>
      <c r="R370" s="219">
        <f>Q370*H370</f>
        <v>0</v>
      </c>
      <c r="S370" s="219">
        <v>0.097000000000000003</v>
      </c>
      <c r="T370" s="220">
        <f>S370*H370</f>
        <v>2.236335</v>
      </c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R370" s="221" t="s">
        <v>146</v>
      </c>
      <c r="AT370" s="221" t="s">
        <v>131</v>
      </c>
      <c r="AU370" s="221" t="s">
        <v>21</v>
      </c>
      <c r="AY370" s="20" t="s">
        <v>128</v>
      </c>
      <c r="BE370" s="222">
        <f>IF(N370="základní",J370,0)</f>
        <v>0</v>
      </c>
      <c r="BF370" s="222">
        <f>IF(N370="snížená",J370,0)</f>
        <v>0</v>
      </c>
      <c r="BG370" s="222">
        <f>IF(N370="zákl. přenesená",J370,0)</f>
        <v>0</v>
      </c>
      <c r="BH370" s="222">
        <f>IF(N370="sníž. přenesená",J370,0)</f>
        <v>0</v>
      </c>
      <c r="BI370" s="222">
        <f>IF(N370="nulová",J370,0)</f>
        <v>0</v>
      </c>
      <c r="BJ370" s="20" t="s">
        <v>90</v>
      </c>
      <c r="BK370" s="222">
        <f>ROUND(I370*H370,2)</f>
        <v>0</v>
      </c>
      <c r="BL370" s="20" t="s">
        <v>146</v>
      </c>
      <c r="BM370" s="221" t="s">
        <v>1108</v>
      </c>
    </row>
    <row r="371" s="2" customFormat="1">
      <c r="A371" s="42"/>
      <c r="B371" s="43"/>
      <c r="C371" s="44"/>
      <c r="D371" s="243" t="s">
        <v>223</v>
      </c>
      <c r="E371" s="44"/>
      <c r="F371" s="244" t="s">
        <v>476</v>
      </c>
      <c r="G371" s="44"/>
      <c r="H371" s="44"/>
      <c r="I371" s="225"/>
      <c r="J371" s="44"/>
      <c r="K371" s="44"/>
      <c r="L371" s="48"/>
      <c r="M371" s="226"/>
      <c r="N371" s="227"/>
      <c r="O371" s="88"/>
      <c r="P371" s="88"/>
      <c r="Q371" s="88"/>
      <c r="R371" s="88"/>
      <c r="S371" s="88"/>
      <c r="T371" s="89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T371" s="20" t="s">
        <v>223</v>
      </c>
      <c r="AU371" s="20" t="s">
        <v>21</v>
      </c>
    </row>
    <row r="372" s="13" customFormat="1">
      <c r="A372" s="13"/>
      <c r="B372" s="228"/>
      <c r="C372" s="229"/>
      <c r="D372" s="223" t="s">
        <v>150</v>
      </c>
      <c r="E372" s="230" t="s">
        <v>44</v>
      </c>
      <c r="F372" s="231" t="s">
        <v>1109</v>
      </c>
      <c r="G372" s="229"/>
      <c r="H372" s="232">
        <v>15.199999999999999</v>
      </c>
      <c r="I372" s="233"/>
      <c r="J372" s="229"/>
      <c r="K372" s="229"/>
      <c r="L372" s="234"/>
      <c r="M372" s="235"/>
      <c r="N372" s="236"/>
      <c r="O372" s="236"/>
      <c r="P372" s="236"/>
      <c r="Q372" s="236"/>
      <c r="R372" s="236"/>
      <c r="S372" s="236"/>
      <c r="T372" s="237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8" t="s">
        <v>150</v>
      </c>
      <c r="AU372" s="238" t="s">
        <v>21</v>
      </c>
      <c r="AV372" s="13" t="s">
        <v>21</v>
      </c>
      <c r="AW372" s="13" t="s">
        <v>42</v>
      </c>
      <c r="AX372" s="13" t="s">
        <v>82</v>
      </c>
      <c r="AY372" s="238" t="s">
        <v>128</v>
      </c>
    </row>
    <row r="373" s="13" customFormat="1">
      <c r="A373" s="13"/>
      <c r="B373" s="228"/>
      <c r="C373" s="229"/>
      <c r="D373" s="223" t="s">
        <v>150</v>
      </c>
      <c r="E373" s="230" t="s">
        <v>44</v>
      </c>
      <c r="F373" s="231" t="s">
        <v>1110</v>
      </c>
      <c r="G373" s="229"/>
      <c r="H373" s="232">
        <v>7.8550000000000004</v>
      </c>
      <c r="I373" s="233"/>
      <c r="J373" s="229"/>
      <c r="K373" s="229"/>
      <c r="L373" s="234"/>
      <c r="M373" s="235"/>
      <c r="N373" s="236"/>
      <c r="O373" s="236"/>
      <c r="P373" s="236"/>
      <c r="Q373" s="236"/>
      <c r="R373" s="236"/>
      <c r="S373" s="236"/>
      <c r="T373" s="237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8" t="s">
        <v>150</v>
      </c>
      <c r="AU373" s="238" t="s">
        <v>21</v>
      </c>
      <c r="AV373" s="13" t="s">
        <v>21</v>
      </c>
      <c r="AW373" s="13" t="s">
        <v>42</v>
      </c>
      <c r="AX373" s="13" t="s">
        <v>82</v>
      </c>
      <c r="AY373" s="238" t="s">
        <v>128</v>
      </c>
    </row>
    <row r="374" s="14" customFormat="1">
      <c r="A374" s="14"/>
      <c r="B374" s="245"/>
      <c r="C374" s="246"/>
      <c r="D374" s="223" t="s">
        <v>150</v>
      </c>
      <c r="E374" s="247" t="s">
        <v>44</v>
      </c>
      <c r="F374" s="248" t="s">
        <v>245</v>
      </c>
      <c r="G374" s="246"/>
      <c r="H374" s="249">
        <v>23.055</v>
      </c>
      <c r="I374" s="250"/>
      <c r="J374" s="246"/>
      <c r="K374" s="246"/>
      <c r="L374" s="251"/>
      <c r="M374" s="252"/>
      <c r="N374" s="253"/>
      <c r="O374" s="253"/>
      <c r="P374" s="253"/>
      <c r="Q374" s="253"/>
      <c r="R374" s="253"/>
      <c r="S374" s="253"/>
      <c r="T374" s="25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5" t="s">
        <v>150</v>
      </c>
      <c r="AU374" s="255" t="s">
        <v>21</v>
      </c>
      <c r="AV374" s="14" t="s">
        <v>146</v>
      </c>
      <c r="AW374" s="14" t="s">
        <v>42</v>
      </c>
      <c r="AX374" s="14" t="s">
        <v>90</v>
      </c>
      <c r="AY374" s="255" t="s">
        <v>128</v>
      </c>
    </row>
    <row r="375" s="2" customFormat="1" ht="24.15" customHeight="1">
      <c r="A375" s="42"/>
      <c r="B375" s="43"/>
      <c r="C375" s="210" t="s">
        <v>198</v>
      </c>
      <c r="D375" s="210" t="s">
        <v>131</v>
      </c>
      <c r="E375" s="211" t="s">
        <v>480</v>
      </c>
      <c r="F375" s="212" t="s">
        <v>481</v>
      </c>
      <c r="G375" s="213" t="s">
        <v>388</v>
      </c>
      <c r="H375" s="214">
        <v>5</v>
      </c>
      <c r="I375" s="215"/>
      <c r="J375" s="216">
        <f>ROUND(I375*H375,2)</f>
        <v>0</v>
      </c>
      <c r="K375" s="212" t="s">
        <v>221</v>
      </c>
      <c r="L375" s="48"/>
      <c r="M375" s="217" t="s">
        <v>44</v>
      </c>
      <c r="N375" s="218" t="s">
        <v>53</v>
      </c>
      <c r="O375" s="88"/>
      <c r="P375" s="219">
        <f>O375*H375</f>
        <v>0</v>
      </c>
      <c r="Q375" s="219">
        <v>0.00167</v>
      </c>
      <c r="R375" s="219">
        <f>Q375*H375</f>
        <v>0.0083499999999999998</v>
      </c>
      <c r="S375" s="219">
        <v>0</v>
      </c>
      <c r="T375" s="220">
        <f>S375*H375</f>
        <v>0</v>
      </c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R375" s="221" t="s">
        <v>146</v>
      </c>
      <c r="AT375" s="221" t="s">
        <v>131</v>
      </c>
      <c r="AU375" s="221" t="s">
        <v>21</v>
      </c>
      <c r="AY375" s="20" t="s">
        <v>128</v>
      </c>
      <c r="BE375" s="222">
        <f>IF(N375="základní",J375,0)</f>
        <v>0</v>
      </c>
      <c r="BF375" s="222">
        <f>IF(N375="snížená",J375,0)</f>
        <v>0</v>
      </c>
      <c r="BG375" s="222">
        <f>IF(N375="zákl. přenesená",J375,0)</f>
        <v>0</v>
      </c>
      <c r="BH375" s="222">
        <f>IF(N375="sníž. přenesená",J375,0)</f>
        <v>0</v>
      </c>
      <c r="BI375" s="222">
        <f>IF(N375="nulová",J375,0)</f>
        <v>0</v>
      </c>
      <c r="BJ375" s="20" t="s">
        <v>90</v>
      </c>
      <c r="BK375" s="222">
        <f>ROUND(I375*H375,2)</f>
        <v>0</v>
      </c>
      <c r="BL375" s="20" t="s">
        <v>146</v>
      </c>
      <c r="BM375" s="221" t="s">
        <v>482</v>
      </c>
    </row>
    <row r="376" s="2" customFormat="1">
      <c r="A376" s="42"/>
      <c r="B376" s="43"/>
      <c r="C376" s="44"/>
      <c r="D376" s="243" t="s">
        <v>223</v>
      </c>
      <c r="E376" s="44"/>
      <c r="F376" s="244" t="s">
        <v>483</v>
      </c>
      <c r="G376" s="44"/>
      <c r="H376" s="44"/>
      <c r="I376" s="225"/>
      <c r="J376" s="44"/>
      <c r="K376" s="44"/>
      <c r="L376" s="48"/>
      <c r="M376" s="226"/>
      <c r="N376" s="227"/>
      <c r="O376" s="88"/>
      <c r="P376" s="88"/>
      <c r="Q376" s="88"/>
      <c r="R376" s="88"/>
      <c r="S376" s="88"/>
      <c r="T376" s="89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T376" s="20" t="s">
        <v>223</v>
      </c>
      <c r="AU376" s="20" t="s">
        <v>21</v>
      </c>
    </row>
    <row r="377" s="13" customFormat="1">
      <c r="A377" s="13"/>
      <c r="B377" s="228"/>
      <c r="C377" s="229"/>
      <c r="D377" s="223" t="s">
        <v>150</v>
      </c>
      <c r="E377" s="230" t="s">
        <v>44</v>
      </c>
      <c r="F377" s="231" t="s">
        <v>486</v>
      </c>
      <c r="G377" s="229"/>
      <c r="H377" s="232">
        <v>1</v>
      </c>
      <c r="I377" s="233"/>
      <c r="J377" s="229"/>
      <c r="K377" s="229"/>
      <c r="L377" s="234"/>
      <c r="M377" s="235"/>
      <c r="N377" s="236"/>
      <c r="O377" s="236"/>
      <c r="P377" s="236"/>
      <c r="Q377" s="236"/>
      <c r="R377" s="236"/>
      <c r="S377" s="236"/>
      <c r="T377" s="237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8" t="s">
        <v>150</v>
      </c>
      <c r="AU377" s="238" t="s">
        <v>21</v>
      </c>
      <c r="AV377" s="13" t="s">
        <v>21</v>
      </c>
      <c r="AW377" s="13" t="s">
        <v>42</v>
      </c>
      <c r="AX377" s="13" t="s">
        <v>82</v>
      </c>
      <c r="AY377" s="238" t="s">
        <v>128</v>
      </c>
    </row>
    <row r="378" s="13" customFormat="1">
      <c r="A378" s="13"/>
      <c r="B378" s="228"/>
      <c r="C378" s="229"/>
      <c r="D378" s="223" t="s">
        <v>150</v>
      </c>
      <c r="E378" s="230" t="s">
        <v>44</v>
      </c>
      <c r="F378" s="231" t="s">
        <v>487</v>
      </c>
      <c r="G378" s="229"/>
      <c r="H378" s="232">
        <v>1</v>
      </c>
      <c r="I378" s="233"/>
      <c r="J378" s="229"/>
      <c r="K378" s="229"/>
      <c r="L378" s="234"/>
      <c r="M378" s="235"/>
      <c r="N378" s="236"/>
      <c r="O378" s="236"/>
      <c r="P378" s="236"/>
      <c r="Q378" s="236"/>
      <c r="R378" s="236"/>
      <c r="S378" s="236"/>
      <c r="T378" s="237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8" t="s">
        <v>150</v>
      </c>
      <c r="AU378" s="238" t="s">
        <v>21</v>
      </c>
      <c r="AV378" s="13" t="s">
        <v>21</v>
      </c>
      <c r="AW378" s="13" t="s">
        <v>42</v>
      </c>
      <c r="AX378" s="13" t="s">
        <v>82</v>
      </c>
      <c r="AY378" s="238" t="s">
        <v>128</v>
      </c>
    </row>
    <row r="379" s="13" customFormat="1">
      <c r="A379" s="13"/>
      <c r="B379" s="228"/>
      <c r="C379" s="229"/>
      <c r="D379" s="223" t="s">
        <v>150</v>
      </c>
      <c r="E379" s="230" t="s">
        <v>44</v>
      </c>
      <c r="F379" s="231" t="s">
        <v>1111</v>
      </c>
      <c r="G379" s="229"/>
      <c r="H379" s="232">
        <v>1</v>
      </c>
      <c r="I379" s="233"/>
      <c r="J379" s="229"/>
      <c r="K379" s="229"/>
      <c r="L379" s="234"/>
      <c r="M379" s="235"/>
      <c r="N379" s="236"/>
      <c r="O379" s="236"/>
      <c r="P379" s="236"/>
      <c r="Q379" s="236"/>
      <c r="R379" s="236"/>
      <c r="S379" s="236"/>
      <c r="T379" s="237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8" t="s">
        <v>150</v>
      </c>
      <c r="AU379" s="238" t="s">
        <v>21</v>
      </c>
      <c r="AV379" s="13" t="s">
        <v>21</v>
      </c>
      <c r="AW379" s="13" t="s">
        <v>42</v>
      </c>
      <c r="AX379" s="13" t="s">
        <v>82</v>
      </c>
      <c r="AY379" s="238" t="s">
        <v>128</v>
      </c>
    </row>
    <row r="380" s="13" customFormat="1">
      <c r="A380" s="13"/>
      <c r="B380" s="228"/>
      <c r="C380" s="229"/>
      <c r="D380" s="223" t="s">
        <v>150</v>
      </c>
      <c r="E380" s="230" t="s">
        <v>44</v>
      </c>
      <c r="F380" s="231" t="s">
        <v>1112</v>
      </c>
      <c r="G380" s="229"/>
      <c r="H380" s="232">
        <v>1</v>
      </c>
      <c r="I380" s="233"/>
      <c r="J380" s="229"/>
      <c r="K380" s="229"/>
      <c r="L380" s="234"/>
      <c r="M380" s="235"/>
      <c r="N380" s="236"/>
      <c r="O380" s="236"/>
      <c r="P380" s="236"/>
      <c r="Q380" s="236"/>
      <c r="R380" s="236"/>
      <c r="S380" s="236"/>
      <c r="T380" s="237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8" t="s">
        <v>150</v>
      </c>
      <c r="AU380" s="238" t="s">
        <v>21</v>
      </c>
      <c r="AV380" s="13" t="s">
        <v>21</v>
      </c>
      <c r="AW380" s="13" t="s">
        <v>42</v>
      </c>
      <c r="AX380" s="13" t="s">
        <v>82</v>
      </c>
      <c r="AY380" s="238" t="s">
        <v>128</v>
      </c>
    </row>
    <row r="381" s="13" customFormat="1">
      <c r="A381" s="13"/>
      <c r="B381" s="228"/>
      <c r="C381" s="229"/>
      <c r="D381" s="223" t="s">
        <v>150</v>
      </c>
      <c r="E381" s="230" t="s">
        <v>44</v>
      </c>
      <c r="F381" s="231" t="s">
        <v>1113</v>
      </c>
      <c r="G381" s="229"/>
      <c r="H381" s="232">
        <v>1</v>
      </c>
      <c r="I381" s="233"/>
      <c r="J381" s="229"/>
      <c r="K381" s="229"/>
      <c r="L381" s="234"/>
      <c r="M381" s="235"/>
      <c r="N381" s="236"/>
      <c r="O381" s="236"/>
      <c r="P381" s="236"/>
      <c r="Q381" s="236"/>
      <c r="R381" s="236"/>
      <c r="S381" s="236"/>
      <c r="T381" s="237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8" t="s">
        <v>150</v>
      </c>
      <c r="AU381" s="238" t="s">
        <v>21</v>
      </c>
      <c r="AV381" s="13" t="s">
        <v>21</v>
      </c>
      <c r="AW381" s="13" t="s">
        <v>42</v>
      </c>
      <c r="AX381" s="13" t="s">
        <v>82</v>
      </c>
      <c r="AY381" s="238" t="s">
        <v>128</v>
      </c>
    </row>
    <row r="382" s="14" customFormat="1">
      <c r="A382" s="14"/>
      <c r="B382" s="245"/>
      <c r="C382" s="246"/>
      <c r="D382" s="223" t="s">
        <v>150</v>
      </c>
      <c r="E382" s="247" t="s">
        <v>44</v>
      </c>
      <c r="F382" s="248" t="s">
        <v>245</v>
      </c>
      <c r="G382" s="246"/>
      <c r="H382" s="249">
        <v>5</v>
      </c>
      <c r="I382" s="250"/>
      <c r="J382" s="246"/>
      <c r="K382" s="246"/>
      <c r="L382" s="251"/>
      <c r="M382" s="252"/>
      <c r="N382" s="253"/>
      <c r="O382" s="253"/>
      <c r="P382" s="253"/>
      <c r="Q382" s="253"/>
      <c r="R382" s="253"/>
      <c r="S382" s="253"/>
      <c r="T382" s="25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5" t="s">
        <v>150</v>
      </c>
      <c r="AU382" s="255" t="s">
        <v>21</v>
      </c>
      <c r="AV382" s="14" t="s">
        <v>146</v>
      </c>
      <c r="AW382" s="14" t="s">
        <v>42</v>
      </c>
      <c r="AX382" s="14" t="s">
        <v>90</v>
      </c>
      <c r="AY382" s="255" t="s">
        <v>128</v>
      </c>
    </row>
    <row r="383" s="2" customFormat="1" ht="16.5" customHeight="1">
      <c r="A383" s="42"/>
      <c r="B383" s="43"/>
      <c r="C383" s="270" t="s">
        <v>525</v>
      </c>
      <c r="D383" s="270" t="s">
        <v>368</v>
      </c>
      <c r="E383" s="271" t="s">
        <v>495</v>
      </c>
      <c r="F383" s="272" t="s">
        <v>496</v>
      </c>
      <c r="G383" s="273" t="s">
        <v>388</v>
      </c>
      <c r="H383" s="274">
        <v>1.01</v>
      </c>
      <c r="I383" s="275"/>
      <c r="J383" s="276">
        <f>ROUND(I383*H383,2)</f>
        <v>0</v>
      </c>
      <c r="K383" s="272" t="s">
        <v>221</v>
      </c>
      <c r="L383" s="277"/>
      <c r="M383" s="278" t="s">
        <v>44</v>
      </c>
      <c r="N383" s="279" t="s">
        <v>53</v>
      </c>
      <c r="O383" s="88"/>
      <c r="P383" s="219">
        <f>O383*H383</f>
        <v>0</v>
      </c>
      <c r="Q383" s="219">
        <v>0.018700000000000001</v>
      </c>
      <c r="R383" s="219">
        <f>Q383*H383</f>
        <v>0.018887000000000001</v>
      </c>
      <c r="S383" s="219">
        <v>0</v>
      </c>
      <c r="T383" s="220">
        <f>S383*H383</f>
        <v>0</v>
      </c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R383" s="221" t="s">
        <v>165</v>
      </c>
      <c r="AT383" s="221" t="s">
        <v>368</v>
      </c>
      <c r="AU383" s="221" t="s">
        <v>21</v>
      </c>
      <c r="AY383" s="20" t="s">
        <v>128</v>
      </c>
      <c r="BE383" s="222">
        <f>IF(N383="základní",J383,0)</f>
        <v>0</v>
      </c>
      <c r="BF383" s="222">
        <f>IF(N383="snížená",J383,0)</f>
        <v>0</v>
      </c>
      <c r="BG383" s="222">
        <f>IF(N383="zákl. přenesená",J383,0)</f>
        <v>0</v>
      </c>
      <c r="BH383" s="222">
        <f>IF(N383="sníž. přenesená",J383,0)</f>
        <v>0</v>
      </c>
      <c r="BI383" s="222">
        <f>IF(N383="nulová",J383,0)</f>
        <v>0</v>
      </c>
      <c r="BJ383" s="20" t="s">
        <v>90</v>
      </c>
      <c r="BK383" s="222">
        <f>ROUND(I383*H383,2)</f>
        <v>0</v>
      </c>
      <c r="BL383" s="20" t="s">
        <v>146</v>
      </c>
      <c r="BM383" s="221" t="s">
        <v>497</v>
      </c>
    </row>
    <row r="384" s="13" customFormat="1">
      <c r="A384" s="13"/>
      <c r="B384" s="228"/>
      <c r="C384" s="229"/>
      <c r="D384" s="223" t="s">
        <v>150</v>
      </c>
      <c r="E384" s="229"/>
      <c r="F384" s="231" t="s">
        <v>498</v>
      </c>
      <c r="G384" s="229"/>
      <c r="H384" s="232">
        <v>1.01</v>
      </c>
      <c r="I384" s="233"/>
      <c r="J384" s="229"/>
      <c r="K384" s="229"/>
      <c r="L384" s="234"/>
      <c r="M384" s="235"/>
      <c r="N384" s="236"/>
      <c r="O384" s="236"/>
      <c r="P384" s="236"/>
      <c r="Q384" s="236"/>
      <c r="R384" s="236"/>
      <c r="S384" s="236"/>
      <c r="T384" s="237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8" t="s">
        <v>150</v>
      </c>
      <c r="AU384" s="238" t="s">
        <v>21</v>
      </c>
      <c r="AV384" s="13" t="s">
        <v>21</v>
      </c>
      <c r="AW384" s="13" t="s">
        <v>4</v>
      </c>
      <c r="AX384" s="13" t="s">
        <v>90</v>
      </c>
      <c r="AY384" s="238" t="s">
        <v>128</v>
      </c>
    </row>
    <row r="385" s="2" customFormat="1" ht="16.5" customHeight="1">
      <c r="A385" s="42"/>
      <c r="B385" s="43"/>
      <c r="C385" s="270" t="s">
        <v>538</v>
      </c>
      <c r="D385" s="270" t="s">
        <v>368</v>
      </c>
      <c r="E385" s="271" t="s">
        <v>1114</v>
      </c>
      <c r="F385" s="272" t="s">
        <v>1115</v>
      </c>
      <c r="G385" s="273" t="s">
        <v>388</v>
      </c>
      <c r="H385" s="274">
        <v>1.01</v>
      </c>
      <c r="I385" s="275"/>
      <c r="J385" s="276">
        <f>ROUND(I385*H385,2)</f>
        <v>0</v>
      </c>
      <c r="K385" s="272" t="s">
        <v>221</v>
      </c>
      <c r="L385" s="277"/>
      <c r="M385" s="278" t="s">
        <v>44</v>
      </c>
      <c r="N385" s="279" t="s">
        <v>53</v>
      </c>
      <c r="O385" s="88"/>
      <c r="P385" s="219">
        <f>O385*H385</f>
        <v>0</v>
      </c>
      <c r="Q385" s="219">
        <v>0.0083999999999999995</v>
      </c>
      <c r="R385" s="219">
        <f>Q385*H385</f>
        <v>0.0084840000000000002</v>
      </c>
      <c r="S385" s="219">
        <v>0</v>
      </c>
      <c r="T385" s="220">
        <f>S385*H385</f>
        <v>0</v>
      </c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R385" s="221" t="s">
        <v>165</v>
      </c>
      <c r="AT385" s="221" t="s">
        <v>368</v>
      </c>
      <c r="AU385" s="221" t="s">
        <v>21</v>
      </c>
      <c r="AY385" s="20" t="s">
        <v>128</v>
      </c>
      <c r="BE385" s="222">
        <f>IF(N385="základní",J385,0)</f>
        <v>0</v>
      </c>
      <c r="BF385" s="222">
        <f>IF(N385="snížená",J385,0)</f>
        <v>0</v>
      </c>
      <c r="BG385" s="222">
        <f>IF(N385="zákl. přenesená",J385,0)</f>
        <v>0</v>
      </c>
      <c r="BH385" s="222">
        <f>IF(N385="sníž. přenesená",J385,0)</f>
        <v>0</v>
      </c>
      <c r="BI385" s="222">
        <f>IF(N385="nulová",J385,0)</f>
        <v>0</v>
      </c>
      <c r="BJ385" s="20" t="s">
        <v>90</v>
      </c>
      <c r="BK385" s="222">
        <f>ROUND(I385*H385,2)</f>
        <v>0</v>
      </c>
      <c r="BL385" s="20" t="s">
        <v>146</v>
      </c>
      <c r="BM385" s="221" t="s">
        <v>1116</v>
      </c>
    </row>
    <row r="386" s="13" customFormat="1">
      <c r="A386" s="13"/>
      <c r="B386" s="228"/>
      <c r="C386" s="229"/>
      <c r="D386" s="223" t="s">
        <v>150</v>
      </c>
      <c r="E386" s="229"/>
      <c r="F386" s="231" t="s">
        <v>498</v>
      </c>
      <c r="G386" s="229"/>
      <c r="H386" s="232">
        <v>1.01</v>
      </c>
      <c r="I386" s="233"/>
      <c r="J386" s="229"/>
      <c r="K386" s="229"/>
      <c r="L386" s="234"/>
      <c r="M386" s="235"/>
      <c r="N386" s="236"/>
      <c r="O386" s="236"/>
      <c r="P386" s="236"/>
      <c r="Q386" s="236"/>
      <c r="R386" s="236"/>
      <c r="S386" s="236"/>
      <c r="T386" s="237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8" t="s">
        <v>150</v>
      </c>
      <c r="AU386" s="238" t="s">
        <v>21</v>
      </c>
      <c r="AV386" s="13" t="s">
        <v>21</v>
      </c>
      <c r="AW386" s="13" t="s">
        <v>4</v>
      </c>
      <c r="AX386" s="13" t="s">
        <v>90</v>
      </c>
      <c r="AY386" s="238" t="s">
        <v>128</v>
      </c>
    </row>
    <row r="387" s="2" customFormat="1" ht="16.5" customHeight="1">
      <c r="A387" s="42"/>
      <c r="B387" s="43"/>
      <c r="C387" s="270" t="s">
        <v>542</v>
      </c>
      <c r="D387" s="270" t="s">
        <v>368</v>
      </c>
      <c r="E387" s="271" t="s">
        <v>500</v>
      </c>
      <c r="F387" s="272" t="s">
        <v>501</v>
      </c>
      <c r="G387" s="273" t="s">
        <v>388</v>
      </c>
      <c r="H387" s="274">
        <v>1.01</v>
      </c>
      <c r="I387" s="275"/>
      <c r="J387" s="276">
        <f>ROUND(I387*H387,2)</f>
        <v>0</v>
      </c>
      <c r="K387" s="272" t="s">
        <v>221</v>
      </c>
      <c r="L387" s="277"/>
      <c r="M387" s="278" t="s">
        <v>44</v>
      </c>
      <c r="N387" s="279" t="s">
        <v>53</v>
      </c>
      <c r="O387" s="88"/>
      <c r="P387" s="219">
        <f>O387*H387</f>
        <v>0</v>
      </c>
      <c r="Q387" s="219">
        <v>0.016</v>
      </c>
      <c r="R387" s="219">
        <f>Q387*H387</f>
        <v>0.016160000000000001</v>
      </c>
      <c r="S387" s="219">
        <v>0</v>
      </c>
      <c r="T387" s="220">
        <f>S387*H387</f>
        <v>0</v>
      </c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R387" s="221" t="s">
        <v>165</v>
      </c>
      <c r="AT387" s="221" t="s">
        <v>368</v>
      </c>
      <c r="AU387" s="221" t="s">
        <v>21</v>
      </c>
      <c r="AY387" s="20" t="s">
        <v>128</v>
      </c>
      <c r="BE387" s="222">
        <f>IF(N387="základní",J387,0)</f>
        <v>0</v>
      </c>
      <c r="BF387" s="222">
        <f>IF(N387="snížená",J387,0)</f>
        <v>0</v>
      </c>
      <c r="BG387" s="222">
        <f>IF(N387="zákl. přenesená",J387,0)</f>
        <v>0</v>
      </c>
      <c r="BH387" s="222">
        <f>IF(N387="sníž. přenesená",J387,0)</f>
        <v>0</v>
      </c>
      <c r="BI387" s="222">
        <f>IF(N387="nulová",J387,0)</f>
        <v>0</v>
      </c>
      <c r="BJ387" s="20" t="s">
        <v>90</v>
      </c>
      <c r="BK387" s="222">
        <f>ROUND(I387*H387,2)</f>
        <v>0</v>
      </c>
      <c r="BL387" s="20" t="s">
        <v>146</v>
      </c>
      <c r="BM387" s="221" t="s">
        <v>502</v>
      </c>
    </row>
    <row r="388" s="13" customFormat="1">
      <c r="A388" s="13"/>
      <c r="B388" s="228"/>
      <c r="C388" s="229"/>
      <c r="D388" s="223" t="s">
        <v>150</v>
      </c>
      <c r="E388" s="229"/>
      <c r="F388" s="231" t="s">
        <v>498</v>
      </c>
      <c r="G388" s="229"/>
      <c r="H388" s="232">
        <v>1.01</v>
      </c>
      <c r="I388" s="233"/>
      <c r="J388" s="229"/>
      <c r="K388" s="229"/>
      <c r="L388" s="234"/>
      <c r="M388" s="235"/>
      <c r="N388" s="236"/>
      <c r="O388" s="236"/>
      <c r="P388" s="236"/>
      <c r="Q388" s="236"/>
      <c r="R388" s="236"/>
      <c r="S388" s="236"/>
      <c r="T388" s="237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8" t="s">
        <v>150</v>
      </c>
      <c r="AU388" s="238" t="s">
        <v>21</v>
      </c>
      <c r="AV388" s="13" t="s">
        <v>21</v>
      </c>
      <c r="AW388" s="13" t="s">
        <v>4</v>
      </c>
      <c r="AX388" s="13" t="s">
        <v>90</v>
      </c>
      <c r="AY388" s="238" t="s">
        <v>128</v>
      </c>
    </row>
    <row r="389" s="2" customFormat="1" ht="24.15" customHeight="1">
      <c r="A389" s="42"/>
      <c r="B389" s="43"/>
      <c r="C389" s="210" t="s">
        <v>546</v>
      </c>
      <c r="D389" s="210" t="s">
        <v>131</v>
      </c>
      <c r="E389" s="211" t="s">
        <v>512</v>
      </c>
      <c r="F389" s="212" t="s">
        <v>513</v>
      </c>
      <c r="G389" s="213" t="s">
        <v>388</v>
      </c>
      <c r="H389" s="214">
        <v>2</v>
      </c>
      <c r="I389" s="215"/>
      <c r="J389" s="216">
        <f>ROUND(I389*H389,2)</f>
        <v>0</v>
      </c>
      <c r="K389" s="212" t="s">
        <v>221</v>
      </c>
      <c r="L389" s="48"/>
      <c r="M389" s="217" t="s">
        <v>44</v>
      </c>
      <c r="N389" s="218" t="s">
        <v>53</v>
      </c>
      <c r="O389" s="88"/>
      <c r="P389" s="219">
        <f>O389*H389</f>
        <v>0</v>
      </c>
      <c r="Q389" s="219">
        <v>0.00167</v>
      </c>
      <c r="R389" s="219">
        <f>Q389*H389</f>
        <v>0.0033400000000000001</v>
      </c>
      <c r="S389" s="219">
        <v>0</v>
      </c>
      <c r="T389" s="220">
        <f>S389*H389</f>
        <v>0</v>
      </c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R389" s="221" t="s">
        <v>146</v>
      </c>
      <c r="AT389" s="221" t="s">
        <v>131</v>
      </c>
      <c r="AU389" s="221" t="s">
        <v>21</v>
      </c>
      <c r="AY389" s="20" t="s">
        <v>128</v>
      </c>
      <c r="BE389" s="222">
        <f>IF(N389="základní",J389,0)</f>
        <v>0</v>
      </c>
      <c r="BF389" s="222">
        <f>IF(N389="snížená",J389,0)</f>
        <v>0</v>
      </c>
      <c r="BG389" s="222">
        <f>IF(N389="zákl. přenesená",J389,0)</f>
        <v>0</v>
      </c>
      <c r="BH389" s="222">
        <f>IF(N389="sníž. přenesená",J389,0)</f>
        <v>0</v>
      </c>
      <c r="BI389" s="222">
        <f>IF(N389="nulová",J389,0)</f>
        <v>0</v>
      </c>
      <c r="BJ389" s="20" t="s">
        <v>90</v>
      </c>
      <c r="BK389" s="222">
        <f>ROUND(I389*H389,2)</f>
        <v>0</v>
      </c>
      <c r="BL389" s="20" t="s">
        <v>146</v>
      </c>
      <c r="BM389" s="221" t="s">
        <v>1117</v>
      </c>
    </row>
    <row r="390" s="2" customFormat="1">
      <c r="A390" s="42"/>
      <c r="B390" s="43"/>
      <c r="C390" s="44"/>
      <c r="D390" s="243" t="s">
        <v>223</v>
      </c>
      <c r="E390" s="44"/>
      <c r="F390" s="244" t="s">
        <v>515</v>
      </c>
      <c r="G390" s="44"/>
      <c r="H390" s="44"/>
      <c r="I390" s="225"/>
      <c r="J390" s="44"/>
      <c r="K390" s="44"/>
      <c r="L390" s="48"/>
      <c r="M390" s="226"/>
      <c r="N390" s="227"/>
      <c r="O390" s="88"/>
      <c r="P390" s="88"/>
      <c r="Q390" s="88"/>
      <c r="R390" s="88"/>
      <c r="S390" s="88"/>
      <c r="T390" s="89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T390" s="20" t="s">
        <v>223</v>
      </c>
      <c r="AU390" s="20" t="s">
        <v>21</v>
      </c>
    </row>
    <row r="391" s="13" customFormat="1">
      <c r="A391" s="13"/>
      <c r="B391" s="228"/>
      <c r="C391" s="229"/>
      <c r="D391" s="223" t="s">
        <v>150</v>
      </c>
      <c r="E391" s="230" t="s">
        <v>44</v>
      </c>
      <c r="F391" s="231" t="s">
        <v>1118</v>
      </c>
      <c r="G391" s="229"/>
      <c r="H391" s="232">
        <v>1</v>
      </c>
      <c r="I391" s="233"/>
      <c r="J391" s="229"/>
      <c r="K391" s="229"/>
      <c r="L391" s="234"/>
      <c r="M391" s="235"/>
      <c r="N391" s="236"/>
      <c r="O391" s="236"/>
      <c r="P391" s="236"/>
      <c r="Q391" s="236"/>
      <c r="R391" s="236"/>
      <c r="S391" s="236"/>
      <c r="T391" s="237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8" t="s">
        <v>150</v>
      </c>
      <c r="AU391" s="238" t="s">
        <v>21</v>
      </c>
      <c r="AV391" s="13" t="s">
        <v>21</v>
      </c>
      <c r="AW391" s="13" t="s">
        <v>42</v>
      </c>
      <c r="AX391" s="13" t="s">
        <v>82</v>
      </c>
      <c r="AY391" s="238" t="s">
        <v>128</v>
      </c>
    </row>
    <row r="392" s="13" customFormat="1">
      <c r="A392" s="13"/>
      <c r="B392" s="228"/>
      <c r="C392" s="229"/>
      <c r="D392" s="223" t="s">
        <v>150</v>
      </c>
      <c r="E392" s="230" t="s">
        <v>44</v>
      </c>
      <c r="F392" s="231" t="s">
        <v>1119</v>
      </c>
      <c r="G392" s="229"/>
      <c r="H392" s="232">
        <v>1</v>
      </c>
      <c r="I392" s="233"/>
      <c r="J392" s="229"/>
      <c r="K392" s="229"/>
      <c r="L392" s="234"/>
      <c r="M392" s="235"/>
      <c r="N392" s="236"/>
      <c r="O392" s="236"/>
      <c r="P392" s="236"/>
      <c r="Q392" s="236"/>
      <c r="R392" s="236"/>
      <c r="S392" s="236"/>
      <c r="T392" s="237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8" t="s">
        <v>150</v>
      </c>
      <c r="AU392" s="238" t="s">
        <v>21</v>
      </c>
      <c r="AV392" s="13" t="s">
        <v>21</v>
      </c>
      <c r="AW392" s="13" t="s">
        <v>42</v>
      </c>
      <c r="AX392" s="13" t="s">
        <v>82</v>
      </c>
      <c r="AY392" s="238" t="s">
        <v>128</v>
      </c>
    </row>
    <row r="393" s="14" customFormat="1">
      <c r="A393" s="14"/>
      <c r="B393" s="245"/>
      <c r="C393" s="246"/>
      <c r="D393" s="223" t="s">
        <v>150</v>
      </c>
      <c r="E393" s="247" t="s">
        <v>44</v>
      </c>
      <c r="F393" s="248" t="s">
        <v>245</v>
      </c>
      <c r="G393" s="246"/>
      <c r="H393" s="249">
        <v>2</v>
      </c>
      <c r="I393" s="250"/>
      <c r="J393" s="246"/>
      <c r="K393" s="246"/>
      <c r="L393" s="251"/>
      <c r="M393" s="252"/>
      <c r="N393" s="253"/>
      <c r="O393" s="253"/>
      <c r="P393" s="253"/>
      <c r="Q393" s="253"/>
      <c r="R393" s="253"/>
      <c r="S393" s="253"/>
      <c r="T393" s="25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5" t="s">
        <v>150</v>
      </c>
      <c r="AU393" s="255" t="s">
        <v>21</v>
      </c>
      <c r="AV393" s="14" t="s">
        <v>146</v>
      </c>
      <c r="AW393" s="14" t="s">
        <v>42</v>
      </c>
      <c r="AX393" s="14" t="s">
        <v>90</v>
      </c>
      <c r="AY393" s="255" t="s">
        <v>128</v>
      </c>
    </row>
    <row r="394" s="2" customFormat="1" ht="16.5" customHeight="1">
      <c r="A394" s="42"/>
      <c r="B394" s="43"/>
      <c r="C394" s="270" t="s">
        <v>550</v>
      </c>
      <c r="D394" s="270" t="s">
        <v>368</v>
      </c>
      <c r="E394" s="271" t="s">
        <v>1120</v>
      </c>
      <c r="F394" s="272" t="s">
        <v>1121</v>
      </c>
      <c r="G394" s="273" t="s">
        <v>388</v>
      </c>
      <c r="H394" s="274">
        <v>1.01</v>
      </c>
      <c r="I394" s="275"/>
      <c r="J394" s="276">
        <f>ROUND(I394*H394,2)</f>
        <v>0</v>
      </c>
      <c r="K394" s="272" t="s">
        <v>221</v>
      </c>
      <c r="L394" s="277"/>
      <c r="M394" s="278" t="s">
        <v>44</v>
      </c>
      <c r="N394" s="279" t="s">
        <v>53</v>
      </c>
      <c r="O394" s="88"/>
      <c r="P394" s="219">
        <f>O394*H394</f>
        <v>0</v>
      </c>
      <c r="Q394" s="219">
        <v>0.0060299999999999998</v>
      </c>
      <c r="R394" s="219">
        <f>Q394*H394</f>
        <v>0.0060902999999999999</v>
      </c>
      <c r="S394" s="219">
        <v>0</v>
      </c>
      <c r="T394" s="220">
        <f>S394*H394</f>
        <v>0</v>
      </c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R394" s="221" t="s">
        <v>165</v>
      </c>
      <c r="AT394" s="221" t="s">
        <v>368</v>
      </c>
      <c r="AU394" s="221" t="s">
        <v>21</v>
      </c>
      <c r="AY394" s="20" t="s">
        <v>128</v>
      </c>
      <c r="BE394" s="222">
        <f>IF(N394="základní",J394,0)</f>
        <v>0</v>
      </c>
      <c r="BF394" s="222">
        <f>IF(N394="snížená",J394,0)</f>
        <v>0</v>
      </c>
      <c r="BG394" s="222">
        <f>IF(N394="zákl. přenesená",J394,0)</f>
        <v>0</v>
      </c>
      <c r="BH394" s="222">
        <f>IF(N394="sníž. přenesená",J394,0)</f>
        <v>0</v>
      </c>
      <c r="BI394" s="222">
        <f>IF(N394="nulová",J394,0)</f>
        <v>0</v>
      </c>
      <c r="BJ394" s="20" t="s">
        <v>90</v>
      </c>
      <c r="BK394" s="222">
        <f>ROUND(I394*H394,2)</f>
        <v>0</v>
      </c>
      <c r="BL394" s="20" t="s">
        <v>146</v>
      </c>
      <c r="BM394" s="221" t="s">
        <v>1122</v>
      </c>
    </row>
    <row r="395" s="13" customFormat="1">
      <c r="A395" s="13"/>
      <c r="B395" s="228"/>
      <c r="C395" s="229"/>
      <c r="D395" s="223" t="s">
        <v>150</v>
      </c>
      <c r="E395" s="229"/>
      <c r="F395" s="231" t="s">
        <v>498</v>
      </c>
      <c r="G395" s="229"/>
      <c r="H395" s="232">
        <v>1.01</v>
      </c>
      <c r="I395" s="233"/>
      <c r="J395" s="229"/>
      <c r="K395" s="229"/>
      <c r="L395" s="234"/>
      <c r="M395" s="235"/>
      <c r="N395" s="236"/>
      <c r="O395" s="236"/>
      <c r="P395" s="236"/>
      <c r="Q395" s="236"/>
      <c r="R395" s="236"/>
      <c r="S395" s="236"/>
      <c r="T395" s="237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8" t="s">
        <v>150</v>
      </c>
      <c r="AU395" s="238" t="s">
        <v>21</v>
      </c>
      <c r="AV395" s="13" t="s">
        <v>21</v>
      </c>
      <c r="AW395" s="13" t="s">
        <v>4</v>
      </c>
      <c r="AX395" s="13" t="s">
        <v>90</v>
      </c>
      <c r="AY395" s="238" t="s">
        <v>128</v>
      </c>
    </row>
    <row r="396" s="2" customFormat="1" ht="16.5" customHeight="1">
      <c r="A396" s="42"/>
      <c r="B396" s="43"/>
      <c r="C396" s="270" t="s">
        <v>554</v>
      </c>
      <c r="D396" s="270" t="s">
        <v>368</v>
      </c>
      <c r="E396" s="271" t="s">
        <v>1123</v>
      </c>
      <c r="F396" s="272" t="s">
        <v>1124</v>
      </c>
      <c r="G396" s="273" t="s">
        <v>388</v>
      </c>
      <c r="H396" s="274">
        <v>1</v>
      </c>
      <c r="I396" s="275"/>
      <c r="J396" s="276">
        <f>ROUND(I396*H396,2)</f>
        <v>0</v>
      </c>
      <c r="K396" s="272" t="s">
        <v>221</v>
      </c>
      <c r="L396" s="277"/>
      <c r="M396" s="278" t="s">
        <v>44</v>
      </c>
      <c r="N396" s="279" t="s">
        <v>53</v>
      </c>
      <c r="O396" s="88"/>
      <c r="P396" s="219">
        <f>O396*H396</f>
        <v>0</v>
      </c>
      <c r="Q396" s="219">
        <v>0.010699999999999999</v>
      </c>
      <c r="R396" s="219">
        <f>Q396*H396</f>
        <v>0.010699999999999999</v>
      </c>
      <c r="S396" s="219">
        <v>0</v>
      </c>
      <c r="T396" s="220">
        <f>S396*H396</f>
        <v>0</v>
      </c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R396" s="221" t="s">
        <v>165</v>
      </c>
      <c r="AT396" s="221" t="s">
        <v>368</v>
      </c>
      <c r="AU396" s="221" t="s">
        <v>21</v>
      </c>
      <c r="AY396" s="20" t="s">
        <v>128</v>
      </c>
      <c r="BE396" s="222">
        <f>IF(N396="základní",J396,0)</f>
        <v>0</v>
      </c>
      <c r="BF396" s="222">
        <f>IF(N396="snížená",J396,0)</f>
        <v>0</v>
      </c>
      <c r="BG396" s="222">
        <f>IF(N396="zákl. přenesená",J396,0)</f>
        <v>0</v>
      </c>
      <c r="BH396" s="222">
        <f>IF(N396="sníž. přenesená",J396,0)</f>
        <v>0</v>
      </c>
      <c r="BI396" s="222">
        <f>IF(N396="nulová",J396,0)</f>
        <v>0</v>
      </c>
      <c r="BJ396" s="20" t="s">
        <v>90</v>
      </c>
      <c r="BK396" s="222">
        <f>ROUND(I396*H396,2)</f>
        <v>0</v>
      </c>
      <c r="BL396" s="20" t="s">
        <v>146</v>
      </c>
      <c r="BM396" s="221" t="s">
        <v>1125</v>
      </c>
    </row>
    <row r="397" s="2" customFormat="1" ht="24.15" customHeight="1">
      <c r="A397" s="42"/>
      <c r="B397" s="43"/>
      <c r="C397" s="210" t="s">
        <v>558</v>
      </c>
      <c r="D397" s="210" t="s">
        <v>131</v>
      </c>
      <c r="E397" s="211" t="s">
        <v>526</v>
      </c>
      <c r="F397" s="212" t="s">
        <v>527</v>
      </c>
      <c r="G397" s="213" t="s">
        <v>388</v>
      </c>
      <c r="H397" s="214">
        <v>25</v>
      </c>
      <c r="I397" s="215"/>
      <c r="J397" s="216">
        <f>ROUND(I397*H397,2)</f>
        <v>0</v>
      </c>
      <c r="K397" s="212" t="s">
        <v>221</v>
      </c>
      <c r="L397" s="48"/>
      <c r="M397" s="217" t="s">
        <v>44</v>
      </c>
      <c r="N397" s="218" t="s">
        <v>53</v>
      </c>
      <c r="O397" s="88"/>
      <c r="P397" s="219">
        <f>O397*H397</f>
        <v>0</v>
      </c>
      <c r="Q397" s="219">
        <v>0.0028700000000000002</v>
      </c>
      <c r="R397" s="219">
        <f>Q397*H397</f>
        <v>0.071750000000000008</v>
      </c>
      <c r="S397" s="219">
        <v>0</v>
      </c>
      <c r="T397" s="220">
        <f>S397*H397</f>
        <v>0</v>
      </c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R397" s="221" t="s">
        <v>146</v>
      </c>
      <c r="AT397" s="221" t="s">
        <v>131</v>
      </c>
      <c r="AU397" s="221" t="s">
        <v>21</v>
      </c>
      <c r="AY397" s="20" t="s">
        <v>128</v>
      </c>
      <c r="BE397" s="222">
        <f>IF(N397="základní",J397,0)</f>
        <v>0</v>
      </c>
      <c r="BF397" s="222">
        <f>IF(N397="snížená",J397,0)</f>
        <v>0</v>
      </c>
      <c r="BG397" s="222">
        <f>IF(N397="zákl. přenesená",J397,0)</f>
        <v>0</v>
      </c>
      <c r="BH397" s="222">
        <f>IF(N397="sníž. přenesená",J397,0)</f>
        <v>0</v>
      </c>
      <c r="BI397" s="222">
        <f>IF(N397="nulová",J397,0)</f>
        <v>0</v>
      </c>
      <c r="BJ397" s="20" t="s">
        <v>90</v>
      </c>
      <c r="BK397" s="222">
        <f>ROUND(I397*H397,2)</f>
        <v>0</v>
      </c>
      <c r="BL397" s="20" t="s">
        <v>146</v>
      </c>
      <c r="BM397" s="221" t="s">
        <v>528</v>
      </c>
    </row>
    <row r="398" s="2" customFormat="1">
      <c r="A398" s="42"/>
      <c r="B398" s="43"/>
      <c r="C398" s="44"/>
      <c r="D398" s="243" t="s">
        <v>223</v>
      </c>
      <c r="E398" s="44"/>
      <c r="F398" s="244" t="s">
        <v>529</v>
      </c>
      <c r="G398" s="44"/>
      <c r="H398" s="44"/>
      <c r="I398" s="225"/>
      <c r="J398" s="44"/>
      <c r="K398" s="44"/>
      <c r="L398" s="48"/>
      <c r="M398" s="226"/>
      <c r="N398" s="227"/>
      <c r="O398" s="88"/>
      <c r="P398" s="88"/>
      <c r="Q398" s="88"/>
      <c r="R398" s="88"/>
      <c r="S398" s="88"/>
      <c r="T398" s="89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T398" s="20" t="s">
        <v>223</v>
      </c>
      <c r="AU398" s="20" t="s">
        <v>21</v>
      </c>
    </row>
    <row r="399" s="13" customFormat="1">
      <c r="A399" s="13"/>
      <c r="B399" s="228"/>
      <c r="C399" s="229"/>
      <c r="D399" s="223" t="s">
        <v>150</v>
      </c>
      <c r="E399" s="230" t="s">
        <v>44</v>
      </c>
      <c r="F399" s="231" t="s">
        <v>1126</v>
      </c>
      <c r="G399" s="229"/>
      <c r="H399" s="232">
        <v>10</v>
      </c>
      <c r="I399" s="233"/>
      <c r="J399" s="229"/>
      <c r="K399" s="229"/>
      <c r="L399" s="234"/>
      <c r="M399" s="235"/>
      <c r="N399" s="236"/>
      <c r="O399" s="236"/>
      <c r="P399" s="236"/>
      <c r="Q399" s="236"/>
      <c r="R399" s="236"/>
      <c r="S399" s="236"/>
      <c r="T399" s="237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8" t="s">
        <v>150</v>
      </c>
      <c r="AU399" s="238" t="s">
        <v>21</v>
      </c>
      <c r="AV399" s="13" t="s">
        <v>21</v>
      </c>
      <c r="AW399" s="13" t="s">
        <v>42</v>
      </c>
      <c r="AX399" s="13" t="s">
        <v>82</v>
      </c>
      <c r="AY399" s="238" t="s">
        <v>128</v>
      </c>
    </row>
    <row r="400" s="13" customFormat="1">
      <c r="A400" s="13"/>
      <c r="B400" s="228"/>
      <c r="C400" s="229"/>
      <c r="D400" s="223" t="s">
        <v>150</v>
      </c>
      <c r="E400" s="230" t="s">
        <v>44</v>
      </c>
      <c r="F400" s="231" t="s">
        <v>1127</v>
      </c>
      <c r="G400" s="229"/>
      <c r="H400" s="232">
        <v>1</v>
      </c>
      <c r="I400" s="233"/>
      <c r="J400" s="229"/>
      <c r="K400" s="229"/>
      <c r="L400" s="234"/>
      <c r="M400" s="235"/>
      <c r="N400" s="236"/>
      <c r="O400" s="236"/>
      <c r="P400" s="236"/>
      <c r="Q400" s="236"/>
      <c r="R400" s="236"/>
      <c r="S400" s="236"/>
      <c r="T400" s="237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8" t="s">
        <v>150</v>
      </c>
      <c r="AU400" s="238" t="s">
        <v>21</v>
      </c>
      <c r="AV400" s="13" t="s">
        <v>21</v>
      </c>
      <c r="AW400" s="13" t="s">
        <v>42</v>
      </c>
      <c r="AX400" s="13" t="s">
        <v>82</v>
      </c>
      <c r="AY400" s="238" t="s">
        <v>128</v>
      </c>
    </row>
    <row r="401" s="13" customFormat="1">
      <c r="A401" s="13"/>
      <c r="B401" s="228"/>
      <c r="C401" s="229"/>
      <c r="D401" s="223" t="s">
        <v>150</v>
      </c>
      <c r="E401" s="230" t="s">
        <v>44</v>
      </c>
      <c r="F401" s="231" t="s">
        <v>1128</v>
      </c>
      <c r="G401" s="229"/>
      <c r="H401" s="232">
        <v>1</v>
      </c>
      <c r="I401" s="233"/>
      <c r="J401" s="229"/>
      <c r="K401" s="229"/>
      <c r="L401" s="234"/>
      <c r="M401" s="235"/>
      <c r="N401" s="236"/>
      <c r="O401" s="236"/>
      <c r="P401" s="236"/>
      <c r="Q401" s="236"/>
      <c r="R401" s="236"/>
      <c r="S401" s="236"/>
      <c r="T401" s="237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8" t="s">
        <v>150</v>
      </c>
      <c r="AU401" s="238" t="s">
        <v>21</v>
      </c>
      <c r="AV401" s="13" t="s">
        <v>21</v>
      </c>
      <c r="AW401" s="13" t="s">
        <v>42</v>
      </c>
      <c r="AX401" s="13" t="s">
        <v>82</v>
      </c>
      <c r="AY401" s="238" t="s">
        <v>128</v>
      </c>
    </row>
    <row r="402" s="13" customFormat="1">
      <c r="A402" s="13"/>
      <c r="B402" s="228"/>
      <c r="C402" s="229"/>
      <c r="D402" s="223" t="s">
        <v>150</v>
      </c>
      <c r="E402" s="230" t="s">
        <v>44</v>
      </c>
      <c r="F402" s="231" t="s">
        <v>1129</v>
      </c>
      <c r="G402" s="229"/>
      <c r="H402" s="232">
        <v>1</v>
      </c>
      <c r="I402" s="233"/>
      <c r="J402" s="229"/>
      <c r="K402" s="229"/>
      <c r="L402" s="234"/>
      <c r="M402" s="235"/>
      <c r="N402" s="236"/>
      <c r="O402" s="236"/>
      <c r="P402" s="236"/>
      <c r="Q402" s="236"/>
      <c r="R402" s="236"/>
      <c r="S402" s="236"/>
      <c r="T402" s="237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8" t="s">
        <v>150</v>
      </c>
      <c r="AU402" s="238" t="s">
        <v>21</v>
      </c>
      <c r="AV402" s="13" t="s">
        <v>21</v>
      </c>
      <c r="AW402" s="13" t="s">
        <v>42</v>
      </c>
      <c r="AX402" s="13" t="s">
        <v>82</v>
      </c>
      <c r="AY402" s="238" t="s">
        <v>128</v>
      </c>
    </row>
    <row r="403" s="13" customFormat="1">
      <c r="A403" s="13"/>
      <c r="B403" s="228"/>
      <c r="C403" s="229"/>
      <c r="D403" s="223" t="s">
        <v>150</v>
      </c>
      <c r="E403" s="230" t="s">
        <v>44</v>
      </c>
      <c r="F403" s="231" t="s">
        <v>1130</v>
      </c>
      <c r="G403" s="229"/>
      <c r="H403" s="232">
        <v>2</v>
      </c>
      <c r="I403" s="233"/>
      <c r="J403" s="229"/>
      <c r="K403" s="229"/>
      <c r="L403" s="234"/>
      <c r="M403" s="235"/>
      <c r="N403" s="236"/>
      <c r="O403" s="236"/>
      <c r="P403" s="236"/>
      <c r="Q403" s="236"/>
      <c r="R403" s="236"/>
      <c r="S403" s="236"/>
      <c r="T403" s="237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8" t="s">
        <v>150</v>
      </c>
      <c r="AU403" s="238" t="s">
        <v>21</v>
      </c>
      <c r="AV403" s="13" t="s">
        <v>21</v>
      </c>
      <c r="AW403" s="13" t="s">
        <v>42</v>
      </c>
      <c r="AX403" s="13" t="s">
        <v>82</v>
      </c>
      <c r="AY403" s="238" t="s">
        <v>128</v>
      </c>
    </row>
    <row r="404" s="13" customFormat="1">
      <c r="A404" s="13"/>
      <c r="B404" s="228"/>
      <c r="C404" s="229"/>
      <c r="D404" s="223" t="s">
        <v>150</v>
      </c>
      <c r="E404" s="230" t="s">
        <v>44</v>
      </c>
      <c r="F404" s="231" t="s">
        <v>1131</v>
      </c>
      <c r="G404" s="229"/>
      <c r="H404" s="232">
        <v>1</v>
      </c>
      <c r="I404" s="233"/>
      <c r="J404" s="229"/>
      <c r="K404" s="229"/>
      <c r="L404" s="234"/>
      <c r="M404" s="235"/>
      <c r="N404" s="236"/>
      <c r="O404" s="236"/>
      <c r="P404" s="236"/>
      <c r="Q404" s="236"/>
      <c r="R404" s="236"/>
      <c r="S404" s="236"/>
      <c r="T404" s="237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8" t="s">
        <v>150</v>
      </c>
      <c r="AU404" s="238" t="s">
        <v>21</v>
      </c>
      <c r="AV404" s="13" t="s">
        <v>21</v>
      </c>
      <c r="AW404" s="13" t="s">
        <v>42</v>
      </c>
      <c r="AX404" s="13" t="s">
        <v>82</v>
      </c>
      <c r="AY404" s="238" t="s">
        <v>128</v>
      </c>
    </row>
    <row r="405" s="13" customFormat="1">
      <c r="A405" s="13"/>
      <c r="B405" s="228"/>
      <c r="C405" s="229"/>
      <c r="D405" s="223" t="s">
        <v>150</v>
      </c>
      <c r="E405" s="230" t="s">
        <v>44</v>
      </c>
      <c r="F405" s="231" t="s">
        <v>1119</v>
      </c>
      <c r="G405" s="229"/>
      <c r="H405" s="232">
        <v>1</v>
      </c>
      <c r="I405" s="233"/>
      <c r="J405" s="229"/>
      <c r="K405" s="229"/>
      <c r="L405" s="234"/>
      <c r="M405" s="235"/>
      <c r="N405" s="236"/>
      <c r="O405" s="236"/>
      <c r="P405" s="236"/>
      <c r="Q405" s="236"/>
      <c r="R405" s="236"/>
      <c r="S405" s="236"/>
      <c r="T405" s="237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8" t="s">
        <v>150</v>
      </c>
      <c r="AU405" s="238" t="s">
        <v>21</v>
      </c>
      <c r="AV405" s="13" t="s">
        <v>21</v>
      </c>
      <c r="AW405" s="13" t="s">
        <v>42</v>
      </c>
      <c r="AX405" s="13" t="s">
        <v>82</v>
      </c>
      <c r="AY405" s="238" t="s">
        <v>128</v>
      </c>
    </row>
    <row r="406" s="13" customFormat="1">
      <c r="A406" s="13"/>
      <c r="B406" s="228"/>
      <c r="C406" s="229"/>
      <c r="D406" s="223" t="s">
        <v>150</v>
      </c>
      <c r="E406" s="230" t="s">
        <v>44</v>
      </c>
      <c r="F406" s="231" t="s">
        <v>1132</v>
      </c>
      <c r="G406" s="229"/>
      <c r="H406" s="232">
        <v>8</v>
      </c>
      <c r="I406" s="233"/>
      <c r="J406" s="229"/>
      <c r="K406" s="229"/>
      <c r="L406" s="234"/>
      <c r="M406" s="235"/>
      <c r="N406" s="236"/>
      <c r="O406" s="236"/>
      <c r="P406" s="236"/>
      <c r="Q406" s="236"/>
      <c r="R406" s="236"/>
      <c r="S406" s="236"/>
      <c r="T406" s="237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8" t="s">
        <v>150</v>
      </c>
      <c r="AU406" s="238" t="s">
        <v>21</v>
      </c>
      <c r="AV406" s="13" t="s">
        <v>21</v>
      </c>
      <c r="AW406" s="13" t="s">
        <v>42</v>
      </c>
      <c r="AX406" s="13" t="s">
        <v>82</v>
      </c>
      <c r="AY406" s="238" t="s">
        <v>128</v>
      </c>
    </row>
    <row r="407" s="14" customFormat="1">
      <c r="A407" s="14"/>
      <c r="B407" s="245"/>
      <c r="C407" s="246"/>
      <c r="D407" s="223" t="s">
        <v>150</v>
      </c>
      <c r="E407" s="247" t="s">
        <v>44</v>
      </c>
      <c r="F407" s="248" t="s">
        <v>245</v>
      </c>
      <c r="G407" s="246"/>
      <c r="H407" s="249">
        <v>25</v>
      </c>
      <c r="I407" s="250"/>
      <c r="J407" s="246"/>
      <c r="K407" s="246"/>
      <c r="L407" s="251"/>
      <c r="M407" s="252"/>
      <c r="N407" s="253"/>
      <c r="O407" s="253"/>
      <c r="P407" s="253"/>
      <c r="Q407" s="253"/>
      <c r="R407" s="253"/>
      <c r="S407" s="253"/>
      <c r="T407" s="25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5" t="s">
        <v>150</v>
      </c>
      <c r="AU407" s="255" t="s">
        <v>21</v>
      </c>
      <c r="AV407" s="14" t="s">
        <v>146</v>
      </c>
      <c r="AW407" s="14" t="s">
        <v>42</v>
      </c>
      <c r="AX407" s="14" t="s">
        <v>90</v>
      </c>
      <c r="AY407" s="255" t="s">
        <v>128</v>
      </c>
    </row>
    <row r="408" s="2" customFormat="1">
      <c r="A408" s="42"/>
      <c r="B408" s="43"/>
      <c r="C408" s="44"/>
      <c r="D408" s="223" t="s">
        <v>251</v>
      </c>
      <c r="E408" s="44"/>
      <c r="F408" s="256" t="s">
        <v>489</v>
      </c>
      <c r="G408" s="44"/>
      <c r="H408" s="44"/>
      <c r="I408" s="44"/>
      <c r="J408" s="44"/>
      <c r="K408" s="44"/>
      <c r="L408" s="48"/>
      <c r="M408" s="226"/>
      <c r="N408" s="227"/>
      <c r="O408" s="88"/>
      <c r="P408" s="88"/>
      <c r="Q408" s="88"/>
      <c r="R408" s="88"/>
      <c r="S408" s="88"/>
      <c r="T408" s="89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U408" s="20" t="s">
        <v>21</v>
      </c>
    </row>
    <row r="409" s="2" customFormat="1">
      <c r="A409" s="42"/>
      <c r="B409" s="43"/>
      <c r="C409" s="44"/>
      <c r="D409" s="223" t="s">
        <v>251</v>
      </c>
      <c r="E409" s="44"/>
      <c r="F409" s="257" t="s">
        <v>192</v>
      </c>
      <c r="G409" s="44"/>
      <c r="H409" s="258">
        <v>63.200000000000003</v>
      </c>
      <c r="I409" s="44"/>
      <c r="J409" s="44"/>
      <c r="K409" s="44"/>
      <c r="L409" s="48"/>
      <c r="M409" s="226"/>
      <c r="N409" s="227"/>
      <c r="O409" s="88"/>
      <c r="P409" s="88"/>
      <c r="Q409" s="88"/>
      <c r="R409" s="88"/>
      <c r="S409" s="88"/>
      <c r="T409" s="89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U409" s="20" t="s">
        <v>21</v>
      </c>
    </row>
    <row r="410" s="2" customFormat="1">
      <c r="A410" s="42"/>
      <c r="B410" s="43"/>
      <c r="C410" s="44"/>
      <c r="D410" s="223" t="s">
        <v>251</v>
      </c>
      <c r="E410" s="44"/>
      <c r="F410" s="257" t="s">
        <v>337</v>
      </c>
      <c r="G410" s="44"/>
      <c r="H410" s="258">
        <v>-14.625</v>
      </c>
      <c r="I410" s="44"/>
      <c r="J410" s="44"/>
      <c r="K410" s="44"/>
      <c r="L410" s="48"/>
      <c r="M410" s="226"/>
      <c r="N410" s="227"/>
      <c r="O410" s="88"/>
      <c r="P410" s="88"/>
      <c r="Q410" s="88"/>
      <c r="R410" s="88"/>
      <c r="S410" s="88"/>
      <c r="T410" s="89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U410" s="20" t="s">
        <v>21</v>
      </c>
    </row>
    <row r="411" s="2" customFormat="1">
      <c r="A411" s="42"/>
      <c r="B411" s="43"/>
      <c r="C411" s="44"/>
      <c r="D411" s="223" t="s">
        <v>251</v>
      </c>
      <c r="E411" s="44"/>
      <c r="F411" s="257" t="s">
        <v>245</v>
      </c>
      <c r="G411" s="44"/>
      <c r="H411" s="258">
        <v>48.575000000000003</v>
      </c>
      <c r="I411" s="44"/>
      <c r="J411" s="44"/>
      <c r="K411" s="44"/>
      <c r="L411" s="48"/>
      <c r="M411" s="226"/>
      <c r="N411" s="227"/>
      <c r="O411" s="88"/>
      <c r="P411" s="88"/>
      <c r="Q411" s="88"/>
      <c r="R411" s="88"/>
      <c r="S411" s="88"/>
      <c r="T411" s="89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U411" s="20" t="s">
        <v>21</v>
      </c>
    </row>
    <row r="412" s="2" customFormat="1" ht="16.5" customHeight="1">
      <c r="A412" s="42"/>
      <c r="B412" s="43"/>
      <c r="C412" s="270" t="s">
        <v>562</v>
      </c>
      <c r="D412" s="270" t="s">
        <v>368</v>
      </c>
      <c r="E412" s="271" t="s">
        <v>568</v>
      </c>
      <c r="F412" s="272" t="s">
        <v>569</v>
      </c>
      <c r="G412" s="273" t="s">
        <v>388</v>
      </c>
      <c r="H412" s="274">
        <v>2</v>
      </c>
      <c r="I412" s="275"/>
      <c r="J412" s="276">
        <f>ROUND(I412*H412,2)</f>
        <v>0</v>
      </c>
      <c r="K412" s="272" t="s">
        <v>221</v>
      </c>
      <c r="L412" s="277"/>
      <c r="M412" s="278" t="s">
        <v>44</v>
      </c>
      <c r="N412" s="279" t="s">
        <v>53</v>
      </c>
      <c r="O412" s="88"/>
      <c r="P412" s="219">
        <f>O412*H412</f>
        <v>0</v>
      </c>
      <c r="Q412" s="219">
        <v>0.012</v>
      </c>
      <c r="R412" s="219">
        <f>Q412*H412</f>
        <v>0.024</v>
      </c>
      <c r="S412" s="219">
        <v>0</v>
      </c>
      <c r="T412" s="220">
        <f>S412*H412</f>
        <v>0</v>
      </c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R412" s="221" t="s">
        <v>165</v>
      </c>
      <c r="AT412" s="221" t="s">
        <v>368</v>
      </c>
      <c r="AU412" s="221" t="s">
        <v>21</v>
      </c>
      <c r="AY412" s="20" t="s">
        <v>128</v>
      </c>
      <c r="BE412" s="222">
        <f>IF(N412="základní",J412,0)</f>
        <v>0</v>
      </c>
      <c r="BF412" s="222">
        <f>IF(N412="snížená",J412,0)</f>
        <v>0</v>
      </c>
      <c r="BG412" s="222">
        <f>IF(N412="zákl. přenesená",J412,0)</f>
        <v>0</v>
      </c>
      <c r="BH412" s="222">
        <f>IF(N412="sníž. přenesená",J412,0)</f>
        <v>0</v>
      </c>
      <c r="BI412" s="222">
        <f>IF(N412="nulová",J412,0)</f>
        <v>0</v>
      </c>
      <c r="BJ412" s="20" t="s">
        <v>90</v>
      </c>
      <c r="BK412" s="222">
        <f>ROUND(I412*H412,2)</f>
        <v>0</v>
      </c>
      <c r="BL412" s="20" t="s">
        <v>146</v>
      </c>
      <c r="BM412" s="221" t="s">
        <v>1133</v>
      </c>
    </row>
    <row r="413" s="2" customFormat="1" ht="16.5" customHeight="1">
      <c r="A413" s="42"/>
      <c r="B413" s="43"/>
      <c r="C413" s="270" t="s">
        <v>567</v>
      </c>
      <c r="D413" s="270" t="s">
        <v>368</v>
      </c>
      <c r="E413" s="271" t="s">
        <v>1134</v>
      </c>
      <c r="F413" s="272" t="s">
        <v>1135</v>
      </c>
      <c r="G413" s="273" t="s">
        <v>388</v>
      </c>
      <c r="H413" s="274">
        <v>1.01</v>
      </c>
      <c r="I413" s="275"/>
      <c r="J413" s="276">
        <f>ROUND(I413*H413,2)</f>
        <v>0</v>
      </c>
      <c r="K413" s="272" t="s">
        <v>221</v>
      </c>
      <c r="L413" s="277"/>
      <c r="M413" s="278" t="s">
        <v>44</v>
      </c>
      <c r="N413" s="279" t="s">
        <v>53</v>
      </c>
      <c r="O413" s="88"/>
      <c r="P413" s="219">
        <f>O413*H413</f>
        <v>0</v>
      </c>
      <c r="Q413" s="219">
        <v>0.018800000000000001</v>
      </c>
      <c r="R413" s="219">
        <f>Q413*H413</f>
        <v>0.018988000000000001</v>
      </c>
      <c r="S413" s="219">
        <v>0</v>
      </c>
      <c r="T413" s="220">
        <f>S413*H413</f>
        <v>0</v>
      </c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R413" s="221" t="s">
        <v>165</v>
      </c>
      <c r="AT413" s="221" t="s">
        <v>368</v>
      </c>
      <c r="AU413" s="221" t="s">
        <v>21</v>
      </c>
      <c r="AY413" s="20" t="s">
        <v>128</v>
      </c>
      <c r="BE413" s="222">
        <f>IF(N413="základní",J413,0)</f>
        <v>0</v>
      </c>
      <c r="BF413" s="222">
        <f>IF(N413="snížená",J413,0)</f>
        <v>0</v>
      </c>
      <c r="BG413" s="222">
        <f>IF(N413="zákl. přenesená",J413,0)</f>
        <v>0</v>
      </c>
      <c r="BH413" s="222">
        <f>IF(N413="sníž. přenesená",J413,0)</f>
        <v>0</v>
      </c>
      <c r="BI413" s="222">
        <f>IF(N413="nulová",J413,0)</f>
        <v>0</v>
      </c>
      <c r="BJ413" s="20" t="s">
        <v>90</v>
      </c>
      <c r="BK413" s="222">
        <f>ROUND(I413*H413,2)</f>
        <v>0</v>
      </c>
      <c r="BL413" s="20" t="s">
        <v>146</v>
      </c>
      <c r="BM413" s="221" t="s">
        <v>1136</v>
      </c>
    </row>
    <row r="414" s="13" customFormat="1">
      <c r="A414" s="13"/>
      <c r="B414" s="228"/>
      <c r="C414" s="229"/>
      <c r="D414" s="223" t="s">
        <v>150</v>
      </c>
      <c r="E414" s="229"/>
      <c r="F414" s="231" t="s">
        <v>498</v>
      </c>
      <c r="G414" s="229"/>
      <c r="H414" s="232">
        <v>1.01</v>
      </c>
      <c r="I414" s="233"/>
      <c r="J414" s="229"/>
      <c r="K414" s="229"/>
      <c r="L414" s="234"/>
      <c r="M414" s="235"/>
      <c r="N414" s="236"/>
      <c r="O414" s="236"/>
      <c r="P414" s="236"/>
      <c r="Q414" s="236"/>
      <c r="R414" s="236"/>
      <c r="S414" s="236"/>
      <c r="T414" s="237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8" t="s">
        <v>150</v>
      </c>
      <c r="AU414" s="238" t="s">
        <v>21</v>
      </c>
      <c r="AV414" s="13" t="s">
        <v>21</v>
      </c>
      <c r="AW414" s="13" t="s">
        <v>4</v>
      </c>
      <c r="AX414" s="13" t="s">
        <v>90</v>
      </c>
      <c r="AY414" s="238" t="s">
        <v>128</v>
      </c>
    </row>
    <row r="415" s="2" customFormat="1" ht="16.5" customHeight="1">
      <c r="A415" s="42"/>
      <c r="B415" s="43"/>
      <c r="C415" s="270" t="s">
        <v>571</v>
      </c>
      <c r="D415" s="270" t="s">
        <v>368</v>
      </c>
      <c r="E415" s="271" t="s">
        <v>1137</v>
      </c>
      <c r="F415" s="272" t="s">
        <v>1138</v>
      </c>
      <c r="G415" s="273" t="s">
        <v>388</v>
      </c>
      <c r="H415" s="274">
        <v>1.01</v>
      </c>
      <c r="I415" s="275"/>
      <c r="J415" s="276">
        <f>ROUND(I415*H415,2)</f>
        <v>0</v>
      </c>
      <c r="K415" s="272" t="s">
        <v>221</v>
      </c>
      <c r="L415" s="277"/>
      <c r="M415" s="278" t="s">
        <v>44</v>
      </c>
      <c r="N415" s="279" t="s">
        <v>53</v>
      </c>
      <c r="O415" s="88"/>
      <c r="P415" s="219">
        <f>O415*H415</f>
        <v>0</v>
      </c>
      <c r="Q415" s="219">
        <v>0.018499999999999999</v>
      </c>
      <c r="R415" s="219">
        <f>Q415*H415</f>
        <v>0.018685</v>
      </c>
      <c r="S415" s="219">
        <v>0</v>
      </c>
      <c r="T415" s="220">
        <f>S415*H415</f>
        <v>0</v>
      </c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R415" s="221" t="s">
        <v>165</v>
      </c>
      <c r="AT415" s="221" t="s">
        <v>368</v>
      </c>
      <c r="AU415" s="221" t="s">
        <v>21</v>
      </c>
      <c r="AY415" s="20" t="s">
        <v>128</v>
      </c>
      <c r="BE415" s="222">
        <f>IF(N415="základní",J415,0)</f>
        <v>0</v>
      </c>
      <c r="BF415" s="222">
        <f>IF(N415="snížená",J415,0)</f>
        <v>0</v>
      </c>
      <c r="BG415" s="222">
        <f>IF(N415="zákl. přenesená",J415,0)</f>
        <v>0</v>
      </c>
      <c r="BH415" s="222">
        <f>IF(N415="sníž. přenesená",J415,0)</f>
        <v>0</v>
      </c>
      <c r="BI415" s="222">
        <f>IF(N415="nulová",J415,0)</f>
        <v>0</v>
      </c>
      <c r="BJ415" s="20" t="s">
        <v>90</v>
      </c>
      <c r="BK415" s="222">
        <f>ROUND(I415*H415,2)</f>
        <v>0</v>
      </c>
      <c r="BL415" s="20" t="s">
        <v>146</v>
      </c>
      <c r="BM415" s="221" t="s">
        <v>1139</v>
      </c>
    </row>
    <row r="416" s="13" customFormat="1">
      <c r="A416" s="13"/>
      <c r="B416" s="228"/>
      <c r="C416" s="229"/>
      <c r="D416" s="223" t="s">
        <v>150</v>
      </c>
      <c r="E416" s="229"/>
      <c r="F416" s="231" t="s">
        <v>498</v>
      </c>
      <c r="G416" s="229"/>
      <c r="H416" s="232">
        <v>1.01</v>
      </c>
      <c r="I416" s="233"/>
      <c r="J416" s="229"/>
      <c r="K416" s="229"/>
      <c r="L416" s="234"/>
      <c r="M416" s="235"/>
      <c r="N416" s="236"/>
      <c r="O416" s="236"/>
      <c r="P416" s="236"/>
      <c r="Q416" s="236"/>
      <c r="R416" s="236"/>
      <c r="S416" s="236"/>
      <c r="T416" s="237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8" t="s">
        <v>150</v>
      </c>
      <c r="AU416" s="238" t="s">
        <v>21</v>
      </c>
      <c r="AV416" s="13" t="s">
        <v>21</v>
      </c>
      <c r="AW416" s="13" t="s">
        <v>4</v>
      </c>
      <c r="AX416" s="13" t="s">
        <v>90</v>
      </c>
      <c r="AY416" s="238" t="s">
        <v>128</v>
      </c>
    </row>
    <row r="417" s="2" customFormat="1" ht="16.5" customHeight="1">
      <c r="A417" s="42"/>
      <c r="B417" s="43"/>
      <c r="C417" s="270" t="s">
        <v>575</v>
      </c>
      <c r="D417" s="270" t="s">
        <v>368</v>
      </c>
      <c r="E417" s="271" t="s">
        <v>1140</v>
      </c>
      <c r="F417" s="272" t="s">
        <v>1141</v>
      </c>
      <c r="G417" s="273" t="s">
        <v>388</v>
      </c>
      <c r="H417" s="274">
        <v>1.01</v>
      </c>
      <c r="I417" s="275"/>
      <c r="J417" s="276">
        <f>ROUND(I417*H417,2)</f>
        <v>0</v>
      </c>
      <c r="K417" s="272" t="s">
        <v>221</v>
      </c>
      <c r="L417" s="277"/>
      <c r="M417" s="278" t="s">
        <v>44</v>
      </c>
      <c r="N417" s="279" t="s">
        <v>53</v>
      </c>
      <c r="O417" s="88"/>
      <c r="P417" s="219">
        <f>O417*H417</f>
        <v>0</v>
      </c>
      <c r="Q417" s="219">
        <v>0.018010000000000002</v>
      </c>
      <c r="R417" s="219">
        <f>Q417*H417</f>
        <v>0.018190100000000001</v>
      </c>
      <c r="S417" s="219">
        <v>0</v>
      </c>
      <c r="T417" s="220">
        <f>S417*H417</f>
        <v>0</v>
      </c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R417" s="221" t="s">
        <v>165</v>
      </c>
      <c r="AT417" s="221" t="s">
        <v>368</v>
      </c>
      <c r="AU417" s="221" t="s">
        <v>21</v>
      </c>
      <c r="AY417" s="20" t="s">
        <v>128</v>
      </c>
      <c r="BE417" s="222">
        <f>IF(N417="základní",J417,0)</f>
        <v>0</v>
      </c>
      <c r="BF417" s="222">
        <f>IF(N417="snížená",J417,0)</f>
        <v>0</v>
      </c>
      <c r="BG417" s="222">
        <f>IF(N417="zákl. přenesená",J417,0)</f>
        <v>0</v>
      </c>
      <c r="BH417" s="222">
        <f>IF(N417="sníž. přenesená",J417,0)</f>
        <v>0</v>
      </c>
      <c r="BI417" s="222">
        <f>IF(N417="nulová",J417,0)</f>
        <v>0</v>
      </c>
      <c r="BJ417" s="20" t="s">
        <v>90</v>
      </c>
      <c r="BK417" s="222">
        <f>ROUND(I417*H417,2)</f>
        <v>0</v>
      </c>
      <c r="BL417" s="20" t="s">
        <v>146</v>
      </c>
      <c r="BM417" s="221" t="s">
        <v>1142</v>
      </c>
    </row>
    <row r="418" s="13" customFormat="1">
      <c r="A418" s="13"/>
      <c r="B418" s="228"/>
      <c r="C418" s="229"/>
      <c r="D418" s="223" t="s">
        <v>150</v>
      </c>
      <c r="E418" s="229"/>
      <c r="F418" s="231" t="s">
        <v>498</v>
      </c>
      <c r="G418" s="229"/>
      <c r="H418" s="232">
        <v>1.01</v>
      </c>
      <c r="I418" s="233"/>
      <c r="J418" s="229"/>
      <c r="K418" s="229"/>
      <c r="L418" s="234"/>
      <c r="M418" s="235"/>
      <c r="N418" s="236"/>
      <c r="O418" s="236"/>
      <c r="P418" s="236"/>
      <c r="Q418" s="236"/>
      <c r="R418" s="236"/>
      <c r="S418" s="236"/>
      <c r="T418" s="237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8" t="s">
        <v>150</v>
      </c>
      <c r="AU418" s="238" t="s">
        <v>21</v>
      </c>
      <c r="AV418" s="13" t="s">
        <v>21</v>
      </c>
      <c r="AW418" s="13" t="s">
        <v>4</v>
      </c>
      <c r="AX418" s="13" t="s">
        <v>90</v>
      </c>
      <c r="AY418" s="238" t="s">
        <v>128</v>
      </c>
    </row>
    <row r="419" s="2" customFormat="1" ht="16.5" customHeight="1">
      <c r="A419" s="42"/>
      <c r="B419" s="43"/>
      <c r="C419" s="270" t="s">
        <v>582</v>
      </c>
      <c r="D419" s="270" t="s">
        <v>368</v>
      </c>
      <c r="E419" s="271" t="s">
        <v>547</v>
      </c>
      <c r="F419" s="272" t="s">
        <v>548</v>
      </c>
      <c r="G419" s="273" t="s">
        <v>388</v>
      </c>
      <c r="H419" s="274">
        <v>1.01</v>
      </c>
      <c r="I419" s="275"/>
      <c r="J419" s="276">
        <f>ROUND(I419*H419,2)</f>
        <v>0</v>
      </c>
      <c r="K419" s="272" t="s">
        <v>221</v>
      </c>
      <c r="L419" s="277"/>
      <c r="M419" s="278" t="s">
        <v>44</v>
      </c>
      <c r="N419" s="279" t="s">
        <v>53</v>
      </c>
      <c r="O419" s="88"/>
      <c r="P419" s="219">
        <f>O419*H419</f>
        <v>0</v>
      </c>
      <c r="Q419" s="219">
        <v>0.045999999999999999</v>
      </c>
      <c r="R419" s="219">
        <f>Q419*H419</f>
        <v>0.046460000000000001</v>
      </c>
      <c r="S419" s="219">
        <v>0</v>
      </c>
      <c r="T419" s="220">
        <f>S419*H419</f>
        <v>0</v>
      </c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R419" s="221" t="s">
        <v>165</v>
      </c>
      <c r="AT419" s="221" t="s">
        <v>368</v>
      </c>
      <c r="AU419" s="221" t="s">
        <v>21</v>
      </c>
      <c r="AY419" s="20" t="s">
        <v>128</v>
      </c>
      <c r="BE419" s="222">
        <f>IF(N419="základní",J419,0)</f>
        <v>0</v>
      </c>
      <c r="BF419" s="222">
        <f>IF(N419="snížená",J419,0)</f>
        <v>0</v>
      </c>
      <c r="BG419" s="222">
        <f>IF(N419="zákl. přenesená",J419,0)</f>
        <v>0</v>
      </c>
      <c r="BH419" s="222">
        <f>IF(N419="sníž. přenesená",J419,0)</f>
        <v>0</v>
      </c>
      <c r="BI419" s="222">
        <f>IF(N419="nulová",J419,0)</f>
        <v>0</v>
      </c>
      <c r="BJ419" s="20" t="s">
        <v>90</v>
      </c>
      <c r="BK419" s="222">
        <f>ROUND(I419*H419,2)</f>
        <v>0</v>
      </c>
      <c r="BL419" s="20" t="s">
        <v>146</v>
      </c>
      <c r="BM419" s="221" t="s">
        <v>1143</v>
      </c>
    </row>
    <row r="420" s="13" customFormat="1">
      <c r="A420" s="13"/>
      <c r="B420" s="228"/>
      <c r="C420" s="229"/>
      <c r="D420" s="223" t="s">
        <v>150</v>
      </c>
      <c r="E420" s="229"/>
      <c r="F420" s="231" t="s">
        <v>498</v>
      </c>
      <c r="G420" s="229"/>
      <c r="H420" s="232">
        <v>1.01</v>
      </c>
      <c r="I420" s="233"/>
      <c r="J420" s="229"/>
      <c r="K420" s="229"/>
      <c r="L420" s="234"/>
      <c r="M420" s="235"/>
      <c r="N420" s="236"/>
      <c r="O420" s="236"/>
      <c r="P420" s="236"/>
      <c r="Q420" s="236"/>
      <c r="R420" s="236"/>
      <c r="S420" s="236"/>
      <c r="T420" s="237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8" t="s">
        <v>150</v>
      </c>
      <c r="AU420" s="238" t="s">
        <v>21</v>
      </c>
      <c r="AV420" s="13" t="s">
        <v>21</v>
      </c>
      <c r="AW420" s="13" t="s">
        <v>4</v>
      </c>
      <c r="AX420" s="13" t="s">
        <v>90</v>
      </c>
      <c r="AY420" s="238" t="s">
        <v>128</v>
      </c>
    </row>
    <row r="421" s="2" customFormat="1" ht="16.5" customHeight="1">
      <c r="A421" s="42"/>
      <c r="B421" s="43"/>
      <c r="C421" s="270" t="s">
        <v>587</v>
      </c>
      <c r="D421" s="270" t="s">
        <v>368</v>
      </c>
      <c r="E421" s="271" t="s">
        <v>543</v>
      </c>
      <c r="F421" s="272" t="s">
        <v>544</v>
      </c>
      <c r="G421" s="273" t="s">
        <v>388</v>
      </c>
      <c r="H421" s="274">
        <v>1.01</v>
      </c>
      <c r="I421" s="275"/>
      <c r="J421" s="276">
        <f>ROUND(I421*H421,2)</f>
        <v>0</v>
      </c>
      <c r="K421" s="272" t="s">
        <v>221</v>
      </c>
      <c r="L421" s="277"/>
      <c r="M421" s="278" t="s">
        <v>44</v>
      </c>
      <c r="N421" s="279" t="s">
        <v>53</v>
      </c>
      <c r="O421" s="88"/>
      <c r="P421" s="219">
        <f>O421*H421</f>
        <v>0</v>
      </c>
      <c r="Q421" s="219">
        <v>0.0349</v>
      </c>
      <c r="R421" s="219">
        <f>Q421*H421</f>
        <v>0.035249000000000003</v>
      </c>
      <c r="S421" s="219">
        <v>0</v>
      </c>
      <c r="T421" s="220">
        <f>S421*H421</f>
        <v>0</v>
      </c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R421" s="221" t="s">
        <v>165</v>
      </c>
      <c r="AT421" s="221" t="s">
        <v>368</v>
      </c>
      <c r="AU421" s="221" t="s">
        <v>21</v>
      </c>
      <c r="AY421" s="20" t="s">
        <v>128</v>
      </c>
      <c r="BE421" s="222">
        <f>IF(N421="základní",J421,0)</f>
        <v>0</v>
      </c>
      <c r="BF421" s="222">
        <f>IF(N421="snížená",J421,0)</f>
        <v>0</v>
      </c>
      <c r="BG421" s="222">
        <f>IF(N421="zákl. přenesená",J421,0)</f>
        <v>0</v>
      </c>
      <c r="BH421" s="222">
        <f>IF(N421="sníž. přenesená",J421,0)</f>
        <v>0</v>
      </c>
      <c r="BI421" s="222">
        <f>IF(N421="nulová",J421,0)</f>
        <v>0</v>
      </c>
      <c r="BJ421" s="20" t="s">
        <v>90</v>
      </c>
      <c r="BK421" s="222">
        <f>ROUND(I421*H421,2)</f>
        <v>0</v>
      </c>
      <c r="BL421" s="20" t="s">
        <v>146</v>
      </c>
      <c r="BM421" s="221" t="s">
        <v>1144</v>
      </c>
    </row>
    <row r="422" s="13" customFormat="1">
      <c r="A422" s="13"/>
      <c r="B422" s="228"/>
      <c r="C422" s="229"/>
      <c r="D422" s="223" t="s">
        <v>150</v>
      </c>
      <c r="E422" s="229"/>
      <c r="F422" s="231" t="s">
        <v>498</v>
      </c>
      <c r="G422" s="229"/>
      <c r="H422" s="232">
        <v>1.01</v>
      </c>
      <c r="I422" s="233"/>
      <c r="J422" s="229"/>
      <c r="K422" s="229"/>
      <c r="L422" s="234"/>
      <c r="M422" s="235"/>
      <c r="N422" s="236"/>
      <c r="O422" s="236"/>
      <c r="P422" s="236"/>
      <c r="Q422" s="236"/>
      <c r="R422" s="236"/>
      <c r="S422" s="236"/>
      <c r="T422" s="237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8" t="s">
        <v>150</v>
      </c>
      <c r="AU422" s="238" t="s">
        <v>21</v>
      </c>
      <c r="AV422" s="13" t="s">
        <v>21</v>
      </c>
      <c r="AW422" s="13" t="s">
        <v>4</v>
      </c>
      <c r="AX422" s="13" t="s">
        <v>90</v>
      </c>
      <c r="AY422" s="238" t="s">
        <v>128</v>
      </c>
    </row>
    <row r="423" s="2" customFormat="1" ht="16.5" customHeight="1">
      <c r="A423" s="42"/>
      <c r="B423" s="43"/>
      <c r="C423" s="270" t="s">
        <v>591</v>
      </c>
      <c r="D423" s="270" t="s">
        <v>368</v>
      </c>
      <c r="E423" s="271" t="s">
        <v>1145</v>
      </c>
      <c r="F423" s="272" t="s">
        <v>1146</v>
      </c>
      <c r="G423" s="273" t="s">
        <v>388</v>
      </c>
      <c r="H423" s="274">
        <v>2.02</v>
      </c>
      <c r="I423" s="275"/>
      <c r="J423" s="276">
        <f>ROUND(I423*H423,2)</f>
        <v>0</v>
      </c>
      <c r="K423" s="272" t="s">
        <v>221</v>
      </c>
      <c r="L423" s="277"/>
      <c r="M423" s="278" t="s">
        <v>44</v>
      </c>
      <c r="N423" s="279" t="s">
        <v>53</v>
      </c>
      <c r="O423" s="88"/>
      <c r="P423" s="219">
        <f>O423*H423</f>
        <v>0</v>
      </c>
      <c r="Q423" s="219">
        <v>0.061499999999999999</v>
      </c>
      <c r="R423" s="219">
        <f>Q423*H423</f>
        <v>0.12422999999999999</v>
      </c>
      <c r="S423" s="219">
        <v>0</v>
      </c>
      <c r="T423" s="220">
        <f>S423*H423</f>
        <v>0</v>
      </c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R423" s="221" t="s">
        <v>165</v>
      </c>
      <c r="AT423" s="221" t="s">
        <v>368</v>
      </c>
      <c r="AU423" s="221" t="s">
        <v>21</v>
      </c>
      <c r="AY423" s="20" t="s">
        <v>128</v>
      </c>
      <c r="BE423" s="222">
        <f>IF(N423="základní",J423,0)</f>
        <v>0</v>
      </c>
      <c r="BF423" s="222">
        <f>IF(N423="snížená",J423,0)</f>
        <v>0</v>
      </c>
      <c r="BG423" s="222">
        <f>IF(N423="zákl. přenesená",J423,0)</f>
        <v>0</v>
      </c>
      <c r="BH423" s="222">
        <f>IF(N423="sníž. přenesená",J423,0)</f>
        <v>0</v>
      </c>
      <c r="BI423" s="222">
        <f>IF(N423="nulová",J423,0)</f>
        <v>0</v>
      </c>
      <c r="BJ423" s="20" t="s">
        <v>90</v>
      </c>
      <c r="BK423" s="222">
        <f>ROUND(I423*H423,2)</f>
        <v>0</v>
      </c>
      <c r="BL423" s="20" t="s">
        <v>146</v>
      </c>
      <c r="BM423" s="221" t="s">
        <v>1147</v>
      </c>
    </row>
    <row r="424" s="13" customFormat="1">
      <c r="A424" s="13"/>
      <c r="B424" s="228"/>
      <c r="C424" s="229"/>
      <c r="D424" s="223" t="s">
        <v>150</v>
      </c>
      <c r="E424" s="229"/>
      <c r="F424" s="231" t="s">
        <v>493</v>
      </c>
      <c r="G424" s="229"/>
      <c r="H424" s="232">
        <v>2.02</v>
      </c>
      <c r="I424" s="233"/>
      <c r="J424" s="229"/>
      <c r="K424" s="229"/>
      <c r="L424" s="234"/>
      <c r="M424" s="235"/>
      <c r="N424" s="236"/>
      <c r="O424" s="236"/>
      <c r="P424" s="236"/>
      <c r="Q424" s="236"/>
      <c r="R424" s="236"/>
      <c r="S424" s="236"/>
      <c r="T424" s="237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8" t="s">
        <v>150</v>
      </c>
      <c r="AU424" s="238" t="s">
        <v>21</v>
      </c>
      <c r="AV424" s="13" t="s">
        <v>21</v>
      </c>
      <c r="AW424" s="13" t="s">
        <v>4</v>
      </c>
      <c r="AX424" s="13" t="s">
        <v>90</v>
      </c>
      <c r="AY424" s="238" t="s">
        <v>128</v>
      </c>
    </row>
    <row r="425" s="2" customFormat="1" ht="16.5" customHeight="1">
      <c r="A425" s="42"/>
      <c r="B425" s="43"/>
      <c r="C425" s="270" t="s">
        <v>597</v>
      </c>
      <c r="D425" s="270" t="s">
        <v>368</v>
      </c>
      <c r="E425" s="271" t="s">
        <v>563</v>
      </c>
      <c r="F425" s="272" t="s">
        <v>564</v>
      </c>
      <c r="G425" s="273" t="s">
        <v>388</v>
      </c>
      <c r="H425" s="274">
        <v>10.1</v>
      </c>
      <c r="I425" s="275"/>
      <c r="J425" s="276">
        <f>ROUND(I425*H425,2)</f>
        <v>0</v>
      </c>
      <c r="K425" s="272" t="s">
        <v>221</v>
      </c>
      <c r="L425" s="277"/>
      <c r="M425" s="278" t="s">
        <v>44</v>
      </c>
      <c r="N425" s="279" t="s">
        <v>53</v>
      </c>
      <c r="O425" s="88"/>
      <c r="P425" s="219">
        <f>O425*H425</f>
        <v>0</v>
      </c>
      <c r="Q425" s="219">
        <v>0.014500000000000001</v>
      </c>
      <c r="R425" s="219">
        <f>Q425*H425</f>
        <v>0.14645</v>
      </c>
      <c r="S425" s="219">
        <v>0</v>
      </c>
      <c r="T425" s="220">
        <f>S425*H425</f>
        <v>0</v>
      </c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R425" s="221" t="s">
        <v>165</v>
      </c>
      <c r="AT425" s="221" t="s">
        <v>368</v>
      </c>
      <c r="AU425" s="221" t="s">
        <v>21</v>
      </c>
      <c r="AY425" s="20" t="s">
        <v>128</v>
      </c>
      <c r="BE425" s="222">
        <f>IF(N425="základní",J425,0)</f>
        <v>0</v>
      </c>
      <c r="BF425" s="222">
        <f>IF(N425="snížená",J425,0)</f>
        <v>0</v>
      </c>
      <c r="BG425" s="222">
        <f>IF(N425="zákl. přenesená",J425,0)</f>
        <v>0</v>
      </c>
      <c r="BH425" s="222">
        <f>IF(N425="sníž. přenesená",J425,0)</f>
        <v>0</v>
      </c>
      <c r="BI425" s="222">
        <f>IF(N425="nulová",J425,0)</f>
        <v>0</v>
      </c>
      <c r="BJ425" s="20" t="s">
        <v>90</v>
      </c>
      <c r="BK425" s="222">
        <f>ROUND(I425*H425,2)</f>
        <v>0</v>
      </c>
      <c r="BL425" s="20" t="s">
        <v>146</v>
      </c>
      <c r="BM425" s="221" t="s">
        <v>565</v>
      </c>
    </row>
    <row r="426" s="13" customFormat="1">
      <c r="A426" s="13"/>
      <c r="B426" s="228"/>
      <c r="C426" s="229"/>
      <c r="D426" s="223" t="s">
        <v>150</v>
      </c>
      <c r="E426" s="229"/>
      <c r="F426" s="231" t="s">
        <v>1148</v>
      </c>
      <c r="G426" s="229"/>
      <c r="H426" s="232">
        <v>10.1</v>
      </c>
      <c r="I426" s="233"/>
      <c r="J426" s="229"/>
      <c r="K426" s="229"/>
      <c r="L426" s="234"/>
      <c r="M426" s="235"/>
      <c r="N426" s="236"/>
      <c r="O426" s="236"/>
      <c r="P426" s="236"/>
      <c r="Q426" s="236"/>
      <c r="R426" s="236"/>
      <c r="S426" s="236"/>
      <c r="T426" s="237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8" t="s">
        <v>150</v>
      </c>
      <c r="AU426" s="238" t="s">
        <v>21</v>
      </c>
      <c r="AV426" s="13" t="s">
        <v>21</v>
      </c>
      <c r="AW426" s="13" t="s">
        <v>4</v>
      </c>
      <c r="AX426" s="13" t="s">
        <v>90</v>
      </c>
      <c r="AY426" s="238" t="s">
        <v>128</v>
      </c>
    </row>
    <row r="427" s="2" customFormat="1" ht="24.15" customHeight="1">
      <c r="A427" s="42"/>
      <c r="B427" s="43"/>
      <c r="C427" s="210" t="s">
        <v>603</v>
      </c>
      <c r="D427" s="210" t="s">
        <v>131</v>
      </c>
      <c r="E427" s="211" t="s">
        <v>576</v>
      </c>
      <c r="F427" s="212" t="s">
        <v>577</v>
      </c>
      <c r="G427" s="213" t="s">
        <v>388</v>
      </c>
      <c r="H427" s="214">
        <v>1</v>
      </c>
      <c r="I427" s="215"/>
      <c r="J427" s="216">
        <f>ROUND(I427*H427,2)</f>
        <v>0</v>
      </c>
      <c r="K427" s="212" t="s">
        <v>221</v>
      </c>
      <c r="L427" s="48"/>
      <c r="M427" s="217" t="s">
        <v>44</v>
      </c>
      <c r="N427" s="218" t="s">
        <v>53</v>
      </c>
      <c r="O427" s="88"/>
      <c r="P427" s="219">
        <f>O427*H427</f>
        <v>0</v>
      </c>
      <c r="Q427" s="219">
        <v>0.0042900000000000004</v>
      </c>
      <c r="R427" s="219">
        <f>Q427*H427</f>
        <v>0.0042900000000000004</v>
      </c>
      <c r="S427" s="219">
        <v>0</v>
      </c>
      <c r="T427" s="220">
        <f>S427*H427</f>
        <v>0</v>
      </c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R427" s="221" t="s">
        <v>146</v>
      </c>
      <c r="AT427" s="221" t="s">
        <v>131</v>
      </c>
      <c r="AU427" s="221" t="s">
        <v>21</v>
      </c>
      <c r="AY427" s="20" t="s">
        <v>128</v>
      </c>
      <c r="BE427" s="222">
        <f>IF(N427="základní",J427,0)</f>
        <v>0</v>
      </c>
      <c r="BF427" s="222">
        <f>IF(N427="snížená",J427,0)</f>
        <v>0</v>
      </c>
      <c r="BG427" s="222">
        <f>IF(N427="zákl. přenesená",J427,0)</f>
        <v>0</v>
      </c>
      <c r="BH427" s="222">
        <f>IF(N427="sníž. přenesená",J427,0)</f>
        <v>0</v>
      </c>
      <c r="BI427" s="222">
        <f>IF(N427="nulová",J427,0)</f>
        <v>0</v>
      </c>
      <c r="BJ427" s="20" t="s">
        <v>90</v>
      </c>
      <c r="BK427" s="222">
        <f>ROUND(I427*H427,2)</f>
        <v>0</v>
      </c>
      <c r="BL427" s="20" t="s">
        <v>146</v>
      </c>
      <c r="BM427" s="221" t="s">
        <v>578</v>
      </c>
    </row>
    <row r="428" s="2" customFormat="1">
      <c r="A428" s="42"/>
      <c r="B428" s="43"/>
      <c r="C428" s="44"/>
      <c r="D428" s="243" t="s">
        <v>223</v>
      </c>
      <c r="E428" s="44"/>
      <c r="F428" s="244" t="s">
        <v>579</v>
      </c>
      <c r="G428" s="44"/>
      <c r="H428" s="44"/>
      <c r="I428" s="225"/>
      <c r="J428" s="44"/>
      <c r="K428" s="44"/>
      <c r="L428" s="48"/>
      <c r="M428" s="226"/>
      <c r="N428" s="227"/>
      <c r="O428" s="88"/>
      <c r="P428" s="88"/>
      <c r="Q428" s="88"/>
      <c r="R428" s="88"/>
      <c r="S428" s="88"/>
      <c r="T428" s="89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T428" s="20" t="s">
        <v>223</v>
      </c>
      <c r="AU428" s="20" t="s">
        <v>21</v>
      </c>
    </row>
    <row r="429" s="13" customFormat="1">
      <c r="A429" s="13"/>
      <c r="B429" s="228"/>
      <c r="C429" s="229"/>
      <c r="D429" s="223" t="s">
        <v>150</v>
      </c>
      <c r="E429" s="230" t="s">
        <v>44</v>
      </c>
      <c r="F429" s="231" t="s">
        <v>1149</v>
      </c>
      <c r="G429" s="229"/>
      <c r="H429" s="232">
        <v>1</v>
      </c>
      <c r="I429" s="233"/>
      <c r="J429" s="229"/>
      <c r="K429" s="229"/>
      <c r="L429" s="234"/>
      <c r="M429" s="235"/>
      <c r="N429" s="236"/>
      <c r="O429" s="236"/>
      <c r="P429" s="236"/>
      <c r="Q429" s="236"/>
      <c r="R429" s="236"/>
      <c r="S429" s="236"/>
      <c r="T429" s="237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8" t="s">
        <v>150</v>
      </c>
      <c r="AU429" s="238" t="s">
        <v>21</v>
      </c>
      <c r="AV429" s="13" t="s">
        <v>21</v>
      </c>
      <c r="AW429" s="13" t="s">
        <v>42</v>
      </c>
      <c r="AX429" s="13" t="s">
        <v>90</v>
      </c>
      <c r="AY429" s="238" t="s">
        <v>128</v>
      </c>
    </row>
    <row r="430" s="2" customFormat="1" ht="16.5" customHeight="1">
      <c r="A430" s="42"/>
      <c r="B430" s="43"/>
      <c r="C430" s="270" t="s">
        <v>608</v>
      </c>
      <c r="D430" s="270" t="s">
        <v>368</v>
      </c>
      <c r="E430" s="271" t="s">
        <v>583</v>
      </c>
      <c r="F430" s="272" t="s">
        <v>584</v>
      </c>
      <c r="G430" s="273" t="s">
        <v>388</v>
      </c>
      <c r="H430" s="274">
        <v>1.01</v>
      </c>
      <c r="I430" s="275"/>
      <c r="J430" s="276">
        <f>ROUND(I430*H430,2)</f>
        <v>0</v>
      </c>
      <c r="K430" s="272" t="s">
        <v>221</v>
      </c>
      <c r="L430" s="277"/>
      <c r="M430" s="278" t="s">
        <v>44</v>
      </c>
      <c r="N430" s="279" t="s">
        <v>53</v>
      </c>
      <c r="O430" s="88"/>
      <c r="P430" s="219">
        <f>O430*H430</f>
        <v>0</v>
      </c>
      <c r="Q430" s="219">
        <v>0.042000000000000003</v>
      </c>
      <c r="R430" s="219">
        <f>Q430*H430</f>
        <v>0.042420000000000006</v>
      </c>
      <c r="S430" s="219">
        <v>0</v>
      </c>
      <c r="T430" s="220">
        <f>S430*H430</f>
        <v>0</v>
      </c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R430" s="221" t="s">
        <v>165</v>
      </c>
      <c r="AT430" s="221" t="s">
        <v>368</v>
      </c>
      <c r="AU430" s="221" t="s">
        <v>21</v>
      </c>
      <c r="AY430" s="20" t="s">
        <v>128</v>
      </c>
      <c r="BE430" s="222">
        <f>IF(N430="základní",J430,0)</f>
        <v>0</v>
      </c>
      <c r="BF430" s="222">
        <f>IF(N430="snížená",J430,0)</f>
        <v>0</v>
      </c>
      <c r="BG430" s="222">
        <f>IF(N430="zákl. přenesená",J430,0)</f>
        <v>0</v>
      </c>
      <c r="BH430" s="222">
        <f>IF(N430="sníž. přenesená",J430,0)</f>
        <v>0</v>
      </c>
      <c r="BI430" s="222">
        <f>IF(N430="nulová",J430,0)</f>
        <v>0</v>
      </c>
      <c r="BJ430" s="20" t="s">
        <v>90</v>
      </c>
      <c r="BK430" s="222">
        <f>ROUND(I430*H430,2)</f>
        <v>0</v>
      </c>
      <c r="BL430" s="20" t="s">
        <v>146</v>
      </c>
      <c r="BM430" s="221" t="s">
        <v>585</v>
      </c>
    </row>
    <row r="431" s="13" customFormat="1">
      <c r="A431" s="13"/>
      <c r="B431" s="228"/>
      <c r="C431" s="229"/>
      <c r="D431" s="223" t="s">
        <v>150</v>
      </c>
      <c r="E431" s="229"/>
      <c r="F431" s="231" t="s">
        <v>498</v>
      </c>
      <c r="G431" s="229"/>
      <c r="H431" s="232">
        <v>1.01</v>
      </c>
      <c r="I431" s="233"/>
      <c r="J431" s="229"/>
      <c r="K431" s="229"/>
      <c r="L431" s="234"/>
      <c r="M431" s="235"/>
      <c r="N431" s="236"/>
      <c r="O431" s="236"/>
      <c r="P431" s="236"/>
      <c r="Q431" s="236"/>
      <c r="R431" s="236"/>
      <c r="S431" s="236"/>
      <c r="T431" s="237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8" t="s">
        <v>150</v>
      </c>
      <c r="AU431" s="238" t="s">
        <v>21</v>
      </c>
      <c r="AV431" s="13" t="s">
        <v>21</v>
      </c>
      <c r="AW431" s="13" t="s">
        <v>4</v>
      </c>
      <c r="AX431" s="13" t="s">
        <v>90</v>
      </c>
      <c r="AY431" s="238" t="s">
        <v>128</v>
      </c>
    </row>
    <row r="432" s="2" customFormat="1" ht="24.15" customHeight="1">
      <c r="A432" s="42"/>
      <c r="B432" s="43"/>
      <c r="C432" s="210" t="s">
        <v>613</v>
      </c>
      <c r="D432" s="210" t="s">
        <v>131</v>
      </c>
      <c r="E432" s="211" t="s">
        <v>1150</v>
      </c>
      <c r="F432" s="212" t="s">
        <v>1151</v>
      </c>
      <c r="G432" s="213" t="s">
        <v>234</v>
      </c>
      <c r="H432" s="214">
        <v>1.3999999999999999</v>
      </c>
      <c r="I432" s="215"/>
      <c r="J432" s="216">
        <f>ROUND(I432*H432,2)</f>
        <v>0</v>
      </c>
      <c r="K432" s="212" t="s">
        <v>221</v>
      </c>
      <c r="L432" s="48"/>
      <c r="M432" s="217" t="s">
        <v>44</v>
      </c>
      <c r="N432" s="218" t="s">
        <v>53</v>
      </c>
      <c r="O432" s="88"/>
      <c r="P432" s="219">
        <f>O432*H432</f>
        <v>0</v>
      </c>
      <c r="Q432" s="219">
        <v>0</v>
      </c>
      <c r="R432" s="219">
        <f>Q432*H432</f>
        <v>0</v>
      </c>
      <c r="S432" s="219">
        <v>0</v>
      </c>
      <c r="T432" s="220">
        <f>S432*H432</f>
        <v>0</v>
      </c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R432" s="221" t="s">
        <v>146</v>
      </c>
      <c r="AT432" s="221" t="s">
        <v>131</v>
      </c>
      <c r="AU432" s="221" t="s">
        <v>21</v>
      </c>
      <c r="AY432" s="20" t="s">
        <v>128</v>
      </c>
      <c r="BE432" s="222">
        <f>IF(N432="základní",J432,0)</f>
        <v>0</v>
      </c>
      <c r="BF432" s="222">
        <f>IF(N432="snížená",J432,0)</f>
        <v>0</v>
      </c>
      <c r="BG432" s="222">
        <f>IF(N432="zákl. přenesená",J432,0)</f>
        <v>0</v>
      </c>
      <c r="BH432" s="222">
        <f>IF(N432="sníž. přenesená",J432,0)</f>
        <v>0</v>
      </c>
      <c r="BI432" s="222">
        <f>IF(N432="nulová",J432,0)</f>
        <v>0</v>
      </c>
      <c r="BJ432" s="20" t="s">
        <v>90</v>
      </c>
      <c r="BK432" s="222">
        <f>ROUND(I432*H432,2)</f>
        <v>0</v>
      </c>
      <c r="BL432" s="20" t="s">
        <v>146</v>
      </c>
      <c r="BM432" s="221" t="s">
        <v>1152</v>
      </c>
    </row>
    <row r="433" s="2" customFormat="1">
      <c r="A433" s="42"/>
      <c r="B433" s="43"/>
      <c r="C433" s="44"/>
      <c r="D433" s="243" t="s">
        <v>223</v>
      </c>
      <c r="E433" s="44"/>
      <c r="F433" s="244" t="s">
        <v>1153</v>
      </c>
      <c r="G433" s="44"/>
      <c r="H433" s="44"/>
      <c r="I433" s="225"/>
      <c r="J433" s="44"/>
      <c r="K433" s="44"/>
      <c r="L433" s="48"/>
      <c r="M433" s="226"/>
      <c r="N433" s="227"/>
      <c r="O433" s="88"/>
      <c r="P433" s="88"/>
      <c r="Q433" s="88"/>
      <c r="R433" s="88"/>
      <c r="S433" s="88"/>
      <c r="T433" s="89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T433" s="20" t="s">
        <v>223</v>
      </c>
      <c r="AU433" s="20" t="s">
        <v>21</v>
      </c>
    </row>
    <row r="434" s="13" customFormat="1">
      <c r="A434" s="13"/>
      <c r="B434" s="228"/>
      <c r="C434" s="229"/>
      <c r="D434" s="223" t="s">
        <v>150</v>
      </c>
      <c r="E434" s="230" t="s">
        <v>44</v>
      </c>
      <c r="F434" s="231" t="s">
        <v>1154</v>
      </c>
      <c r="G434" s="229"/>
      <c r="H434" s="232">
        <v>1.3999999999999999</v>
      </c>
      <c r="I434" s="233"/>
      <c r="J434" s="229"/>
      <c r="K434" s="229"/>
      <c r="L434" s="234"/>
      <c r="M434" s="235"/>
      <c r="N434" s="236"/>
      <c r="O434" s="236"/>
      <c r="P434" s="236"/>
      <c r="Q434" s="236"/>
      <c r="R434" s="236"/>
      <c r="S434" s="236"/>
      <c r="T434" s="237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8" t="s">
        <v>150</v>
      </c>
      <c r="AU434" s="238" t="s">
        <v>21</v>
      </c>
      <c r="AV434" s="13" t="s">
        <v>21</v>
      </c>
      <c r="AW434" s="13" t="s">
        <v>42</v>
      </c>
      <c r="AX434" s="13" t="s">
        <v>90</v>
      </c>
      <c r="AY434" s="238" t="s">
        <v>128</v>
      </c>
    </row>
    <row r="435" s="2" customFormat="1" ht="16.5" customHeight="1">
      <c r="A435" s="42"/>
      <c r="B435" s="43"/>
      <c r="C435" s="270" t="s">
        <v>618</v>
      </c>
      <c r="D435" s="270" t="s">
        <v>368</v>
      </c>
      <c r="E435" s="271" t="s">
        <v>1155</v>
      </c>
      <c r="F435" s="272" t="s">
        <v>1156</v>
      </c>
      <c r="G435" s="273" t="s">
        <v>234</v>
      </c>
      <c r="H435" s="274">
        <v>1.421</v>
      </c>
      <c r="I435" s="275"/>
      <c r="J435" s="276">
        <f>ROUND(I435*H435,2)</f>
        <v>0</v>
      </c>
      <c r="K435" s="272" t="s">
        <v>221</v>
      </c>
      <c r="L435" s="277"/>
      <c r="M435" s="278" t="s">
        <v>44</v>
      </c>
      <c r="N435" s="279" t="s">
        <v>53</v>
      </c>
      <c r="O435" s="88"/>
      <c r="P435" s="219">
        <f>O435*H435</f>
        <v>0</v>
      </c>
      <c r="Q435" s="219">
        <v>0.0031800000000000001</v>
      </c>
      <c r="R435" s="219">
        <f>Q435*H435</f>
        <v>0.00451878</v>
      </c>
      <c r="S435" s="219">
        <v>0</v>
      </c>
      <c r="T435" s="220">
        <f>S435*H435</f>
        <v>0</v>
      </c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R435" s="221" t="s">
        <v>165</v>
      </c>
      <c r="AT435" s="221" t="s">
        <v>368</v>
      </c>
      <c r="AU435" s="221" t="s">
        <v>21</v>
      </c>
      <c r="AY435" s="20" t="s">
        <v>128</v>
      </c>
      <c r="BE435" s="222">
        <f>IF(N435="základní",J435,0)</f>
        <v>0</v>
      </c>
      <c r="BF435" s="222">
        <f>IF(N435="snížená",J435,0)</f>
        <v>0</v>
      </c>
      <c r="BG435" s="222">
        <f>IF(N435="zákl. přenesená",J435,0)</f>
        <v>0</v>
      </c>
      <c r="BH435" s="222">
        <f>IF(N435="sníž. přenesená",J435,0)</f>
        <v>0</v>
      </c>
      <c r="BI435" s="222">
        <f>IF(N435="nulová",J435,0)</f>
        <v>0</v>
      </c>
      <c r="BJ435" s="20" t="s">
        <v>90</v>
      </c>
      <c r="BK435" s="222">
        <f>ROUND(I435*H435,2)</f>
        <v>0</v>
      </c>
      <c r="BL435" s="20" t="s">
        <v>146</v>
      </c>
      <c r="BM435" s="221" t="s">
        <v>1157</v>
      </c>
    </row>
    <row r="436" s="13" customFormat="1">
      <c r="A436" s="13"/>
      <c r="B436" s="228"/>
      <c r="C436" s="229"/>
      <c r="D436" s="223" t="s">
        <v>150</v>
      </c>
      <c r="E436" s="229"/>
      <c r="F436" s="231" t="s">
        <v>1158</v>
      </c>
      <c r="G436" s="229"/>
      <c r="H436" s="232">
        <v>1.421</v>
      </c>
      <c r="I436" s="233"/>
      <c r="J436" s="229"/>
      <c r="K436" s="229"/>
      <c r="L436" s="234"/>
      <c r="M436" s="235"/>
      <c r="N436" s="236"/>
      <c r="O436" s="236"/>
      <c r="P436" s="236"/>
      <c r="Q436" s="236"/>
      <c r="R436" s="236"/>
      <c r="S436" s="236"/>
      <c r="T436" s="237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8" t="s">
        <v>150</v>
      </c>
      <c r="AU436" s="238" t="s">
        <v>21</v>
      </c>
      <c r="AV436" s="13" t="s">
        <v>21</v>
      </c>
      <c r="AW436" s="13" t="s">
        <v>4</v>
      </c>
      <c r="AX436" s="13" t="s">
        <v>90</v>
      </c>
      <c r="AY436" s="238" t="s">
        <v>128</v>
      </c>
    </row>
    <row r="437" s="2" customFormat="1" ht="24.15" customHeight="1">
      <c r="A437" s="42"/>
      <c r="B437" s="43"/>
      <c r="C437" s="210" t="s">
        <v>624</v>
      </c>
      <c r="D437" s="210" t="s">
        <v>131</v>
      </c>
      <c r="E437" s="211" t="s">
        <v>609</v>
      </c>
      <c r="F437" s="212" t="s">
        <v>610</v>
      </c>
      <c r="G437" s="213" t="s">
        <v>234</v>
      </c>
      <c r="H437" s="214">
        <v>15.199999999999999</v>
      </c>
      <c r="I437" s="215"/>
      <c r="J437" s="216">
        <f>ROUND(I437*H437,2)</f>
        <v>0</v>
      </c>
      <c r="K437" s="212" t="s">
        <v>221</v>
      </c>
      <c r="L437" s="48"/>
      <c r="M437" s="217" t="s">
        <v>44</v>
      </c>
      <c r="N437" s="218" t="s">
        <v>53</v>
      </c>
      <c r="O437" s="88"/>
      <c r="P437" s="219">
        <f>O437*H437</f>
        <v>0</v>
      </c>
      <c r="Q437" s="219">
        <v>0</v>
      </c>
      <c r="R437" s="219">
        <f>Q437*H437</f>
        <v>0</v>
      </c>
      <c r="S437" s="219">
        <v>0</v>
      </c>
      <c r="T437" s="220">
        <f>S437*H437</f>
        <v>0</v>
      </c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R437" s="221" t="s">
        <v>146</v>
      </c>
      <c r="AT437" s="221" t="s">
        <v>131</v>
      </c>
      <c r="AU437" s="221" t="s">
        <v>21</v>
      </c>
      <c r="AY437" s="20" t="s">
        <v>128</v>
      </c>
      <c r="BE437" s="222">
        <f>IF(N437="základní",J437,0)</f>
        <v>0</v>
      </c>
      <c r="BF437" s="222">
        <f>IF(N437="snížená",J437,0)</f>
        <v>0</v>
      </c>
      <c r="BG437" s="222">
        <f>IF(N437="zákl. přenesená",J437,0)</f>
        <v>0</v>
      </c>
      <c r="BH437" s="222">
        <f>IF(N437="sníž. přenesená",J437,0)</f>
        <v>0</v>
      </c>
      <c r="BI437" s="222">
        <f>IF(N437="nulová",J437,0)</f>
        <v>0</v>
      </c>
      <c r="BJ437" s="20" t="s">
        <v>90</v>
      </c>
      <c r="BK437" s="222">
        <f>ROUND(I437*H437,2)</f>
        <v>0</v>
      </c>
      <c r="BL437" s="20" t="s">
        <v>146</v>
      </c>
      <c r="BM437" s="221" t="s">
        <v>611</v>
      </c>
    </row>
    <row r="438" s="2" customFormat="1">
      <c r="A438" s="42"/>
      <c r="B438" s="43"/>
      <c r="C438" s="44"/>
      <c r="D438" s="243" t="s">
        <v>223</v>
      </c>
      <c r="E438" s="44"/>
      <c r="F438" s="244" t="s">
        <v>612</v>
      </c>
      <c r="G438" s="44"/>
      <c r="H438" s="44"/>
      <c r="I438" s="225"/>
      <c r="J438" s="44"/>
      <c r="K438" s="44"/>
      <c r="L438" s="48"/>
      <c r="M438" s="226"/>
      <c r="N438" s="227"/>
      <c r="O438" s="88"/>
      <c r="P438" s="88"/>
      <c r="Q438" s="88"/>
      <c r="R438" s="88"/>
      <c r="S438" s="88"/>
      <c r="T438" s="89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T438" s="20" t="s">
        <v>223</v>
      </c>
      <c r="AU438" s="20" t="s">
        <v>21</v>
      </c>
    </row>
    <row r="439" s="13" customFormat="1">
      <c r="A439" s="13"/>
      <c r="B439" s="228"/>
      <c r="C439" s="229"/>
      <c r="D439" s="223" t="s">
        <v>150</v>
      </c>
      <c r="E439" s="230" t="s">
        <v>44</v>
      </c>
      <c r="F439" s="231" t="s">
        <v>1109</v>
      </c>
      <c r="G439" s="229"/>
      <c r="H439" s="232">
        <v>15.199999999999999</v>
      </c>
      <c r="I439" s="233"/>
      <c r="J439" s="229"/>
      <c r="K439" s="229"/>
      <c r="L439" s="234"/>
      <c r="M439" s="235"/>
      <c r="N439" s="236"/>
      <c r="O439" s="236"/>
      <c r="P439" s="236"/>
      <c r="Q439" s="236"/>
      <c r="R439" s="236"/>
      <c r="S439" s="236"/>
      <c r="T439" s="237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8" t="s">
        <v>150</v>
      </c>
      <c r="AU439" s="238" t="s">
        <v>21</v>
      </c>
      <c r="AV439" s="13" t="s">
        <v>21</v>
      </c>
      <c r="AW439" s="13" t="s">
        <v>42</v>
      </c>
      <c r="AX439" s="13" t="s">
        <v>90</v>
      </c>
      <c r="AY439" s="238" t="s">
        <v>128</v>
      </c>
    </row>
    <row r="440" s="2" customFormat="1" ht="16.5" customHeight="1">
      <c r="A440" s="42"/>
      <c r="B440" s="43"/>
      <c r="C440" s="270" t="s">
        <v>628</v>
      </c>
      <c r="D440" s="270" t="s">
        <v>368</v>
      </c>
      <c r="E440" s="271" t="s">
        <v>614</v>
      </c>
      <c r="F440" s="272" t="s">
        <v>615</v>
      </c>
      <c r="G440" s="273" t="s">
        <v>234</v>
      </c>
      <c r="H440" s="274">
        <v>15.428000000000001</v>
      </c>
      <c r="I440" s="275"/>
      <c r="J440" s="276">
        <f>ROUND(I440*H440,2)</f>
        <v>0</v>
      </c>
      <c r="K440" s="272" t="s">
        <v>221</v>
      </c>
      <c r="L440" s="277"/>
      <c r="M440" s="278" t="s">
        <v>44</v>
      </c>
      <c r="N440" s="279" t="s">
        <v>53</v>
      </c>
      <c r="O440" s="88"/>
      <c r="P440" s="219">
        <f>O440*H440</f>
        <v>0</v>
      </c>
      <c r="Q440" s="219">
        <v>0.01328</v>
      </c>
      <c r="R440" s="219">
        <f>Q440*H440</f>
        <v>0.20488384000000001</v>
      </c>
      <c r="S440" s="219">
        <v>0</v>
      </c>
      <c r="T440" s="220">
        <f>S440*H440</f>
        <v>0</v>
      </c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R440" s="221" t="s">
        <v>165</v>
      </c>
      <c r="AT440" s="221" t="s">
        <v>368</v>
      </c>
      <c r="AU440" s="221" t="s">
        <v>21</v>
      </c>
      <c r="AY440" s="20" t="s">
        <v>128</v>
      </c>
      <c r="BE440" s="222">
        <f>IF(N440="základní",J440,0)</f>
        <v>0</v>
      </c>
      <c r="BF440" s="222">
        <f>IF(N440="snížená",J440,0)</f>
        <v>0</v>
      </c>
      <c r="BG440" s="222">
        <f>IF(N440="zákl. přenesená",J440,0)</f>
        <v>0</v>
      </c>
      <c r="BH440" s="222">
        <f>IF(N440="sníž. přenesená",J440,0)</f>
        <v>0</v>
      </c>
      <c r="BI440" s="222">
        <f>IF(N440="nulová",J440,0)</f>
        <v>0</v>
      </c>
      <c r="BJ440" s="20" t="s">
        <v>90</v>
      </c>
      <c r="BK440" s="222">
        <f>ROUND(I440*H440,2)</f>
        <v>0</v>
      </c>
      <c r="BL440" s="20" t="s">
        <v>146</v>
      </c>
      <c r="BM440" s="221" t="s">
        <v>616</v>
      </c>
    </row>
    <row r="441" s="13" customFormat="1">
      <c r="A441" s="13"/>
      <c r="B441" s="228"/>
      <c r="C441" s="229"/>
      <c r="D441" s="223" t="s">
        <v>150</v>
      </c>
      <c r="E441" s="229"/>
      <c r="F441" s="231" t="s">
        <v>1159</v>
      </c>
      <c r="G441" s="229"/>
      <c r="H441" s="232">
        <v>15.428000000000001</v>
      </c>
      <c r="I441" s="233"/>
      <c r="J441" s="229"/>
      <c r="K441" s="229"/>
      <c r="L441" s="234"/>
      <c r="M441" s="235"/>
      <c r="N441" s="236"/>
      <c r="O441" s="236"/>
      <c r="P441" s="236"/>
      <c r="Q441" s="236"/>
      <c r="R441" s="236"/>
      <c r="S441" s="236"/>
      <c r="T441" s="237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8" t="s">
        <v>150</v>
      </c>
      <c r="AU441" s="238" t="s">
        <v>21</v>
      </c>
      <c r="AV441" s="13" t="s">
        <v>21</v>
      </c>
      <c r="AW441" s="13" t="s">
        <v>4</v>
      </c>
      <c r="AX441" s="13" t="s">
        <v>90</v>
      </c>
      <c r="AY441" s="238" t="s">
        <v>128</v>
      </c>
    </row>
    <row r="442" s="2" customFormat="1" ht="24.15" customHeight="1">
      <c r="A442" s="42"/>
      <c r="B442" s="43"/>
      <c r="C442" s="210" t="s">
        <v>632</v>
      </c>
      <c r="D442" s="210" t="s">
        <v>131</v>
      </c>
      <c r="E442" s="211" t="s">
        <v>1160</v>
      </c>
      <c r="F442" s="212" t="s">
        <v>1161</v>
      </c>
      <c r="G442" s="213" t="s">
        <v>388</v>
      </c>
      <c r="H442" s="214">
        <v>3</v>
      </c>
      <c r="I442" s="215"/>
      <c r="J442" s="216">
        <f>ROUND(I442*H442,2)</f>
        <v>0</v>
      </c>
      <c r="K442" s="212" t="s">
        <v>221</v>
      </c>
      <c r="L442" s="48"/>
      <c r="M442" s="217" t="s">
        <v>44</v>
      </c>
      <c r="N442" s="218" t="s">
        <v>53</v>
      </c>
      <c r="O442" s="88"/>
      <c r="P442" s="219">
        <f>O442*H442</f>
        <v>0</v>
      </c>
      <c r="Q442" s="219">
        <v>0</v>
      </c>
      <c r="R442" s="219">
        <f>Q442*H442</f>
        <v>0</v>
      </c>
      <c r="S442" s="219">
        <v>0</v>
      </c>
      <c r="T442" s="220">
        <f>S442*H442</f>
        <v>0</v>
      </c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R442" s="221" t="s">
        <v>146</v>
      </c>
      <c r="AT442" s="221" t="s">
        <v>131</v>
      </c>
      <c r="AU442" s="221" t="s">
        <v>21</v>
      </c>
      <c r="AY442" s="20" t="s">
        <v>128</v>
      </c>
      <c r="BE442" s="222">
        <f>IF(N442="základní",J442,0)</f>
        <v>0</v>
      </c>
      <c r="BF442" s="222">
        <f>IF(N442="snížená",J442,0)</f>
        <v>0</v>
      </c>
      <c r="BG442" s="222">
        <f>IF(N442="zákl. přenesená",J442,0)</f>
        <v>0</v>
      </c>
      <c r="BH442" s="222">
        <f>IF(N442="sníž. přenesená",J442,0)</f>
        <v>0</v>
      </c>
      <c r="BI442" s="222">
        <f>IF(N442="nulová",J442,0)</f>
        <v>0</v>
      </c>
      <c r="BJ442" s="20" t="s">
        <v>90</v>
      </c>
      <c r="BK442" s="222">
        <f>ROUND(I442*H442,2)</f>
        <v>0</v>
      </c>
      <c r="BL442" s="20" t="s">
        <v>146</v>
      </c>
      <c r="BM442" s="221" t="s">
        <v>1162</v>
      </c>
    </row>
    <row r="443" s="2" customFormat="1">
      <c r="A443" s="42"/>
      <c r="B443" s="43"/>
      <c r="C443" s="44"/>
      <c r="D443" s="243" t="s">
        <v>223</v>
      </c>
      <c r="E443" s="44"/>
      <c r="F443" s="244" t="s">
        <v>1163</v>
      </c>
      <c r="G443" s="44"/>
      <c r="H443" s="44"/>
      <c r="I443" s="225"/>
      <c r="J443" s="44"/>
      <c r="K443" s="44"/>
      <c r="L443" s="48"/>
      <c r="M443" s="226"/>
      <c r="N443" s="227"/>
      <c r="O443" s="88"/>
      <c r="P443" s="88"/>
      <c r="Q443" s="88"/>
      <c r="R443" s="88"/>
      <c r="S443" s="88"/>
      <c r="T443" s="89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T443" s="20" t="s">
        <v>223</v>
      </c>
      <c r="AU443" s="20" t="s">
        <v>21</v>
      </c>
    </row>
    <row r="444" s="13" customFormat="1">
      <c r="A444" s="13"/>
      <c r="B444" s="228"/>
      <c r="C444" s="229"/>
      <c r="D444" s="223" t="s">
        <v>150</v>
      </c>
      <c r="E444" s="230" t="s">
        <v>44</v>
      </c>
      <c r="F444" s="231" t="s">
        <v>1164</v>
      </c>
      <c r="G444" s="229"/>
      <c r="H444" s="232">
        <v>1</v>
      </c>
      <c r="I444" s="233"/>
      <c r="J444" s="229"/>
      <c r="K444" s="229"/>
      <c r="L444" s="234"/>
      <c r="M444" s="235"/>
      <c r="N444" s="236"/>
      <c r="O444" s="236"/>
      <c r="P444" s="236"/>
      <c r="Q444" s="236"/>
      <c r="R444" s="236"/>
      <c r="S444" s="236"/>
      <c r="T444" s="237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8" t="s">
        <v>150</v>
      </c>
      <c r="AU444" s="238" t="s">
        <v>21</v>
      </c>
      <c r="AV444" s="13" t="s">
        <v>21</v>
      </c>
      <c r="AW444" s="13" t="s">
        <v>42</v>
      </c>
      <c r="AX444" s="13" t="s">
        <v>82</v>
      </c>
      <c r="AY444" s="238" t="s">
        <v>128</v>
      </c>
    </row>
    <row r="445" s="13" customFormat="1">
      <c r="A445" s="13"/>
      <c r="B445" s="228"/>
      <c r="C445" s="229"/>
      <c r="D445" s="223" t="s">
        <v>150</v>
      </c>
      <c r="E445" s="230" t="s">
        <v>44</v>
      </c>
      <c r="F445" s="231" t="s">
        <v>1165</v>
      </c>
      <c r="G445" s="229"/>
      <c r="H445" s="232">
        <v>1</v>
      </c>
      <c r="I445" s="233"/>
      <c r="J445" s="229"/>
      <c r="K445" s="229"/>
      <c r="L445" s="234"/>
      <c r="M445" s="235"/>
      <c r="N445" s="236"/>
      <c r="O445" s="236"/>
      <c r="P445" s="236"/>
      <c r="Q445" s="236"/>
      <c r="R445" s="236"/>
      <c r="S445" s="236"/>
      <c r="T445" s="237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8" t="s">
        <v>150</v>
      </c>
      <c r="AU445" s="238" t="s">
        <v>21</v>
      </c>
      <c r="AV445" s="13" t="s">
        <v>21</v>
      </c>
      <c r="AW445" s="13" t="s">
        <v>42</v>
      </c>
      <c r="AX445" s="13" t="s">
        <v>82</v>
      </c>
      <c r="AY445" s="238" t="s">
        <v>128</v>
      </c>
    </row>
    <row r="446" s="13" customFormat="1">
      <c r="A446" s="13"/>
      <c r="B446" s="228"/>
      <c r="C446" s="229"/>
      <c r="D446" s="223" t="s">
        <v>150</v>
      </c>
      <c r="E446" s="230" t="s">
        <v>44</v>
      </c>
      <c r="F446" s="231" t="s">
        <v>1166</v>
      </c>
      <c r="G446" s="229"/>
      <c r="H446" s="232">
        <v>1</v>
      </c>
      <c r="I446" s="233"/>
      <c r="J446" s="229"/>
      <c r="K446" s="229"/>
      <c r="L446" s="234"/>
      <c r="M446" s="235"/>
      <c r="N446" s="236"/>
      <c r="O446" s="236"/>
      <c r="P446" s="236"/>
      <c r="Q446" s="236"/>
      <c r="R446" s="236"/>
      <c r="S446" s="236"/>
      <c r="T446" s="237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8" t="s">
        <v>150</v>
      </c>
      <c r="AU446" s="238" t="s">
        <v>21</v>
      </c>
      <c r="AV446" s="13" t="s">
        <v>21</v>
      </c>
      <c r="AW446" s="13" t="s">
        <v>42</v>
      </c>
      <c r="AX446" s="13" t="s">
        <v>82</v>
      </c>
      <c r="AY446" s="238" t="s">
        <v>128</v>
      </c>
    </row>
    <row r="447" s="14" customFormat="1">
      <c r="A447" s="14"/>
      <c r="B447" s="245"/>
      <c r="C447" s="246"/>
      <c r="D447" s="223" t="s">
        <v>150</v>
      </c>
      <c r="E447" s="247" t="s">
        <v>44</v>
      </c>
      <c r="F447" s="248" t="s">
        <v>245</v>
      </c>
      <c r="G447" s="246"/>
      <c r="H447" s="249">
        <v>3</v>
      </c>
      <c r="I447" s="250"/>
      <c r="J447" s="246"/>
      <c r="K447" s="246"/>
      <c r="L447" s="251"/>
      <c r="M447" s="252"/>
      <c r="N447" s="253"/>
      <c r="O447" s="253"/>
      <c r="P447" s="253"/>
      <c r="Q447" s="253"/>
      <c r="R447" s="253"/>
      <c r="S447" s="253"/>
      <c r="T447" s="25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5" t="s">
        <v>150</v>
      </c>
      <c r="AU447" s="255" t="s">
        <v>21</v>
      </c>
      <c r="AV447" s="14" t="s">
        <v>146</v>
      </c>
      <c r="AW447" s="14" t="s">
        <v>42</v>
      </c>
      <c r="AX447" s="14" t="s">
        <v>90</v>
      </c>
      <c r="AY447" s="255" t="s">
        <v>128</v>
      </c>
    </row>
    <row r="448" s="2" customFormat="1" ht="16.5" customHeight="1">
      <c r="A448" s="42"/>
      <c r="B448" s="43"/>
      <c r="C448" s="270" t="s">
        <v>640</v>
      </c>
      <c r="D448" s="270" t="s">
        <v>368</v>
      </c>
      <c r="E448" s="271" t="s">
        <v>1167</v>
      </c>
      <c r="F448" s="272" t="s">
        <v>1168</v>
      </c>
      <c r="G448" s="273" t="s">
        <v>388</v>
      </c>
      <c r="H448" s="274">
        <v>1.0149999999999999</v>
      </c>
      <c r="I448" s="275"/>
      <c r="J448" s="276">
        <f>ROUND(I448*H448,2)</f>
        <v>0</v>
      </c>
      <c r="K448" s="272" t="s">
        <v>221</v>
      </c>
      <c r="L448" s="277"/>
      <c r="M448" s="278" t="s">
        <v>44</v>
      </c>
      <c r="N448" s="279" t="s">
        <v>53</v>
      </c>
      <c r="O448" s="88"/>
      <c r="P448" s="219">
        <f>O448*H448</f>
        <v>0</v>
      </c>
      <c r="Q448" s="219">
        <v>0.00072000000000000005</v>
      </c>
      <c r="R448" s="219">
        <f>Q448*H448</f>
        <v>0.00073079999999999998</v>
      </c>
      <c r="S448" s="219">
        <v>0</v>
      </c>
      <c r="T448" s="220">
        <f>S448*H448</f>
        <v>0</v>
      </c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R448" s="221" t="s">
        <v>165</v>
      </c>
      <c r="AT448" s="221" t="s">
        <v>368</v>
      </c>
      <c r="AU448" s="221" t="s">
        <v>21</v>
      </c>
      <c r="AY448" s="20" t="s">
        <v>128</v>
      </c>
      <c r="BE448" s="222">
        <f>IF(N448="základní",J448,0)</f>
        <v>0</v>
      </c>
      <c r="BF448" s="222">
        <f>IF(N448="snížená",J448,0)</f>
        <v>0</v>
      </c>
      <c r="BG448" s="222">
        <f>IF(N448="zákl. přenesená",J448,0)</f>
        <v>0</v>
      </c>
      <c r="BH448" s="222">
        <f>IF(N448="sníž. přenesená",J448,0)</f>
        <v>0</v>
      </c>
      <c r="BI448" s="222">
        <f>IF(N448="nulová",J448,0)</f>
        <v>0</v>
      </c>
      <c r="BJ448" s="20" t="s">
        <v>90</v>
      </c>
      <c r="BK448" s="222">
        <f>ROUND(I448*H448,2)</f>
        <v>0</v>
      </c>
      <c r="BL448" s="20" t="s">
        <v>146</v>
      </c>
      <c r="BM448" s="221" t="s">
        <v>1169</v>
      </c>
    </row>
    <row r="449" s="13" customFormat="1">
      <c r="A449" s="13"/>
      <c r="B449" s="228"/>
      <c r="C449" s="229"/>
      <c r="D449" s="223" t="s">
        <v>150</v>
      </c>
      <c r="E449" s="229"/>
      <c r="F449" s="231" t="s">
        <v>657</v>
      </c>
      <c r="G449" s="229"/>
      <c r="H449" s="232">
        <v>1.0149999999999999</v>
      </c>
      <c r="I449" s="233"/>
      <c r="J449" s="229"/>
      <c r="K449" s="229"/>
      <c r="L449" s="234"/>
      <c r="M449" s="235"/>
      <c r="N449" s="236"/>
      <c r="O449" s="236"/>
      <c r="P449" s="236"/>
      <c r="Q449" s="236"/>
      <c r="R449" s="236"/>
      <c r="S449" s="236"/>
      <c r="T449" s="237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8" t="s">
        <v>150</v>
      </c>
      <c r="AU449" s="238" t="s">
        <v>21</v>
      </c>
      <c r="AV449" s="13" t="s">
        <v>21</v>
      </c>
      <c r="AW449" s="13" t="s">
        <v>4</v>
      </c>
      <c r="AX449" s="13" t="s">
        <v>90</v>
      </c>
      <c r="AY449" s="238" t="s">
        <v>128</v>
      </c>
    </row>
    <row r="450" s="2" customFormat="1" ht="16.5" customHeight="1">
      <c r="A450" s="42"/>
      <c r="B450" s="43"/>
      <c r="C450" s="270" t="s">
        <v>645</v>
      </c>
      <c r="D450" s="270" t="s">
        <v>368</v>
      </c>
      <c r="E450" s="271" t="s">
        <v>1170</v>
      </c>
      <c r="F450" s="272" t="s">
        <v>1171</v>
      </c>
      <c r="G450" s="273" t="s">
        <v>388</v>
      </c>
      <c r="H450" s="274">
        <v>1.0149999999999999</v>
      </c>
      <c r="I450" s="275"/>
      <c r="J450" s="276">
        <f>ROUND(I450*H450,2)</f>
        <v>0</v>
      </c>
      <c r="K450" s="272" t="s">
        <v>221</v>
      </c>
      <c r="L450" s="277"/>
      <c r="M450" s="278" t="s">
        <v>44</v>
      </c>
      <c r="N450" s="279" t="s">
        <v>53</v>
      </c>
      <c r="O450" s="88"/>
      <c r="P450" s="219">
        <f>O450*H450</f>
        <v>0</v>
      </c>
      <c r="Q450" s="219">
        <v>0.00072000000000000005</v>
      </c>
      <c r="R450" s="219">
        <f>Q450*H450</f>
        <v>0.00073079999999999998</v>
      </c>
      <c r="S450" s="219">
        <v>0</v>
      </c>
      <c r="T450" s="220">
        <f>S450*H450</f>
        <v>0</v>
      </c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R450" s="221" t="s">
        <v>165</v>
      </c>
      <c r="AT450" s="221" t="s">
        <v>368</v>
      </c>
      <c r="AU450" s="221" t="s">
        <v>21</v>
      </c>
      <c r="AY450" s="20" t="s">
        <v>128</v>
      </c>
      <c r="BE450" s="222">
        <f>IF(N450="základní",J450,0)</f>
        <v>0</v>
      </c>
      <c r="BF450" s="222">
        <f>IF(N450="snížená",J450,0)</f>
        <v>0</v>
      </c>
      <c r="BG450" s="222">
        <f>IF(N450="zákl. přenesená",J450,0)</f>
        <v>0</v>
      </c>
      <c r="BH450" s="222">
        <f>IF(N450="sníž. přenesená",J450,0)</f>
        <v>0</v>
      </c>
      <c r="BI450" s="222">
        <f>IF(N450="nulová",J450,0)</f>
        <v>0</v>
      </c>
      <c r="BJ450" s="20" t="s">
        <v>90</v>
      </c>
      <c r="BK450" s="222">
        <f>ROUND(I450*H450,2)</f>
        <v>0</v>
      </c>
      <c r="BL450" s="20" t="s">
        <v>146</v>
      </c>
      <c r="BM450" s="221" t="s">
        <v>1172</v>
      </c>
    </row>
    <row r="451" s="13" customFormat="1">
      <c r="A451" s="13"/>
      <c r="B451" s="228"/>
      <c r="C451" s="229"/>
      <c r="D451" s="223" t="s">
        <v>150</v>
      </c>
      <c r="E451" s="229"/>
      <c r="F451" s="231" t="s">
        <v>657</v>
      </c>
      <c r="G451" s="229"/>
      <c r="H451" s="232">
        <v>1.0149999999999999</v>
      </c>
      <c r="I451" s="233"/>
      <c r="J451" s="229"/>
      <c r="K451" s="229"/>
      <c r="L451" s="234"/>
      <c r="M451" s="235"/>
      <c r="N451" s="236"/>
      <c r="O451" s="236"/>
      <c r="P451" s="236"/>
      <c r="Q451" s="236"/>
      <c r="R451" s="236"/>
      <c r="S451" s="236"/>
      <c r="T451" s="237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8" t="s">
        <v>150</v>
      </c>
      <c r="AU451" s="238" t="s">
        <v>21</v>
      </c>
      <c r="AV451" s="13" t="s">
        <v>21</v>
      </c>
      <c r="AW451" s="13" t="s">
        <v>4</v>
      </c>
      <c r="AX451" s="13" t="s">
        <v>90</v>
      </c>
      <c r="AY451" s="238" t="s">
        <v>128</v>
      </c>
    </row>
    <row r="452" s="2" customFormat="1" ht="16.5" customHeight="1">
      <c r="A452" s="42"/>
      <c r="B452" s="43"/>
      <c r="C452" s="270" t="s">
        <v>649</v>
      </c>
      <c r="D452" s="270" t="s">
        <v>368</v>
      </c>
      <c r="E452" s="271" t="s">
        <v>1173</v>
      </c>
      <c r="F452" s="272" t="s">
        <v>1174</v>
      </c>
      <c r="G452" s="273" t="s">
        <v>388</v>
      </c>
      <c r="H452" s="274">
        <v>1.0149999999999999</v>
      </c>
      <c r="I452" s="275"/>
      <c r="J452" s="276">
        <f>ROUND(I452*H452,2)</f>
        <v>0</v>
      </c>
      <c r="K452" s="272" t="s">
        <v>221</v>
      </c>
      <c r="L452" s="277"/>
      <c r="M452" s="278" t="s">
        <v>44</v>
      </c>
      <c r="N452" s="279" t="s">
        <v>53</v>
      </c>
      <c r="O452" s="88"/>
      <c r="P452" s="219">
        <f>O452*H452</f>
        <v>0</v>
      </c>
      <c r="Q452" s="219">
        <v>0.0040000000000000001</v>
      </c>
      <c r="R452" s="219">
        <f>Q452*H452</f>
        <v>0.0040599999999999994</v>
      </c>
      <c r="S452" s="219">
        <v>0</v>
      </c>
      <c r="T452" s="220">
        <f>S452*H452</f>
        <v>0</v>
      </c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R452" s="221" t="s">
        <v>165</v>
      </c>
      <c r="AT452" s="221" t="s">
        <v>368</v>
      </c>
      <c r="AU452" s="221" t="s">
        <v>21</v>
      </c>
      <c r="AY452" s="20" t="s">
        <v>128</v>
      </c>
      <c r="BE452" s="222">
        <f>IF(N452="základní",J452,0)</f>
        <v>0</v>
      </c>
      <c r="BF452" s="222">
        <f>IF(N452="snížená",J452,0)</f>
        <v>0</v>
      </c>
      <c r="BG452" s="222">
        <f>IF(N452="zákl. přenesená",J452,0)</f>
        <v>0</v>
      </c>
      <c r="BH452" s="222">
        <f>IF(N452="sníž. přenesená",J452,0)</f>
        <v>0</v>
      </c>
      <c r="BI452" s="222">
        <f>IF(N452="nulová",J452,0)</f>
        <v>0</v>
      </c>
      <c r="BJ452" s="20" t="s">
        <v>90</v>
      </c>
      <c r="BK452" s="222">
        <f>ROUND(I452*H452,2)</f>
        <v>0</v>
      </c>
      <c r="BL452" s="20" t="s">
        <v>146</v>
      </c>
      <c r="BM452" s="221" t="s">
        <v>1175</v>
      </c>
    </row>
    <row r="453" s="13" customFormat="1">
      <c r="A453" s="13"/>
      <c r="B453" s="228"/>
      <c r="C453" s="229"/>
      <c r="D453" s="223" t="s">
        <v>150</v>
      </c>
      <c r="E453" s="229"/>
      <c r="F453" s="231" t="s">
        <v>657</v>
      </c>
      <c r="G453" s="229"/>
      <c r="H453" s="232">
        <v>1.0149999999999999</v>
      </c>
      <c r="I453" s="233"/>
      <c r="J453" s="229"/>
      <c r="K453" s="229"/>
      <c r="L453" s="234"/>
      <c r="M453" s="235"/>
      <c r="N453" s="236"/>
      <c r="O453" s="236"/>
      <c r="P453" s="236"/>
      <c r="Q453" s="236"/>
      <c r="R453" s="236"/>
      <c r="S453" s="236"/>
      <c r="T453" s="237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8" t="s">
        <v>150</v>
      </c>
      <c r="AU453" s="238" t="s">
        <v>21</v>
      </c>
      <c r="AV453" s="13" t="s">
        <v>21</v>
      </c>
      <c r="AW453" s="13" t="s">
        <v>4</v>
      </c>
      <c r="AX453" s="13" t="s">
        <v>90</v>
      </c>
      <c r="AY453" s="238" t="s">
        <v>128</v>
      </c>
    </row>
    <row r="454" s="2" customFormat="1" ht="16.5" customHeight="1">
      <c r="A454" s="42"/>
      <c r="B454" s="43"/>
      <c r="C454" s="270" t="s">
        <v>653</v>
      </c>
      <c r="D454" s="270" t="s">
        <v>368</v>
      </c>
      <c r="E454" s="271" t="s">
        <v>1176</v>
      </c>
      <c r="F454" s="272" t="s">
        <v>1177</v>
      </c>
      <c r="G454" s="273" t="s">
        <v>388</v>
      </c>
      <c r="H454" s="274">
        <v>1.0149999999999999</v>
      </c>
      <c r="I454" s="275"/>
      <c r="J454" s="276">
        <f>ROUND(I454*H454,2)</f>
        <v>0</v>
      </c>
      <c r="K454" s="272" t="s">
        <v>44</v>
      </c>
      <c r="L454" s="277"/>
      <c r="M454" s="278" t="s">
        <v>44</v>
      </c>
      <c r="N454" s="279" t="s">
        <v>53</v>
      </c>
      <c r="O454" s="88"/>
      <c r="P454" s="219">
        <f>O454*H454</f>
        <v>0</v>
      </c>
      <c r="Q454" s="219">
        <v>0.00528</v>
      </c>
      <c r="R454" s="219">
        <f>Q454*H454</f>
        <v>0.0053591999999999997</v>
      </c>
      <c r="S454" s="219">
        <v>0</v>
      </c>
      <c r="T454" s="220">
        <f>S454*H454</f>
        <v>0</v>
      </c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R454" s="221" t="s">
        <v>165</v>
      </c>
      <c r="AT454" s="221" t="s">
        <v>368</v>
      </c>
      <c r="AU454" s="221" t="s">
        <v>21</v>
      </c>
      <c r="AY454" s="20" t="s">
        <v>128</v>
      </c>
      <c r="BE454" s="222">
        <f>IF(N454="základní",J454,0)</f>
        <v>0</v>
      </c>
      <c r="BF454" s="222">
        <f>IF(N454="snížená",J454,0)</f>
        <v>0</v>
      </c>
      <c r="BG454" s="222">
        <f>IF(N454="zákl. přenesená",J454,0)</f>
        <v>0</v>
      </c>
      <c r="BH454" s="222">
        <f>IF(N454="sníž. přenesená",J454,0)</f>
        <v>0</v>
      </c>
      <c r="BI454" s="222">
        <f>IF(N454="nulová",J454,0)</f>
        <v>0</v>
      </c>
      <c r="BJ454" s="20" t="s">
        <v>90</v>
      </c>
      <c r="BK454" s="222">
        <f>ROUND(I454*H454,2)</f>
        <v>0</v>
      </c>
      <c r="BL454" s="20" t="s">
        <v>146</v>
      </c>
      <c r="BM454" s="221" t="s">
        <v>1178</v>
      </c>
    </row>
    <row r="455" s="13" customFormat="1">
      <c r="A455" s="13"/>
      <c r="B455" s="228"/>
      <c r="C455" s="229"/>
      <c r="D455" s="223" t="s">
        <v>150</v>
      </c>
      <c r="E455" s="229"/>
      <c r="F455" s="231" t="s">
        <v>657</v>
      </c>
      <c r="G455" s="229"/>
      <c r="H455" s="232">
        <v>1.0149999999999999</v>
      </c>
      <c r="I455" s="233"/>
      <c r="J455" s="229"/>
      <c r="K455" s="229"/>
      <c r="L455" s="234"/>
      <c r="M455" s="235"/>
      <c r="N455" s="236"/>
      <c r="O455" s="236"/>
      <c r="P455" s="236"/>
      <c r="Q455" s="236"/>
      <c r="R455" s="236"/>
      <c r="S455" s="236"/>
      <c r="T455" s="237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8" t="s">
        <v>150</v>
      </c>
      <c r="AU455" s="238" t="s">
        <v>21</v>
      </c>
      <c r="AV455" s="13" t="s">
        <v>21</v>
      </c>
      <c r="AW455" s="13" t="s">
        <v>4</v>
      </c>
      <c r="AX455" s="13" t="s">
        <v>90</v>
      </c>
      <c r="AY455" s="238" t="s">
        <v>128</v>
      </c>
    </row>
    <row r="456" s="2" customFormat="1" ht="24.15" customHeight="1">
      <c r="A456" s="42"/>
      <c r="B456" s="43"/>
      <c r="C456" s="210" t="s">
        <v>658</v>
      </c>
      <c r="D456" s="210" t="s">
        <v>131</v>
      </c>
      <c r="E456" s="211" t="s">
        <v>633</v>
      </c>
      <c r="F456" s="212" t="s">
        <v>634</v>
      </c>
      <c r="G456" s="213" t="s">
        <v>388</v>
      </c>
      <c r="H456" s="214">
        <v>23</v>
      </c>
      <c r="I456" s="215"/>
      <c r="J456" s="216">
        <f>ROUND(I456*H456,2)</f>
        <v>0</v>
      </c>
      <c r="K456" s="212" t="s">
        <v>221</v>
      </c>
      <c r="L456" s="48"/>
      <c r="M456" s="217" t="s">
        <v>44</v>
      </c>
      <c r="N456" s="218" t="s">
        <v>53</v>
      </c>
      <c r="O456" s="88"/>
      <c r="P456" s="219">
        <f>O456*H456</f>
        <v>0</v>
      </c>
      <c r="Q456" s="219">
        <v>0</v>
      </c>
      <c r="R456" s="219">
        <f>Q456*H456</f>
        <v>0</v>
      </c>
      <c r="S456" s="219">
        <v>0</v>
      </c>
      <c r="T456" s="220">
        <f>S456*H456</f>
        <v>0</v>
      </c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R456" s="221" t="s">
        <v>146</v>
      </c>
      <c r="AT456" s="221" t="s">
        <v>131</v>
      </c>
      <c r="AU456" s="221" t="s">
        <v>21</v>
      </c>
      <c r="AY456" s="20" t="s">
        <v>128</v>
      </c>
      <c r="BE456" s="222">
        <f>IF(N456="základní",J456,0)</f>
        <v>0</v>
      </c>
      <c r="BF456" s="222">
        <f>IF(N456="snížená",J456,0)</f>
        <v>0</v>
      </c>
      <c r="BG456" s="222">
        <f>IF(N456="zákl. přenesená",J456,0)</f>
        <v>0</v>
      </c>
      <c r="BH456" s="222">
        <f>IF(N456="sníž. přenesená",J456,0)</f>
        <v>0</v>
      </c>
      <c r="BI456" s="222">
        <f>IF(N456="nulová",J456,0)</f>
        <v>0</v>
      </c>
      <c r="BJ456" s="20" t="s">
        <v>90</v>
      </c>
      <c r="BK456" s="222">
        <f>ROUND(I456*H456,2)</f>
        <v>0</v>
      </c>
      <c r="BL456" s="20" t="s">
        <v>146</v>
      </c>
      <c r="BM456" s="221" t="s">
        <v>635</v>
      </c>
    </row>
    <row r="457" s="2" customFormat="1">
      <c r="A457" s="42"/>
      <c r="B457" s="43"/>
      <c r="C457" s="44"/>
      <c r="D457" s="243" t="s">
        <v>223</v>
      </c>
      <c r="E457" s="44"/>
      <c r="F457" s="244" t="s">
        <v>636</v>
      </c>
      <c r="G457" s="44"/>
      <c r="H457" s="44"/>
      <c r="I457" s="225"/>
      <c r="J457" s="44"/>
      <c r="K457" s="44"/>
      <c r="L457" s="48"/>
      <c r="M457" s="226"/>
      <c r="N457" s="227"/>
      <c r="O457" s="88"/>
      <c r="P457" s="88"/>
      <c r="Q457" s="88"/>
      <c r="R457" s="88"/>
      <c r="S457" s="88"/>
      <c r="T457" s="89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T457" s="20" t="s">
        <v>223</v>
      </c>
      <c r="AU457" s="20" t="s">
        <v>21</v>
      </c>
    </row>
    <row r="458" s="13" customFormat="1">
      <c r="A458" s="13"/>
      <c r="B458" s="228"/>
      <c r="C458" s="229"/>
      <c r="D458" s="223" t="s">
        <v>150</v>
      </c>
      <c r="E458" s="230" t="s">
        <v>44</v>
      </c>
      <c r="F458" s="231" t="s">
        <v>637</v>
      </c>
      <c r="G458" s="229"/>
      <c r="H458" s="232">
        <v>1</v>
      </c>
      <c r="I458" s="233"/>
      <c r="J458" s="229"/>
      <c r="K458" s="229"/>
      <c r="L458" s="234"/>
      <c r="M458" s="235"/>
      <c r="N458" s="236"/>
      <c r="O458" s="236"/>
      <c r="P458" s="236"/>
      <c r="Q458" s="236"/>
      <c r="R458" s="236"/>
      <c r="S458" s="236"/>
      <c r="T458" s="237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8" t="s">
        <v>150</v>
      </c>
      <c r="AU458" s="238" t="s">
        <v>21</v>
      </c>
      <c r="AV458" s="13" t="s">
        <v>21</v>
      </c>
      <c r="AW458" s="13" t="s">
        <v>42</v>
      </c>
      <c r="AX458" s="13" t="s">
        <v>82</v>
      </c>
      <c r="AY458" s="238" t="s">
        <v>128</v>
      </c>
    </row>
    <row r="459" s="13" customFormat="1">
      <c r="A459" s="13"/>
      <c r="B459" s="228"/>
      <c r="C459" s="229"/>
      <c r="D459" s="223" t="s">
        <v>150</v>
      </c>
      <c r="E459" s="230" t="s">
        <v>44</v>
      </c>
      <c r="F459" s="231" t="s">
        <v>1179</v>
      </c>
      <c r="G459" s="229"/>
      <c r="H459" s="232">
        <v>11</v>
      </c>
      <c r="I459" s="233"/>
      <c r="J459" s="229"/>
      <c r="K459" s="229"/>
      <c r="L459" s="234"/>
      <c r="M459" s="235"/>
      <c r="N459" s="236"/>
      <c r="O459" s="236"/>
      <c r="P459" s="236"/>
      <c r="Q459" s="236"/>
      <c r="R459" s="236"/>
      <c r="S459" s="236"/>
      <c r="T459" s="237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8" t="s">
        <v>150</v>
      </c>
      <c r="AU459" s="238" t="s">
        <v>21</v>
      </c>
      <c r="AV459" s="13" t="s">
        <v>21</v>
      </c>
      <c r="AW459" s="13" t="s">
        <v>42</v>
      </c>
      <c r="AX459" s="13" t="s">
        <v>82</v>
      </c>
      <c r="AY459" s="238" t="s">
        <v>128</v>
      </c>
    </row>
    <row r="460" s="13" customFormat="1">
      <c r="A460" s="13"/>
      <c r="B460" s="228"/>
      <c r="C460" s="229"/>
      <c r="D460" s="223" t="s">
        <v>150</v>
      </c>
      <c r="E460" s="230" t="s">
        <v>44</v>
      </c>
      <c r="F460" s="231" t="s">
        <v>1180</v>
      </c>
      <c r="G460" s="229"/>
      <c r="H460" s="232">
        <v>11</v>
      </c>
      <c r="I460" s="233"/>
      <c r="J460" s="229"/>
      <c r="K460" s="229"/>
      <c r="L460" s="234"/>
      <c r="M460" s="235"/>
      <c r="N460" s="236"/>
      <c r="O460" s="236"/>
      <c r="P460" s="236"/>
      <c r="Q460" s="236"/>
      <c r="R460" s="236"/>
      <c r="S460" s="236"/>
      <c r="T460" s="237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8" t="s">
        <v>150</v>
      </c>
      <c r="AU460" s="238" t="s">
        <v>21</v>
      </c>
      <c r="AV460" s="13" t="s">
        <v>21</v>
      </c>
      <c r="AW460" s="13" t="s">
        <v>42</v>
      </c>
      <c r="AX460" s="13" t="s">
        <v>82</v>
      </c>
      <c r="AY460" s="238" t="s">
        <v>128</v>
      </c>
    </row>
    <row r="461" s="14" customFormat="1">
      <c r="A461" s="14"/>
      <c r="B461" s="245"/>
      <c r="C461" s="246"/>
      <c r="D461" s="223" t="s">
        <v>150</v>
      </c>
      <c r="E461" s="247" t="s">
        <v>44</v>
      </c>
      <c r="F461" s="248" t="s">
        <v>245</v>
      </c>
      <c r="G461" s="246"/>
      <c r="H461" s="249">
        <v>23</v>
      </c>
      <c r="I461" s="250"/>
      <c r="J461" s="246"/>
      <c r="K461" s="246"/>
      <c r="L461" s="251"/>
      <c r="M461" s="252"/>
      <c r="N461" s="253"/>
      <c r="O461" s="253"/>
      <c r="P461" s="253"/>
      <c r="Q461" s="253"/>
      <c r="R461" s="253"/>
      <c r="S461" s="253"/>
      <c r="T461" s="25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5" t="s">
        <v>150</v>
      </c>
      <c r="AU461" s="255" t="s">
        <v>21</v>
      </c>
      <c r="AV461" s="14" t="s">
        <v>146</v>
      </c>
      <c r="AW461" s="14" t="s">
        <v>42</v>
      </c>
      <c r="AX461" s="14" t="s">
        <v>90</v>
      </c>
      <c r="AY461" s="255" t="s">
        <v>128</v>
      </c>
    </row>
    <row r="462" s="2" customFormat="1" ht="16.5" customHeight="1">
      <c r="A462" s="42"/>
      <c r="B462" s="43"/>
      <c r="C462" s="270" t="s">
        <v>663</v>
      </c>
      <c r="D462" s="270" t="s">
        <v>368</v>
      </c>
      <c r="E462" s="271" t="s">
        <v>641</v>
      </c>
      <c r="F462" s="272" t="s">
        <v>642</v>
      </c>
      <c r="G462" s="273" t="s">
        <v>388</v>
      </c>
      <c r="H462" s="274">
        <v>11.164999999999999</v>
      </c>
      <c r="I462" s="275"/>
      <c r="J462" s="276">
        <f>ROUND(I462*H462,2)</f>
        <v>0</v>
      </c>
      <c r="K462" s="272" t="s">
        <v>221</v>
      </c>
      <c r="L462" s="277"/>
      <c r="M462" s="278" t="s">
        <v>44</v>
      </c>
      <c r="N462" s="279" t="s">
        <v>53</v>
      </c>
      <c r="O462" s="88"/>
      <c r="P462" s="219">
        <f>O462*H462</f>
        <v>0</v>
      </c>
      <c r="Q462" s="219">
        <v>0.00297</v>
      </c>
      <c r="R462" s="219">
        <f>Q462*H462</f>
        <v>0.033160049999999996</v>
      </c>
      <c r="S462" s="219">
        <v>0</v>
      </c>
      <c r="T462" s="220">
        <f>S462*H462</f>
        <v>0</v>
      </c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R462" s="221" t="s">
        <v>165</v>
      </c>
      <c r="AT462" s="221" t="s">
        <v>368</v>
      </c>
      <c r="AU462" s="221" t="s">
        <v>21</v>
      </c>
      <c r="AY462" s="20" t="s">
        <v>128</v>
      </c>
      <c r="BE462" s="222">
        <f>IF(N462="základní",J462,0)</f>
        <v>0</v>
      </c>
      <c r="BF462" s="222">
        <f>IF(N462="snížená",J462,0)</f>
        <v>0</v>
      </c>
      <c r="BG462" s="222">
        <f>IF(N462="zákl. přenesená",J462,0)</f>
        <v>0</v>
      </c>
      <c r="BH462" s="222">
        <f>IF(N462="sníž. přenesená",J462,0)</f>
        <v>0</v>
      </c>
      <c r="BI462" s="222">
        <f>IF(N462="nulová",J462,0)</f>
        <v>0</v>
      </c>
      <c r="BJ462" s="20" t="s">
        <v>90</v>
      </c>
      <c r="BK462" s="222">
        <f>ROUND(I462*H462,2)</f>
        <v>0</v>
      </c>
      <c r="BL462" s="20" t="s">
        <v>146</v>
      </c>
      <c r="BM462" s="221" t="s">
        <v>643</v>
      </c>
    </row>
    <row r="463" s="13" customFormat="1">
      <c r="A463" s="13"/>
      <c r="B463" s="228"/>
      <c r="C463" s="229"/>
      <c r="D463" s="223" t="s">
        <v>150</v>
      </c>
      <c r="E463" s="229"/>
      <c r="F463" s="231" t="s">
        <v>1181</v>
      </c>
      <c r="G463" s="229"/>
      <c r="H463" s="232">
        <v>11.164999999999999</v>
      </c>
      <c r="I463" s="233"/>
      <c r="J463" s="229"/>
      <c r="K463" s="229"/>
      <c r="L463" s="234"/>
      <c r="M463" s="235"/>
      <c r="N463" s="236"/>
      <c r="O463" s="236"/>
      <c r="P463" s="236"/>
      <c r="Q463" s="236"/>
      <c r="R463" s="236"/>
      <c r="S463" s="236"/>
      <c r="T463" s="237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8" t="s">
        <v>150</v>
      </c>
      <c r="AU463" s="238" t="s">
        <v>21</v>
      </c>
      <c r="AV463" s="13" t="s">
        <v>21</v>
      </c>
      <c r="AW463" s="13" t="s">
        <v>4</v>
      </c>
      <c r="AX463" s="13" t="s">
        <v>90</v>
      </c>
      <c r="AY463" s="238" t="s">
        <v>128</v>
      </c>
    </row>
    <row r="464" s="2" customFormat="1" ht="24.15" customHeight="1">
      <c r="A464" s="42"/>
      <c r="B464" s="43"/>
      <c r="C464" s="270" t="s">
        <v>667</v>
      </c>
      <c r="D464" s="270" t="s">
        <v>368</v>
      </c>
      <c r="E464" s="271" t="s">
        <v>646</v>
      </c>
      <c r="F464" s="272" t="s">
        <v>647</v>
      </c>
      <c r="G464" s="273" t="s">
        <v>388</v>
      </c>
      <c r="H464" s="274">
        <v>11.164999999999999</v>
      </c>
      <c r="I464" s="275"/>
      <c r="J464" s="276">
        <f>ROUND(I464*H464,2)</f>
        <v>0</v>
      </c>
      <c r="K464" s="272" t="s">
        <v>44</v>
      </c>
      <c r="L464" s="277"/>
      <c r="M464" s="278" t="s">
        <v>44</v>
      </c>
      <c r="N464" s="279" t="s">
        <v>53</v>
      </c>
      <c r="O464" s="88"/>
      <c r="P464" s="219">
        <f>O464*H464</f>
        <v>0</v>
      </c>
      <c r="Q464" s="219">
        <v>0.001</v>
      </c>
      <c r="R464" s="219">
        <f>Q464*H464</f>
        <v>0.011165</v>
      </c>
      <c r="S464" s="219">
        <v>0</v>
      </c>
      <c r="T464" s="220">
        <f>S464*H464</f>
        <v>0</v>
      </c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R464" s="221" t="s">
        <v>165</v>
      </c>
      <c r="AT464" s="221" t="s">
        <v>368</v>
      </c>
      <c r="AU464" s="221" t="s">
        <v>21</v>
      </c>
      <c r="AY464" s="20" t="s">
        <v>128</v>
      </c>
      <c r="BE464" s="222">
        <f>IF(N464="základní",J464,0)</f>
        <v>0</v>
      </c>
      <c r="BF464" s="222">
        <f>IF(N464="snížená",J464,0)</f>
        <v>0</v>
      </c>
      <c r="BG464" s="222">
        <f>IF(N464="zákl. přenesená",J464,0)</f>
        <v>0</v>
      </c>
      <c r="BH464" s="222">
        <f>IF(N464="sníž. přenesená",J464,0)</f>
        <v>0</v>
      </c>
      <c r="BI464" s="222">
        <f>IF(N464="nulová",J464,0)</f>
        <v>0</v>
      </c>
      <c r="BJ464" s="20" t="s">
        <v>90</v>
      </c>
      <c r="BK464" s="222">
        <f>ROUND(I464*H464,2)</f>
        <v>0</v>
      </c>
      <c r="BL464" s="20" t="s">
        <v>146</v>
      </c>
      <c r="BM464" s="221" t="s">
        <v>648</v>
      </c>
    </row>
    <row r="465" s="13" customFormat="1">
      <c r="A465" s="13"/>
      <c r="B465" s="228"/>
      <c r="C465" s="229"/>
      <c r="D465" s="223" t="s">
        <v>150</v>
      </c>
      <c r="E465" s="229"/>
      <c r="F465" s="231" t="s">
        <v>1181</v>
      </c>
      <c r="G465" s="229"/>
      <c r="H465" s="232">
        <v>11.164999999999999</v>
      </c>
      <c r="I465" s="233"/>
      <c r="J465" s="229"/>
      <c r="K465" s="229"/>
      <c r="L465" s="234"/>
      <c r="M465" s="235"/>
      <c r="N465" s="236"/>
      <c r="O465" s="236"/>
      <c r="P465" s="236"/>
      <c r="Q465" s="236"/>
      <c r="R465" s="236"/>
      <c r="S465" s="236"/>
      <c r="T465" s="237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8" t="s">
        <v>150</v>
      </c>
      <c r="AU465" s="238" t="s">
        <v>21</v>
      </c>
      <c r="AV465" s="13" t="s">
        <v>21</v>
      </c>
      <c r="AW465" s="13" t="s">
        <v>4</v>
      </c>
      <c r="AX465" s="13" t="s">
        <v>90</v>
      </c>
      <c r="AY465" s="238" t="s">
        <v>128</v>
      </c>
    </row>
    <row r="466" s="2" customFormat="1" ht="16.5" customHeight="1">
      <c r="A466" s="42"/>
      <c r="B466" s="43"/>
      <c r="C466" s="270" t="s">
        <v>673</v>
      </c>
      <c r="D466" s="270" t="s">
        <v>368</v>
      </c>
      <c r="E466" s="271" t="s">
        <v>650</v>
      </c>
      <c r="F466" s="272" t="s">
        <v>651</v>
      </c>
      <c r="G466" s="273" t="s">
        <v>388</v>
      </c>
      <c r="H466" s="274">
        <v>11.164999999999999</v>
      </c>
      <c r="I466" s="275"/>
      <c r="J466" s="276">
        <f>ROUND(I466*H466,2)</f>
        <v>0</v>
      </c>
      <c r="K466" s="272" t="s">
        <v>221</v>
      </c>
      <c r="L466" s="277"/>
      <c r="M466" s="278" t="s">
        <v>44</v>
      </c>
      <c r="N466" s="279" t="s">
        <v>53</v>
      </c>
      <c r="O466" s="88"/>
      <c r="P466" s="219">
        <f>O466*H466</f>
        <v>0</v>
      </c>
      <c r="Q466" s="219">
        <v>0.0035899999999999999</v>
      </c>
      <c r="R466" s="219">
        <f>Q466*H466</f>
        <v>0.040082349999999996</v>
      </c>
      <c r="S466" s="219">
        <v>0</v>
      </c>
      <c r="T466" s="220">
        <f>S466*H466</f>
        <v>0</v>
      </c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R466" s="221" t="s">
        <v>165</v>
      </c>
      <c r="AT466" s="221" t="s">
        <v>368</v>
      </c>
      <c r="AU466" s="221" t="s">
        <v>21</v>
      </c>
      <c r="AY466" s="20" t="s">
        <v>128</v>
      </c>
      <c r="BE466" s="222">
        <f>IF(N466="základní",J466,0)</f>
        <v>0</v>
      </c>
      <c r="BF466" s="222">
        <f>IF(N466="snížená",J466,0)</f>
        <v>0</v>
      </c>
      <c r="BG466" s="222">
        <f>IF(N466="zákl. přenesená",J466,0)</f>
        <v>0</v>
      </c>
      <c r="BH466" s="222">
        <f>IF(N466="sníž. přenesená",J466,0)</f>
        <v>0</v>
      </c>
      <c r="BI466" s="222">
        <f>IF(N466="nulová",J466,0)</f>
        <v>0</v>
      </c>
      <c r="BJ466" s="20" t="s">
        <v>90</v>
      </c>
      <c r="BK466" s="222">
        <f>ROUND(I466*H466,2)</f>
        <v>0</v>
      </c>
      <c r="BL466" s="20" t="s">
        <v>146</v>
      </c>
      <c r="BM466" s="221" t="s">
        <v>652</v>
      </c>
    </row>
    <row r="467" s="13" customFormat="1">
      <c r="A467" s="13"/>
      <c r="B467" s="228"/>
      <c r="C467" s="229"/>
      <c r="D467" s="223" t="s">
        <v>150</v>
      </c>
      <c r="E467" s="230" t="s">
        <v>44</v>
      </c>
      <c r="F467" s="231" t="s">
        <v>180</v>
      </c>
      <c r="G467" s="229"/>
      <c r="H467" s="232">
        <v>11</v>
      </c>
      <c r="I467" s="233"/>
      <c r="J467" s="229"/>
      <c r="K467" s="229"/>
      <c r="L467" s="234"/>
      <c r="M467" s="235"/>
      <c r="N467" s="236"/>
      <c r="O467" s="236"/>
      <c r="P467" s="236"/>
      <c r="Q467" s="236"/>
      <c r="R467" s="236"/>
      <c r="S467" s="236"/>
      <c r="T467" s="237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8" t="s">
        <v>150</v>
      </c>
      <c r="AU467" s="238" t="s">
        <v>21</v>
      </c>
      <c r="AV467" s="13" t="s">
        <v>21</v>
      </c>
      <c r="AW467" s="13" t="s">
        <v>42</v>
      </c>
      <c r="AX467" s="13" t="s">
        <v>90</v>
      </c>
      <c r="AY467" s="238" t="s">
        <v>128</v>
      </c>
    </row>
    <row r="468" s="13" customFormat="1">
      <c r="A468" s="13"/>
      <c r="B468" s="228"/>
      <c r="C468" s="229"/>
      <c r="D468" s="223" t="s">
        <v>150</v>
      </c>
      <c r="E468" s="229"/>
      <c r="F468" s="231" t="s">
        <v>1181</v>
      </c>
      <c r="G468" s="229"/>
      <c r="H468" s="232">
        <v>11.164999999999999</v>
      </c>
      <c r="I468" s="233"/>
      <c r="J468" s="229"/>
      <c r="K468" s="229"/>
      <c r="L468" s="234"/>
      <c r="M468" s="235"/>
      <c r="N468" s="236"/>
      <c r="O468" s="236"/>
      <c r="P468" s="236"/>
      <c r="Q468" s="236"/>
      <c r="R468" s="236"/>
      <c r="S468" s="236"/>
      <c r="T468" s="237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8" t="s">
        <v>150</v>
      </c>
      <c r="AU468" s="238" t="s">
        <v>21</v>
      </c>
      <c r="AV468" s="13" t="s">
        <v>21</v>
      </c>
      <c r="AW468" s="13" t="s">
        <v>4</v>
      </c>
      <c r="AX468" s="13" t="s">
        <v>90</v>
      </c>
      <c r="AY468" s="238" t="s">
        <v>128</v>
      </c>
    </row>
    <row r="469" s="2" customFormat="1" ht="16.5" customHeight="1">
      <c r="A469" s="42"/>
      <c r="B469" s="43"/>
      <c r="C469" s="270" t="s">
        <v>679</v>
      </c>
      <c r="D469" s="270" t="s">
        <v>368</v>
      </c>
      <c r="E469" s="271" t="s">
        <v>654</v>
      </c>
      <c r="F469" s="272" t="s">
        <v>655</v>
      </c>
      <c r="G469" s="273" t="s">
        <v>388</v>
      </c>
      <c r="H469" s="274">
        <v>1.0149999999999999</v>
      </c>
      <c r="I469" s="275"/>
      <c r="J469" s="276">
        <f>ROUND(I469*H469,2)</f>
        <v>0</v>
      </c>
      <c r="K469" s="272" t="s">
        <v>44</v>
      </c>
      <c r="L469" s="277"/>
      <c r="M469" s="278" t="s">
        <v>44</v>
      </c>
      <c r="N469" s="279" t="s">
        <v>53</v>
      </c>
      <c r="O469" s="88"/>
      <c r="P469" s="219">
        <f>O469*H469</f>
        <v>0</v>
      </c>
      <c r="Q469" s="219">
        <v>0.0082199999999999999</v>
      </c>
      <c r="R469" s="219">
        <f>Q469*H469</f>
        <v>0.0083432999999999997</v>
      </c>
      <c r="S469" s="219">
        <v>0</v>
      </c>
      <c r="T469" s="220">
        <f>S469*H469</f>
        <v>0</v>
      </c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R469" s="221" t="s">
        <v>165</v>
      </c>
      <c r="AT469" s="221" t="s">
        <v>368</v>
      </c>
      <c r="AU469" s="221" t="s">
        <v>21</v>
      </c>
      <c r="AY469" s="20" t="s">
        <v>128</v>
      </c>
      <c r="BE469" s="222">
        <f>IF(N469="základní",J469,0)</f>
        <v>0</v>
      </c>
      <c r="BF469" s="222">
        <f>IF(N469="snížená",J469,0)</f>
        <v>0</v>
      </c>
      <c r="BG469" s="222">
        <f>IF(N469="zákl. přenesená",J469,0)</f>
        <v>0</v>
      </c>
      <c r="BH469" s="222">
        <f>IF(N469="sníž. přenesená",J469,0)</f>
        <v>0</v>
      </c>
      <c r="BI469" s="222">
        <f>IF(N469="nulová",J469,0)</f>
        <v>0</v>
      </c>
      <c r="BJ469" s="20" t="s">
        <v>90</v>
      </c>
      <c r="BK469" s="222">
        <f>ROUND(I469*H469,2)</f>
        <v>0</v>
      </c>
      <c r="BL469" s="20" t="s">
        <v>146</v>
      </c>
      <c r="BM469" s="221" t="s">
        <v>656</v>
      </c>
    </row>
    <row r="470" s="13" customFormat="1">
      <c r="A470" s="13"/>
      <c r="B470" s="228"/>
      <c r="C470" s="229"/>
      <c r="D470" s="223" t="s">
        <v>150</v>
      </c>
      <c r="E470" s="229"/>
      <c r="F470" s="231" t="s">
        <v>657</v>
      </c>
      <c r="G470" s="229"/>
      <c r="H470" s="232">
        <v>1.0149999999999999</v>
      </c>
      <c r="I470" s="233"/>
      <c r="J470" s="229"/>
      <c r="K470" s="229"/>
      <c r="L470" s="234"/>
      <c r="M470" s="235"/>
      <c r="N470" s="236"/>
      <c r="O470" s="236"/>
      <c r="P470" s="236"/>
      <c r="Q470" s="236"/>
      <c r="R470" s="236"/>
      <c r="S470" s="236"/>
      <c r="T470" s="237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8" t="s">
        <v>150</v>
      </c>
      <c r="AU470" s="238" t="s">
        <v>21</v>
      </c>
      <c r="AV470" s="13" t="s">
        <v>21</v>
      </c>
      <c r="AW470" s="13" t="s">
        <v>4</v>
      </c>
      <c r="AX470" s="13" t="s">
        <v>90</v>
      </c>
      <c r="AY470" s="238" t="s">
        <v>128</v>
      </c>
    </row>
    <row r="471" s="2" customFormat="1" ht="24.15" customHeight="1">
      <c r="A471" s="42"/>
      <c r="B471" s="43"/>
      <c r="C471" s="210" t="s">
        <v>683</v>
      </c>
      <c r="D471" s="210" t="s">
        <v>131</v>
      </c>
      <c r="E471" s="211" t="s">
        <v>592</v>
      </c>
      <c r="F471" s="212" t="s">
        <v>593</v>
      </c>
      <c r="G471" s="213" t="s">
        <v>234</v>
      </c>
      <c r="H471" s="214">
        <v>890</v>
      </c>
      <c r="I471" s="215"/>
      <c r="J471" s="216">
        <f>ROUND(I471*H471,2)</f>
        <v>0</v>
      </c>
      <c r="K471" s="212" t="s">
        <v>221</v>
      </c>
      <c r="L471" s="48"/>
      <c r="M471" s="217" t="s">
        <v>44</v>
      </c>
      <c r="N471" s="218" t="s">
        <v>53</v>
      </c>
      <c r="O471" s="88"/>
      <c r="P471" s="219">
        <f>O471*H471</f>
        <v>0</v>
      </c>
      <c r="Q471" s="219">
        <v>0</v>
      </c>
      <c r="R471" s="219">
        <f>Q471*H471</f>
        <v>0</v>
      </c>
      <c r="S471" s="219">
        <v>0</v>
      </c>
      <c r="T471" s="220">
        <f>S471*H471</f>
        <v>0</v>
      </c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R471" s="221" t="s">
        <v>146</v>
      </c>
      <c r="AT471" s="221" t="s">
        <v>131</v>
      </c>
      <c r="AU471" s="221" t="s">
        <v>21</v>
      </c>
      <c r="AY471" s="20" t="s">
        <v>128</v>
      </c>
      <c r="BE471" s="222">
        <f>IF(N471="základní",J471,0)</f>
        <v>0</v>
      </c>
      <c r="BF471" s="222">
        <f>IF(N471="snížená",J471,0)</f>
        <v>0</v>
      </c>
      <c r="BG471" s="222">
        <f>IF(N471="zákl. přenesená",J471,0)</f>
        <v>0</v>
      </c>
      <c r="BH471" s="222">
        <f>IF(N471="sníž. přenesená",J471,0)</f>
        <v>0</v>
      </c>
      <c r="BI471" s="222">
        <f>IF(N471="nulová",J471,0)</f>
        <v>0</v>
      </c>
      <c r="BJ471" s="20" t="s">
        <v>90</v>
      </c>
      <c r="BK471" s="222">
        <f>ROUND(I471*H471,2)</f>
        <v>0</v>
      </c>
      <c r="BL471" s="20" t="s">
        <v>146</v>
      </c>
      <c r="BM471" s="221" t="s">
        <v>1182</v>
      </c>
    </row>
    <row r="472" s="2" customFormat="1">
      <c r="A472" s="42"/>
      <c r="B472" s="43"/>
      <c r="C472" s="44"/>
      <c r="D472" s="243" t="s">
        <v>223</v>
      </c>
      <c r="E472" s="44"/>
      <c r="F472" s="244" t="s">
        <v>595</v>
      </c>
      <c r="G472" s="44"/>
      <c r="H472" s="44"/>
      <c r="I472" s="225"/>
      <c r="J472" s="44"/>
      <c r="K472" s="44"/>
      <c r="L472" s="48"/>
      <c r="M472" s="226"/>
      <c r="N472" s="227"/>
      <c r="O472" s="88"/>
      <c r="P472" s="88"/>
      <c r="Q472" s="88"/>
      <c r="R472" s="88"/>
      <c r="S472" s="88"/>
      <c r="T472" s="89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T472" s="20" t="s">
        <v>223</v>
      </c>
      <c r="AU472" s="20" t="s">
        <v>21</v>
      </c>
    </row>
    <row r="473" s="13" customFormat="1">
      <c r="A473" s="13"/>
      <c r="B473" s="228"/>
      <c r="C473" s="229"/>
      <c r="D473" s="223" t="s">
        <v>150</v>
      </c>
      <c r="E473" s="230" t="s">
        <v>44</v>
      </c>
      <c r="F473" s="231" t="s">
        <v>1183</v>
      </c>
      <c r="G473" s="229"/>
      <c r="H473" s="232">
        <v>890</v>
      </c>
      <c r="I473" s="233"/>
      <c r="J473" s="229"/>
      <c r="K473" s="229"/>
      <c r="L473" s="234"/>
      <c r="M473" s="235"/>
      <c r="N473" s="236"/>
      <c r="O473" s="236"/>
      <c r="P473" s="236"/>
      <c r="Q473" s="236"/>
      <c r="R473" s="236"/>
      <c r="S473" s="236"/>
      <c r="T473" s="237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8" t="s">
        <v>150</v>
      </c>
      <c r="AU473" s="238" t="s">
        <v>21</v>
      </c>
      <c r="AV473" s="13" t="s">
        <v>21</v>
      </c>
      <c r="AW473" s="13" t="s">
        <v>42</v>
      </c>
      <c r="AX473" s="13" t="s">
        <v>90</v>
      </c>
      <c r="AY473" s="238" t="s">
        <v>128</v>
      </c>
    </row>
    <row r="474" s="2" customFormat="1" ht="16.5" customHeight="1">
      <c r="A474" s="42"/>
      <c r="B474" s="43"/>
      <c r="C474" s="270" t="s">
        <v>687</v>
      </c>
      <c r="D474" s="270" t="s">
        <v>368</v>
      </c>
      <c r="E474" s="271" t="s">
        <v>598</v>
      </c>
      <c r="F474" s="272" t="s">
        <v>599</v>
      </c>
      <c r="G474" s="273" t="s">
        <v>234</v>
      </c>
      <c r="H474" s="274">
        <v>294.35000000000002</v>
      </c>
      <c r="I474" s="275"/>
      <c r="J474" s="276">
        <f>ROUND(I474*H474,2)</f>
        <v>0</v>
      </c>
      <c r="K474" s="272" t="s">
        <v>221</v>
      </c>
      <c r="L474" s="277"/>
      <c r="M474" s="278" t="s">
        <v>44</v>
      </c>
      <c r="N474" s="279" t="s">
        <v>53</v>
      </c>
      <c r="O474" s="88"/>
      <c r="P474" s="219">
        <f>O474*H474</f>
        <v>0</v>
      </c>
      <c r="Q474" s="219">
        <v>0.00071000000000000002</v>
      </c>
      <c r="R474" s="219">
        <f>Q474*H474</f>
        <v>0.20898850000000002</v>
      </c>
      <c r="S474" s="219">
        <v>0</v>
      </c>
      <c r="T474" s="220">
        <f>S474*H474</f>
        <v>0</v>
      </c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R474" s="221" t="s">
        <v>165</v>
      </c>
      <c r="AT474" s="221" t="s">
        <v>368</v>
      </c>
      <c r="AU474" s="221" t="s">
        <v>21</v>
      </c>
      <c r="AY474" s="20" t="s">
        <v>128</v>
      </c>
      <c r="BE474" s="222">
        <f>IF(N474="základní",J474,0)</f>
        <v>0</v>
      </c>
      <c r="BF474" s="222">
        <f>IF(N474="snížená",J474,0)</f>
        <v>0</v>
      </c>
      <c r="BG474" s="222">
        <f>IF(N474="zákl. přenesená",J474,0)</f>
        <v>0</v>
      </c>
      <c r="BH474" s="222">
        <f>IF(N474="sníž. přenesená",J474,0)</f>
        <v>0</v>
      </c>
      <c r="BI474" s="222">
        <f>IF(N474="nulová",J474,0)</f>
        <v>0</v>
      </c>
      <c r="BJ474" s="20" t="s">
        <v>90</v>
      </c>
      <c r="BK474" s="222">
        <f>ROUND(I474*H474,2)</f>
        <v>0</v>
      </c>
      <c r="BL474" s="20" t="s">
        <v>146</v>
      </c>
      <c r="BM474" s="221" t="s">
        <v>1184</v>
      </c>
    </row>
    <row r="475" s="13" customFormat="1">
      <c r="A475" s="13"/>
      <c r="B475" s="228"/>
      <c r="C475" s="229"/>
      <c r="D475" s="223" t="s">
        <v>150</v>
      </c>
      <c r="E475" s="230" t="s">
        <v>44</v>
      </c>
      <c r="F475" s="231" t="s">
        <v>1185</v>
      </c>
      <c r="G475" s="229"/>
      <c r="H475" s="232">
        <v>290</v>
      </c>
      <c r="I475" s="233"/>
      <c r="J475" s="229"/>
      <c r="K475" s="229"/>
      <c r="L475" s="234"/>
      <c r="M475" s="235"/>
      <c r="N475" s="236"/>
      <c r="O475" s="236"/>
      <c r="P475" s="236"/>
      <c r="Q475" s="236"/>
      <c r="R475" s="236"/>
      <c r="S475" s="236"/>
      <c r="T475" s="237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8" t="s">
        <v>150</v>
      </c>
      <c r="AU475" s="238" t="s">
        <v>21</v>
      </c>
      <c r="AV475" s="13" t="s">
        <v>21</v>
      </c>
      <c r="AW475" s="13" t="s">
        <v>42</v>
      </c>
      <c r="AX475" s="13" t="s">
        <v>90</v>
      </c>
      <c r="AY475" s="238" t="s">
        <v>128</v>
      </c>
    </row>
    <row r="476" s="13" customFormat="1">
      <c r="A476" s="13"/>
      <c r="B476" s="228"/>
      <c r="C476" s="229"/>
      <c r="D476" s="223" t="s">
        <v>150</v>
      </c>
      <c r="E476" s="229"/>
      <c r="F476" s="231" t="s">
        <v>1186</v>
      </c>
      <c r="G476" s="229"/>
      <c r="H476" s="232">
        <v>294.35000000000002</v>
      </c>
      <c r="I476" s="233"/>
      <c r="J476" s="229"/>
      <c r="K476" s="229"/>
      <c r="L476" s="234"/>
      <c r="M476" s="235"/>
      <c r="N476" s="236"/>
      <c r="O476" s="236"/>
      <c r="P476" s="236"/>
      <c r="Q476" s="236"/>
      <c r="R476" s="236"/>
      <c r="S476" s="236"/>
      <c r="T476" s="237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8" t="s">
        <v>150</v>
      </c>
      <c r="AU476" s="238" t="s">
        <v>21</v>
      </c>
      <c r="AV476" s="13" t="s">
        <v>21</v>
      </c>
      <c r="AW476" s="13" t="s">
        <v>4</v>
      </c>
      <c r="AX476" s="13" t="s">
        <v>90</v>
      </c>
      <c r="AY476" s="238" t="s">
        <v>128</v>
      </c>
    </row>
    <row r="477" s="2" customFormat="1" ht="16.5" customHeight="1">
      <c r="A477" s="42"/>
      <c r="B477" s="43"/>
      <c r="C477" s="210" t="s">
        <v>691</v>
      </c>
      <c r="D477" s="210" t="s">
        <v>131</v>
      </c>
      <c r="E477" s="211" t="s">
        <v>604</v>
      </c>
      <c r="F477" s="212" t="s">
        <v>605</v>
      </c>
      <c r="G477" s="213" t="s">
        <v>234</v>
      </c>
      <c r="H477" s="214">
        <v>890</v>
      </c>
      <c r="I477" s="215"/>
      <c r="J477" s="216">
        <f>ROUND(I477*H477,2)</f>
        <v>0</v>
      </c>
      <c r="K477" s="212" t="s">
        <v>221</v>
      </c>
      <c r="L477" s="48"/>
      <c r="M477" s="217" t="s">
        <v>44</v>
      </c>
      <c r="N477" s="218" t="s">
        <v>53</v>
      </c>
      <c r="O477" s="88"/>
      <c r="P477" s="219">
        <f>O477*H477</f>
        <v>0</v>
      </c>
      <c r="Q477" s="219">
        <v>0</v>
      </c>
      <c r="R477" s="219">
        <f>Q477*H477</f>
        <v>0</v>
      </c>
      <c r="S477" s="219">
        <v>0.0025000000000000001</v>
      </c>
      <c r="T477" s="220">
        <f>S477*H477</f>
        <v>2.2250000000000001</v>
      </c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R477" s="221" t="s">
        <v>146</v>
      </c>
      <c r="AT477" s="221" t="s">
        <v>131</v>
      </c>
      <c r="AU477" s="221" t="s">
        <v>21</v>
      </c>
      <c r="AY477" s="20" t="s">
        <v>128</v>
      </c>
      <c r="BE477" s="222">
        <f>IF(N477="základní",J477,0)</f>
        <v>0</v>
      </c>
      <c r="BF477" s="222">
        <f>IF(N477="snížená",J477,0)</f>
        <v>0</v>
      </c>
      <c r="BG477" s="222">
        <f>IF(N477="zákl. přenesená",J477,0)</f>
        <v>0</v>
      </c>
      <c r="BH477" s="222">
        <f>IF(N477="sníž. přenesená",J477,0)</f>
        <v>0</v>
      </c>
      <c r="BI477" s="222">
        <f>IF(N477="nulová",J477,0)</f>
        <v>0</v>
      </c>
      <c r="BJ477" s="20" t="s">
        <v>90</v>
      </c>
      <c r="BK477" s="222">
        <f>ROUND(I477*H477,2)</f>
        <v>0</v>
      </c>
      <c r="BL477" s="20" t="s">
        <v>146</v>
      </c>
      <c r="BM477" s="221" t="s">
        <v>1187</v>
      </c>
    </row>
    <row r="478" s="2" customFormat="1">
      <c r="A478" s="42"/>
      <c r="B478" s="43"/>
      <c r="C478" s="44"/>
      <c r="D478" s="243" t="s">
        <v>223</v>
      </c>
      <c r="E478" s="44"/>
      <c r="F478" s="244" t="s">
        <v>607</v>
      </c>
      <c r="G478" s="44"/>
      <c r="H478" s="44"/>
      <c r="I478" s="225"/>
      <c r="J478" s="44"/>
      <c r="K478" s="44"/>
      <c r="L478" s="48"/>
      <c r="M478" s="226"/>
      <c r="N478" s="227"/>
      <c r="O478" s="88"/>
      <c r="P478" s="88"/>
      <c r="Q478" s="88"/>
      <c r="R478" s="88"/>
      <c r="S478" s="88"/>
      <c r="T478" s="89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T478" s="20" t="s">
        <v>223</v>
      </c>
      <c r="AU478" s="20" t="s">
        <v>21</v>
      </c>
    </row>
    <row r="479" s="13" customFormat="1">
      <c r="A479" s="13"/>
      <c r="B479" s="228"/>
      <c r="C479" s="229"/>
      <c r="D479" s="223" t="s">
        <v>150</v>
      </c>
      <c r="E479" s="230" t="s">
        <v>44</v>
      </c>
      <c r="F479" s="231" t="s">
        <v>1183</v>
      </c>
      <c r="G479" s="229"/>
      <c r="H479" s="232">
        <v>890</v>
      </c>
      <c r="I479" s="233"/>
      <c r="J479" s="229"/>
      <c r="K479" s="229"/>
      <c r="L479" s="234"/>
      <c r="M479" s="235"/>
      <c r="N479" s="236"/>
      <c r="O479" s="236"/>
      <c r="P479" s="236"/>
      <c r="Q479" s="236"/>
      <c r="R479" s="236"/>
      <c r="S479" s="236"/>
      <c r="T479" s="237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8" t="s">
        <v>150</v>
      </c>
      <c r="AU479" s="238" t="s">
        <v>21</v>
      </c>
      <c r="AV479" s="13" t="s">
        <v>21</v>
      </c>
      <c r="AW479" s="13" t="s">
        <v>42</v>
      </c>
      <c r="AX479" s="13" t="s">
        <v>90</v>
      </c>
      <c r="AY479" s="238" t="s">
        <v>128</v>
      </c>
    </row>
    <row r="480" s="2" customFormat="1" ht="21.75" customHeight="1">
      <c r="A480" s="42"/>
      <c r="B480" s="43"/>
      <c r="C480" s="210" t="s">
        <v>696</v>
      </c>
      <c r="D480" s="210" t="s">
        <v>131</v>
      </c>
      <c r="E480" s="211" t="s">
        <v>1188</v>
      </c>
      <c r="F480" s="212" t="s">
        <v>1189</v>
      </c>
      <c r="G480" s="213" t="s">
        <v>388</v>
      </c>
      <c r="H480" s="214">
        <v>1</v>
      </c>
      <c r="I480" s="215"/>
      <c r="J480" s="216">
        <f>ROUND(I480*H480,2)</f>
        <v>0</v>
      </c>
      <c r="K480" s="212" t="s">
        <v>221</v>
      </c>
      <c r="L480" s="48"/>
      <c r="M480" s="217" t="s">
        <v>44</v>
      </c>
      <c r="N480" s="218" t="s">
        <v>53</v>
      </c>
      <c r="O480" s="88"/>
      <c r="P480" s="219">
        <f>O480*H480</f>
        <v>0</v>
      </c>
      <c r="Q480" s="219">
        <v>0.00024000000000000001</v>
      </c>
      <c r="R480" s="219">
        <f>Q480*H480</f>
        <v>0.00024000000000000001</v>
      </c>
      <c r="S480" s="219">
        <v>0</v>
      </c>
      <c r="T480" s="220">
        <f>S480*H480</f>
        <v>0</v>
      </c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R480" s="221" t="s">
        <v>146</v>
      </c>
      <c r="AT480" s="221" t="s">
        <v>131</v>
      </c>
      <c r="AU480" s="221" t="s">
        <v>21</v>
      </c>
      <c r="AY480" s="20" t="s">
        <v>128</v>
      </c>
      <c r="BE480" s="222">
        <f>IF(N480="základní",J480,0)</f>
        <v>0</v>
      </c>
      <c r="BF480" s="222">
        <f>IF(N480="snížená",J480,0)</f>
        <v>0</v>
      </c>
      <c r="BG480" s="222">
        <f>IF(N480="zákl. přenesená",J480,0)</f>
        <v>0</v>
      </c>
      <c r="BH480" s="222">
        <f>IF(N480="sníž. přenesená",J480,0)</f>
        <v>0</v>
      </c>
      <c r="BI480" s="222">
        <f>IF(N480="nulová",J480,0)</f>
        <v>0</v>
      </c>
      <c r="BJ480" s="20" t="s">
        <v>90</v>
      </c>
      <c r="BK480" s="222">
        <f>ROUND(I480*H480,2)</f>
        <v>0</v>
      </c>
      <c r="BL480" s="20" t="s">
        <v>146</v>
      </c>
      <c r="BM480" s="221" t="s">
        <v>1190</v>
      </c>
    </row>
    <row r="481" s="2" customFormat="1">
      <c r="A481" s="42"/>
      <c r="B481" s="43"/>
      <c r="C481" s="44"/>
      <c r="D481" s="243" t="s">
        <v>223</v>
      </c>
      <c r="E481" s="44"/>
      <c r="F481" s="244" t="s">
        <v>1191</v>
      </c>
      <c r="G481" s="44"/>
      <c r="H481" s="44"/>
      <c r="I481" s="225"/>
      <c r="J481" s="44"/>
      <c r="K481" s="44"/>
      <c r="L481" s="48"/>
      <c r="M481" s="226"/>
      <c r="N481" s="227"/>
      <c r="O481" s="88"/>
      <c r="P481" s="88"/>
      <c r="Q481" s="88"/>
      <c r="R481" s="88"/>
      <c r="S481" s="88"/>
      <c r="T481" s="89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T481" s="20" t="s">
        <v>223</v>
      </c>
      <c r="AU481" s="20" t="s">
        <v>21</v>
      </c>
    </row>
    <row r="482" s="13" customFormat="1">
      <c r="A482" s="13"/>
      <c r="B482" s="228"/>
      <c r="C482" s="229"/>
      <c r="D482" s="223" t="s">
        <v>150</v>
      </c>
      <c r="E482" s="230" t="s">
        <v>44</v>
      </c>
      <c r="F482" s="231" t="s">
        <v>90</v>
      </c>
      <c r="G482" s="229"/>
      <c r="H482" s="232">
        <v>1</v>
      </c>
      <c r="I482" s="233"/>
      <c r="J482" s="229"/>
      <c r="K482" s="229"/>
      <c r="L482" s="234"/>
      <c r="M482" s="235"/>
      <c r="N482" s="236"/>
      <c r="O482" s="236"/>
      <c r="P482" s="236"/>
      <c r="Q482" s="236"/>
      <c r="R482" s="236"/>
      <c r="S482" s="236"/>
      <c r="T482" s="237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8" t="s">
        <v>150</v>
      </c>
      <c r="AU482" s="238" t="s">
        <v>21</v>
      </c>
      <c r="AV482" s="13" t="s">
        <v>21</v>
      </c>
      <c r="AW482" s="13" t="s">
        <v>42</v>
      </c>
      <c r="AX482" s="13" t="s">
        <v>90</v>
      </c>
      <c r="AY482" s="238" t="s">
        <v>128</v>
      </c>
    </row>
    <row r="483" s="2" customFormat="1" ht="24.15" customHeight="1">
      <c r="A483" s="42"/>
      <c r="B483" s="43"/>
      <c r="C483" s="270" t="s">
        <v>700</v>
      </c>
      <c r="D483" s="270" t="s">
        <v>368</v>
      </c>
      <c r="E483" s="271" t="s">
        <v>1192</v>
      </c>
      <c r="F483" s="272" t="s">
        <v>1193</v>
      </c>
      <c r="G483" s="273" t="s">
        <v>388</v>
      </c>
      <c r="H483" s="274">
        <v>1.01</v>
      </c>
      <c r="I483" s="275"/>
      <c r="J483" s="276">
        <f>ROUND(I483*H483,2)</f>
        <v>0</v>
      </c>
      <c r="K483" s="272" t="s">
        <v>44</v>
      </c>
      <c r="L483" s="277"/>
      <c r="M483" s="278" t="s">
        <v>44</v>
      </c>
      <c r="N483" s="279" t="s">
        <v>53</v>
      </c>
      <c r="O483" s="88"/>
      <c r="P483" s="219">
        <f>O483*H483</f>
        <v>0</v>
      </c>
      <c r="Q483" s="219">
        <v>0.0030400000000000002</v>
      </c>
      <c r="R483" s="219">
        <f>Q483*H483</f>
        <v>0.0030704</v>
      </c>
      <c r="S483" s="219">
        <v>0</v>
      </c>
      <c r="T483" s="220">
        <f>S483*H483</f>
        <v>0</v>
      </c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R483" s="221" t="s">
        <v>165</v>
      </c>
      <c r="AT483" s="221" t="s">
        <v>368</v>
      </c>
      <c r="AU483" s="221" t="s">
        <v>21</v>
      </c>
      <c r="AY483" s="20" t="s">
        <v>128</v>
      </c>
      <c r="BE483" s="222">
        <f>IF(N483="základní",J483,0)</f>
        <v>0</v>
      </c>
      <c r="BF483" s="222">
        <f>IF(N483="snížená",J483,0)</f>
        <v>0</v>
      </c>
      <c r="BG483" s="222">
        <f>IF(N483="zákl. přenesená",J483,0)</f>
        <v>0</v>
      </c>
      <c r="BH483" s="222">
        <f>IF(N483="sníž. přenesená",J483,0)</f>
        <v>0</v>
      </c>
      <c r="BI483" s="222">
        <f>IF(N483="nulová",J483,0)</f>
        <v>0</v>
      </c>
      <c r="BJ483" s="20" t="s">
        <v>90</v>
      </c>
      <c r="BK483" s="222">
        <f>ROUND(I483*H483,2)</f>
        <v>0</v>
      </c>
      <c r="BL483" s="20" t="s">
        <v>146</v>
      </c>
      <c r="BM483" s="221" t="s">
        <v>1194</v>
      </c>
    </row>
    <row r="484" s="13" customFormat="1">
      <c r="A484" s="13"/>
      <c r="B484" s="228"/>
      <c r="C484" s="229"/>
      <c r="D484" s="223" t="s">
        <v>150</v>
      </c>
      <c r="E484" s="229"/>
      <c r="F484" s="231" t="s">
        <v>498</v>
      </c>
      <c r="G484" s="229"/>
      <c r="H484" s="232">
        <v>1.01</v>
      </c>
      <c r="I484" s="233"/>
      <c r="J484" s="229"/>
      <c r="K484" s="229"/>
      <c r="L484" s="234"/>
      <c r="M484" s="235"/>
      <c r="N484" s="236"/>
      <c r="O484" s="236"/>
      <c r="P484" s="236"/>
      <c r="Q484" s="236"/>
      <c r="R484" s="236"/>
      <c r="S484" s="236"/>
      <c r="T484" s="237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8" t="s">
        <v>150</v>
      </c>
      <c r="AU484" s="238" t="s">
        <v>21</v>
      </c>
      <c r="AV484" s="13" t="s">
        <v>21</v>
      </c>
      <c r="AW484" s="13" t="s">
        <v>4</v>
      </c>
      <c r="AX484" s="13" t="s">
        <v>90</v>
      </c>
      <c r="AY484" s="238" t="s">
        <v>128</v>
      </c>
    </row>
    <row r="485" s="2" customFormat="1" ht="24.15" customHeight="1">
      <c r="A485" s="42"/>
      <c r="B485" s="43"/>
      <c r="C485" s="270" t="s">
        <v>705</v>
      </c>
      <c r="D485" s="270" t="s">
        <v>368</v>
      </c>
      <c r="E485" s="271" t="s">
        <v>1195</v>
      </c>
      <c r="F485" s="272" t="s">
        <v>1196</v>
      </c>
      <c r="G485" s="273" t="s">
        <v>388</v>
      </c>
      <c r="H485" s="274">
        <v>1.01</v>
      </c>
      <c r="I485" s="275"/>
      <c r="J485" s="276">
        <f>ROUND(I485*H485,2)</f>
        <v>0</v>
      </c>
      <c r="K485" s="272" t="s">
        <v>44</v>
      </c>
      <c r="L485" s="277"/>
      <c r="M485" s="278" t="s">
        <v>44</v>
      </c>
      <c r="N485" s="279" t="s">
        <v>53</v>
      </c>
      <c r="O485" s="88"/>
      <c r="P485" s="219">
        <f>O485*H485</f>
        <v>0</v>
      </c>
      <c r="Q485" s="219">
        <v>0.0033</v>
      </c>
      <c r="R485" s="219">
        <f>Q485*H485</f>
        <v>0.003333</v>
      </c>
      <c r="S485" s="219">
        <v>0</v>
      </c>
      <c r="T485" s="220">
        <f>S485*H485</f>
        <v>0</v>
      </c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R485" s="221" t="s">
        <v>165</v>
      </c>
      <c r="AT485" s="221" t="s">
        <v>368</v>
      </c>
      <c r="AU485" s="221" t="s">
        <v>21</v>
      </c>
      <c r="AY485" s="20" t="s">
        <v>128</v>
      </c>
      <c r="BE485" s="222">
        <f>IF(N485="základní",J485,0)</f>
        <v>0</v>
      </c>
      <c r="BF485" s="222">
        <f>IF(N485="snížená",J485,0)</f>
        <v>0</v>
      </c>
      <c r="BG485" s="222">
        <f>IF(N485="zákl. přenesená",J485,0)</f>
        <v>0</v>
      </c>
      <c r="BH485" s="222">
        <f>IF(N485="sníž. přenesená",J485,0)</f>
        <v>0</v>
      </c>
      <c r="BI485" s="222">
        <f>IF(N485="nulová",J485,0)</f>
        <v>0</v>
      </c>
      <c r="BJ485" s="20" t="s">
        <v>90</v>
      </c>
      <c r="BK485" s="222">
        <f>ROUND(I485*H485,2)</f>
        <v>0</v>
      </c>
      <c r="BL485" s="20" t="s">
        <v>146</v>
      </c>
      <c r="BM485" s="221" t="s">
        <v>1197</v>
      </c>
    </row>
    <row r="486" s="13" customFormat="1">
      <c r="A486" s="13"/>
      <c r="B486" s="228"/>
      <c r="C486" s="229"/>
      <c r="D486" s="223" t="s">
        <v>150</v>
      </c>
      <c r="E486" s="229"/>
      <c r="F486" s="231" t="s">
        <v>498</v>
      </c>
      <c r="G486" s="229"/>
      <c r="H486" s="232">
        <v>1.01</v>
      </c>
      <c r="I486" s="233"/>
      <c r="J486" s="229"/>
      <c r="K486" s="229"/>
      <c r="L486" s="234"/>
      <c r="M486" s="235"/>
      <c r="N486" s="236"/>
      <c r="O486" s="236"/>
      <c r="P486" s="236"/>
      <c r="Q486" s="236"/>
      <c r="R486" s="236"/>
      <c r="S486" s="236"/>
      <c r="T486" s="237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8" t="s">
        <v>150</v>
      </c>
      <c r="AU486" s="238" t="s">
        <v>21</v>
      </c>
      <c r="AV486" s="13" t="s">
        <v>21</v>
      </c>
      <c r="AW486" s="13" t="s">
        <v>4</v>
      </c>
      <c r="AX486" s="13" t="s">
        <v>90</v>
      </c>
      <c r="AY486" s="238" t="s">
        <v>128</v>
      </c>
    </row>
    <row r="487" s="2" customFormat="1" ht="21.75" customHeight="1">
      <c r="A487" s="42"/>
      <c r="B487" s="43"/>
      <c r="C487" s="210" t="s">
        <v>709</v>
      </c>
      <c r="D487" s="210" t="s">
        <v>131</v>
      </c>
      <c r="E487" s="211" t="s">
        <v>619</v>
      </c>
      <c r="F487" s="212" t="s">
        <v>620</v>
      </c>
      <c r="G487" s="213" t="s">
        <v>388</v>
      </c>
      <c r="H487" s="214">
        <v>28</v>
      </c>
      <c r="I487" s="215"/>
      <c r="J487" s="216">
        <f>ROUND(I487*H487,2)</f>
        <v>0</v>
      </c>
      <c r="K487" s="212" t="s">
        <v>221</v>
      </c>
      <c r="L487" s="48"/>
      <c r="M487" s="217" t="s">
        <v>44</v>
      </c>
      <c r="N487" s="218" t="s">
        <v>53</v>
      </c>
      <c r="O487" s="88"/>
      <c r="P487" s="219">
        <f>O487*H487</f>
        <v>0</v>
      </c>
      <c r="Q487" s="219">
        <v>0</v>
      </c>
      <c r="R487" s="219">
        <f>Q487*H487</f>
        <v>0</v>
      </c>
      <c r="S487" s="219">
        <v>0</v>
      </c>
      <c r="T487" s="220">
        <f>S487*H487</f>
        <v>0</v>
      </c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R487" s="221" t="s">
        <v>146</v>
      </c>
      <c r="AT487" s="221" t="s">
        <v>131</v>
      </c>
      <c r="AU487" s="221" t="s">
        <v>21</v>
      </c>
      <c r="AY487" s="20" t="s">
        <v>128</v>
      </c>
      <c r="BE487" s="222">
        <f>IF(N487="základní",J487,0)</f>
        <v>0</v>
      </c>
      <c r="BF487" s="222">
        <f>IF(N487="snížená",J487,0)</f>
        <v>0</v>
      </c>
      <c r="BG487" s="222">
        <f>IF(N487="zákl. přenesená",J487,0)</f>
        <v>0</v>
      </c>
      <c r="BH487" s="222">
        <f>IF(N487="sníž. přenesená",J487,0)</f>
        <v>0</v>
      </c>
      <c r="BI487" s="222">
        <f>IF(N487="nulová",J487,0)</f>
        <v>0</v>
      </c>
      <c r="BJ487" s="20" t="s">
        <v>90</v>
      </c>
      <c r="BK487" s="222">
        <f>ROUND(I487*H487,2)</f>
        <v>0</v>
      </c>
      <c r="BL487" s="20" t="s">
        <v>146</v>
      </c>
      <c r="BM487" s="221" t="s">
        <v>1198</v>
      </c>
    </row>
    <row r="488" s="2" customFormat="1">
      <c r="A488" s="42"/>
      <c r="B488" s="43"/>
      <c r="C488" s="44"/>
      <c r="D488" s="243" t="s">
        <v>223</v>
      </c>
      <c r="E488" s="44"/>
      <c r="F488" s="244" t="s">
        <v>622</v>
      </c>
      <c r="G488" s="44"/>
      <c r="H488" s="44"/>
      <c r="I488" s="225"/>
      <c r="J488" s="44"/>
      <c r="K488" s="44"/>
      <c r="L488" s="48"/>
      <c r="M488" s="226"/>
      <c r="N488" s="227"/>
      <c r="O488" s="88"/>
      <c r="P488" s="88"/>
      <c r="Q488" s="88"/>
      <c r="R488" s="88"/>
      <c r="S488" s="88"/>
      <c r="T488" s="89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T488" s="20" t="s">
        <v>223</v>
      </c>
      <c r="AU488" s="20" t="s">
        <v>21</v>
      </c>
    </row>
    <row r="489" s="13" customFormat="1">
      <c r="A489" s="13"/>
      <c r="B489" s="228"/>
      <c r="C489" s="229"/>
      <c r="D489" s="223" t="s">
        <v>150</v>
      </c>
      <c r="E489" s="230" t="s">
        <v>44</v>
      </c>
      <c r="F489" s="231" t="s">
        <v>1199</v>
      </c>
      <c r="G489" s="229"/>
      <c r="H489" s="232">
        <v>28</v>
      </c>
      <c r="I489" s="233"/>
      <c r="J489" s="229"/>
      <c r="K489" s="229"/>
      <c r="L489" s="234"/>
      <c r="M489" s="235"/>
      <c r="N489" s="236"/>
      <c r="O489" s="236"/>
      <c r="P489" s="236"/>
      <c r="Q489" s="236"/>
      <c r="R489" s="236"/>
      <c r="S489" s="236"/>
      <c r="T489" s="237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8" t="s">
        <v>150</v>
      </c>
      <c r="AU489" s="238" t="s">
        <v>21</v>
      </c>
      <c r="AV489" s="13" t="s">
        <v>21</v>
      </c>
      <c r="AW489" s="13" t="s">
        <v>42</v>
      </c>
      <c r="AX489" s="13" t="s">
        <v>90</v>
      </c>
      <c r="AY489" s="238" t="s">
        <v>128</v>
      </c>
    </row>
    <row r="490" s="2" customFormat="1" ht="16.5" customHeight="1">
      <c r="A490" s="42"/>
      <c r="B490" s="43"/>
      <c r="C490" s="270" t="s">
        <v>715</v>
      </c>
      <c r="D490" s="270" t="s">
        <v>368</v>
      </c>
      <c r="E490" s="271" t="s">
        <v>625</v>
      </c>
      <c r="F490" s="272" t="s">
        <v>626</v>
      </c>
      <c r="G490" s="273" t="s">
        <v>388</v>
      </c>
      <c r="H490" s="274">
        <v>5</v>
      </c>
      <c r="I490" s="275"/>
      <c r="J490" s="276">
        <f>ROUND(I490*H490,2)</f>
        <v>0</v>
      </c>
      <c r="K490" s="272" t="s">
        <v>221</v>
      </c>
      <c r="L490" s="277"/>
      <c r="M490" s="278" t="s">
        <v>44</v>
      </c>
      <c r="N490" s="279" t="s">
        <v>53</v>
      </c>
      <c r="O490" s="88"/>
      <c r="P490" s="219">
        <f>O490*H490</f>
        <v>0</v>
      </c>
      <c r="Q490" s="219">
        <v>0.00052999999999999998</v>
      </c>
      <c r="R490" s="219">
        <f>Q490*H490</f>
        <v>0.00265</v>
      </c>
      <c r="S490" s="219">
        <v>0</v>
      </c>
      <c r="T490" s="220">
        <f>S490*H490</f>
        <v>0</v>
      </c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R490" s="221" t="s">
        <v>165</v>
      </c>
      <c r="AT490" s="221" t="s">
        <v>368</v>
      </c>
      <c r="AU490" s="221" t="s">
        <v>21</v>
      </c>
      <c r="AY490" s="20" t="s">
        <v>128</v>
      </c>
      <c r="BE490" s="222">
        <f>IF(N490="základní",J490,0)</f>
        <v>0</v>
      </c>
      <c r="BF490" s="222">
        <f>IF(N490="snížená",J490,0)</f>
        <v>0</v>
      </c>
      <c r="BG490" s="222">
        <f>IF(N490="zákl. přenesená",J490,0)</f>
        <v>0</v>
      </c>
      <c r="BH490" s="222">
        <f>IF(N490="sníž. přenesená",J490,0)</f>
        <v>0</v>
      </c>
      <c r="BI490" s="222">
        <f>IF(N490="nulová",J490,0)</f>
        <v>0</v>
      </c>
      <c r="BJ490" s="20" t="s">
        <v>90</v>
      </c>
      <c r="BK490" s="222">
        <f>ROUND(I490*H490,2)</f>
        <v>0</v>
      </c>
      <c r="BL490" s="20" t="s">
        <v>146</v>
      </c>
      <c r="BM490" s="221" t="s">
        <v>1200</v>
      </c>
    </row>
    <row r="491" s="2" customFormat="1" ht="16.5" customHeight="1">
      <c r="A491" s="42"/>
      <c r="B491" s="43"/>
      <c r="C491" s="270" t="s">
        <v>719</v>
      </c>
      <c r="D491" s="270" t="s">
        <v>368</v>
      </c>
      <c r="E491" s="271" t="s">
        <v>629</v>
      </c>
      <c r="F491" s="272" t="s">
        <v>630</v>
      </c>
      <c r="G491" s="273" t="s">
        <v>388</v>
      </c>
      <c r="H491" s="274">
        <v>2</v>
      </c>
      <c r="I491" s="275"/>
      <c r="J491" s="276">
        <f>ROUND(I491*H491,2)</f>
        <v>0</v>
      </c>
      <c r="K491" s="272" t="s">
        <v>221</v>
      </c>
      <c r="L491" s="277"/>
      <c r="M491" s="278" t="s">
        <v>44</v>
      </c>
      <c r="N491" s="279" t="s">
        <v>53</v>
      </c>
      <c r="O491" s="88"/>
      <c r="P491" s="219">
        <f>O491*H491</f>
        <v>0</v>
      </c>
      <c r="Q491" s="219">
        <v>0.00036000000000000002</v>
      </c>
      <c r="R491" s="219">
        <f>Q491*H491</f>
        <v>0.00072000000000000005</v>
      </c>
      <c r="S491" s="219">
        <v>0</v>
      </c>
      <c r="T491" s="220">
        <f>S491*H491</f>
        <v>0</v>
      </c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R491" s="221" t="s">
        <v>165</v>
      </c>
      <c r="AT491" s="221" t="s">
        <v>368</v>
      </c>
      <c r="AU491" s="221" t="s">
        <v>21</v>
      </c>
      <c r="AY491" s="20" t="s">
        <v>128</v>
      </c>
      <c r="BE491" s="222">
        <f>IF(N491="základní",J491,0)</f>
        <v>0</v>
      </c>
      <c r="BF491" s="222">
        <f>IF(N491="snížená",J491,0)</f>
        <v>0</v>
      </c>
      <c r="BG491" s="222">
        <f>IF(N491="zákl. přenesená",J491,0)</f>
        <v>0</v>
      </c>
      <c r="BH491" s="222">
        <f>IF(N491="sníž. přenesená",J491,0)</f>
        <v>0</v>
      </c>
      <c r="BI491" s="222">
        <f>IF(N491="nulová",J491,0)</f>
        <v>0</v>
      </c>
      <c r="BJ491" s="20" t="s">
        <v>90</v>
      </c>
      <c r="BK491" s="222">
        <f>ROUND(I491*H491,2)</f>
        <v>0</v>
      </c>
      <c r="BL491" s="20" t="s">
        <v>146</v>
      </c>
      <c r="BM491" s="221" t="s">
        <v>1201</v>
      </c>
    </row>
    <row r="492" s="2" customFormat="1" ht="21.75" customHeight="1">
      <c r="A492" s="42"/>
      <c r="B492" s="43"/>
      <c r="C492" s="210" t="s">
        <v>723</v>
      </c>
      <c r="D492" s="210" t="s">
        <v>131</v>
      </c>
      <c r="E492" s="211" t="s">
        <v>668</v>
      </c>
      <c r="F492" s="212" t="s">
        <v>669</v>
      </c>
      <c r="G492" s="213" t="s">
        <v>388</v>
      </c>
      <c r="H492" s="214">
        <v>3</v>
      </c>
      <c r="I492" s="215"/>
      <c r="J492" s="216">
        <f>ROUND(I492*H492,2)</f>
        <v>0</v>
      </c>
      <c r="K492" s="212" t="s">
        <v>221</v>
      </c>
      <c r="L492" s="48"/>
      <c r="M492" s="217" t="s">
        <v>44</v>
      </c>
      <c r="N492" s="218" t="s">
        <v>53</v>
      </c>
      <c r="O492" s="88"/>
      <c r="P492" s="219">
        <f>O492*H492</f>
        <v>0</v>
      </c>
      <c r="Q492" s="219">
        <v>0</v>
      </c>
      <c r="R492" s="219">
        <f>Q492*H492</f>
        <v>0</v>
      </c>
      <c r="S492" s="219">
        <v>0</v>
      </c>
      <c r="T492" s="220">
        <f>S492*H492</f>
        <v>0</v>
      </c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R492" s="221" t="s">
        <v>146</v>
      </c>
      <c r="AT492" s="221" t="s">
        <v>131</v>
      </c>
      <c r="AU492" s="221" t="s">
        <v>21</v>
      </c>
      <c r="AY492" s="20" t="s">
        <v>128</v>
      </c>
      <c r="BE492" s="222">
        <f>IF(N492="základní",J492,0)</f>
        <v>0</v>
      </c>
      <c r="BF492" s="222">
        <f>IF(N492="snížená",J492,0)</f>
        <v>0</v>
      </c>
      <c r="BG492" s="222">
        <f>IF(N492="zákl. přenesená",J492,0)</f>
        <v>0</v>
      </c>
      <c r="BH492" s="222">
        <f>IF(N492="sníž. přenesená",J492,0)</f>
        <v>0</v>
      </c>
      <c r="BI492" s="222">
        <f>IF(N492="nulová",J492,0)</f>
        <v>0</v>
      </c>
      <c r="BJ492" s="20" t="s">
        <v>90</v>
      </c>
      <c r="BK492" s="222">
        <f>ROUND(I492*H492,2)</f>
        <v>0</v>
      </c>
      <c r="BL492" s="20" t="s">
        <v>146</v>
      </c>
      <c r="BM492" s="221" t="s">
        <v>1202</v>
      </c>
    </row>
    <row r="493" s="2" customFormat="1">
      <c r="A493" s="42"/>
      <c r="B493" s="43"/>
      <c r="C493" s="44"/>
      <c r="D493" s="243" t="s">
        <v>223</v>
      </c>
      <c r="E493" s="44"/>
      <c r="F493" s="244" t="s">
        <v>671</v>
      </c>
      <c r="G493" s="44"/>
      <c r="H493" s="44"/>
      <c r="I493" s="225"/>
      <c r="J493" s="44"/>
      <c r="K493" s="44"/>
      <c r="L493" s="48"/>
      <c r="M493" s="226"/>
      <c r="N493" s="227"/>
      <c r="O493" s="88"/>
      <c r="P493" s="88"/>
      <c r="Q493" s="88"/>
      <c r="R493" s="88"/>
      <c r="S493" s="88"/>
      <c r="T493" s="89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T493" s="20" t="s">
        <v>223</v>
      </c>
      <c r="AU493" s="20" t="s">
        <v>21</v>
      </c>
    </row>
    <row r="494" s="13" customFormat="1">
      <c r="A494" s="13"/>
      <c r="B494" s="228"/>
      <c r="C494" s="229"/>
      <c r="D494" s="223" t="s">
        <v>150</v>
      </c>
      <c r="E494" s="230" t="s">
        <v>44</v>
      </c>
      <c r="F494" s="231" t="s">
        <v>1203</v>
      </c>
      <c r="G494" s="229"/>
      <c r="H494" s="232">
        <v>3</v>
      </c>
      <c r="I494" s="233"/>
      <c r="J494" s="229"/>
      <c r="K494" s="229"/>
      <c r="L494" s="234"/>
      <c r="M494" s="235"/>
      <c r="N494" s="236"/>
      <c r="O494" s="236"/>
      <c r="P494" s="236"/>
      <c r="Q494" s="236"/>
      <c r="R494" s="236"/>
      <c r="S494" s="236"/>
      <c r="T494" s="237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8" t="s">
        <v>150</v>
      </c>
      <c r="AU494" s="238" t="s">
        <v>21</v>
      </c>
      <c r="AV494" s="13" t="s">
        <v>21</v>
      </c>
      <c r="AW494" s="13" t="s">
        <v>42</v>
      </c>
      <c r="AX494" s="13" t="s">
        <v>90</v>
      </c>
      <c r="AY494" s="238" t="s">
        <v>128</v>
      </c>
    </row>
    <row r="495" s="2" customFormat="1" ht="24.15" customHeight="1">
      <c r="A495" s="42"/>
      <c r="B495" s="43"/>
      <c r="C495" s="210" t="s">
        <v>728</v>
      </c>
      <c r="D495" s="210" t="s">
        <v>131</v>
      </c>
      <c r="E495" s="211" t="s">
        <v>1204</v>
      </c>
      <c r="F495" s="212" t="s">
        <v>1205</v>
      </c>
      <c r="G495" s="213" t="s">
        <v>388</v>
      </c>
      <c r="H495" s="214">
        <v>2</v>
      </c>
      <c r="I495" s="215"/>
      <c r="J495" s="216">
        <f>ROUND(I495*H495,2)</f>
        <v>0</v>
      </c>
      <c r="K495" s="212" t="s">
        <v>221</v>
      </c>
      <c r="L495" s="48"/>
      <c r="M495" s="217" t="s">
        <v>44</v>
      </c>
      <c r="N495" s="218" t="s">
        <v>53</v>
      </c>
      <c r="O495" s="88"/>
      <c r="P495" s="219">
        <f>O495*H495</f>
        <v>0</v>
      </c>
      <c r="Q495" s="219">
        <v>0</v>
      </c>
      <c r="R495" s="219">
        <f>Q495*H495</f>
        <v>0</v>
      </c>
      <c r="S495" s="219">
        <v>0</v>
      </c>
      <c r="T495" s="220">
        <f>S495*H495</f>
        <v>0</v>
      </c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R495" s="221" t="s">
        <v>146</v>
      </c>
      <c r="AT495" s="221" t="s">
        <v>131</v>
      </c>
      <c r="AU495" s="221" t="s">
        <v>21</v>
      </c>
      <c r="AY495" s="20" t="s">
        <v>128</v>
      </c>
      <c r="BE495" s="222">
        <f>IF(N495="základní",J495,0)</f>
        <v>0</v>
      </c>
      <c r="BF495" s="222">
        <f>IF(N495="snížená",J495,0)</f>
        <v>0</v>
      </c>
      <c r="BG495" s="222">
        <f>IF(N495="zákl. přenesená",J495,0)</f>
        <v>0</v>
      </c>
      <c r="BH495" s="222">
        <f>IF(N495="sníž. přenesená",J495,0)</f>
        <v>0</v>
      </c>
      <c r="BI495" s="222">
        <f>IF(N495="nulová",J495,0)</f>
        <v>0</v>
      </c>
      <c r="BJ495" s="20" t="s">
        <v>90</v>
      </c>
      <c r="BK495" s="222">
        <f>ROUND(I495*H495,2)</f>
        <v>0</v>
      </c>
      <c r="BL495" s="20" t="s">
        <v>146</v>
      </c>
      <c r="BM495" s="221" t="s">
        <v>1206</v>
      </c>
    </row>
    <row r="496" s="2" customFormat="1">
      <c r="A496" s="42"/>
      <c r="B496" s="43"/>
      <c r="C496" s="44"/>
      <c r="D496" s="243" t="s">
        <v>223</v>
      </c>
      <c r="E496" s="44"/>
      <c r="F496" s="244" t="s">
        <v>1207</v>
      </c>
      <c r="G496" s="44"/>
      <c r="H496" s="44"/>
      <c r="I496" s="225"/>
      <c r="J496" s="44"/>
      <c r="K496" s="44"/>
      <c r="L496" s="48"/>
      <c r="M496" s="226"/>
      <c r="N496" s="227"/>
      <c r="O496" s="88"/>
      <c r="P496" s="88"/>
      <c r="Q496" s="88"/>
      <c r="R496" s="88"/>
      <c r="S496" s="88"/>
      <c r="T496" s="89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T496" s="20" t="s">
        <v>223</v>
      </c>
      <c r="AU496" s="20" t="s">
        <v>21</v>
      </c>
    </row>
    <row r="497" s="13" customFormat="1">
      <c r="A497" s="13"/>
      <c r="B497" s="228"/>
      <c r="C497" s="229"/>
      <c r="D497" s="223" t="s">
        <v>150</v>
      </c>
      <c r="E497" s="230" t="s">
        <v>44</v>
      </c>
      <c r="F497" s="231" t="s">
        <v>1208</v>
      </c>
      <c r="G497" s="229"/>
      <c r="H497" s="232">
        <v>2</v>
      </c>
      <c r="I497" s="233"/>
      <c r="J497" s="229"/>
      <c r="K497" s="229"/>
      <c r="L497" s="234"/>
      <c r="M497" s="235"/>
      <c r="N497" s="236"/>
      <c r="O497" s="236"/>
      <c r="P497" s="236"/>
      <c r="Q497" s="236"/>
      <c r="R497" s="236"/>
      <c r="S497" s="236"/>
      <c r="T497" s="237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8" t="s">
        <v>150</v>
      </c>
      <c r="AU497" s="238" t="s">
        <v>21</v>
      </c>
      <c r="AV497" s="13" t="s">
        <v>21</v>
      </c>
      <c r="AW497" s="13" t="s">
        <v>42</v>
      </c>
      <c r="AX497" s="13" t="s">
        <v>90</v>
      </c>
      <c r="AY497" s="238" t="s">
        <v>128</v>
      </c>
    </row>
    <row r="498" s="2" customFormat="1" ht="16.5" customHeight="1">
      <c r="A498" s="42"/>
      <c r="B498" s="43"/>
      <c r="C498" s="270" t="s">
        <v>732</v>
      </c>
      <c r="D498" s="270" t="s">
        <v>368</v>
      </c>
      <c r="E498" s="271" t="s">
        <v>1209</v>
      </c>
      <c r="F498" s="272" t="s">
        <v>1210</v>
      </c>
      <c r="G498" s="273" t="s">
        <v>388</v>
      </c>
      <c r="H498" s="274">
        <v>1.01</v>
      </c>
      <c r="I498" s="275"/>
      <c r="J498" s="276">
        <f>ROUND(I498*H498,2)</f>
        <v>0</v>
      </c>
      <c r="K498" s="272" t="s">
        <v>221</v>
      </c>
      <c r="L498" s="277"/>
      <c r="M498" s="278" t="s">
        <v>44</v>
      </c>
      <c r="N498" s="279" t="s">
        <v>53</v>
      </c>
      <c r="O498" s="88"/>
      <c r="P498" s="219">
        <f>O498*H498</f>
        <v>0</v>
      </c>
      <c r="Q498" s="219">
        <v>0.001</v>
      </c>
      <c r="R498" s="219">
        <f>Q498*H498</f>
        <v>0.0010100000000000001</v>
      </c>
      <c r="S498" s="219">
        <v>0</v>
      </c>
      <c r="T498" s="220">
        <f>S498*H498</f>
        <v>0</v>
      </c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R498" s="221" t="s">
        <v>165</v>
      </c>
      <c r="AT498" s="221" t="s">
        <v>368</v>
      </c>
      <c r="AU498" s="221" t="s">
        <v>21</v>
      </c>
      <c r="AY498" s="20" t="s">
        <v>128</v>
      </c>
      <c r="BE498" s="222">
        <f>IF(N498="základní",J498,0)</f>
        <v>0</v>
      </c>
      <c r="BF498" s="222">
        <f>IF(N498="snížená",J498,0)</f>
        <v>0</v>
      </c>
      <c r="BG498" s="222">
        <f>IF(N498="zákl. přenesená",J498,0)</f>
        <v>0</v>
      </c>
      <c r="BH498" s="222">
        <f>IF(N498="sníž. přenesená",J498,0)</f>
        <v>0</v>
      </c>
      <c r="BI498" s="222">
        <f>IF(N498="nulová",J498,0)</f>
        <v>0</v>
      </c>
      <c r="BJ498" s="20" t="s">
        <v>90</v>
      </c>
      <c r="BK498" s="222">
        <f>ROUND(I498*H498,2)</f>
        <v>0</v>
      </c>
      <c r="BL498" s="20" t="s">
        <v>146</v>
      </c>
      <c r="BM498" s="221" t="s">
        <v>1211</v>
      </c>
    </row>
    <row r="499" s="13" customFormat="1">
      <c r="A499" s="13"/>
      <c r="B499" s="228"/>
      <c r="C499" s="229"/>
      <c r="D499" s="223" t="s">
        <v>150</v>
      </c>
      <c r="E499" s="229"/>
      <c r="F499" s="231" t="s">
        <v>498</v>
      </c>
      <c r="G499" s="229"/>
      <c r="H499" s="232">
        <v>1.01</v>
      </c>
      <c r="I499" s="233"/>
      <c r="J499" s="229"/>
      <c r="K499" s="229"/>
      <c r="L499" s="234"/>
      <c r="M499" s="235"/>
      <c r="N499" s="236"/>
      <c r="O499" s="236"/>
      <c r="P499" s="236"/>
      <c r="Q499" s="236"/>
      <c r="R499" s="236"/>
      <c r="S499" s="236"/>
      <c r="T499" s="237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8" t="s">
        <v>150</v>
      </c>
      <c r="AU499" s="238" t="s">
        <v>21</v>
      </c>
      <c r="AV499" s="13" t="s">
        <v>21</v>
      </c>
      <c r="AW499" s="13" t="s">
        <v>4</v>
      </c>
      <c r="AX499" s="13" t="s">
        <v>90</v>
      </c>
      <c r="AY499" s="238" t="s">
        <v>128</v>
      </c>
    </row>
    <row r="500" s="2" customFormat="1" ht="24.15" customHeight="1">
      <c r="A500" s="42"/>
      <c r="B500" s="43"/>
      <c r="C500" s="210" t="s">
        <v>736</v>
      </c>
      <c r="D500" s="210" t="s">
        <v>131</v>
      </c>
      <c r="E500" s="211" t="s">
        <v>674</v>
      </c>
      <c r="F500" s="212" t="s">
        <v>675</v>
      </c>
      <c r="G500" s="213" t="s">
        <v>388</v>
      </c>
      <c r="H500" s="214">
        <v>1</v>
      </c>
      <c r="I500" s="215"/>
      <c r="J500" s="216">
        <f>ROUND(I500*H500,2)</f>
        <v>0</v>
      </c>
      <c r="K500" s="212" t="s">
        <v>221</v>
      </c>
      <c r="L500" s="48"/>
      <c r="M500" s="217" t="s">
        <v>44</v>
      </c>
      <c r="N500" s="218" t="s">
        <v>53</v>
      </c>
      <c r="O500" s="88"/>
      <c r="P500" s="219">
        <f>O500*H500</f>
        <v>0</v>
      </c>
      <c r="Q500" s="219">
        <v>0.0016199999999999999</v>
      </c>
      <c r="R500" s="219">
        <f>Q500*H500</f>
        <v>0.0016199999999999999</v>
      </c>
      <c r="S500" s="219">
        <v>0</v>
      </c>
      <c r="T500" s="220">
        <f>S500*H500</f>
        <v>0</v>
      </c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R500" s="221" t="s">
        <v>146</v>
      </c>
      <c r="AT500" s="221" t="s">
        <v>131</v>
      </c>
      <c r="AU500" s="221" t="s">
        <v>21</v>
      </c>
      <c r="AY500" s="20" t="s">
        <v>128</v>
      </c>
      <c r="BE500" s="222">
        <f>IF(N500="základní",J500,0)</f>
        <v>0</v>
      </c>
      <c r="BF500" s="222">
        <f>IF(N500="snížená",J500,0)</f>
        <v>0</v>
      </c>
      <c r="BG500" s="222">
        <f>IF(N500="zákl. přenesená",J500,0)</f>
        <v>0</v>
      </c>
      <c r="BH500" s="222">
        <f>IF(N500="sníž. přenesená",J500,0)</f>
        <v>0</v>
      </c>
      <c r="BI500" s="222">
        <f>IF(N500="nulová",J500,0)</f>
        <v>0</v>
      </c>
      <c r="BJ500" s="20" t="s">
        <v>90</v>
      </c>
      <c r="BK500" s="222">
        <f>ROUND(I500*H500,2)</f>
        <v>0</v>
      </c>
      <c r="BL500" s="20" t="s">
        <v>146</v>
      </c>
      <c r="BM500" s="221" t="s">
        <v>676</v>
      </c>
    </row>
    <row r="501" s="2" customFormat="1">
      <c r="A501" s="42"/>
      <c r="B501" s="43"/>
      <c r="C501" s="44"/>
      <c r="D501" s="243" t="s">
        <v>223</v>
      </c>
      <c r="E501" s="44"/>
      <c r="F501" s="244" t="s">
        <v>677</v>
      </c>
      <c r="G501" s="44"/>
      <c r="H501" s="44"/>
      <c r="I501" s="225"/>
      <c r="J501" s="44"/>
      <c r="K501" s="44"/>
      <c r="L501" s="48"/>
      <c r="M501" s="226"/>
      <c r="N501" s="227"/>
      <c r="O501" s="88"/>
      <c r="P501" s="88"/>
      <c r="Q501" s="88"/>
      <c r="R501" s="88"/>
      <c r="S501" s="88"/>
      <c r="T501" s="89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T501" s="20" t="s">
        <v>223</v>
      </c>
      <c r="AU501" s="20" t="s">
        <v>21</v>
      </c>
    </row>
    <row r="502" s="13" customFormat="1">
      <c r="A502" s="13"/>
      <c r="B502" s="228"/>
      <c r="C502" s="229"/>
      <c r="D502" s="223" t="s">
        <v>150</v>
      </c>
      <c r="E502" s="230" t="s">
        <v>44</v>
      </c>
      <c r="F502" s="231" t="s">
        <v>90</v>
      </c>
      <c r="G502" s="229"/>
      <c r="H502" s="232">
        <v>1</v>
      </c>
      <c r="I502" s="233"/>
      <c r="J502" s="229"/>
      <c r="K502" s="229"/>
      <c r="L502" s="234"/>
      <c r="M502" s="235"/>
      <c r="N502" s="236"/>
      <c r="O502" s="236"/>
      <c r="P502" s="236"/>
      <c r="Q502" s="236"/>
      <c r="R502" s="236"/>
      <c r="S502" s="236"/>
      <c r="T502" s="237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8" t="s">
        <v>150</v>
      </c>
      <c r="AU502" s="238" t="s">
        <v>21</v>
      </c>
      <c r="AV502" s="13" t="s">
        <v>21</v>
      </c>
      <c r="AW502" s="13" t="s">
        <v>42</v>
      </c>
      <c r="AX502" s="13" t="s">
        <v>90</v>
      </c>
      <c r="AY502" s="238" t="s">
        <v>128</v>
      </c>
    </row>
    <row r="503" s="2" customFormat="1" ht="24.15" customHeight="1">
      <c r="A503" s="42"/>
      <c r="B503" s="43"/>
      <c r="C503" s="270" t="s">
        <v>741</v>
      </c>
      <c r="D503" s="270" t="s">
        <v>368</v>
      </c>
      <c r="E503" s="271" t="s">
        <v>680</v>
      </c>
      <c r="F503" s="272" t="s">
        <v>681</v>
      </c>
      <c r="G503" s="273" t="s">
        <v>388</v>
      </c>
      <c r="H503" s="274">
        <v>1.01</v>
      </c>
      <c r="I503" s="275"/>
      <c r="J503" s="276">
        <f>ROUND(I503*H503,2)</f>
        <v>0</v>
      </c>
      <c r="K503" s="272" t="s">
        <v>44</v>
      </c>
      <c r="L503" s="277"/>
      <c r="M503" s="278" t="s">
        <v>44</v>
      </c>
      <c r="N503" s="279" t="s">
        <v>53</v>
      </c>
      <c r="O503" s="88"/>
      <c r="P503" s="219">
        <f>O503*H503</f>
        <v>0</v>
      </c>
      <c r="Q503" s="219">
        <v>0.0091999999999999998</v>
      </c>
      <c r="R503" s="219">
        <f>Q503*H503</f>
        <v>0.0092919999999999999</v>
      </c>
      <c r="S503" s="219">
        <v>0</v>
      </c>
      <c r="T503" s="220">
        <f>S503*H503</f>
        <v>0</v>
      </c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R503" s="221" t="s">
        <v>165</v>
      </c>
      <c r="AT503" s="221" t="s">
        <v>368</v>
      </c>
      <c r="AU503" s="221" t="s">
        <v>21</v>
      </c>
      <c r="AY503" s="20" t="s">
        <v>128</v>
      </c>
      <c r="BE503" s="222">
        <f>IF(N503="základní",J503,0)</f>
        <v>0</v>
      </c>
      <c r="BF503" s="222">
        <f>IF(N503="snížená",J503,0)</f>
        <v>0</v>
      </c>
      <c r="BG503" s="222">
        <f>IF(N503="zákl. přenesená",J503,0)</f>
        <v>0</v>
      </c>
      <c r="BH503" s="222">
        <f>IF(N503="sníž. přenesená",J503,0)</f>
        <v>0</v>
      </c>
      <c r="BI503" s="222">
        <f>IF(N503="nulová",J503,0)</f>
        <v>0</v>
      </c>
      <c r="BJ503" s="20" t="s">
        <v>90</v>
      </c>
      <c r="BK503" s="222">
        <f>ROUND(I503*H503,2)</f>
        <v>0</v>
      </c>
      <c r="BL503" s="20" t="s">
        <v>146</v>
      </c>
      <c r="BM503" s="221" t="s">
        <v>682</v>
      </c>
    </row>
    <row r="504" s="13" customFormat="1">
      <c r="A504" s="13"/>
      <c r="B504" s="228"/>
      <c r="C504" s="229"/>
      <c r="D504" s="223" t="s">
        <v>150</v>
      </c>
      <c r="E504" s="230" t="s">
        <v>44</v>
      </c>
      <c r="F504" s="231" t="s">
        <v>90</v>
      </c>
      <c r="G504" s="229"/>
      <c r="H504" s="232">
        <v>1</v>
      </c>
      <c r="I504" s="233"/>
      <c r="J504" s="229"/>
      <c r="K504" s="229"/>
      <c r="L504" s="234"/>
      <c r="M504" s="235"/>
      <c r="N504" s="236"/>
      <c r="O504" s="236"/>
      <c r="P504" s="236"/>
      <c r="Q504" s="236"/>
      <c r="R504" s="236"/>
      <c r="S504" s="236"/>
      <c r="T504" s="237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8" t="s">
        <v>150</v>
      </c>
      <c r="AU504" s="238" t="s">
        <v>21</v>
      </c>
      <c r="AV504" s="13" t="s">
        <v>21</v>
      </c>
      <c r="AW504" s="13" t="s">
        <v>42</v>
      </c>
      <c r="AX504" s="13" t="s">
        <v>90</v>
      </c>
      <c r="AY504" s="238" t="s">
        <v>128</v>
      </c>
    </row>
    <row r="505" s="13" customFormat="1">
      <c r="A505" s="13"/>
      <c r="B505" s="228"/>
      <c r="C505" s="229"/>
      <c r="D505" s="223" t="s">
        <v>150</v>
      </c>
      <c r="E505" s="229"/>
      <c r="F505" s="231" t="s">
        <v>498</v>
      </c>
      <c r="G505" s="229"/>
      <c r="H505" s="232">
        <v>1.01</v>
      </c>
      <c r="I505" s="233"/>
      <c r="J505" s="229"/>
      <c r="K505" s="229"/>
      <c r="L505" s="234"/>
      <c r="M505" s="235"/>
      <c r="N505" s="236"/>
      <c r="O505" s="236"/>
      <c r="P505" s="236"/>
      <c r="Q505" s="236"/>
      <c r="R505" s="236"/>
      <c r="S505" s="236"/>
      <c r="T505" s="237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8" t="s">
        <v>150</v>
      </c>
      <c r="AU505" s="238" t="s">
        <v>21</v>
      </c>
      <c r="AV505" s="13" t="s">
        <v>21</v>
      </c>
      <c r="AW505" s="13" t="s">
        <v>4</v>
      </c>
      <c r="AX505" s="13" t="s">
        <v>90</v>
      </c>
      <c r="AY505" s="238" t="s">
        <v>128</v>
      </c>
    </row>
    <row r="506" s="2" customFormat="1" ht="16.5" customHeight="1">
      <c r="A506" s="42"/>
      <c r="B506" s="43"/>
      <c r="C506" s="270" t="s">
        <v>746</v>
      </c>
      <c r="D506" s="270" t="s">
        <v>368</v>
      </c>
      <c r="E506" s="271" t="s">
        <v>688</v>
      </c>
      <c r="F506" s="272" t="s">
        <v>689</v>
      </c>
      <c r="G506" s="273" t="s">
        <v>388</v>
      </c>
      <c r="H506" s="274">
        <v>1.01</v>
      </c>
      <c r="I506" s="275"/>
      <c r="J506" s="276">
        <f>ROUND(I506*H506,2)</f>
        <v>0</v>
      </c>
      <c r="K506" s="272" t="s">
        <v>221</v>
      </c>
      <c r="L506" s="277"/>
      <c r="M506" s="278" t="s">
        <v>44</v>
      </c>
      <c r="N506" s="279" t="s">
        <v>53</v>
      </c>
      <c r="O506" s="88"/>
      <c r="P506" s="219">
        <f>O506*H506</f>
        <v>0</v>
      </c>
      <c r="Q506" s="219">
        <v>0.01847</v>
      </c>
      <c r="R506" s="219">
        <f>Q506*H506</f>
        <v>0.0186547</v>
      </c>
      <c r="S506" s="219">
        <v>0</v>
      </c>
      <c r="T506" s="220">
        <f>S506*H506</f>
        <v>0</v>
      </c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R506" s="221" t="s">
        <v>165</v>
      </c>
      <c r="AT506" s="221" t="s">
        <v>368</v>
      </c>
      <c r="AU506" s="221" t="s">
        <v>21</v>
      </c>
      <c r="AY506" s="20" t="s">
        <v>128</v>
      </c>
      <c r="BE506" s="222">
        <f>IF(N506="základní",J506,0)</f>
        <v>0</v>
      </c>
      <c r="BF506" s="222">
        <f>IF(N506="snížená",J506,0)</f>
        <v>0</v>
      </c>
      <c r="BG506" s="222">
        <f>IF(N506="zákl. přenesená",J506,0)</f>
        <v>0</v>
      </c>
      <c r="BH506" s="222">
        <f>IF(N506="sníž. přenesená",J506,0)</f>
        <v>0</v>
      </c>
      <c r="BI506" s="222">
        <f>IF(N506="nulová",J506,0)</f>
        <v>0</v>
      </c>
      <c r="BJ506" s="20" t="s">
        <v>90</v>
      </c>
      <c r="BK506" s="222">
        <f>ROUND(I506*H506,2)</f>
        <v>0</v>
      </c>
      <c r="BL506" s="20" t="s">
        <v>146</v>
      </c>
      <c r="BM506" s="221" t="s">
        <v>690</v>
      </c>
    </row>
    <row r="507" s="13" customFormat="1">
      <c r="A507" s="13"/>
      <c r="B507" s="228"/>
      <c r="C507" s="229"/>
      <c r="D507" s="223" t="s">
        <v>150</v>
      </c>
      <c r="E507" s="230" t="s">
        <v>44</v>
      </c>
      <c r="F507" s="231" t="s">
        <v>90</v>
      </c>
      <c r="G507" s="229"/>
      <c r="H507" s="232">
        <v>1</v>
      </c>
      <c r="I507" s="233"/>
      <c r="J507" s="229"/>
      <c r="K507" s="229"/>
      <c r="L507" s="234"/>
      <c r="M507" s="235"/>
      <c r="N507" s="236"/>
      <c r="O507" s="236"/>
      <c r="P507" s="236"/>
      <c r="Q507" s="236"/>
      <c r="R507" s="236"/>
      <c r="S507" s="236"/>
      <c r="T507" s="237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8" t="s">
        <v>150</v>
      </c>
      <c r="AU507" s="238" t="s">
        <v>21</v>
      </c>
      <c r="AV507" s="13" t="s">
        <v>21</v>
      </c>
      <c r="AW507" s="13" t="s">
        <v>42</v>
      </c>
      <c r="AX507" s="13" t="s">
        <v>90</v>
      </c>
      <c r="AY507" s="238" t="s">
        <v>128</v>
      </c>
    </row>
    <row r="508" s="13" customFormat="1">
      <c r="A508" s="13"/>
      <c r="B508" s="228"/>
      <c r="C508" s="229"/>
      <c r="D508" s="223" t="s">
        <v>150</v>
      </c>
      <c r="E508" s="229"/>
      <c r="F508" s="231" t="s">
        <v>498</v>
      </c>
      <c r="G508" s="229"/>
      <c r="H508" s="232">
        <v>1.01</v>
      </c>
      <c r="I508" s="233"/>
      <c r="J508" s="229"/>
      <c r="K508" s="229"/>
      <c r="L508" s="234"/>
      <c r="M508" s="235"/>
      <c r="N508" s="236"/>
      <c r="O508" s="236"/>
      <c r="P508" s="236"/>
      <c r="Q508" s="236"/>
      <c r="R508" s="236"/>
      <c r="S508" s="236"/>
      <c r="T508" s="237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8" t="s">
        <v>150</v>
      </c>
      <c r="AU508" s="238" t="s">
        <v>21</v>
      </c>
      <c r="AV508" s="13" t="s">
        <v>21</v>
      </c>
      <c r="AW508" s="13" t="s">
        <v>4</v>
      </c>
      <c r="AX508" s="13" t="s">
        <v>90</v>
      </c>
      <c r="AY508" s="238" t="s">
        <v>128</v>
      </c>
    </row>
    <row r="509" s="2" customFormat="1" ht="24.15" customHeight="1">
      <c r="A509" s="42"/>
      <c r="B509" s="43"/>
      <c r="C509" s="210" t="s">
        <v>752</v>
      </c>
      <c r="D509" s="210" t="s">
        <v>131</v>
      </c>
      <c r="E509" s="211" t="s">
        <v>1212</v>
      </c>
      <c r="F509" s="212" t="s">
        <v>1213</v>
      </c>
      <c r="G509" s="213" t="s">
        <v>388</v>
      </c>
      <c r="H509" s="214">
        <v>1</v>
      </c>
      <c r="I509" s="215"/>
      <c r="J509" s="216">
        <f>ROUND(I509*H509,2)</f>
        <v>0</v>
      </c>
      <c r="K509" s="212" t="s">
        <v>221</v>
      </c>
      <c r="L509" s="48"/>
      <c r="M509" s="217" t="s">
        <v>44</v>
      </c>
      <c r="N509" s="218" t="s">
        <v>53</v>
      </c>
      <c r="O509" s="88"/>
      <c r="P509" s="219">
        <f>O509*H509</f>
        <v>0</v>
      </c>
      <c r="Q509" s="219">
        <v>0.0016199999999999999</v>
      </c>
      <c r="R509" s="219">
        <f>Q509*H509</f>
        <v>0.0016199999999999999</v>
      </c>
      <c r="S509" s="219">
        <v>0</v>
      </c>
      <c r="T509" s="220">
        <f>S509*H509</f>
        <v>0</v>
      </c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R509" s="221" t="s">
        <v>146</v>
      </c>
      <c r="AT509" s="221" t="s">
        <v>131</v>
      </c>
      <c r="AU509" s="221" t="s">
        <v>21</v>
      </c>
      <c r="AY509" s="20" t="s">
        <v>128</v>
      </c>
      <c r="BE509" s="222">
        <f>IF(N509="základní",J509,0)</f>
        <v>0</v>
      </c>
      <c r="BF509" s="222">
        <f>IF(N509="snížená",J509,0)</f>
        <v>0</v>
      </c>
      <c r="BG509" s="222">
        <f>IF(N509="zákl. přenesená",J509,0)</f>
        <v>0</v>
      </c>
      <c r="BH509" s="222">
        <f>IF(N509="sníž. přenesená",J509,0)</f>
        <v>0</v>
      </c>
      <c r="BI509" s="222">
        <f>IF(N509="nulová",J509,0)</f>
        <v>0</v>
      </c>
      <c r="BJ509" s="20" t="s">
        <v>90</v>
      </c>
      <c r="BK509" s="222">
        <f>ROUND(I509*H509,2)</f>
        <v>0</v>
      </c>
      <c r="BL509" s="20" t="s">
        <v>146</v>
      </c>
      <c r="BM509" s="221" t="s">
        <v>1214</v>
      </c>
    </row>
    <row r="510" s="2" customFormat="1">
      <c r="A510" s="42"/>
      <c r="B510" s="43"/>
      <c r="C510" s="44"/>
      <c r="D510" s="243" t="s">
        <v>223</v>
      </c>
      <c r="E510" s="44"/>
      <c r="F510" s="244" t="s">
        <v>1215</v>
      </c>
      <c r="G510" s="44"/>
      <c r="H510" s="44"/>
      <c r="I510" s="225"/>
      <c r="J510" s="44"/>
      <c r="K510" s="44"/>
      <c r="L510" s="48"/>
      <c r="M510" s="226"/>
      <c r="N510" s="227"/>
      <c r="O510" s="88"/>
      <c r="P510" s="88"/>
      <c r="Q510" s="88"/>
      <c r="R510" s="88"/>
      <c r="S510" s="88"/>
      <c r="T510" s="89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T510" s="20" t="s">
        <v>223</v>
      </c>
      <c r="AU510" s="20" t="s">
        <v>21</v>
      </c>
    </row>
    <row r="511" s="13" customFormat="1">
      <c r="A511" s="13"/>
      <c r="B511" s="228"/>
      <c r="C511" s="229"/>
      <c r="D511" s="223" t="s">
        <v>150</v>
      </c>
      <c r="E511" s="230" t="s">
        <v>44</v>
      </c>
      <c r="F511" s="231" t="s">
        <v>714</v>
      </c>
      <c r="G511" s="229"/>
      <c r="H511" s="232">
        <v>1</v>
      </c>
      <c r="I511" s="233"/>
      <c r="J511" s="229"/>
      <c r="K511" s="229"/>
      <c r="L511" s="234"/>
      <c r="M511" s="235"/>
      <c r="N511" s="236"/>
      <c r="O511" s="236"/>
      <c r="P511" s="236"/>
      <c r="Q511" s="236"/>
      <c r="R511" s="236"/>
      <c r="S511" s="236"/>
      <c r="T511" s="237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8" t="s">
        <v>150</v>
      </c>
      <c r="AU511" s="238" t="s">
        <v>21</v>
      </c>
      <c r="AV511" s="13" t="s">
        <v>21</v>
      </c>
      <c r="AW511" s="13" t="s">
        <v>42</v>
      </c>
      <c r="AX511" s="13" t="s">
        <v>90</v>
      </c>
      <c r="AY511" s="238" t="s">
        <v>128</v>
      </c>
    </row>
    <row r="512" s="2" customFormat="1" ht="16.5" customHeight="1">
      <c r="A512" s="42"/>
      <c r="B512" s="43"/>
      <c r="C512" s="270" t="s">
        <v>757</v>
      </c>
      <c r="D512" s="270" t="s">
        <v>368</v>
      </c>
      <c r="E512" s="271" t="s">
        <v>688</v>
      </c>
      <c r="F512" s="272" t="s">
        <v>689</v>
      </c>
      <c r="G512" s="273" t="s">
        <v>388</v>
      </c>
      <c r="H512" s="274">
        <v>1.01</v>
      </c>
      <c r="I512" s="275"/>
      <c r="J512" s="276">
        <f>ROUND(I512*H512,2)</f>
        <v>0</v>
      </c>
      <c r="K512" s="272" t="s">
        <v>221</v>
      </c>
      <c r="L512" s="277"/>
      <c r="M512" s="278" t="s">
        <v>44</v>
      </c>
      <c r="N512" s="279" t="s">
        <v>53</v>
      </c>
      <c r="O512" s="88"/>
      <c r="P512" s="219">
        <f>O512*H512</f>
        <v>0</v>
      </c>
      <c r="Q512" s="219">
        <v>0.01847</v>
      </c>
      <c r="R512" s="219">
        <f>Q512*H512</f>
        <v>0.0186547</v>
      </c>
      <c r="S512" s="219">
        <v>0</v>
      </c>
      <c r="T512" s="220">
        <f>S512*H512</f>
        <v>0</v>
      </c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R512" s="221" t="s">
        <v>165</v>
      </c>
      <c r="AT512" s="221" t="s">
        <v>368</v>
      </c>
      <c r="AU512" s="221" t="s">
        <v>21</v>
      </c>
      <c r="AY512" s="20" t="s">
        <v>128</v>
      </c>
      <c r="BE512" s="222">
        <f>IF(N512="základní",J512,0)</f>
        <v>0</v>
      </c>
      <c r="BF512" s="222">
        <f>IF(N512="snížená",J512,0)</f>
        <v>0</v>
      </c>
      <c r="BG512" s="222">
        <f>IF(N512="zákl. přenesená",J512,0)</f>
        <v>0</v>
      </c>
      <c r="BH512" s="222">
        <f>IF(N512="sníž. přenesená",J512,0)</f>
        <v>0</v>
      </c>
      <c r="BI512" s="222">
        <f>IF(N512="nulová",J512,0)</f>
        <v>0</v>
      </c>
      <c r="BJ512" s="20" t="s">
        <v>90</v>
      </c>
      <c r="BK512" s="222">
        <f>ROUND(I512*H512,2)</f>
        <v>0</v>
      </c>
      <c r="BL512" s="20" t="s">
        <v>146</v>
      </c>
      <c r="BM512" s="221" t="s">
        <v>1216</v>
      </c>
    </row>
    <row r="513" s="13" customFormat="1">
      <c r="A513" s="13"/>
      <c r="B513" s="228"/>
      <c r="C513" s="229"/>
      <c r="D513" s="223" t="s">
        <v>150</v>
      </c>
      <c r="E513" s="229"/>
      <c r="F513" s="231" t="s">
        <v>498</v>
      </c>
      <c r="G513" s="229"/>
      <c r="H513" s="232">
        <v>1.01</v>
      </c>
      <c r="I513" s="233"/>
      <c r="J513" s="229"/>
      <c r="K513" s="229"/>
      <c r="L513" s="234"/>
      <c r="M513" s="235"/>
      <c r="N513" s="236"/>
      <c r="O513" s="236"/>
      <c r="P513" s="236"/>
      <c r="Q513" s="236"/>
      <c r="R513" s="236"/>
      <c r="S513" s="236"/>
      <c r="T513" s="237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8" t="s">
        <v>150</v>
      </c>
      <c r="AU513" s="238" t="s">
        <v>21</v>
      </c>
      <c r="AV513" s="13" t="s">
        <v>21</v>
      </c>
      <c r="AW513" s="13" t="s">
        <v>4</v>
      </c>
      <c r="AX513" s="13" t="s">
        <v>90</v>
      </c>
      <c r="AY513" s="238" t="s">
        <v>128</v>
      </c>
    </row>
    <row r="514" s="2" customFormat="1" ht="16.5" customHeight="1">
      <c r="A514" s="42"/>
      <c r="B514" s="43"/>
      <c r="C514" s="270" t="s">
        <v>763</v>
      </c>
      <c r="D514" s="270" t="s">
        <v>368</v>
      </c>
      <c r="E514" s="271" t="s">
        <v>1217</v>
      </c>
      <c r="F514" s="272" t="s">
        <v>1218</v>
      </c>
      <c r="G514" s="273" t="s">
        <v>388</v>
      </c>
      <c r="H514" s="274">
        <v>1.01</v>
      </c>
      <c r="I514" s="275"/>
      <c r="J514" s="276">
        <f>ROUND(I514*H514,2)</f>
        <v>0</v>
      </c>
      <c r="K514" s="272" t="s">
        <v>221</v>
      </c>
      <c r="L514" s="277"/>
      <c r="M514" s="278" t="s">
        <v>44</v>
      </c>
      <c r="N514" s="279" t="s">
        <v>53</v>
      </c>
      <c r="O514" s="88"/>
      <c r="P514" s="219">
        <f>O514*H514</f>
        <v>0</v>
      </c>
      <c r="Q514" s="219">
        <v>0.0015</v>
      </c>
      <c r="R514" s="219">
        <f>Q514*H514</f>
        <v>0.0015150000000000001</v>
      </c>
      <c r="S514" s="219">
        <v>0</v>
      </c>
      <c r="T514" s="220">
        <f>S514*H514</f>
        <v>0</v>
      </c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R514" s="221" t="s">
        <v>165</v>
      </c>
      <c r="AT514" s="221" t="s">
        <v>368</v>
      </c>
      <c r="AU514" s="221" t="s">
        <v>21</v>
      </c>
      <c r="AY514" s="20" t="s">
        <v>128</v>
      </c>
      <c r="BE514" s="222">
        <f>IF(N514="základní",J514,0)</f>
        <v>0</v>
      </c>
      <c r="BF514" s="222">
        <f>IF(N514="snížená",J514,0)</f>
        <v>0</v>
      </c>
      <c r="BG514" s="222">
        <f>IF(N514="zákl. přenesená",J514,0)</f>
        <v>0</v>
      </c>
      <c r="BH514" s="222">
        <f>IF(N514="sníž. přenesená",J514,0)</f>
        <v>0</v>
      </c>
      <c r="BI514" s="222">
        <f>IF(N514="nulová",J514,0)</f>
        <v>0</v>
      </c>
      <c r="BJ514" s="20" t="s">
        <v>90</v>
      </c>
      <c r="BK514" s="222">
        <f>ROUND(I514*H514,2)</f>
        <v>0</v>
      </c>
      <c r="BL514" s="20" t="s">
        <v>146</v>
      </c>
      <c r="BM514" s="221" t="s">
        <v>1219</v>
      </c>
    </row>
    <row r="515" s="13" customFormat="1">
      <c r="A515" s="13"/>
      <c r="B515" s="228"/>
      <c r="C515" s="229"/>
      <c r="D515" s="223" t="s">
        <v>150</v>
      </c>
      <c r="E515" s="229"/>
      <c r="F515" s="231" t="s">
        <v>498</v>
      </c>
      <c r="G515" s="229"/>
      <c r="H515" s="232">
        <v>1.01</v>
      </c>
      <c r="I515" s="233"/>
      <c r="J515" s="229"/>
      <c r="K515" s="229"/>
      <c r="L515" s="234"/>
      <c r="M515" s="235"/>
      <c r="N515" s="236"/>
      <c r="O515" s="236"/>
      <c r="P515" s="236"/>
      <c r="Q515" s="236"/>
      <c r="R515" s="236"/>
      <c r="S515" s="236"/>
      <c r="T515" s="237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8" t="s">
        <v>150</v>
      </c>
      <c r="AU515" s="238" t="s">
        <v>21</v>
      </c>
      <c r="AV515" s="13" t="s">
        <v>21</v>
      </c>
      <c r="AW515" s="13" t="s">
        <v>4</v>
      </c>
      <c r="AX515" s="13" t="s">
        <v>90</v>
      </c>
      <c r="AY515" s="238" t="s">
        <v>128</v>
      </c>
    </row>
    <row r="516" s="2" customFormat="1" ht="16.5" customHeight="1">
      <c r="A516" s="42"/>
      <c r="B516" s="43"/>
      <c r="C516" s="210" t="s">
        <v>768</v>
      </c>
      <c r="D516" s="210" t="s">
        <v>131</v>
      </c>
      <c r="E516" s="211" t="s">
        <v>1220</v>
      </c>
      <c r="F516" s="212" t="s">
        <v>1221</v>
      </c>
      <c r="G516" s="213" t="s">
        <v>388</v>
      </c>
      <c r="H516" s="214">
        <v>1</v>
      </c>
      <c r="I516" s="215"/>
      <c r="J516" s="216">
        <f>ROUND(I516*H516,2)</f>
        <v>0</v>
      </c>
      <c r="K516" s="212" t="s">
        <v>221</v>
      </c>
      <c r="L516" s="48"/>
      <c r="M516" s="217" t="s">
        <v>44</v>
      </c>
      <c r="N516" s="218" t="s">
        <v>53</v>
      </c>
      <c r="O516" s="88"/>
      <c r="P516" s="219">
        <f>O516*H516</f>
        <v>0</v>
      </c>
      <c r="Q516" s="219">
        <v>0.0035799999999999998</v>
      </c>
      <c r="R516" s="219">
        <f>Q516*H516</f>
        <v>0.0035799999999999998</v>
      </c>
      <c r="S516" s="219">
        <v>0</v>
      </c>
      <c r="T516" s="220">
        <f>S516*H516</f>
        <v>0</v>
      </c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R516" s="221" t="s">
        <v>146</v>
      </c>
      <c r="AT516" s="221" t="s">
        <v>131</v>
      </c>
      <c r="AU516" s="221" t="s">
        <v>21</v>
      </c>
      <c r="AY516" s="20" t="s">
        <v>128</v>
      </c>
      <c r="BE516" s="222">
        <f>IF(N516="základní",J516,0)</f>
        <v>0</v>
      </c>
      <c r="BF516" s="222">
        <f>IF(N516="snížená",J516,0)</f>
        <v>0</v>
      </c>
      <c r="BG516" s="222">
        <f>IF(N516="zákl. přenesená",J516,0)</f>
        <v>0</v>
      </c>
      <c r="BH516" s="222">
        <f>IF(N516="sníž. přenesená",J516,0)</f>
        <v>0</v>
      </c>
      <c r="BI516" s="222">
        <f>IF(N516="nulová",J516,0)</f>
        <v>0</v>
      </c>
      <c r="BJ516" s="20" t="s">
        <v>90</v>
      </c>
      <c r="BK516" s="222">
        <f>ROUND(I516*H516,2)</f>
        <v>0</v>
      </c>
      <c r="BL516" s="20" t="s">
        <v>146</v>
      </c>
      <c r="BM516" s="221" t="s">
        <v>1222</v>
      </c>
    </row>
    <row r="517" s="2" customFormat="1">
      <c r="A517" s="42"/>
      <c r="B517" s="43"/>
      <c r="C517" s="44"/>
      <c r="D517" s="243" t="s">
        <v>223</v>
      </c>
      <c r="E517" s="44"/>
      <c r="F517" s="244" t="s">
        <v>1223</v>
      </c>
      <c r="G517" s="44"/>
      <c r="H517" s="44"/>
      <c r="I517" s="225"/>
      <c r="J517" s="44"/>
      <c r="K517" s="44"/>
      <c r="L517" s="48"/>
      <c r="M517" s="226"/>
      <c r="N517" s="227"/>
      <c r="O517" s="88"/>
      <c r="P517" s="88"/>
      <c r="Q517" s="88"/>
      <c r="R517" s="88"/>
      <c r="S517" s="88"/>
      <c r="T517" s="89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T517" s="20" t="s">
        <v>223</v>
      </c>
      <c r="AU517" s="20" t="s">
        <v>21</v>
      </c>
    </row>
    <row r="518" s="13" customFormat="1">
      <c r="A518" s="13"/>
      <c r="B518" s="228"/>
      <c r="C518" s="229"/>
      <c r="D518" s="223" t="s">
        <v>150</v>
      </c>
      <c r="E518" s="230" t="s">
        <v>44</v>
      </c>
      <c r="F518" s="231" t="s">
        <v>714</v>
      </c>
      <c r="G518" s="229"/>
      <c r="H518" s="232">
        <v>1</v>
      </c>
      <c r="I518" s="233"/>
      <c r="J518" s="229"/>
      <c r="K518" s="229"/>
      <c r="L518" s="234"/>
      <c r="M518" s="235"/>
      <c r="N518" s="236"/>
      <c r="O518" s="236"/>
      <c r="P518" s="236"/>
      <c r="Q518" s="236"/>
      <c r="R518" s="236"/>
      <c r="S518" s="236"/>
      <c r="T518" s="237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8" t="s">
        <v>150</v>
      </c>
      <c r="AU518" s="238" t="s">
        <v>21</v>
      </c>
      <c r="AV518" s="13" t="s">
        <v>21</v>
      </c>
      <c r="AW518" s="13" t="s">
        <v>42</v>
      </c>
      <c r="AX518" s="13" t="s">
        <v>90</v>
      </c>
      <c r="AY518" s="238" t="s">
        <v>128</v>
      </c>
    </row>
    <row r="519" s="2" customFormat="1" ht="16.5" customHeight="1">
      <c r="A519" s="42"/>
      <c r="B519" s="43"/>
      <c r="C519" s="270" t="s">
        <v>773</v>
      </c>
      <c r="D519" s="270" t="s">
        <v>368</v>
      </c>
      <c r="E519" s="271" t="s">
        <v>1224</v>
      </c>
      <c r="F519" s="272" t="s">
        <v>1225</v>
      </c>
      <c r="G519" s="273" t="s">
        <v>388</v>
      </c>
      <c r="H519" s="274">
        <v>1</v>
      </c>
      <c r="I519" s="275"/>
      <c r="J519" s="276">
        <f>ROUND(I519*H519,2)</f>
        <v>0</v>
      </c>
      <c r="K519" s="272" t="s">
        <v>221</v>
      </c>
      <c r="L519" s="277"/>
      <c r="M519" s="278" t="s">
        <v>44</v>
      </c>
      <c r="N519" s="279" t="s">
        <v>53</v>
      </c>
      <c r="O519" s="88"/>
      <c r="P519" s="219">
        <f>O519*H519</f>
        <v>0</v>
      </c>
      <c r="Q519" s="219">
        <v>0.017999999999999999</v>
      </c>
      <c r="R519" s="219">
        <f>Q519*H519</f>
        <v>0.017999999999999999</v>
      </c>
      <c r="S519" s="219">
        <v>0</v>
      </c>
      <c r="T519" s="220">
        <f>S519*H519</f>
        <v>0</v>
      </c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R519" s="221" t="s">
        <v>165</v>
      </c>
      <c r="AT519" s="221" t="s">
        <v>368</v>
      </c>
      <c r="AU519" s="221" t="s">
        <v>21</v>
      </c>
      <c r="AY519" s="20" t="s">
        <v>128</v>
      </c>
      <c r="BE519" s="222">
        <f>IF(N519="základní",J519,0)</f>
        <v>0</v>
      </c>
      <c r="BF519" s="222">
        <f>IF(N519="snížená",J519,0)</f>
        <v>0</v>
      </c>
      <c r="BG519" s="222">
        <f>IF(N519="zákl. přenesená",J519,0)</f>
        <v>0</v>
      </c>
      <c r="BH519" s="222">
        <f>IF(N519="sníž. přenesená",J519,0)</f>
        <v>0</v>
      </c>
      <c r="BI519" s="222">
        <f>IF(N519="nulová",J519,0)</f>
        <v>0</v>
      </c>
      <c r="BJ519" s="20" t="s">
        <v>90</v>
      </c>
      <c r="BK519" s="222">
        <f>ROUND(I519*H519,2)</f>
        <v>0</v>
      </c>
      <c r="BL519" s="20" t="s">
        <v>146</v>
      </c>
      <c r="BM519" s="221" t="s">
        <v>1226</v>
      </c>
    </row>
    <row r="520" s="2" customFormat="1" ht="16.5" customHeight="1">
      <c r="A520" s="42"/>
      <c r="B520" s="43"/>
      <c r="C520" s="210" t="s">
        <v>778</v>
      </c>
      <c r="D520" s="210" t="s">
        <v>131</v>
      </c>
      <c r="E520" s="211" t="s">
        <v>1227</v>
      </c>
      <c r="F520" s="212" t="s">
        <v>1228</v>
      </c>
      <c r="G520" s="213" t="s">
        <v>388</v>
      </c>
      <c r="H520" s="214">
        <v>1</v>
      </c>
      <c r="I520" s="215"/>
      <c r="J520" s="216">
        <f>ROUND(I520*H520,2)</f>
        <v>0</v>
      </c>
      <c r="K520" s="212" t="s">
        <v>221</v>
      </c>
      <c r="L520" s="48"/>
      <c r="M520" s="217" t="s">
        <v>44</v>
      </c>
      <c r="N520" s="218" t="s">
        <v>53</v>
      </c>
      <c r="O520" s="88"/>
      <c r="P520" s="219">
        <f>O520*H520</f>
        <v>0</v>
      </c>
      <c r="Q520" s="219">
        <v>0.00087000000000000001</v>
      </c>
      <c r="R520" s="219">
        <f>Q520*H520</f>
        <v>0.00087000000000000001</v>
      </c>
      <c r="S520" s="219">
        <v>0</v>
      </c>
      <c r="T520" s="220">
        <f>S520*H520</f>
        <v>0</v>
      </c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R520" s="221" t="s">
        <v>146</v>
      </c>
      <c r="AT520" s="221" t="s">
        <v>131</v>
      </c>
      <c r="AU520" s="221" t="s">
        <v>21</v>
      </c>
      <c r="AY520" s="20" t="s">
        <v>128</v>
      </c>
      <c r="BE520" s="222">
        <f>IF(N520="základní",J520,0)</f>
        <v>0</v>
      </c>
      <c r="BF520" s="222">
        <f>IF(N520="snížená",J520,0)</f>
        <v>0</v>
      </c>
      <c r="BG520" s="222">
        <f>IF(N520="zákl. přenesená",J520,0)</f>
        <v>0</v>
      </c>
      <c r="BH520" s="222">
        <f>IF(N520="sníž. přenesená",J520,0)</f>
        <v>0</v>
      </c>
      <c r="BI520" s="222">
        <f>IF(N520="nulová",J520,0)</f>
        <v>0</v>
      </c>
      <c r="BJ520" s="20" t="s">
        <v>90</v>
      </c>
      <c r="BK520" s="222">
        <f>ROUND(I520*H520,2)</f>
        <v>0</v>
      </c>
      <c r="BL520" s="20" t="s">
        <v>146</v>
      </c>
      <c r="BM520" s="221" t="s">
        <v>1229</v>
      </c>
    </row>
    <row r="521" s="2" customFormat="1">
      <c r="A521" s="42"/>
      <c r="B521" s="43"/>
      <c r="C521" s="44"/>
      <c r="D521" s="243" t="s">
        <v>223</v>
      </c>
      <c r="E521" s="44"/>
      <c r="F521" s="244" t="s">
        <v>1230</v>
      </c>
      <c r="G521" s="44"/>
      <c r="H521" s="44"/>
      <c r="I521" s="225"/>
      <c r="J521" s="44"/>
      <c r="K521" s="44"/>
      <c r="L521" s="48"/>
      <c r="M521" s="226"/>
      <c r="N521" s="227"/>
      <c r="O521" s="88"/>
      <c r="P521" s="88"/>
      <c r="Q521" s="88"/>
      <c r="R521" s="88"/>
      <c r="S521" s="88"/>
      <c r="T521" s="89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T521" s="20" t="s">
        <v>223</v>
      </c>
      <c r="AU521" s="20" t="s">
        <v>21</v>
      </c>
    </row>
    <row r="522" s="13" customFormat="1">
      <c r="A522" s="13"/>
      <c r="B522" s="228"/>
      <c r="C522" s="229"/>
      <c r="D522" s="223" t="s">
        <v>150</v>
      </c>
      <c r="E522" s="230" t="s">
        <v>44</v>
      </c>
      <c r="F522" s="231" t="s">
        <v>1231</v>
      </c>
      <c r="G522" s="229"/>
      <c r="H522" s="232">
        <v>1</v>
      </c>
      <c r="I522" s="233"/>
      <c r="J522" s="229"/>
      <c r="K522" s="229"/>
      <c r="L522" s="234"/>
      <c r="M522" s="235"/>
      <c r="N522" s="236"/>
      <c r="O522" s="236"/>
      <c r="P522" s="236"/>
      <c r="Q522" s="236"/>
      <c r="R522" s="236"/>
      <c r="S522" s="236"/>
      <c r="T522" s="237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8" t="s">
        <v>150</v>
      </c>
      <c r="AU522" s="238" t="s">
        <v>21</v>
      </c>
      <c r="AV522" s="13" t="s">
        <v>21</v>
      </c>
      <c r="AW522" s="13" t="s">
        <v>42</v>
      </c>
      <c r="AX522" s="13" t="s">
        <v>90</v>
      </c>
      <c r="AY522" s="238" t="s">
        <v>128</v>
      </c>
    </row>
    <row r="523" s="2" customFormat="1" ht="16.5" customHeight="1">
      <c r="A523" s="42"/>
      <c r="B523" s="43"/>
      <c r="C523" s="210" t="s">
        <v>783</v>
      </c>
      <c r="D523" s="210" t="s">
        <v>131</v>
      </c>
      <c r="E523" s="211" t="s">
        <v>701</v>
      </c>
      <c r="F523" s="212" t="s">
        <v>702</v>
      </c>
      <c r="G523" s="213" t="s">
        <v>388</v>
      </c>
      <c r="H523" s="214">
        <v>1</v>
      </c>
      <c r="I523" s="215"/>
      <c r="J523" s="216">
        <f>ROUND(I523*H523,2)</f>
        <v>0</v>
      </c>
      <c r="K523" s="212" t="s">
        <v>221</v>
      </c>
      <c r="L523" s="48"/>
      <c r="M523" s="217" t="s">
        <v>44</v>
      </c>
      <c r="N523" s="218" t="s">
        <v>53</v>
      </c>
      <c r="O523" s="88"/>
      <c r="P523" s="219">
        <f>O523*H523</f>
        <v>0</v>
      </c>
      <c r="Q523" s="219">
        <v>0.0013600000000000001</v>
      </c>
      <c r="R523" s="219">
        <f>Q523*H523</f>
        <v>0.0013600000000000001</v>
      </c>
      <c r="S523" s="219">
        <v>0</v>
      </c>
      <c r="T523" s="220">
        <f>S523*H523</f>
        <v>0</v>
      </c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R523" s="221" t="s">
        <v>146</v>
      </c>
      <c r="AT523" s="221" t="s">
        <v>131</v>
      </c>
      <c r="AU523" s="221" t="s">
        <v>21</v>
      </c>
      <c r="AY523" s="20" t="s">
        <v>128</v>
      </c>
      <c r="BE523" s="222">
        <f>IF(N523="základní",J523,0)</f>
        <v>0</v>
      </c>
      <c r="BF523" s="222">
        <f>IF(N523="snížená",J523,0)</f>
        <v>0</v>
      </c>
      <c r="BG523" s="222">
        <f>IF(N523="zákl. přenesená",J523,0)</f>
        <v>0</v>
      </c>
      <c r="BH523" s="222">
        <f>IF(N523="sníž. přenesená",J523,0)</f>
        <v>0</v>
      </c>
      <c r="BI523" s="222">
        <f>IF(N523="nulová",J523,0)</f>
        <v>0</v>
      </c>
      <c r="BJ523" s="20" t="s">
        <v>90</v>
      </c>
      <c r="BK523" s="222">
        <f>ROUND(I523*H523,2)</f>
        <v>0</v>
      </c>
      <c r="BL523" s="20" t="s">
        <v>146</v>
      </c>
      <c r="BM523" s="221" t="s">
        <v>703</v>
      </c>
    </row>
    <row r="524" s="2" customFormat="1">
      <c r="A524" s="42"/>
      <c r="B524" s="43"/>
      <c r="C524" s="44"/>
      <c r="D524" s="243" t="s">
        <v>223</v>
      </c>
      <c r="E524" s="44"/>
      <c r="F524" s="244" t="s">
        <v>704</v>
      </c>
      <c r="G524" s="44"/>
      <c r="H524" s="44"/>
      <c r="I524" s="225"/>
      <c r="J524" s="44"/>
      <c r="K524" s="44"/>
      <c r="L524" s="48"/>
      <c r="M524" s="226"/>
      <c r="N524" s="227"/>
      <c r="O524" s="88"/>
      <c r="P524" s="88"/>
      <c r="Q524" s="88"/>
      <c r="R524" s="88"/>
      <c r="S524" s="88"/>
      <c r="T524" s="89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T524" s="20" t="s">
        <v>223</v>
      </c>
      <c r="AU524" s="20" t="s">
        <v>21</v>
      </c>
    </row>
    <row r="525" s="13" customFormat="1">
      <c r="A525" s="13"/>
      <c r="B525" s="228"/>
      <c r="C525" s="229"/>
      <c r="D525" s="223" t="s">
        <v>150</v>
      </c>
      <c r="E525" s="230" t="s">
        <v>44</v>
      </c>
      <c r="F525" s="231" t="s">
        <v>90</v>
      </c>
      <c r="G525" s="229"/>
      <c r="H525" s="232">
        <v>1</v>
      </c>
      <c r="I525" s="233"/>
      <c r="J525" s="229"/>
      <c r="K525" s="229"/>
      <c r="L525" s="234"/>
      <c r="M525" s="235"/>
      <c r="N525" s="236"/>
      <c r="O525" s="236"/>
      <c r="P525" s="236"/>
      <c r="Q525" s="236"/>
      <c r="R525" s="236"/>
      <c r="S525" s="236"/>
      <c r="T525" s="237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8" t="s">
        <v>150</v>
      </c>
      <c r="AU525" s="238" t="s">
        <v>21</v>
      </c>
      <c r="AV525" s="13" t="s">
        <v>21</v>
      </c>
      <c r="AW525" s="13" t="s">
        <v>42</v>
      </c>
      <c r="AX525" s="13" t="s">
        <v>90</v>
      </c>
      <c r="AY525" s="238" t="s">
        <v>128</v>
      </c>
    </row>
    <row r="526" s="2" customFormat="1" ht="24.15" customHeight="1">
      <c r="A526" s="42"/>
      <c r="B526" s="43"/>
      <c r="C526" s="270" t="s">
        <v>788</v>
      </c>
      <c r="D526" s="270" t="s">
        <v>368</v>
      </c>
      <c r="E526" s="271" t="s">
        <v>706</v>
      </c>
      <c r="F526" s="272" t="s">
        <v>707</v>
      </c>
      <c r="G526" s="273" t="s">
        <v>388</v>
      </c>
      <c r="H526" s="274">
        <v>1.01</v>
      </c>
      <c r="I526" s="275"/>
      <c r="J526" s="276">
        <f>ROUND(I526*H526,2)</f>
        <v>0</v>
      </c>
      <c r="K526" s="272" t="s">
        <v>44</v>
      </c>
      <c r="L526" s="277"/>
      <c r="M526" s="278" t="s">
        <v>44</v>
      </c>
      <c r="N526" s="279" t="s">
        <v>53</v>
      </c>
      <c r="O526" s="88"/>
      <c r="P526" s="219">
        <f>O526*H526</f>
        <v>0</v>
      </c>
      <c r="Q526" s="219">
        <v>0.048000000000000001</v>
      </c>
      <c r="R526" s="219">
        <f>Q526*H526</f>
        <v>0.048480000000000002</v>
      </c>
      <c r="S526" s="219">
        <v>0</v>
      </c>
      <c r="T526" s="220">
        <f>S526*H526</f>
        <v>0</v>
      </c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R526" s="221" t="s">
        <v>165</v>
      </c>
      <c r="AT526" s="221" t="s">
        <v>368</v>
      </c>
      <c r="AU526" s="221" t="s">
        <v>21</v>
      </c>
      <c r="AY526" s="20" t="s">
        <v>128</v>
      </c>
      <c r="BE526" s="222">
        <f>IF(N526="základní",J526,0)</f>
        <v>0</v>
      </c>
      <c r="BF526" s="222">
        <f>IF(N526="snížená",J526,0)</f>
        <v>0</v>
      </c>
      <c r="BG526" s="222">
        <f>IF(N526="zákl. přenesená",J526,0)</f>
        <v>0</v>
      </c>
      <c r="BH526" s="222">
        <f>IF(N526="sníž. přenesená",J526,0)</f>
        <v>0</v>
      </c>
      <c r="BI526" s="222">
        <f>IF(N526="nulová",J526,0)</f>
        <v>0</v>
      </c>
      <c r="BJ526" s="20" t="s">
        <v>90</v>
      </c>
      <c r="BK526" s="222">
        <f>ROUND(I526*H526,2)</f>
        <v>0</v>
      </c>
      <c r="BL526" s="20" t="s">
        <v>146</v>
      </c>
      <c r="BM526" s="221" t="s">
        <v>708</v>
      </c>
    </row>
    <row r="527" s="13" customFormat="1">
      <c r="A527" s="13"/>
      <c r="B527" s="228"/>
      <c r="C527" s="229"/>
      <c r="D527" s="223" t="s">
        <v>150</v>
      </c>
      <c r="E527" s="229"/>
      <c r="F527" s="231" t="s">
        <v>498</v>
      </c>
      <c r="G527" s="229"/>
      <c r="H527" s="232">
        <v>1.01</v>
      </c>
      <c r="I527" s="233"/>
      <c r="J527" s="229"/>
      <c r="K527" s="229"/>
      <c r="L527" s="234"/>
      <c r="M527" s="235"/>
      <c r="N527" s="236"/>
      <c r="O527" s="236"/>
      <c r="P527" s="236"/>
      <c r="Q527" s="236"/>
      <c r="R527" s="236"/>
      <c r="S527" s="236"/>
      <c r="T527" s="237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8" t="s">
        <v>150</v>
      </c>
      <c r="AU527" s="238" t="s">
        <v>21</v>
      </c>
      <c r="AV527" s="13" t="s">
        <v>21</v>
      </c>
      <c r="AW527" s="13" t="s">
        <v>4</v>
      </c>
      <c r="AX527" s="13" t="s">
        <v>90</v>
      </c>
      <c r="AY527" s="238" t="s">
        <v>128</v>
      </c>
    </row>
    <row r="528" s="2" customFormat="1" ht="24.15" customHeight="1">
      <c r="A528" s="42"/>
      <c r="B528" s="43"/>
      <c r="C528" s="210" t="s">
        <v>793</v>
      </c>
      <c r="D528" s="210" t="s">
        <v>131</v>
      </c>
      <c r="E528" s="211" t="s">
        <v>710</v>
      </c>
      <c r="F528" s="212" t="s">
        <v>711</v>
      </c>
      <c r="G528" s="213" t="s">
        <v>388</v>
      </c>
      <c r="H528" s="214">
        <v>1</v>
      </c>
      <c r="I528" s="215"/>
      <c r="J528" s="216">
        <f>ROUND(I528*H528,2)</f>
        <v>0</v>
      </c>
      <c r="K528" s="212" t="s">
        <v>221</v>
      </c>
      <c r="L528" s="48"/>
      <c r="M528" s="217" t="s">
        <v>44</v>
      </c>
      <c r="N528" s="218" t="s">
        <v>53</v>
      </c>
      <c r="O528" s="88"/>
      <c r="P528" s="219">
        <f>O528*H528</f>
        <v>0</v>
      </c>
      <c r="Q528" s="219">
        <v>0.00165</v>
      </c>
      <c r="R528" s="219">
        <f>Q528*H528</f>
        <v>0.00165</v>
      </c>
      <c r="S528" s="219">
        <v>0</v>
      </c>
      <c r="T528" s="220">
        <f>S528*H528</f>
        <v>0</v>
      </c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R528" s="221" t="s">
        <v>146</v>
      </c>
      <c r="AT528" s="221" t="s">
        <v>131</v>
      </c>
      <c r="AU528" s="221" t="s">
        <v>21</v>
      </c>
      <c r="AY528" s="20" t="s">
        <v>128</v>
      </c>
      <c r="BE528" s="222">
        <f>IF(N528="základní",J528,0)</f>
        <v>0</v>
      </c>
      <c r="BF528" s="222">
        <f>IF(N528="snížená",J528,0)</f>
        <v>0</v>
      </c>
      <c r="BG528" s="222">
        <f>IF(N528="zákl. přenesená",J528,0)</f>
        <v>0</v>
      </c>
      <c r="BH528" s="222">
        <f>IF(N528="sníž. přenesená",J528,0)</f>
        <v>0</v>
      </c>
      <c r="BI528" s="222">
        <f>IF(N528="nulová",J528,0)</f>
        <v>0</v>
      </c>
      <c r="BJ528" s="20" t="s">
        <v>90</v>
      </c>
      <c r="BK528" s="222">
        <f>ROUND(I528*H528,2)</f>
        <v>0</v>
      </c>
      <c r="BL528" s="20" t="s">
        <v>146</v>
      </c>
      <c r="BM528" s="221" t="s">
        <v>1232</v>
      </c>
    </row>
    <row r="529" s="2" customFormat="1">
      <c r="A529" s="42"/>
      <c r="B529" s="43"/>
      <c r="C529" s="44"/>
      <c r="D529" s="243" t="s">
        <v>223</v>
      </c>
      <c r="E529" s="44"/>
      <c r="F529" s="244" t="s">
        <v>713</v>
      </c>
      <c r="G529" s="44"/>
      <c r="H529" s="44"/>
      <c r="I529" s="225"/>
      <c r="J529" s="44"/>
      <c r="K529" s="44"/>
      <c r="L529" s="48"/>
      <c r="M529" s="226"/>
      <c r="N529" s="227"/>
      <c r="O529" s="88"/>
      <c r="P529" s="88"/>
      <c r="Q529" s="88"/>
      <c r="R529" s="88"/>
      <c r="S529" s="88"/>
      <c r="T529" s="89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T529" s="20" t="s">
        <v>223</v>
      </c>
      <c r="AU529" s="20" t="s">
        <v>21</v>
      </c>
    </row>
    <row r="530" s="13" customFormat="1">
      <c r="A530" s="13"/>
      <c r="B530" s="228"/>
      <c r="C530" s="229"/>
      <c r="D530" s="223" t="s">
        <v>150</v>
      </c>
      <c r="E530" s="230" t="s">
        <v>44</v>
      </c>
      <c r="F530" s="231" t="s">
        <v>714</v>
      </c>
      <c r="G530" s="229"/>
      <c r="H530" s="232">
        <v>1</v>
      </c>
      <c r="I530" s="233"/>
      <c r="J530" s="229"/>
      <c r="K530" s="229"/>
      <c r="L530" s="234"/>
      <c r="M530" s="235"/>
      <c r="N530" s="236"/>
      <c r="O530" s="236"/>
      <c r="P530" s="236"/>
      <c r="Q530" s="236"/>
      <c r="R530" s="236"/>
      <c r="S530" s="236"/>
      <c r="T530" s="237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8" t="s">
        <v>150</v>
      </c>
      <c r="AU530" s="238" t="s">
        <v>21</v>
      </c>
      <c r="AV530" s="13" t="s">
        <v>21</v>
      </c>
      <c r="AW530" s="13" t="s">
        <v>42</v>
      </c>
      <c r="AX530" s="13" t="s">
        <v>90</v>
      </c>
      <c r="AY530" s="238" t="s">
        <v>128</v>
      </c>
    </row>
    <row r="531" s="2" customFormat="1" ht="24.15" customHeight="1">
      <c r="A531" s="42"/>
      <c r="B531" s="43"/>
      <c r="C531" s="270" t="s">
        <v>798</v>
      </c>
      <c r="D531" s="270" t="s">
        <v>368</v>
      </c>
      <c r="E531" s="271" t="s">
        <v>1233</v>
      </c>
      <c r="F531" s="272" t="s">
        <v>1234</v>
      </c>
      <c r="G531" s="273" t="s">
        <v>388</v>
      </c>
      <c r="H531" s="274">
        <v>1.01</v>
      </c>
      <c r="I531" s="275"/>
      <c r="J531" s="276">
        <f>ROUND(I531*H531,2)</f>
        <v>0</v>
      </c>
      <c r="K531" s="272" t="s">
        <v>44</v>
      </c>
      <c r="L531" s="277"/>
      <c r="M531" s="278" t="s">
        <v>44</v>
      </c>
      <c r="N531" s="279" t="s">
        <v>53</v>
      </c>
      <c r="O531" s="88"/>
      <c r="P531" s="219">
        <f>O531*H531</f>
        <v>0</v>
      </c>
      <c r="Q531" s="219">
        <v>0.02</v>
      </c>
      <c r="R531" s="219">
        <f>Q531*H531</f>
        <v>0.020199999999999999</v>
      </c>
      <c r="S531" s="219">
        <v>0</v>
      </c>
      <c r="T531" s="220">
        <f>S531*H531</f>
        <v>0</v>
      </c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R531" s="221" t="s">
        <v>165</v>
      </c>
      <c r="AT531" s="221" t="s">
        <v>368</v>
      </c>
      <c r="AU531" s="221" t="s">
        <v>21</v>
      </c>
      <c r="AY531" s="20" t="s">
        <v>128</v>
      </c>
      <c r="BE531" s="222">
        <f>IF(N531="základní",J531,0)</f>
        <v>0</v>
      </c>
      <c r="BF531" s="222">
        <f>IF(N531="snížená",J531,0)</f>
        <v>0</v>
      </c>
      <c r="BG531" s="222">
        <f>IF(N531="zákl. přenesená",J531,0)</f>
        <v>0</v>
      </c>
      <c r="BH531" s="222">
        <f>IF(N531="sníž. přenesená",J531,0)</f>
        <v>0</v>
      </c>
      <c r="BI531" s="222">
        <f>IF(N531="nulová",J531,0)</f>
        <v>0</v>
      </c>
      <c r="BJ531" s="20" t="s">
        <v>90</v>
      </c>
      <c r="BK531" s="222">
        <f>ROUND(I531*H531,2)</f>
        <v>0</v>
      </c>
      <c r="BL531" s="20" t="s">
        <v>146</v>
      </c>
      <c r="BM531" s="221" t="s">
        <v>1235</v>
      </c>
    </row>
    <row r="532" s="13" customFormat="1">
      <c r="A532" s="13"/>
      <c r="B532" s="228"/>
      <c r="C532" s="229"/>
      <c r="D532" s="223" t="s">
        <v>150</v>
      </c>
      <c r="E532" s="229"/>
      <c r="F532" s="231" t="s">
        <v>498</v>
      </c>
      <c r="G532" s="229"/>
      <c r="H532" s="232">
        <v>1.01</v>
      </c>
      <c r="I532" s="233"/>
      <c r="J532" s="229"/>
      <c r="K532" s="229"/>
      <c r="L532" s="234"/>
      <c r="M532" s="235"/>
      <c r="N532" s="236"/>
      <c r="O532" s="236"/>
      <c r="P532" s="236"/>
      <c r="Q532" s="236"/>
      <c r="R532" s="236"/>
      <c r="S532" s="236"/>
      <c r="T532" s="237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8" t="s">
        <v>150</v>
      </c>
      <c r="AU532" s="238" t="s">
        <v>21</v>
      </c>
      <c r="AV532" s="13" t="s">
        <v>21</v>
      </c>
      <c r="AW532" s="13" t="s">
        <v>4</v>
      </c>
      <c r="AX532" s="13" t="s">
        <v>90</v>
      </c>
      <c r="AY532" s="238" t="s">
        <v>128</v>
      </c>
    </row>
    <row r="533" s="2" customFormat="1" ht="16.5" customHeight="1">
      <c r="A533" s="42"/>
      <c r="B533" s="43"/>
      <c r="C533" s="270" t="s">
        <v>802</v>
      </c>
      <c r="D533" s="270" t="s">
        <v>368</v>
      </c>
      <c r="E533" s="271" t="s">
        <v>720</v>
      </c>
      <c r="F533" s="272" t="s">
        <v>721</v>
      </c>
      <c r="G533" s="273" t="s">
        <v>388</v>
      </c>
      <c r="H533" s="274">
        <v>1.01</v>
      </c>
      <c r="I533" s="275"/>
      <c r="J533" s="276">
        <f>ROUND(I533*H533,2)</f>
        <v>0</v>
      </c>
      <c r="K533" s="272" t="s">
        <v>221</v>
      </c>
      <c r="L533" s="277"/>
      <c r="M533" s="278" t="s">
        <v>44</v>
      </c>
      <c r="N533" s="279" t="s">
        <v>53</v>
      </c>
      <c r="O533" s="88"/>
      <c r="P533" s="219">
        <f>O533*H533</f>
        <v>0</v>
      </c>
      <c r="Q533" s="219">
        <v>0.0028</v>
      </c>
      <c r="R533" s="219">
        <f>Q533*H533</f>
        <v>0.0028279999999999998</v>
      </c>
      <c r="S533" s="219">
        <v>0</v>
      </c>
      <c r="T533" s="220">
        <f>S533*H533</f>
        <v>0</v>
      </c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R533" s="221" t="s">
        <v>165</v>
      </c>
      <c r="AT533" s="221" t="s">
        <v>368</v>
      </c>
      <c r="AU533" s="221" t="s">
        <v>21</v>
      </c>
      <c r="AY533" s="20" t="s">
        <v>128</v>
      </c>
      <c r="BE533" s="222">
        <f>IF(N533="základní",J533,0)</f>
        <v>0</v>
      </c>
      <c r="BF533" s="222">
        <f>IF(N533="snížená",J533,0)</f>
        <v>0</v>
      </c>
      <c r="BG533" s="222">
        <f>IF(N533="zákl. přenesená",J533,0)</f>
        <v>0</v>
      </c>
      <c r="BH533" s="222">
        <f>IF(N533="sníž. přenesená",J533,0)</f>
        <v>0</v>
      </c>
      <c r="BI533" s="222">
        <f>IF(N533="nulová",J533,0)</f>
        <v>0</v>
      </c>
      <c r="BJ533" s="20" t="s">
        <v>90</v>
      </c>
      <c r="BK533" s="222">
        <f>ROUND(I533*H533,2)</f>
        <v>0</v>
      </c>
      <c r="BL533" s="20" t="s">
        <v>146</v>
      </c>
      <c r="BM533" s="221" t="s">
        <v>1236</v>
      </c>
    </row>
    <row r="534" s="13" customFormat="1">
      <c r="A534" s="13"/>
      <c r="B534" s="228"/>
      <c r="C534" s="229"/>
      <c r="D534" s="223" t="s">
        <v>150</v>
      </c>
      <c r="E534" s="229"/>
      <c r="F534" s="231" t="s">
        <v>498</v>
      </c>
      <c r="G534" s="229"/>
      <c r="H534" s="232">
        <v>1.01</v>
      </c>
      <c r="I534" s="233"/>
      <c r="J534" s="229"/>
      <c r="K534" s="229"/>
      <c r="L534" s="234"/>
      <c r="M534" s="235"/>
      <c r="N534" s="236"/>
      <c r="O534" s="236"/>
      <c r="P534" s="236"/>
      <c r="Q534" s="236"/>
      <c r="R534" s="236"/>
      <c r="S534" s="236"/>
      <c r="T534" s="237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8" t="s">
        <v>150</v>
      </c>
      <c r="AU534" s="238" t="s">
        <v>21</v>
      </c>
      <c r="AV534" s="13" t="s">
        <v>21</v>
      </c>
      <c r="AW534" s="13" t="s">
        <v>4</v>
      </c>
      <c r="AX534" s="13" t="s">
        <v>90</v>
      </c>
      <c r="AY534" s="238" t="s">
        <v>128</v>
      </c>
    </row>
    <row r="535" s="2" customFormat="1" ht="24.15" customHeight="1">
      <c r="A535" s="42"/>
      <c r="B535" s="43"/>
      <c r="C535" s="210" t="s">
        <v>806</v>
      </c>
      <c r="D535" s="210" t="s">
        <v>131</v>
      </c>
      <c r="E535" s="211" t="s">
        <v>1237</v>
      </c>
      <c r="F535" s="212" t="s">
        <v>1238</v>
      </c>
      <c r="G535" s="213" t="s">
        <v>388</v>
      </c>
      <c r="H535" s="214">
        <v>1</v>
      </c>
      <c r="I535" s="215"/>
      <c r="J535" s="216">
        <f>ROUND(I535*H535,2)</f>
        <v>0</v>
      </c>
      <c r="K535" s="212" t="s">
        <v>221</v>
      </c>
      <c r="L535" s="48"/>
      <c r="M535" s="217" t="s">
        <v>44</v>
      </c>
      <c r="N535" s="218" t="s">
        <v>53</v>
      </c>
      <c r="O535" s="88"/>
      <c r="P535" s="219">
        <f>O535*H535</f>
        <v>0</v>
      </c>
      <c r="Q535" s="219">
        <v>0.0028600000000000001</v>
      </c>
      <c r="R535" s="219">
        <f>Q535*H535</f>
        <v>0.0028600000000000001</v>
      </c>
      <c r="S535" s="219">
        <v>0</v>
      </c>
      <c r="T535" s="220">
        <f>S535*H535</f>
        <v>0</v>
      </c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R535" s="221" t="s">
        <v>146</v>
      </c>
      <c r="AT535" s="221" t="s">
        <v>131</v>
      </c>
      <c r="AU535" s="221" t="s">
        <v>21</v>
      </c>
      <c r="AY535" s="20" t="s">
        <v>128</v>
      </c>
      <c r="BE535" s="222">
        <f>IF(N535="základní",J535,0)</f>
        <v>0</v>
      </c>
      <c r="BF535" s="222">
        <f>IF(N535="snížená",J535,0)</f>
        <v>0</v>
      </c>
      <c r="BG535" s="222">
        <f>IF(N535="zákl. přenesená",J535,0)</f>
        <v>0</v>
      </c>
      <c r="BH535" s="222">
        <f>IF(N535="sníž. přenesená",J535,0)</f>
        <v>0</v>
      </c>
      <c r="BI535" s="222">
        <f>IF(N535="nulová",J535,0)</f>
        <v>0</v>
      </c>
      <c r="BJ535" s="20" t="s">
        <v>90</v>
      </c>
      <c r="BK535" s="222">
        <f>ROUND(I535*H535,2)</f>
        <v>0</v>
      </c>
      <c r="BL535" s="20" t="s">
        <v>146</v>
      </c>
      <c r="BM535" s="221" t="s">
        <v>1239</v>
      </c>
    </row>
    <row r="536" s="2" customFormat="1">
      <c r="A536" s="42"/>
      <c r="B536" s="43"/>
      <c r="C536" s="44"/>
      <c r="D536" s="243" t="s">
        <v>223</v>
      </c>
      <c r="E536" s="44"/>
      <c r="F536" s="244" t="s">
        <v>1240</v>
      </c>
      <c r="G536" s="44"/>
      <c r="H536" s="44"/>
      <c r="I536" s="225"/>
      <c r="J536" s="44"/>
      <c r="K536" s="44"/>
      <c r="L536" s="48"/>
      <c r="M536" s="226"/>
      <c r="N536" s="227"/>
      <c r="O536" s="88"/>
      <c r="P536" s="88"/>
      <c r="Q536" s="88"/>
      <c r="R536" s="88"/>
      <c r="S536" s="88"/>
      <c r="T536" s="89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T536" s="20" t="s">
        <v>223</v>
      </c>
      <c r="AU536" s="20" t="s">
        <v>21</v>
      </c>
    </row>
    <row r="537" s="13" customFormat="1">
      <c r="A537" s="13"/>
      <c r="B537" s="228"/>
      <c r="C537" s="229"/>
      <c r="D537" s="223" t="s">
        <v>150</v>
      </c>
      <c r="E537" s="230" t="s">
        <v>44</v>
      </c>
      <c r="F537" s="231" t="s">
        <v>90</v>
      </c>
      <c r="G537" s="229"/>
      <c r="H537" s="232">
        <v>1</v>
      </c>
      <c r="I537" s="233"/>
      <c r="J537" s="229"/>
      <c r="K537" s="229"/>
      <c r="L537" s="234"/>
      <c r="M537" s="235"/>
      <c r="N537" s="236"/>
      <c r="O537" s="236"/>
      <c r="P537" s="236"/>
      <c r="Q537" s="236"/>
      <c r="R537" s="236"/>
      <c r="S537" s="236"/>
      <c r="T537" s="237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8" t="s">
        <v>150</v>
      </c>
      <c r="AU537" s="238" t="s">
        <v>21</v>
      </c>
      <c r="AV537" s="13" t="s">
        <v>21</v>
      </c>
      <c r="AW537" s="13" t="s">
        <v>42</v>
      </c>
      <c r="AX537" s="13" t="s">
        <v>90</v>
      </c>
      <c r="AY537" s="238" t="s">
        <v>128</v>
      </c>
    </row>
    <row r="538" s="2" customFormat="1" ht="16.5" customHeight="1">
      <c r="A538" s="42"/>
      <c r="B538" s="43"/>
      <c r="C538" s="270" t="s">
        <v>812</v>
      </c>
      <c r="D538" s="270" t="s">
        <v>368</v>
      </c>
      <c r="E538" s="271" t="s">
        <v>729</v>
      </c>
      <c r="F538" s="272" t="s">
        <v>730</v>
      </c>
      <c r="G538" s="273" t="s">
        <v>388</v>
      </c>
      <c r="H538" s="274">
        <v>1.01</v>
      </c>
      <c r="I538" s="275"/>
      <c r="J538" s="276">
        <f>ROUND(I538*H538,2)</f>
        <v>0</v>
      </c>
      <c r="K538" s="272" t="s">
        <v>221</v>
      </c>
      <c r="L538" s="277"/>
      <c r="M538" s="278" t="s">
        <v>44</v>
      </c>
      <c r="N538" s="279" t="s">
        <v>53</v>
      </c>
      <c r="O538" s="88"/>
      <c r="P538" s="219">
        <f>O538*H538</f>
        <v>0</v>
      </c>
      <c r="Q538" s="219">
        <v>0.064000000000000001</v>
      </c>
      <c r="R538" s="219">
        <f>Q538*H538</f>
        <v>0.064640000000000003</v>
      </c>
      <c r="S538" s="219">
        <v>0</v>
      </c>
      <c r="T538" s="220">
        <f>S538*H538</f>
        <v>0</v>
      </c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R538" s="221" t="s">
        <v>165</v>
      </c>
      <c r="AT538" s="221" t="s">
        <v>368</v>
      </c>
      <c r="AU538" s="221" t="s">
        <v>21</v>
      </c>
      <c r="AY538" s="20" t="s">
        <v>128</v>
      </c>
      <c r="BE538" s="222">
        <f>IF(N538="základní",J538,0)</f>
        <v>0</v>
      </c>
      <c r="BF538" s="222">
        <f>IF(N538="snížená",J538,0)</f>
        <v>0</v>
      </c>
      <c r="BG538" s="222">
        <f>IF(N538="zákl. přenesená",J538,0)</f>
        <v>0</v>
      </c>
      <c r="BH538" s="222">
        <f>IF(N538="sníž. přenesená",J538,0)</f>
        <v>0</v>
      </c>
      <c r="BI538" s="222">
        <f>IF(N538="nulová",J538,0)</f>
        <v>0</v>
      </c>
      <c r="BJ538" s="20" t="s">
        <v>90</v>
      </c>
      <c r="BK538" s="222">
        <f>ROUND(I538*H538,2)</f>
        <v>0</v>
      </c>
      <c r="BL538" s="20" t="s">
        <v>146</v>
      </c>
      <c r="BM538" s="221" t="s">
        <v>1241</v>
      </c>
    </row>
    <row r="539" s="13" customFormat="1">
      <c r="A539" s="13"/>
      <c r="B539" s="228"/>
      <c r="C539" s="229"/>
      <c r="D539" s="223" t="s">
        <v>150</v>
      </c>
      <c r="E539" s="229"/>
      <c r="F539" s="231" t="s">
        <v>498</v>
      </c>
      <c r="G539" s="229"/>
      <c r="H539" s="232">
        <v>1.01</v>
      </c>
      <c r="I539" s="233"/>
      <c r="J539" s="229"/>
      <c r="K539" s="229"/>
      <c r="L539" s="234"/>
      <c r="M539" s="235"/>
      <c r="N539" s="236"/>
      <c r="O539" s="236"/>
      <c r="P539" s="236"/>
      <c r="Q539" s="236"/>
      <c r="R539" s="236"/>
      <c r="S539" s="236"/>
      <c r="T539" s="237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8" t="s">
        <v>150</v>
      </c>
      <c r="AU539" s="238" t="s">
        <v>21</v>
      </c>
      <c r="AV539" s="13" t="s">
        <v>21</v>
      </c>
      <c r="AW539" s="13" t="s">
        <v>4</v>
      </c>
      <c r="AX539" s="13" t="s">
        <v>90</v>
      </c>
      <c r="AY539" s="238" t="s">
        <v>128</v>
      </c>
    </row>
    <row r="540" s="2" customFormat="1" ht="24.15" customHeight="1">
      <c r="A540" s="42"/>
      <c r="B540" s="43"/>
      <c r="C540" s="270" t="s">
        <v>817</v>
      </c>
      <c r="D540" s="270" t="s">
        <v>368</v>
      </c>
      <c r="E540" s="271" t="s">
        <v>1242</v>
      </c>
      <c r="F540" s="272" t="s">
        <v>1243</v>
      </c>
      <c r="G540" s="273" t="s">
        <v>388</v>
      </c>
      <c r="H540" s="274">
        <v>1.01</v>
      </c>
      <c r="I540" s="275"/>
      <c r="J540" s="276">
        <f>ROUND(I540*H540,2)</f>
        <v>0</v>
      </c>
      <c r="K540" s="272" t="s">
        <v>44</v>
      </c>
      <c r="L540" s="277"/>
      <c r="M540" s="278" t="s">
        <v>44</v>
      </c>
      <c r="N540" s="279" t="s">
        <v>53</v>
      </c>
      <c r="O540" s="88"/>
      <c r="P540" s="219">
        <f>O540*H540</f>
        <v>0</v>
      </c>
      <c r="Q540" s="219">
        <v>0.0070000000000000001</v>
      </c>
      <c r="R540" s="219">
        <f>Q540*H540</f>
        <v>0.0070699999999999999</v>
      </c>
      <c r="S540" s="219">
        <v>0</v>
      </c>
      <c r="T540" s="220">
        <f>S540*H540</f>
        <v>0</v>
      </c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R540" s="221" t="s">
        <v>165</v>
      </c>
      <c r="AT540" s="221" t="s">
        <v>368</v>
      </c>
      <c r="AU540" s="221" t="s">
        <v>21</v>
      </c>
      <c r="AY540" s="20" t="s">
        <v>128</v>
      </c>
      <c r="BE540" s="222">
        <f>IF(N540="základní",J540,0)</f>
        <v>0</v>
      </c>
      <c r="BF540" s="222">
        <f>IF(N540="snížená",J540,0)</f>
        <v>0</v>
      </c>
      <c r="BG540" s="222">
        <f>IF(N540="zákl. přenesená",J540,0)</f>
        <v>0</v>
      </c>
      <c r="BH540" s="222">
        <f>IF(N540="sníž. přenesená",J540,0)</f>
        <v>0</v>
      </c>
      <c r="BI540" s="222">
        <f>IF(N540="nulová",J540,0)</f>
        <v>0</v>
      </c>
      <c r="BJ540" s="20" t="s">
        <v>90</v>
      </c>
      <c r="BK540" s="222">
        <f>ROUND(I540*H540,2)</f>
        <v>0</v>
      </c>
      <c r="BL540" s="20" t="s">
        <v>146</v>
      </c>
      <c r="BM540" s="221" t="s">
        <v>1244</v>
      </c>
    </row>
    <row r="541" s="13" customFormat="1">
      <c r="A541" s="13"/>
      <c r="B541" s="228"/>
      <c r="C541" s="229"/>
      <c r="D541" s="223" t="s">
        <v>150</v>
      </c>
      <c r="E541" s="229"/>
      <c r="F541" s="231" t="s">
        <v>498</v>
      </c>
      <c r="G541" s="229"/>
      <c r="H541" s="232">
        <v>1.01</v>
      </c>
      <c r="I541" s="233"/>
      <c r="J541" s="229"/>
      <c r="K541" s="229"/>
      <c r="L541" s="234"/>
      <c r="M541" s="235"/>
      <c r="N541" s="236"/>
      <c r="O541" s="236"/>
      <c r="P541" s="236"/>
      <c r="Q541" s="236"/>
      <c r="R541" s="236"/>
      <c r="S541" s="236"/>
      <c r="T541" s="237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8" t="s">
        <v>150</v>
      </c>
      <c r="AU541" s="238" t="s">
        <v>21</v>
      </c>
      <c r="AV541" s="13" t="s">
        <v>21</v>
      </c>
      <c r="AW541" s="13" t="s">
        <v>4</v>
      </c>
      <c r="AX541" s="13" t="s">
        <v>90</v>
      </c>
      <c r="AY541" s="238" t="s">
        <v>128</v>
      </c>
    </row>
    <row r="542" s="2" customFormat="1" ht="24.15" customHeight="1">
      <c r="A542" s="42"/>
      <c r="B542" s="43"/>
      <c r="C542" s="210" t="s">
        <v>821</v>
      </c>
      <c r="D542" s="210" t="s">
        <v>131</v>
      </c>
      <c r="E542" s="211" t="s">
        <v>724</v>
      </c>
      <c r="F542" s="212" t="s">
        <v>725</v>
      </c>
      <c r="G542" s="213" t="s">
        <v>388</v>
      </c>
      <c r="H542" s="214">
        <v>1</v>
      </c>
      <c r="I542" s="215"/>
      <c r="J542" s="216">
        <f>ROUND(I542*H542,2)</f>
        <v>0</v>
      </c>
      <c r="K542" s="212" t="s">
        <v>221</v>
      </c>
      <c r="L542" s="48"/>
      <c r="M542" s="217" t="s">
        <v>44</v>
      </c>
      <c r="N542" s="218" t="s">
        <v>53</v>
      </c>
      <c r="O542" s="88"/>
      <c r="P542" s="219">
        <f>O542*H542</f>
        <v>0</v>
      </c>
      <c r="Q542" s="219">
        <v>0.0028600000000000001</v>
      </c>
      <c r="R542" s="219">
        <f>Q542*H542</f>
        <v>0.0028600000000000001</v>
      </c>
      <c r="S542" s="219">
        <v>0</v>
      </c>
      <c r="T542" s="220">
        <f>S542*H542</f>
        <v>0</v>
      </c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R542" s="221" t="s">
        <v>146</v>
      </c>
      <c r="AT542" s="221" t="s">
        <v>131</v>
      </c>
      <c r="AU542" s="221" t="s">
        <v>21</v>
      </c>
      <c r="AY542" s="20" t="s">
        <v>128</v>
      </c>
      <c r="BE542" s="222">
        <f>IF(N542="základní",J542,0)</f>
        <v>0</v>
      </c>
      <c r="BF542" s="222">
        <f>IF(N542="snížená",J542,0)</f>
        <v>0</v>
      </c>
      <c r="BG542" s="222">
        <f>IF(N542="zákl. přenesená",J542,0)</f>
        <v>0</v>
      </c>
      <c r="BH542" s="222">
        <f>IF(N542="sníž. přenesená",J542,0)</f>
        <v>0</v>
      </c>
      <c r="BI542" s="222">
        <f>IF(N542="nulová",J542,0)</f>
        <v>0</v>
      </c>
      <c r="BJ542" s="20" t="s">
        <v>90</v>
      </c>
      <c r="BK542" s="222">
        <f>ROUND(I542*H542,2)</f>
        <v>0</v>
      </c>
      <c r="BL542" s="20" t="s">
        <v>146</v>
      </c>
      <c r="BM542" s="221" t="s">
        <v>1245</v>
      </c>
    </row>
    <row r="543" s="2" customFormat="1">
      <c r="A543" s="42"/>
      <c r="B543" s="43"/>
      <c r="C543" s="44"/>
      <c r="D543" s="243" t="s">
        <v>223</v>
      </c>
      <c r="E543" s="44"/>
      <c r="F543" s="244" t="s">
        <v>727</v>
      </c>
      <c r="G543" s="44"/>
      <c r="H543" s="44"/>
      <c r="I543" s="225"/>
      <c r="J543" s="44"/>
      <c r="K543" s="44"/>
      <c r="L543" s="48"/>
      <c r="M543" s="226"/>
      <c r="N543" s="227"/>
      <c r="O543" s="88"/>
      <c r="P543" s="88"/>
      <c r="Q543" s="88"/>
      <c r="R543" s="88"/>
      <c r="S543" s="88"/>
      <c r="T543" s="89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T543" s="20" t="s">
        <v>223</v>
      </c>
      <c r="AU543" s="20" t="s">
        <v>21</v>
      </c>
    </row>
    <row r="544" s="13" customFormat="1">
      <c r="A544" s="13"/>
      <c r="B544" s="228"/>
      <c r="C544" s="229"/>
      <c r="D544" s="223" t="s">
        <v>150</v>
      </c>
      <c r="E544" s="230" t="s">
        <v>44</v>
      </c>
      <c r="F544" s="231" t="s">
        <v>714</v>
      </c>
      <c r="G544" s="229"/>
      <c r="H544" s="232">
        <v>1</v>
      </c>
      <c r="I544" s="233"/>
      <c r="J544" s="229"/>
      <c r="K544" s="229"/>
      <c r="L544" s="234"/>
      <c r="M544" s="235"/>
      <c r="N544" s="236"/>
      <c r="O544" s="236"/>
      <c r="P544" s="236"/>
      <c r="Q544" s="236"/>
      <c r="R544" s="236"/>
      <c r="S544" s="236"/>
      <c r="T544" s="237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8" t="s">
        <v>150</v>
      </c>
      <c r="AU544" s="238" t="s">
        <v>21</v>
      </c>
      <c r="AV544" s="13" t="s">
        <v>21</v>
      </c>
      <c r="AW544" s="13" t="s">
        <v>42</v>
      </c>
      <c r="AX544" s="13" t="s">
        <v>90</v>
      </c>
      <c r="AY544" s="238" t="s">
        <v>128</v>
      </c>
    </row>
    <row r="545" s="2" customFormat="1" ht="16.5" customHeight="1">
      <c r="A545" s="42"/>
      <c r="B545" s="43"/>
      <c r="C545" s="270" t="s">
        <v>826</v>
      </c>
      <c r="D545" s="270" t="s">
        <v>368</v>
      </c>
      <c r="E545" s="271" t="s">
        <v>729</v>
      </c>
      <c r="F545" s="272" t="s">
        <v>730</v>
      </c>
      <c r="G545" s="273" t="s">
        <v>388</v>
      </c>
      <c r="H545" s="274">
        <v>1.01</v>
      </c>
      <c r="I545" s="275"/>
      <c r="J545" s="276">
        <f>ROUND(I545*H545,2)</f>
        <v>0</v>
      </c>
      <c r="K545" s="272" t="s">
        <v>221</v>
      </c>
      <c r="L545" s="277"/>
      <c r="M545" s="278" t="s">
        <v>44</v>
      </c>
      <c r="N545" s="279" t="s">
        <v>53</v>
      </c>
      <c r="O545" s="88"/>
      <c r="P545" s="219">
        <f>O545*H545</f>
        <v>0</v>
      </c>
      <c r="Q545" s="219">
        <v>0.064000000000000001</v>
      </c>
      <c r="R545" s="219">
        <f>Q545*H545</f>
        <v>0.064640000000000003</v>
      </c>
      <c r="S545" s="219">
        <v>0</v>
      </c>
      <c r="T545" s="220">
        <f>S545*H545</f>
        <v>0</v>
      </c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42"/>
      <c r="AR545" s="221" t="s">
        <v>165</v>
      </c>
      <c r="AT545" s="221" t="s">
        <v>368</v>
      </c>
      <c r="AU545" s="221" t="s">
        <v>21</v>
      </c>
      <c r="AY545" s="20" t="s">
        <v>128</v>
      </c>
      <c r="BE545" s="222">
        <f>IF(N545="základní",J545,0)</f>
        <v>0</v>
      </c>
      <c r="BF545" s="222">
        <f>IF(N545="snížená",J545,0)</f>
        <v>0</v>
      </c>
      <c r="BG545" s="222">
        <f>IF(N545="zákl. přenesená",J545,0)</f>
        <v>0</v>
      </c>
      <c r="BH545" s="222">
        <f>IF(N545="sníž. přenesená",J545,0)</f>
        <v>0</v>
      </c>
      <c r="BI545" s="222">
        <f>IF(N545="nulová",J545,0)</f>
        <v>0</v>
      </c>
      <c r="BJ545" s="20" t="s">
        <v>90</v>
      </c>
      <c r="BK545" s="222">
        <f>ROUND(I545*H545,2)</f>
        <v>0</v>
      </c>
      <c r="BL545" s="20" t="s">
        <v>146</v>
      </c>
      <c r="BM545" s="221" t="s">
        <v>1246</v>
      </c>
    </row>
    <row r="546" s="13" customFormat="1">
      <c r="A546" s="13"/>
      <c r="B546" s="228"/>
      <c r="C546" s="229"/>
      <c r="D546" s="223" t="s">
        <v>150</v>
      </c>
      <c r="E546" s="229"/>
      <c r="F546" s="231" t="s">
        <v>498</v>
      </c>
      <c r="G546" s="229"/>
      <c r="H546" s="232">
        <v>1.01</v>
      </c>
      <c r="I546" s="233"/>
      <c r="J546" s="229"/>
      <c r="K546" s="229"/>
      <c r="L546" s="234"/>
      <c r="M546" s="235"/>
      <c r="N546" s="236"/>
      <c r="O546" s="236"/>
      <c r="P546" s="236"/>
      <c r="Q546" s="236"/>
      <c r="R546" s="236"/>
      <c r="S546" s="236"/>
      <c r="T546" s="237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8" t="s">
        <v>150</v>
      </c>
      <c r="AU546" s="238" t="s">
        <v>21</v>
      </c>
      <c r="AV546" s="13" t="s">
        <v>21</v>
      </c>
      <c r="AW546" s="13" t="s">
        <v>4</v>
      </c>
      <c r="AX546" s="13" t="s">
        <v>90</v>
      </c>
      <c r="AY546" s="238" t="s">
        <v>128</v>
      </c>
    </row>
    <row r="547" s="2" customFormat="1" ht="16.5" customHeight="1">
      <c r="A547" s="42"/>
      <c r="B547" s="43"/>
      <c r="C547" s="270" t="s">
        <v>831</v>
      </c>
      <c r="D547" s="270" t="s">
        <v>368</v>
      </c>
      <c r="E547" s="271" t="s">
        <v>733</v>
      </c>
      <c r="F547" s="272" t="s">
        <v>734</v>
      </c>
      <c r="G547" s="273" t="s">
        <v>388</v>
      </c>
      <c r="H547" s="274">
        <v>1.01</v>
      </c>
      <c r="I547" s="275"/>
      <c r="J547" s="276">
        <f>ROUND(I547*H547,2)</f>
        <v>0</v>
      </c>
      <c r="K547" s="272" t="s">
        <v>221</v>
      </c>
      <c r="L547" s="277"/>
      <c r="M547" s="278" t="s">
        <v>44</v>
      </c>
      <c r="N547" s="279" t="s">
        <v>53</v>
      </c>
      <c r="O547" s="88"/>
      <c r="P547" s="219">
        <f>O547*H547</f>
        <v>0</v>
      </c>
      <c r="Q547" s="219">
        <v>0.0086</v>
      </c>
      <c r="R547" s="219">
        <f>Q547*H547</f>
        <v>0.0086859999999999993</v>
      </c>
      <c r="S547" s="219">
        <v>0</v>
      </c>
      <c r="T547" s="220">
        <f>S547*H547</f>
        <v>0</v>
      </c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R547" s="221" t="s">
        <v>165</v>
      </c>
      <c r="AT547" s="221" t="s">
        <v>368</v>
      </c>
      <c r="AU547" s="221" t="s">
        <v>21</v>
      </c>
      <c r="AY547" s="20" t="s">
        <v>128</v>
      </c>
      <c r="BE547" s="222">
        <f>IF(N547="základní",J547,0)</f>
        <v>0</v>
      </c>
      <c r="BF547" s="222">
        <f>IF(N547="snížená",J547,0)</f>
        <v>0</v>
      </c>
      <c r="BG547" s="222">
        <f>IF(N547="zákl. přenesená",J547,0)</f>
        <v>0</v>
      </c>
      <c r="BH547" s="222">
        <f>IF(N547="sníž. přenesená",J547,0)</f>
        <v>0</v>
      </c>
      <c r="BI547" s="222">
        <f>IF(N547="nulová",J547,0)</f>
        <v>0</v>
      </c>
      <c r="BJ547" s="20" t="s">
        <v>90</v>
      </c>
      <c r="BK547" s="222">
        <f>ROUND(I547*H547,2)</f>
        <v>0</v>
      </c>
      <c r="BL547" s="20" t="s">
        <v>146</v>
      </c>
      <c r="BM547" s="221" t="s">
        <v>1247</v>
      </c>
    </row>
    <row r="548" s="13" customFormat="1">
      <c r="A548" s="13"/>
      <c r="B548" s="228"/>
      <c r="C548" s="229"/>
      <c r="D548" s="223" t="s">
        <v>150</v>
      </c>
      <c r="E548" s="229"/>
      <c r="F548" s="231" t="s">
        <v>498</v>
      </c>
      <c r="G548" s="229"/>
      <c r="H548" s="232">
        <v>1.01</v>
      </c>
      <c r="I548" s="233"/>
      <c r="J548" s="229"/>
      <c r="K548" s="229"/>
      <c r="L548" s="234"/>
      <c r="M548" s="235"/>
      <c r="N548" s="236"/>
      <c r="O548" s="236"/>
      <c r="P548" s="236"/>
      <c r="Q548" s="236"/>
      <c r="R548" s="236"/>
      <c r="S548" s="236"/>
      <c r="T548" s="237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8" t="s">
        <v>150</v>
      </c>
      <c r="AU548" s="238" t="s">
        <v>21</v>
      </c>
      <c r="AV548" s="13" t="s">
        <v>21</v>
      </c>
      <c r="AW548" s="13" t="s">
        <v>4</v>
      </c>
      <c r="AX548" s="13" t="s">
        <v>90</v>
      </c>
      <c r="AY548" s="238" t="s">
        <v>128</v>
      </c>
    </row>
    <row r="549" s="2" customFormat="1" ht="24.15" customHeight="1">
      <c r="A549" s="42"/>
      <c r="B549" s="43"/>
      <c r="C549" s="210" t="s">
        <v>837</v>
      </c>
      <c r="D549" s="210" t="s">
        <v>131</v>
      </c>
      <c r="E549" s="211" t="s">
        <v>1248</v>
      </c>
      <c r="F549" s="212" t="s">
        <v>1249</v>
      </c>
      <c r="G549" s="213" t="s">
        <v>388</v>
      </c>
      <c r="H549" s="214">
        <v>3</v>
      </c>
      <c r="I549" s="215"/>
      <c r="J549" s="216">
        <f>ROUND(I549*H549,2)</f>
        <v>0</v>
      </c>
      <c r="K549" s="212" t="s">
        <v>221</v>
      </c>
      <c r="L549" s="48"/>
      <c r="M549" s="217" t="s">
        <v>44</v>
      </c>
      <c r="N549" s="218" t="s">
        <v>53</v>
      </c>
      <c r="O549" s="88"/>
      <c r="P549" s="219">
        <f>O549*H549</f>
        <v>0</v>
      </c>
      <c r="Q549" s="219">
        <v>0</v>
      </c>
      <c r="R549" s="219">
        <f>Q549*H549</f>
        <v>0</v>
      </c>
      <c r="S549" s="219">
        <v>0</v>
      </c>
      <c r="T549" s="220">
        <f>S549*H549</f>
        <v>0</v>
      </c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R549" s="221" t="s">
        <v>146</v>
      </c>
      <c r="AT549" s="221" t="s">
        <v>131</v>
      </c>
      <c r="AU549" s="221" t="s">
        <v>21</v>
      </c>
      <c r="AY549" s="20" t="s">
        <v>128</v>
      </c>
      <c r="BE549" s="222">
        <f>IF(N549="základní",J549,0)</f>
        <v>0</v>
      </c>
      <c r="BF549" s="222">
        <f>IF(N549="snížená",J549,0)</f>
        <v>0</v>
      </c>
      <c r="BG549" s="222">
        <f>IF(N549="zákl. přenesená",J549,0)</f>
        <v>0</v>
      </c>
      <c r="BH549" s="222">
        <f>IF(N549="sníž. přenesená",J549,0)</f>
        <v>0</v>
      </c>
      <c r="BI549" s="222">
        <f>IF(N549="nulová",J549,0)</f>
        <v>0</v>
      </c>
      <c r="BJ549" s="20" t="s">
        <v>90</v>
      </c>
      <c r="BK549" s="222">
        <f>ROUND(I549*H549,2)</f>
        <v>0</v>
      </c>
      <c r="BL549" s="20" t="s">
        <v>146</v>
      </c>
      <c r="BM549" s="221" t="s">
        <v>1250</v>
      </c>
    </row>
    <row r="550" s="2" customFormat="1">
      <c r="A550" s="42"/>
      <c r="B550" s="43"/>
      <c r="C550" s="44"/>
      <c r="D550" s="243" t="s">
        <v>223</v>
      </c>
      <c r="E550" s="44"/>
      <c r="F550" s="244" t="s">
        <v>1251</v>
      </c>
      <c r="G550" s="44"/>
      <c r="H550" s="44"/>
      <c r="I550" s="225"/>
      <c r="J550" s="44"/>
      <c r="K550" s="44"/>
      <c r="L550" s="48"/>
      <c r="M550" s="226"/>
      <c r="N550" s="227"/>
      <c r="O550" s="88"/>
      <c r="P550" s="88"/>
      <c r="Q550" s="88"/>
      <c r="R550" s="88"/>
      <c r="S550" s="88"/>
      <c r="T550" s="89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T550" s="20" t="s">
        <v>223</v>
      </c>
      <c r="AU550" s="20" t="s">
        <v>21</v>
      </c>
    </row>
    <row r="551" s="13" customFormat="1">
      <c r="A551" s="13"/>
      <c r="B551" s="228"/>
      <c r="C551" s="229"/>
      <c r="D551" s="223" t="s">
        <v>150</v>
      </c>
      <c r="E551" s="230" t="s">
        <v>44</v>
      </c>
      <c r="F551" s="231" t="s">
        <v>90</v>
      </c>
      <c r="G551" s="229"/>
      <c r="H551" s="232">
        <v>1</v>
      </c>
      <c r="I551" s="233"/>
      <c r="J551" s="229"/>
      <c r="K551" s="229"/>
      <c r="L551" s="234"/>
      <c r="M551" s="235"/>
      <c r="N551" s="236"/>
      <c r="O551" s="236"/>
      <c r="P551" s="236"/>
      <c r="Q551" s="236"/>
      <c r="R551" s="236"/>
      <c r="S551" s="236"/>
      <c r="T551" s="237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8" t="s">
        <v>150</v>
      </c>
      <c r="AU551" s="238" t="s">
        <v>21</v>
      </c>
      <c r="AV551" s="13" t="s">
        <v>21</v>
      </c>
      <c r="AW551" s="13" t="s">
        <v>42</v>
      </c>
      <c r="AX551" s="13" t="s">
        <v>82</v>
      </c>
      <c r="AY551" s="238" t="s">
        <v>128</v>
      </c>
    </row>
    <row r="552" s="13" customFormat="1">
      <c r="A552" s="13"/>
      <c r="B552" s="228"/>
      <c r="C552" s="229"/>
      <c r="D552" s="223" t="s">
        <v>150</v>
      </c>
      <c r="E552" s="230" t="s">
        <v>44</v>
      </c>
      <c r="F552" s="231" t="s">
        <v>672</v>
      </c>
      <c r="G552" s="229"/>
      <c r="H552" s="232">
        <v>2</v>
      </c>
      <c r="I552" s="233"/>
      <c r="J552" s="229"/>
      <c r="K552" s="229"/>
      <c r="L552" s="234"/>
      <c r="M552" s="235"/>
      <c r="N552" s="236"/>
      <c r="O552" s="236"/>
      <c r="P552" s="236"/>
      <c r="Q552" s="236"/>
      <c r="R552" s="236"/>
      <c r="S552" s="236"/>
      <c r="T552" s="237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8" t="s">
        <v>150</v>
      </c>
      <c r="AU552" s="238" t="s">
        <v>21</v>
      </c>
      <c r="AV552" s="13" t="s">
        <v>21</v>
      </c>
      <c r="AW552" s="13" t="s">
        <v>42</v>
      </c>
      <c r="AX552" s="13" t="s">
        <v>82</v>
      </c>
      <c r="AY552" s="238" t="s">
        <v>128</v>
      </c>
    </row>
    <row r="553" s="14" customFormat="1">
      <c r="A553" s="14"/>
      <c r="B553" s="245"/>
      <c r="C553" s="246"/>
      <c r="D553" s="223" t="s">
        <v>150</v>
      </c>
      <c r="E553" s="247" t="s">
        <v>44</v>
      </c>
      <c r="F553" s="248" t="s">
        <v>245</v>
      </c>
      <c r="G553" s="246"/>
      <c r="H553" s="249">
        <v>3</v>
      </c>
      <c r="I553" s="250"/>
      <c r="J553" s="246"/>
      <c r="K553" s="246"/>
      <c r="L553" s="251"/>
      <c r="M553" s="252"/>
      <c r="N553" s="253"/>
      <c r="O553" s="253"/>
      <c r="P553" s="253"/>
      <c r="Q553" s="253"/>
      <c r="R553" s="253"/>
      <c r="S553" s="253"/>
      <c r="T553" s="25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5" t="s">
        <v>150</v>
      </c>
      <c r="AU553" s="255" t="s">
        <v>21</v>
      </c>
      <c r="AV553" s="14" t="s">
        <v>146</v>
      </c>
      <c r="AW553" s="14" t="s">
        <v>42</v>
      </c>
      <c r="AX553" s="14" t="s">
        <v>90</v>
      </c>
      <c r="AY553" s="255" t="s">
        <v>128</v>
      </c>
    </row>
    <row r="554" s="2" customFormat="1" ht="21.75" customHeight="1">
      <c r="A554" s="42"/>
      <c r="B554" s="43"/>
      <c r="C554" s="270" t="s">
        <v>843</v>
      </c>
      <c r="D554" s="270" t="s">
        <v>368</v>
      </c>
      <c r="E554" s="271" t="s">
        <v>1252</v>
      </c>
      <c r="F554" s="272" t="s">
        <v>1253</v>
      </c>
      <c r="G554" s="273" t="s">
        <v>388</v>
      </c>
      <c r="H554" s="274">
        <v>3.0299999999999998</v>
      </c>
      <c r="I554" s="275"/>
      <c r="J554" s="276">
        <f>ROUND(I554*H554,2)</f>
        <v>0</v>
      </c>
      <c r="K554" s="272" t="s">
        <v>221</v>
      </c>
      <c r="L554" s="277"/>
      <c r="M554" s="278" t="s">
        <v>44</v>
      </c>
      <c r="N554" s="279" t="s">
        <v>53</v>
      </c>
      <c r="O554" s="88"/>
      <c r="P554" s="219">
        <f>O554*H554</f>
        <v>0</v>
      </c>
      <c r="Q554" s="219">
        <v>0.0025000000000000001</v>
      </c>
      <c r="R554" s="219">
        <f>Q554*H554</f>
        <v>0.0075749999999999993</v>
      </c>
      <c r="S554" s="219">
        <v>0</v>
      </c>
      <c r="T554" s="220">
        <f>S554*H554</f>
        <v>0</v>
      </c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R554" s="221" t="s">
        <v>165</v>
      </c>
      <c r="AT554" s="221" t="s">
        <v>368</v>
      </c>
      <c r="AU554" s="221" t="s">
        <v>21</v>
      </c>
      <c r="AY554" s="20" t="s">
        <v>128</v>
      </c>
      <c r="BE554" s="222">
        <f>IF(N554="základní",J554,0)</f>
        <v>0</v>
      </c>
      <c r="BF554" s="222">
        <f>IF(N554="snížená",J554,0)</f>
        <v>0</v>
      </c>
      <c r="BG554" s="222">
        <f>IF(N554="zákl. přenesená",J554,0)</f>
        <v>0</v>
      </c>
      <c r="BH554" s="222">
        <f>IF(N554="sníž. přenesená",J554,0)</f>
        <v>0</v>
      </c>
      <c r="BI554" s="222">
        <f>IF(N554="nulová",J554,0)</f>
        <v>0</v>
      </c>
      <c r="BJ554" s="20" t="s">
        <v>90</v>
      </c>
      <c r="BK554" s="222">
        <f>ROUND(I554*H554,2)</f>
        <v>0</v>
      </c>
      <c r="BL554" s="20" t="s">
        <v>146</v>
      </c>
      <c r="BM554" s="221" t="s">
        <v>1254</v>
      </c>
    </row>
    <row r="555" s="13" customFormat="1">
      <c r="A555" s="13"/>
      <c r="B555" s="228"/>
      <c r="C555" s="229"/>
      <c r="D555" s="223" t="s">
        <v>150</v>
      </c>
      <c r="E555" s="229"/>
      <c r="F555" s="231" t="s">
        <v>586</v>
      </c>
      <c r="G555" s="229"/>
      <c r="H555" s="232">
        <v>3.0299999999999998</v>
      </c>
      <c r="I555" s="233"/>
      <c r="J555" s="229"/>
      <c r="K555" s="229"/>
      <c r="L555" s="234"/>
      <c r="M555" s="235"/>
      <c r="N555" s="236"/>
      <c r="O555" s="236"/>
      <c r="P555" s="236"/>
      <c r="Q555" s="236"/>
      <c r="R555" s="236"/>
      <c r="S555" s="236"/>
      <c r="T555" s="237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8" t="s">
        <v>150</v>
      </c>
      <c r="AU555" s="238" t="s">
        <v>21</v>
      </c>
      <c r="AV555" s="13" t="s">
        <v>21</v>
      </c>
      <c r="AW555" s="13" t="s">
        <v>4</v>
      </c>
      <c r="AX555" s="13" t="s">
        <v>90</v>
      </c>
      <c r="AY555" s="238" t="s">
        <v>128</v>
      </c>
    </row>
    <row r="556" s="2" customFormat="1" ht="16.5" customHeight="1">
      <c r="A556" s="42"/>
      <c r="B556" s="43"/>
      <c r="C556" s="210" t="s">
        <v>849</v>
      </c>
      <c r="D556" s="210" t="s">
        <v>131</v>
      </c>
      <c r="E556" s="211" t="s">
        <v>737</v>
      </c>
      <c r="F556" s="212" t="s">
        <v>738</v>
      </c>
      <c r="G556" s="213" t="s">
        <v>234</v>
      </c>
      <c r="H556" s="214">
        <v>890</v>
      </c>
      <c r="I556" s="215"/>
      <c r="J556" s="216">
        <f>ROUND(I556*H556,2)</f>
        <v>0</v>
      </c>
      <c r="K556" s="212" t="s">
        <v>221</v>
      </c>
      <c r="L556" s="48"/>
      <c r="M556" s="217" t="s">
        <v>44</v>
      </c>
      <c r="N556" s="218" t="s">
        <v>53</v>
      </c>
      <c r="O556" s="88"/>
      <c r="P556" s="219">
        <f>O556*H556</f>
        <v>0</v>
      </c>
      <c r="Q556" s="219">
        <v>0</v>
      </c>
      <c r="R556" s="219">
        <f>Q556*H556</f>
        <v>0</v>
      </c>
      <c r="S556" s="219">
        <v>0</v>
      </c>
      <c r="T556" s="220">
        <f>S556*H556</f>
        <v>0</v>
      </c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R556" s="221" t="s">
        <v>146</v>
      </c>
      <c r="AT556" s="221" t="s">
        <v>131</v>
      </c>
      <c r="AU556" s="221" t="s">
        <v>21</v>
      </c>
      <c r="AY556" s="20" t="s">
        <v>128</v>
      </c>
      <c r="BE556" s="222">
        <f>IF(N556="základní",J556,0)</f>
        <v>0</v>
      </c>
      <c r="BF556" s="222">
        <f>IF(N556="snížená",J556,0)</f>
        <v>0</v>
      </c>
      <c r="BG556" s="222">
        <f>IF(N556="zákl. přenesená",J556,0)</f>
        <v>0</v>
      </c>
      <c r="BH556" s="222">
        <f>IF(N556="sníž. přenesená",J556,0)</f>
        <v>0</v>
      </c>
      <c r="BI556" s="222">
        <f>IF(N556="nulová",J556,0)</f>
        <v>0</v>
      </c>
      <c r="BJ556" s="20" t="s">
        <v>90</v>
      </c>
      <c r="BK556" s="222">
        <f>ROUND(I556*H556,2)</f>
        <v>0</v>
      </c>
      <c r="BL556" s="20" t="s">
        <v>146</v>
      </c>
      <c r="BM556" s="221" t="s">
        <v>1255</v>
      </c>
    </row>
    <row r="557" s="2" customFormat="1">
      <c r="A557" s="42"/>
      <c r="B557" s="43"/>
      <c r="C557" s="44"/>
      <c r="D557" s="243" t="s">
        <v>223</v>
      </c>
      <c r="E557" s="44"/>
      <c r="F557" s="244" t="s">
        <v>740</v>
      </c>
      <c r="G557" s="44"/>
      <c r="H557" s="44"/>
      <c r="I557" s="225"/>
      <c r="J557" s="44"/>
      <c r="K557" s="44"/>
      <c r="L557" s="48"/>
      <c r="M557" s="226"/>
      <c r="N557" s="227"/>
      <c r="O557" s="88"/>
      <c r="P557" s="88"/>
      <c r="Q557" s="88"/>
      <c r="R557" s="88"/>
      <c r="S557" s="88"/>
      <c r="T557" s="89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T557" s="20" t="s">
        <v>223</v>
      </c>
      <c r="AU557" s="20" t="s">
        <v>21</v>
      </c>
    </row>
    <row r="558" s="13" customFormat="1">
      <c r="A558" s="13"/>
      <c r="B558" s="228"/>
      <c r="C558" s="229"/>
      <c r="D558" s="223" t="s">
        <v>150</v>
      </c>
      <c r="E558" s="230" t="s">
        <v>44</v>
      </c>
      <c r="F558" s="231" t="s">
        <v>1183</v>
      </c>
      <c r="G558" s="229"/>
      <c r="H558" s="232">
        <v>890</v>
      </c>
      <c r="I558" s="233"/>
      <c r="J558" s="229"/>
      <c r="K558" s="229"/>
      <c r="L558" s="234"/>
      <c r="M558" s="235"/>
      <c r="N558" s="236"/>
      <c r="O558" s="236"/>
      <c r="P558" s="236"/>
      <c r="Q558" s="236"/>
      <c r="R558" s="236"/>
      <c r="S558" s="236"/>
      <c r="T558" s="237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8" t="s">
        <v>150</v>
      </c>
      <c r="AU558" s="238" t="s">
        <v>21</v>
      </c>
      <c r="AV558" s="13" t="s">
        <v>21</v>
      </c>
      <c r="AW558" s="13" t="s">
        <v>42</v>
      </c>
      <c r="AX558" s="13" t="s">
        <v>90</v>
      </c>
      <c r="AY558" s="238" t="s">
        <v>128</v>
      </c>
    </row>
    <row r="559" s="2" customFormat="1" ht="16.5" customHeight="1">
      <c r="A559" s="42"/>
      <c r="B559" s="43"/>
      <c r="C559" s="210" t="s">
        <v>854</v>
      </c>
      <c r="D559" s="210" t="s">
        <v>131</v>
      </c>
      <c r="E559" s="211" t="s">
        <v>742</v>
      </c>
      <c r="F559" s="212" t="s">
        <v>743</v>
      </c>
      <c r="G559" s="213" t="s">
        <v>234</v>
      </c>
      <c r="H559" s="214">
        <v>890</v>
      </c>
      <c r="I559" s="215"/>
      <c r="J559" s="216">
        <f>ROUND(I559*H559,2)</f>
        <v>0</v>
      </c>
      <c r="K559" s="212" t="s">
        <v>221</v>
      </c>
      <c r="L559" s="48"/>
      <c r="M559" s="217" t="s">
        <v>44</v>
      </c>
      <c r="N559" s="218" t="s">
        <v>53</v>
      </c>
      <c r="O559" s="88"/>
      <c r="P559" s="219">
        <f>O559*H559</f>
        <v>0</v>
      </c>
      <c r="Q559" s="219">
        <v>0</v>
      </c>
      <c r="R559" s="219">
        <f>Q559*H559</f>
        <v>0</v>
      </c>
      <c r="S559" s="219">
        <v>0</v>
      </c>
      <c r="T559" s="220">
        <f>S559*H559</f>
        <v>0</v>
      </c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R559" s="221" t="s">
        <v>146</v>
      </c>
      <c r="AT559" s="221" t="s">
        <v>131</v>
      </c>
      <c r="AU559" s="221" t="s">
        <v>21</v>
      </c>
      <c r="AY559" s="20" t="s">
        <v>128</v>
      </c>
      <c r="BE559" s="222">
        <f>IF(N559="základní",J559,0)</f>
        <v>0</v>
      </c>
      <c r="BF559" s="222">
        <f>IF(N559="snížená",J559,0)</f>
        <v>0</v>
      </c>
      <c r="BG559" s="222">
        <f>IF(N559="zákl. přenesená",J559,0)</f>
        <v>0</v>
      </c>
      <c r="BH559" s="222">
        <f>IF(N559="sníž. přenesená",J559,0)</f>
        <v>0</v>
      </c>
      <c r="BI559" s="222">
        <f>IF(N559="nulová",J559,0)</f>
        <v>0</v>
      </c>
      <c r="BJ559" s="20" t="s">
        <v>90</v>
      </c>
      <c r="BK559" s="222">
        <f>ROUND(I559*H559,2)</f>
        <v>0</v>
      </c>
      <c r="BL559" s="20" t="s">
        <v>146</v>
      </c>
      <c r="BM559" s="221" t="s">
        <v>1256</v>
      </c>
    </row>
    <row r="560" s="2" customFormat="1">
      <c r="A560" s="42"/>
      <c r="B560" s="43"/>
      <c r="C560" s="44"/>
      <c r="D560" s="243" t="s">
        <v>223</v>
      </c>
      <c r="E560" s="44"/>
      <c r="F560" s="244" t="s">
        <v>745</v>
      </c>
      <c r="G560" s="44"/>
      <c r="H560" s="44"/>
      <c r="I560" s="225"/>
      <c r="J560" s="44"/>
      <c r="K560" s="44"/>
      <c r="L560" s="48"/>
      <c r="M560" s="226"/>
      <c r="N560" s="227"/>
      <c r="O560" s="88"/>
      <c r="P560" s="88"/>
      <c r="Q560" s="88"/>
      <c r="R560" s="88"/>
      <c r="S560" s="88"/>
      <c r="T560" s="89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T560" s="20" t="s">
        <v>223</v>
      </c>
      <c r="AU560" s="20" t="s">
        <v>21</v>
      </c>
    </row>
    <row r="561" s="13" customFormat="1">
      <c r="A561" s="13"/>
      <c r="B561" s="228"/>
      <c r="C561" s="229"/>
      <c r="D561" s="223" t="s">
        <v>150</v>
      </c>
      <c r="E561" s="230" t="s">
        <v>44</v>
      </c>
      <c r="F561" s="231" t="s">
        <v>1183</v>
      </c>
      <c r="G561" s="229"/>
      <c r="H561" s="232">
        <v>890</v>
      </c>
      <c r="I561" s="233"/>
      <c r="J561" s="229"/>
      <c r="K561" s="229"/>
      <c r="L561" s="234"/>
      <c r="M561" s="235"/>
      <c r="N561" s="236"/>
      <c r="O561" s="236"/>
      <c r="P561" s="236"/>
      <c r="Q561" s="236"/>
      <c r="R561" s="236"/>
      <c r="S561" s="236"/>
      <c r="T561" s="237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8" t="s">
        <v>150</v>
      </c>
      <c r="AU561" s="238" t="s">
        <v>21</v>
      </c>
      <c r="AV561" s="13" t="s">
        <v>21</v>
      </c>
      <c r="AW561" s="13" t="s">
        <v>42</v>
      </c>
      <c r="AX561" s="13" t="s">
        <v>90</v>
      </c>
      <c r="AY561" s="238" t="s">
        <v>128</v>
      </c>
    </row>
    <row r="562" s="2" customFormat="1" ht="16.5" customHeight="1">
      <c r="A562" s="42"/>
      <c r="B562" s="43"/>
      <c r="C562" s="210" t="s">
        <v>859</v>
      </c>
      <c r="D562" s="210" t="s">
        <v>131</v>
      </c>
      <c r="E562" s="211" t="s">
        <v>1257</v>
      </c>
      <c r="F562" s="212" t="s">
        <v>1258</v>
      </c>
      <c r="G562" s="213" t="s">
        <v>234</v>
      </c>
      <c r="H562" s="214">
        <v>1.3999999999999999</v>
      </c>
      <c r="I562" s="215"/>
      <c r="J562" s="216">
        <f>ROUND(I562*H562,2)</f>
        <v>0</v>
      </c>
      <c r="K562" s="212" t="s">
        <v>221</v>
      </c>
      <c r="L562" s="48"/>
      <c r="M562" s="217" t="s">
        <v>44</v>
      </c>
      <c r="N562" s="218" t="s">
        <v>53</v>
      </c>
      <c r="O562" s="88"/>
      <c r="P562" s="219">
        <f>O562*H562</f>
        <v>0</v>
      </c>
      <c r="Q562" s="219">
        <v>0</v>
      </c>
      <c r="R562" s="219">
        <f>Q562*H562</f>
        <v>0</v>
      </c>
      <c r="S562" s="219">
        <v>0</v>
      </c>
      <c r="T562" s="220">
        <f>S562*H562</f>
        <v>0</v>
      </c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R562" s="221" t="s">
        <v>146</v>
      </c>
      <c r="AT562" s="221" t="s">
        <v>131</v>
      </c>
      <c r="AU562" s="221" t="s">
        <v>21</v>
      </c>
      <c r="AY562" s="20" t="s">
        <v>128</v>
      </c>
      <c r="BE562" s="222">
        <f>IF(N562="základní",J562,0)</f>
        <v>0</v>
      </c>
      <c r="BF562" s="222">
        <f>IF(N562="snížená",J562,0)</f>
        <v>0</v>
      </c>
      <c r="BG562" s="222">
        <f>IF(N562="zákl. přenesená",J562,0)</f>
        <v>0</v>
      </c>
      <c r="BH562" s="222">
        <f>IF(N562="sníž. přenesená",J562,0)</f>
        <v>0</v>
      </c>
      <c r="BI562" s="222">
        <f>IF(N562="nulová",J562,0)</f>
        <v>0</v>
      </c>
      <c r="BJ562" s="20" t="s">
        <v>90</v>
      </c>
      <c r="BK562" s="222">
        <f>ROUND(I562*H562,2)</f>
        <v>0</v>
      </c>
      <c r="BL562" s="20" t="s">
        <v>146</v>
      </c>
      <c r="BM562" s="221" t="s">
        <v>1259</v>
      </c>
    </row>
    <row r="563" s="2" customFormat="1">
      <c r="A563" s="42"/>
      <c r="B563" s="43"/>
      <c r="C563" s="44"/>
      <c r="D563" s="243" t="s">
        <v>223</v>
      </c>
      <c r="E563" s="44"/>
      <c r="F563" s="244" t="s">
        <v>1260</v>
      </c>
      <c r="G563" s="44"/>
      <c r="H563" s="44"/>
      <c r="I563" s="225"/>
      <c r="J563" s="44"/>
      <c r="K563" s="44"/>
      <c r="L563" s="48"/>
      <c r="M563" s="226"/>
      <c r="N563" s="227"/>
      <c r="O563" s="88"/>
      <c r="P563" s="88"/>
      <c r="Q563" s="88"/>
      <c r="R563" s="88"/>
      <c r="S563" s="88"/>
      <c r="T563" s="89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T563" s="20" t="s">
        <v>223</v>
      </c>
      <c r="AU563" s="20" t="s">
        <v>21</v>
      </c>
    </row>
    <row r="564" s="13" customFormat="1">
      <c r="A564" s="13"/>
      <c r="B564" s="228"/>
      <c r="C564" s="229"/>
      <c r="D564" s="223" t="s">
        <v>150</v>
      </c>
      <c r="E564" s="230" t="s">
        <v>44</v>
      </c>
      <c r="F564" s="231" t="s">
        <v>1154</v>
      </c>
      <c r="G564" s="229"/>
      <c r="H564" s="232">
        <v>1.3999999999999999</v>
      </c>
      <c r="I564" s="233"/>
      <c r="J564" s="229"/>
      <c r="K564" s="229"/>
      <c r="L564" s="234"/>
      <c r="M564" s="235"/>
      <c r="N564" s="236"/>
      <c r="O564" s="236"/>
      <c r="P564" s="236"/>
      <c r="Q564" s="236"/>
      <c r="R564" s="236"/>
      <c r="S564" s="236"/>
      <c r="T564" s="237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8" t="s">
        <v>150</v>
      </c>
      <c r="AU564" s="238" t="s">
        <v>21</v>
      </c>
      <c r="AV564" s="13" t="s">
        <v>21</v>
      </c>
      <c r="AW564" s="13" t="s">
        <v>42</v>
      </c>
      <c r="AX564" s="13" t="s">
        <v>90</v>
      </c>
      <c r="AY564" s="238" t="s">
        <v>128</v>
      </c>
    </row>
    <row r="565" s="2" customFormat="1" ht="16.5" customHeight="1">
      <c r="A565" s="42"/>
      <c r="B565" s="43"/>
      <c r="C565" s="210" t="s">
        <v>865</v>
      </c>
      <c r="D565" s="210" t="s">
        <v>131</v>
      </c>
      <c r="E565" s="211" t="s">
        <v>1261</v>
      </c>
      <c r="F565" s="212" t="s">
        <v>1262</v>
      </c>
      <c r="G565" s="213" t="s">
        <v>234</v>
      </c>
      <c r="H565" s="214">
        <v>1.3999999999999999</v>
      </c>
      <c r="I565" s="215"/>
      <c r="J565" s="216">
        <f>ROUND(I565*H565,2)</f>
        <v>0</v>
      </c>
      <c r="K565" s="212" t="s">
        <v>221</v>
      </c>
      <c r="L565" s="48"/>
      <c r="M565" s="217" t="s">
        <v>44</v>
      </c>
      <c r="N565" s="218" t="s">
        <v>53</v>
      </c>
      <c r="O565" s="88"/>
      <c r="P565" s="219">
        <f>O565*H565</f>
        <v>0</v>
      </c>
      <c r="Q565" s="219">
        <v>0</v>
      </c>
      <c r="R565" s="219">
        <f>Q565*H565</f>
        <v>0</v>
      </c>
      <c r="S565" s="219">
        <v>0</v>
      </c>
      <c r="T565" s="220">
        <f>S565*H565</f>
        <v>0</v>
      </c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R565" s="221" t="s">
        <v>146</v>
      </c>
      <c r="AT565" s="221" t="s">
        <v>131</v>
      </c>
      <c r="AU565" s="221" t="s">
        <v>21</v>
      </c>
      <c r="AY565" s="20" t="s">
        <v>128</v>
      </c>
      <c r="BE565" s="222">
        <f>IF(N565="základní",J565,0)</f>
        <v>0</v>
      </c>
      <c r="BF565" s="222">
        <f>IF(N565="snížená",J565,0)</f>
        <v>0</v>
      </c>
      <c r="BG565" s="222">
        <f>IF(N565="zákl. přenesená",J565,0)</f>
        <v>0</v>
      </c>
      <c r="BH565" s="222">
        <f>IF(N565="sníž. přenesená",J565,0)</f>
        <v>0</v>
      </c>
      <c r="BI565" s="222">
        <f>IF(N565="nulová",J565,0)</f>
        <v>0</v>
      </c>
      <c r="BJ565" s="20" t="s">
        <v>90</v>
      </c>
      <c r="BK565" s="222">
        <f>ROUND(I565*H565,2)</f>
        <v>0</v>
      </c>
      <c r="BL565" s="20" t="s">
        <v>146</v>
      </c>
      <c r="BM565" s="221" t="s">
        <v>1263</v>
      </c>
    </row>
    <row r="566" s="2" customFormat="1">
      <c r="A566" s="42"/>
      <c r="B566" s="43"/>
      <c r="C566" s="44"/>
      <c r="D566" s="243" t="s">
        <v>223</v>
      </c>
      <c r="E566" s="44"/>
      <c r="F566" s="244" t="s">
        <v>1264</v>
      </c>
      <c r="G566" s="44"/>
      <c r="H566" s="44"/>
      <c r="I566" s="225"/>
      <c r="J566" s="44"/>
      <c r="K566" s="44"/>
      <c r="L566" s="48"/>
      <c r="M566" s="226"/>
      <c r="N566" s="227"/>
      <c r="O566" s="88"/>
      <c r="P566" s="88"/>
      <c r="Q566" s="88"/>
      <c r="R566" s="88"/>
      <c r="S566" s="88"/>
      <c r="T566" s="89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T566" s="20" t="s">
        <v>223</v>
      </c>
      <c r="AU566" s="20" t="s">
        <v>21</v>
      </c>
    </row>
    <row r="567" s="13" customFormat="1">
      <c r="A567" s="13"/>
      <c r="B567" s="228"/>
      <c r="C567" s="229"/>
      <c r="D567" s="223" t="s">
        <v>150</v>
      </c>
      <c r="E567" s="230" t="s">
        <v>44</v>
      </c>
      <c r="F567" s="231" t="s">
        <v>1154</v>
      </c>
      <c r="G567" s="229"/>
      <c r="H567" s="232">
        <v>1.3999999999999999</v>
      </c>
      <c r="I567" s="233"/>
      <c r="J567" s="229"/>
      <c r="K567" s="229"/>
      <c r="L567" s="234"/>
      <c r="M567" s="235"/>
      <c r="N567" s="236"/>
      <c r="O567" s="236"/>
      <c r="P567" s="236"/>
      <c r="Q567" s="236"/>
      <c r="R567" s="236"/>
      <c r="S567" s="236"/>
      <c r="T567" s="237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8" t="s">
        <v>150</v>
      </c>
      <c r="AU567" s="238" t="s">
        <v>21</v>
      </c>
      <c r="AV567" s="13" t="s">
        <v>21</v>
      </c>
      <c r="AW567" s="13" t="s">
        <v>42</v>
      </c>
      <c r="AX567" s="13" t="s">
        <v>90</v>
      </c>
      <c r="AY567" s="238" t="s">
        <v>128</v>
      </c>
    </row>
    <row r="568" s="2" customFormat="1" ht="16.5" customHeight="1">
      <c r="A568" s="42"/>
      <c r="B568" s="43"/>
      <c r="C568" s="210" t="s">
        <v>871</v>
      </c>
      <c r="D568" s="210" t="s">
        <v>131</v>
      </c>
      <c r="E568" s="211" t="s">
        <v>747</v>
      </c>
      <c r="F568" s="212" t="s">
        <v>748</v>
      </c>
      <c r="G568" s="213" t="s">
        <v>234</v>
      </c>
      <c r="H568" s="214">
        <v>848.38999999999999</v>
      </c>
      <c r="I568" s="215"/>
      <c r="J568" s="216">
        <f>ROUND(I568*H568,2)</f>
        <v>0</v>
      </c>
      <c r="K568" s="212" t="s">
        <v>221</v>
      </c>
      <c r="L568" s="48"/>
      <c r="M568" s="217" t="s">
        <v>44</v>
      </c>
      <c r="N568" s="218" t="s">
        <v>53</v>
      </c>
      <c r="O568" s="88"/>
      <c r="P568" s="219">
        <f>O568*H568</f>
        <v>0</v>
      </c>
      <c r="Q568" s="219">
        <v>0</v>
      </c>
      <c r="R568" s="219">
        <f>Q568*H568</f>
        <v>0</v>
      </c>
      <c r="S568" s="219">
        <v>0</v>
      </c>
      <c r="T568" s="220">
        <f>S568*H568</f>
        <v>0</v>
      </c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R568" s="221" t="s">
        <v>146</v>
      </c>
      <c r="AT568" s="221" t="s">
        <v>131</v>
      </c>
      <c r="AU568" s="221" t="s">
        <v>21</v>
      </c>
      <c r="AY568" s="20" t="s">
        <v>128</v>
      </c>
      <c r="BE568" s="222">
        <f>IF(N568="základní",J568,0)</f>
        <v>0</v>
      </c>
      <c r="BF568" s="222">
        <f>IF(N568="snížená",J568,0)</f>
        <v>0</v>
      </c>
      <c r="BG568" s="222">
        <f>IF(N568="zákl. přenesená",J568,0)</f>
        <v>0</v>
      </c>
      <c r="BH568" s="222">
        <f>IF(N568="sníž. přenesená",J568,0)</f>
        <v>0</v>
      </c>
      <c r="BI568" s="222">
        <f>IF(N568="nulová",J568,0)</f>
        <v>0</v>
      </c>
      <c r="BJ568" s="20" t="s">
        <v>90</v>
      </c>
      <c r="BK568" s="222">
        <f>ROUND(I568*H568,2)</f>
        <v>0</v>
      </c>
      <c r="BL568" s="20" t="s">
        <v>146</v>
      </c>
      <c r="BM568" s="221" t="s">
        <v>749</v>
      </c>
    </row>
    <row r="569" s="2" customFormat="1">
      <c r="A569" s="42"/>
      <c r="B569" s="43"/>
      <c r="C569" s="44"/>
      <c r="D569" s="243" t="s">
        <v>223</v>
      </c>
      <c r="E569" s="44"/>
      <c r="F569" s="244" t="s">
        <v>750</v>
      </c>
      <c r="G569" s="44"/>
      <c r="H569" s="44"/>
      <c r="I569" s="225"/>
      <c r="J569" s="44"/>
      <c r="K569" s="44"/>
      <c r="L569" s="48"/>
      <c r="M569" s="226"/>
      <c r="N569" s="227"/>
      <c r="O569" s="88"/>
      <c r="P569" s="88"/>
      <c r="Q569" s="88"/>
      <c r="R569" s="88"/>
      <c r="S569" s="88"/>
      <c r="T569" s="89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T569" s="20" t="s">
        <v>223</v>
      </c>
      <c r="AU569" s="20" t="s">
        <v>21</v>
      </c>
    </row>
    <row r="570" s="13" customFormat="1">
      <c r="A570" s="13"/>
      <c r="B570" s="228"/>
      <c r="C570" s="229"/>
      <c r="D570" s="223" t="s">
        <v>150</v>
      </c>
      <c r="E570" s="230" t="s">
        <v>44</v>
      </c>
      <c r="F570" s="231" t="s">
        <v>1265</v>
      </c>
      <c r="G570" s="229"/>
      <c r="H570" s="232">
        <v>848.38999999999999</v>
      </c>
      <c r="I570" s="233"/>
      <c r="J570" s="229"/>
      <c r="K570" s="229"/>
      <c r="L570" s="234"/>
      <c r="M570" s="235"/>
      <c r="N570" s="236"/>
      <c r="O570" s="236"/>
      <c r="P570" s="236"/>
      <c r="Q570" s="236"/>
      <c r="R570" s="236"/>
      <c r="S570" s="236"/>
      <c r="T570" s="237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8" t="s">
        <v>150</v>
      </c>
      <c r="AU570" s="238" t="s">
        <v>21</v>
      </c>
      <c r="AV570" s="13" t="s">
        <v>21</v>
      </c>
      <c r="AW570" s="13" t="s">
        <v>42</v>
      </c>
      <c r="AX570" s="13" t="s">
        <v>90</v>
      </c>
      <c r="AY570" s="238" t="s">
        <v>128</v>
      </c>
    </row>
    <row r="571" s="2" customFormat="1" ht="16.5" customHeight="1">
      <c r="A571" s="42"/>
      <c r="B571" s="43"/>
      <c r="C571" s="210" t="s">
        <v>877</v>
      </c>
      <c r="D571" s="210" t="s">
        <v>131</v>
      </c>
      <c r="E571" s="211" t="s">
        <v>753</v>
      </c>
      <c r="F571" s="212" t="s">
        <v>754</v>
      </c>
      <c r="G571" s="213" t="s">
        <v>234</v>
      </c>
      <c r="H571" s="214">
        <v>848.38999999999999</v>
      </c>
      <c r="I571" s="215"/>
      <c r="J571" s="216">
        <f>ROUND(I571*H571,2)</f>
        <v>0</v>
      </c>
      <c r="K571" s="212" t="s">
        <v>221</v>
      </c>
      <c r="L571" s="48"/>
      <c r="M571" s="217" t="s">
        <v>44</v>
      </c>
      <c r="N571" s="218" t="s">
        <v>53</v>
      </c>
      <c r="O571" s="88"/>
      <c r="P571" s="219">
        <f>O571*H571</f>
        <v>0</v>
      </c>
      <c r="Q571" s="219">
        <v>0</v>
      </c>
      <c r="R571" s="219">
        <f>Q571*H571</f>
        <v>0</v>
      </c>
      <c r="S571" s="219">
        <v>0</v>
      </c>
      <c r="T571" s="220">
        <f>S571*H571</f>
        <v>0</v>
      </c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R571" s="221" t="s">
        <v>146</v>
      </c>
      <c r="AT571" s="221" t="s">
        <v>131</v>
      </c>
      <c r="AU571" s="221" t="s">
        <v>21</v>
      </c>
      <c r="AY571" s="20" t="s">
        <v>128</v>
      </c>
      <c r="BE571" s="222">
        <f>IF(N571="základní",J571,0)</f>
        <v>0</v>
      </c>
      <c r="BF571" s="222">
        <f>IF(N571="snížená",J571,0)</f>
        <v>0</v>
      </c>
      <c r="BG571" s="222">
        <f>IF(N571="zákl. přenesená",J571,0)</f>
        <v>0</v>
      </c>
      <c r="BH571" s="222">
        <f>IF(N571="sníž. přenesená",J571,0)</f>
        <v>0</v>
      </c>
      <c r="BI571" s="222">
        <f>IF(N571="nulová",J571,0)</f>
        <v>0</v>
      </c>
      <c r="BJ571" s="20" t="s">
        <v>90</v>
      </c>
      <c r="BK571" s="222">
        <f>ROUND(I571*H571,2)</f>
        <v>0</v>
      </c>
      <c r="BL571" s="20" t="s">
        <v>146</v>
      </c>
      <c r="BM571" s="221" t="s">
        <v>755</v>
      </c>
    </row>
    <row r="572" s="2" customFormat="1">
      <c r="A572" s="42"/>
      <c r="B572" s="43"/>
      <c r="C572" s="44"/>
      <c r="D572" s="243" t="s">
        <v>223</v>
      </c>
      <c r="E572" s="44"/>
      <c r="F572" s="244" t="s">
        <v>756</v>
      </c>
      <c r="G572" s="44"/>
      <c r="H572" s="44"/>
      <c r="I572" s="225"/>
      <c r="J572" s="44"/>
      <c r="K572" s="44"/>
      <c r="L572" s="48"/>
      <c r="M572" s="226"/>
      <c r="N572" s="227"/>
      <c r="O572" s="88"/>
      <c r="P572" s="88"/>
      <c r="Q572" s="88"/>
      <c r="R572" s="88"/>
      <c r="S572" s="88"/>
      <c r="T572" s="89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T572" s="20" t="s">
        <v>223</v>
      </c>
      <c r="AU572" s="20" t="s">
        <v>21</v>
      </c>
    </row>
    <row r="573" s="13" customFormat="1">
      <c r="A573" s="13"/>
      <c r="B573" s="228"/>
      <c r="C573" s="229"/>
      <c r="D573" s="223" t="s">
        <v>150</v>
      </c>
      <c r="E573" s="230" t="s">
        <v>44</v>
      </c>
      <c r="F573" s="231" t="s">
        <v>1265</v>
      </c>
      <c r="G573" s="229"/>
      <c r="H573" s="232">
        <v>848.38999999999999</v>
      </c>
      <c r="I573" s="233"/>
      <c r="J573" s="229"/>
      <c r="K573" s="229"/>
      <c r="L573" s="234"/>
      <c r="M573" s="235"/>
      <c r="N573" s="236"/>
      <c r="O573" s="236"/>
      <c r="P573" s="236"/>
      <c r="Q573" s="236"/>
      <c r="R573" s="236"/>
      <c r="S573" s="236"/>
      <c r="T573" s="237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8" t="s">
        <v>150</v>
      </c>
      <c r="AU573" s="238" t="s">
        <v>21</v>
      </c>
      <c r="AV573" s="13" t="s">
        <v>21</v>
      </c>
      <c r="AW573" s="13" t="s">
        <v>42</v>
      </c>
      <c r="AX573" s="13" t="s">
        <v>90</v>
      </c>
      <c r="AY573" s="238" t="s">
        <v>128</v>
      </c>
    </row>
    <row r="574" s="2" customFormat="1" ht="16.5" customHeight="1">
      <c r="A574" s="42"/>
      <c r="B574" s="43"/>
      <c r="C574" s="210" t="s">
        <v>883</v>
      </c>
      <c r="D574" s="210" t="s">
        <v>131</v>
      </c>
      <c r="E574" s="211" t="s">
        <v>758</v>
      </c>
      <c r="F574" s="212" t="s">
        <v>759</v>
      </c>
      <c r="G574" s="213" t="s">
        <v>388</v>
      </c>
      <c r="H574" s="214">
        <v>7</v>
      </c>
      <c r="I574" s="215"/>
      <c r="J574" s="216">
        <f>ROUND(I574*H574,2)</f>
        <v>0</v>
      </c>
      <c r="K574" s="212" t="s">
        <v>221</v>
      </c>
      <c r="L574" s="48"/>
      <c r="M574" s="217" t="s">
        <v>44</v>
      </c>
      <c r="N574" s="218" t="s">
        <v>53</v>
      </c>
      <c r="O574" s="88"/>
      <c r="P574" s="219">
        <f>O574*H574</f>
        <v>0</v>
      </c>
      <c r="Q574" s="219">
        <v>0.45937</v>
      </c>
      <c r="R574" s="219">
        <f>Q574*H574</f>
        <v>3.2155900000000002</v>
      </c>
      <c r="S574" s="219">
        <v>0</v>
      </c>
      <c r="T574" s="220">
        <f>S574*H574</f>
        <v>0</v>
      </c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R574" s="221" t="s">
        <v>146</v>
      </c>
      <c r="AT574" s="221" t="s">
        <v>131</v>
      </c>
      <c r="AU574" s="221" t="s">
        <v>21</v>
      </c>
      <c r="AY574" s="20" t="s">
        <v>128</v>
      </c>
      <c r="BE574" s="222">
        <f>IF(N574="základní",J574,0)</f>
        <v>0</v>
      </c>
      <c r="BF574" s="222">
        <f>IF(N574="snížená",J574,0)</f>
        <v>0</v>
      </c>
      <c r="BG574" s="222">
        <f>IF(N574="zákl. přenesená",J574,0)</f>
        <v>0</v>
      </c>
      <c r="BH574" s="222">
        <f>IF(N574="sníž. přenesená",J574,0)</f>
        <v>0</v>
      </c>
      <c r="BI574" s="222">
        <f>IF(N574="nulová",J574,0)</f>
        <v>0</v>
      </c>
      <c r="BJ574" s="20" t="s">
        <v>90</v>
      </c>
      <c r="BK574" s="222">
        <f>ROUND(I574*H574,2)</f>
        <v>0</v>
      </c>
      <c r="BL574" s="20" t="s">
        <v>146</v>
      </c>
      <c r="BM574" s="221" t="s">
        <v>760</v>
      </c>
    </row>
    <row r="575" s="2" customFormat="1">
      <c r="A575" s="42"/>
      <c r="B575" s="43"/>
      <c r="C575" s="44"/>
      <c r="D575" s="243" t="s">
        <v>223</v>
      </c>
      <c r="E575" s="44"/>
      <c r="F575" s="244" t="s">
        <v>761</v>
      </c>
      <c r="G575" s="44"/>
      <c r="H575" s="44"/>
      <c r="I575" s="225"/>
      <c r="J575" s="44"/>
      <c r="K575" s="44"/>
      <c r="L575" s="48"/>
      <c r="M575" s="226"/>
      <c r="N575" s="227"/>
      <c r="O575" s="88"/>
      <c r="P575" s="88"/>
      <c r="Q575" s="88"/>
      <c r="R575" s="88"/>
      <c r="S575" s="88"/>
      <c r="T575" s="89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T575" s="20" t="s">
        <v>223</v>
      </c>
      <c r="AU575" s="20" t="s">
        <v>21</v>
      </c>
    </row>
    <row r="576" s="13" customFormat="1">
      <c r="A576" s="13"/>
      <c r="B576" s="228"/>
      <c r="C576" s="229"/>
      <c r="D576" s="223" t="s">
        <v>150</v>
      </c>
      <c r="E576" s="230" t="s">
        <v>44</v>
      </c>
      <c r="F576" s="231" t="s">
        <v>142</v>
      </c>
      <c r="G576" s="229"/>
      <c r="H576" s="232">
        <v>3</v>
      </c>
      <c r="I576" s="233"/>
      <c r="J576" s="229"/>
      <c r="K576" s="229"/>
      <c r="L576" s="234"/>
      <c r="M576" s="235"/>
      <c r="N576" s="236"/>
      <c r="O576" s="236"/>
      <c r="P576" s="236"/>
      <c r="Q576" s="236"/>
      <c r="R576" s="236"/>
      <c r="S576" s="236"/>
      <c r="T576" s="237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8" t="s">
        <v>150</v>
      </c>
      <c r="AU576" s="238" t="s">
        <v>21</v>
      </c>
      <c r="AV576" s="13" t="s">
        <v>21</v>
      </c>
      <c r="AW576" s="13" t="s">
        <v>42</v>
      </c>
      <c r="AX576" s="13" t="s">
        <v>82</v>
      </c>
      <c r="AY576" s="238" t="s">
        <v>128</v>
      </c>
    </row>
    <row r="577" s="13" customFormat="1">
      <c r="A577" s="13"/>
      <c r="B577" s="228"/>
      <c r="C577" s="229"/>
      <c r="D577" s="223" t="s">
        <v>150</v>
      </c>
      <c r="E577" s="230" t="s">
        <v>44</v>
      </c>
      <c r="F577" s="231" t="s">
        <v>1266</v>
      </c>
      <c r="G577" s="229"/>
      <c r="H577" s="232">
        <v>4</v>
      </c>
      <c r="I577" s="233"/>
      <c r="J577" s="229"/>
      <c r="K577" s="229"/>
      <c r="L577" s="234"/>
      <c r="M577" s="235"/>
      <c r="N577" s="236"/>
      <c r="O577" s="236"/>
      <c r="P577" s="236"/>
      <c r="Q577" s="236"/>
      <c r="R577" s="236"/>
      <c r="S577" s="236"/>
      <c r="T577" s="237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8" t="s">
        <v>150</v>
      </c>
      <c r="AU577" s="238" t="s">
        <v>21</v>
      </c>
      <c r="AV577" s="13" t="s">
        <v>21</v>
      </c>
      <c r="AW577" s="13" t="s">
        <v>42</v>
      </c>
      <c r="AX577" s="13" t="s">
        <v>82</v>
      </c>
      <c r="AY577" s="238" t="s">
        <v>128</v>
      </c>
    </row>
    <row r="578" s="14" customFormat="1">
      <c r="A578" s="14"/>
      <c r="B578" s="245"/>
      <c r="C578" s="246"/>
      <c r="D578" s="223" t="s">
        <v>150</v>
      </c>
      <c r="E578" s="247" t="s">
        <v>44</v>
      </c>
      <c r="F578" s="248" t="s">
        <v>245</v>
      </c>
      <c r="G578" s="246"/>
      <c r="H578" s="249">
        <v>7</v>
      </c>
      <c r="I578" s="250"/>
      <c r="J578" s="246"/>
      <c r="K578" s="246"/>
      <c r="L578" s="251"/>
      <c r="M578" s="252"/>
      <c r="N578" s="253"/>
      <c r="O578" s="253"/>
      <c r="P578" s="253"/>
      <c r="Q578" s="253"/>
      <c r="R578" s="253"/>
      <c r="S578" s="253"/>
      <c r="T578" s="25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5" t="s">
        <v>150</v>
      </c>
      <c r="AU578" s="255" t="s">
        <v>21</v>
      </c>
      <c r="AV578" s="14" t="s">
        <v>146</v>
      </c>
      <c r="AW578" s="14" t="s">
        <v>42</v>
      </c>
      <c r="AX578" s="14" t="s">
        <v>90</v>
      </c>
      <c r="AY578" s="255" t="s">
        <v>128</v>
      </c>
    </row>
    <row r="579" s="2" customFormat="1" ht="16.5" customHeight="1">
      <c r="A579" s="42"/>
      <c r="B579" s="43"/>
      <c r="C579" s="210" t="s">
        <v>889</v>
      </c>
      <c r="D579" s="210" t="s">
        <v>131</v>
      </c>
      <c r="E579" s="211" t="s">
        <v>764</v>
      </c>
      <c r="F579" s="212" t="s">
        <v>765</v>
      </c>
      <c r="G579" s="213" t="s">
        <v>388</v>
      </c>
      <c r="H579" s="214">
        <v>1</v>
      </c>
      <c r="I579" s="215"/>
      <c r="J579" s="216">
        <f>ROUND(I579*H579,2)</f>
        <v>0</v>
      </c>
      <c r="K579" s="212" t="s">
        <v>221</v>
      </c>
      <c r="L579" s="48"/>
      <c r="M579" s="217" t="s">
        <v>44</v>
      </c>
      <c r="N579" s="218" t="s">
        <v>53</v>
      </c>
      <c r="O579" s="88"/>
      <c r="P579" s="219">
        <f>O579*H579</f>
        <v>0</v>
      </c>
      <c r="Q579" s="219">
        <v>0.039269999999999999</v>
      </c>
      <c r="R579" s="219">
        <f>Q579*H579</f>
        <v>0.039269999999999999</v>
      </c>
      <c r="S579" s="219">
        <v>0</v>
      </c>
      <c r="T579" s="220">
        <f>S579*H579</f>
        <v>0</v>
      </c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R579" s="221" t="s">
        <v>146</v>
      </c>
      <c r="AT579" s="221" t="s">
        <v>131</v>
      </c>
      <c r="AU579" s="221" t="s">
        <v>21</v>
      </c>
      <c r="AY579" s="20" t="s">
        <v>128</v>
      </c>
      <c r="BE579" s="222">
        <f>IF(N579="základní",J579,0)</f>
        <v>0</v>
      </c>
      <c r="BF579" s="222">
        <f>IF(N579="snížená",J579,0)</f>
        <v>0</v>
      </c>
      <c r="BG579" s="222">
        <f>IF(N579="zákl. přenesená",J579,0)</f>
        <v>0</v>
      </c>
      <c r="BH579" s="222">
        <f>IF(N579="sníž. přenesená",J579,0)</f>
        <v>0</v>
      </c>
      <c r="BI579" s="222">
        <f>IF(N579="nulová",J579,0)</f>
        <v>0</v>
      </c>
      <c r="BJ579" s="20" t="s">
        <v>90</v>
      </c>
      <c r="BK579" s="222">
        <f>ROUND(I579*H579,2)</f>
        <v>0</v>
      </c>
      <c r="BL579" s="20" t="s">
        <v>146</v>
      </c>
      <c r="BM579" s="221" t="s">
        <v>1267</v>
      </c>
    </row>
    <row r="580" s="2" customFormat="1">
      <c r="A580" s="42"/>
      <c r="B580" s="43"/>
      <c r="C580" s="44"/>
      <c r="D580" s="243" t="s">
        <v>223</v>
      </c>
      <c r="E580" s="44"/>
      <c r="F580" s="244" t="s">
        <v>767</v>
      </c>
      <c r="G580" s="44"/>
      <c r="H580" s="44"/>
      <c r="I580" s="225"/>
      <c r="J580" s="44"/>
      <c r="K580" s="44"/>
      <c r="L580" s="48"/>
      <c r="M580" s="226"/>
      <c r="N580" s="227"/>
      <c r="O580" s="88"/>
      <c r="P580" s="88"/>
      <c r="Q580" s="88"/>
      <c r="R580" s="88"/>
      <c r="S580" s="88"/>
      <c r="T580" s="89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T580" s="20" t="s">
        <v>223</v>
      </c>
      <c r="AU580" s="20" t="s">
        <v>21</v>
      </c>
    </row>
    <row r="581" s="13" customFormat="1">
      <c r="A581" s="13"/>
      <c r="B581" s="228"/>
      <c r="C581" s="229"/>
      <c r="D581" s="223" t="s">
        <v>150</v>
      </c>
      <c r="E581" s="230" t="s">
        <v>44</v>
      </c>
      <c r="F581" s="231" t="s">
        <v>1062</v>
      </c>
      <c r="G581" s="229"/>
      <c r="H581" s="232">
        <v>1</v>
      </c>
      <c r="I581" s="233"/>
      <c r="J581" s="229"/>
      <c r="K581" s="229"/>
      <c r="L581" s="234"/>
      <c r="M581" s="235"/>
      <c r="N581" s="236"/>
      <c r="O581" s="236"/>
      <c r="P581" s="236"/>
      <c r="Q581" s="236"/>
      <c r="R581" s="236"/>
      <c r="S581" s="236"/>
      <c r="T581" s="237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8" t="s">
        <v>150</v>
      </c>
      <c r="AU581" s="238" t="s">
        <v>21</v>
      </c>
      <c r="AV581" s="13" t="s">
        <v>21</v>
      </c>
      <c r="AW581" s="13" t="s">
        <v>42</v>
      </c>
      <c r="AX581" s="13" t="s">
        <v>90</v>
      </c>
      <c r="AY581" s="238" t="s">
        <v>128</v>
      </c>
    </row>
    <row r="582" s="2" customFormat="1" ht="16.5" customHeight="1">
      <c r="A582" s="42"/>
      <c r="B582" s="43"/>
      <c r="C582" s="270" t="s">
        <v>894</v>
      </c>
      <c r="D582" s="270" t="s">
        <v>368</v>
      </c>
      <c r="E582" s="271" t="s">
        <v>769</v>
      </c>
      <c r="F582" s="272" t="s">
        <v>770</v>
      </c>
      <c r="G582" s="273" t="s">
        <v>388</v>
      </c>
      <c r="H582" s="274">
        <v>1.01</v>
      </c>
      <c r="I582" s="275"/>
      <c r="J582" s="276">
        <f>ROUND(I582*H582,2)</f>
        <v>0</v>
      </c>
      <c r="K582" s="272" t="s">
        <v>221</v>
      </c>
      <c r="L582" s="277"/>
      <c r="M582" s="278" t="s">
        <v>44</v>
      </c>
      <c r="N582" s="279" t="s">
        <v>53</v>
      </c>
      <c r="O582" s="88"/>
      <c r="P582" s="219">
        <f>O582*H582</f>
        <v>0</v>
      </c>
      <c r="Q582" s="219">
        <v>0.44900000000000001</v>
      </c>
      <c r="R582" s="219">
        <f>Q582*H582</f>
        <v>0.45349</v>
      </c>
      <c r="S582" s="219">
        <v>0</v>
      </c>
      <c r="T582" s="220">
        <f>S582*H582</f>
        <v>0</v>
      </c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R582" s="221" t="s">
        <v>165</v>
      </c>
      <c r="AT582" s="221" t="s">
        <v>368</v>
      </c>
      <c r="AU582" s="221" t="s">
        <v>21</v>
      </c>
      <c r="AY582" s="20" t="s">
        <v>128</v>
      </c>
      <c r="BE582" s="222">
        <f>IF(N582="základní",J582,0)</f>
        <v>0</v>
      </c>
      <c r="BF582" s="222">
        <f>IF(N582="snížená",J582,0)</f>
        <v>0</v>
      </c>
      <c r="BG582" s="222">
        <f>IF(N582="zákl. přenesená",J582,0)</f>
        <v>0</v>
      </c>
      <c r="BH582" s="222">
        <f>IF(N582="sníž. přenesená",J582,0)</f>
        <v>0</v>
      </c>
      <c r="BI582" s="222">
        <f>IF(N582="nulová",J582,0)</f>
        <v>0</v>
      </c>
      <c r="BJ582" s="20" t="s">
        <v>90</v>
      </c>
      <c r="BK582" s="222">
        <f>ROUND(I582*H582,2)</f>
        <v>0</v>
      </c>
      <c r="BL582" s="20" t="s">
        <v>146</v>
      </c>
      <c r="BM582" s="221" t="s">
        <v>1268</v>
      </c>
    </row>
    <row r="583" s="2" customFormat="1">
      <c r="A583" s="42"/>
      <c r="B583" s="43"/>
      <c r="C583" s="44"/>
      <c r="D583" s="223" t="s">
        <v>137</v>
      </c>
      <c r="E583" s="44"/>
      <c r="F583" s="224" t="s">
        <v>772</v>
      </c>
      <c r="G583" s="44"/>
      <c r="H583" s="44"/>
      <c r="I583" s="225"/>
      <c r="J583" s="44"/>
      <c r="K583" s="44"/>
      <c r="L583" s="48"/>
      <c r="M583" s="226"/>
      <c r="N583" s="227"/>
      <c r="O583" s="88"/>
      <c r="P583" s="88"/>
      <c r="Q583" s="88"/>
      <c r="R583" s="88"/>
      <c r="S583" s="88"/>
      <c r="T583" s="89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2"/>
      <c r="AT583" s="20" t="s">
        <v>137</v>
      </c>
      <c r="AU583" s="20" t="s">
        <v>21</v>
      </c>
    </row>
    <row r="584" s="13" customFormat="1">
      <c r="A584" s="13"/>
      <c r="B584" s="228"/>
      <c r="C584" s="229"/>
      <c r="D584" s="223" t="s">
        <v>150</v>
      </c>
      <c r="E584" s="229"/>
      <c r="F584" s="231" t="s">
        <v>498</v>
      </c>
      <c r="G584" s="229"/>
      <c r="H584" s="232">
        <v>1.01</v>
      </c>
      <c r="I584" s="233"/>
      <c r="J584" s="229"/>
      <c r="K584" s="229"/>
      <c r="L584" s="234"/>
      <c r="M584" s="235"/>
      <c r="N584" s="236"/>
      <c r="O584" s="236"/>
      <c r="P584" s="236"/>
      <c r="Q584" s="236"/>
      <c r="R584" s="236"/>
      <c r="S584" s="236"/>
      <c r="T584" s="237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8" t="s">
        <v>150</v>
      </c>
      <c r="AU584" s="238" t="s">
        <v>21</v>
      </c>
      <c r="AV584" s="13" t="s">
        <v>21</v>
      </c>
      <c r="AW584" s="13" t="s">
        <v>4</v>
      </c>
      <c r="AX584" s="13" t="s">
        <v>90</v>
      </c>
      <c r="AY584" s="238" t="s">
        <v>128</v>
      </c>
    </row>
    <row r="585" s="2" customFormat="1" ht="33" customHeight="1">
      <c r="A585" s="42"/>
      <c r="B585" s="43"/>
      <c r="C585" s="210" t="s">
        <v>900</v>
      </c>
      <c r="D585" s="210" t="s">
        <v>131</v>
      </c>
      <c r="E585" s="211" t="s">
        <v>774</v>
      </c>
      <c r="F585" s="212" t="s">
        <v>1269</v>
      </c>
      <c r="G585" s="213" t="s">
        <v>234</v>
      </c>
      <c r="H585" s="214">
        <v>829.71000000000004</v>
      </c>
      <c r="I585" s="215"/>
      <c r="J585" s="216">
        <f>ROUND(I585*H585,2)</f>
        <v>0</v>
      </c>
      <c r="K585" s="212" t="s">
        <v>44</v>
      </c>
      <c r="L585" s="48"/>
      <c r="M585" s="217" t="s">
        <v>44</v>
      </c>
      <c r="N585" s="218" t="s">
        <v>53</v>
      </c>
      <c r="O585" s="88"/>
      <c r="P585" s="219">
        <f>O585*H585</f>
        <v>0</v>
      </c>
      <c r="Q585" s="219">
        <v>0.0070699999999999999</v>
      </c>
      <c r="R585" s="219">
        <f>Q585*H585</f>
        <v>5.8660497000000005</v>
      </c>
      <c r="S585" s="219">
        <v>0</v>
      </c>
      <c r="T585" s="220">
        <f>S585*H585</f>
        <v>0</v>
      </c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R585" s="221" t="s">
        <v>146</v>
      </c>
      <c r="AT585" s="221" t="s">
        <v>131</v>
      </c>
      <c r="AU585" s="221" t="s">
        <v>21</v>
      </c>
      <c r="AY585" s="20" t="s">
        <v>128</v>
      </c>
      <c r="BE585" s="222">
        <f>IF(N585="základní",J585,0)</f>
        <v>0</v>
      </c>
      <c r="BF585" s="222">
        <f>IF(N585="snížená",J585,0)</f>
        <v>0</v>
      </c>
      <c r="BG585" s="222">
        <f>IF(N585="zákl. přenesená",J585,0)</f>
        <v>0</v>
      </c>
      <c r="BH585" s="222">
        <f>IF(N585="sníž. přenesená",J585,0)</f>
        <v>0</v>
      </c>
      <c r="BI585" s="222">
        <f>IF(N585="nulová",J585,0)</f>
        <v>0</v>
      </c>
      <c r="BJ585" s="20" t="s">
        <v>90</v>
      </c>
      <c r="BK585" s="222">
        <f>ROUND(I585*H585,2)</f>
        <v>0</v>
      </c>
      <c r="BL585" s="20" t="s">
        <v>146</v>
      </c>
      <c r="BM585" s="221" t="s">
        <v>776</v>
      </c>
    </row>
    <row r="586" s="13" customFormat="1">
      <c r="A586" s="13"/>
      <c r="B586" s="228"/>
      <c r="C586" s="229"/>
      <c r="D586" s="223" t="s">
        <v>150</v>
      </c>
      <c r="E586" s="230" t="s">
        <v>44</v>
      </c>
      <c r="F586" s="231" t="s">
        <v>1079</v>
      </c>
      <c r="G586" s="229"/>
      <c r="H586" s="232">
        <v>829.71000000000004</v>
      </c>
      <c r="I586" s="233"/>
      <c r="J586" s="229"/>
      <c r="K586" s="229"/>
      <c r="L586" s="234"/>
      <c r="M586" s="235"/>
      <c r="N586" s="236"/>
      <c r="O586" s="236"/>
      <c r="P586" s="236"/>
      <c r="Q586" s="236"/>
      <c r="R586" s="236"/>
      <c r="S586" s="236"/>
      <c r="T586" s="237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8" t="s">
        <v>150</v>
      </c>
      <c r="AU586" s="238" t="s">
        <v>21</v>
      </c>
      <c r="AV586" s="13" t="s">
        <v>21</v>
      </c>
      <c r="AW586" s="13" t="s">
        <v>42</v>
      </c>
      <c r="AX586" s="13" t="s">
        <v>90</v>
      </c>
      <c r="AY586" s="238" t="s">
        <v>128</v>
      </c>
    </row>
    <row r="587" s="2" customFormat="1" ht="21.75" customHeight="1">
      <c r="A587" s="42"/>
      <c r="B587" s="43"/>
      <c r="C587" s="210" t="s">
        <v>907</v>
      </c>
      <c r="D587" s="210" t="s">
        <v>131</v>
      </c>
      <c r="E587" s="211" t="s">
        <v>779</v>
      </c>
      <c r="F587" s="212" t="s">
        <v>780</v>
      </c>
      <c r="G587" s="213" t="s">
        <v>388</v>
      </c>
      <c r="H587" s="214">
        <v>1</v>
      </c>
      <c r="I587" s="215"/>
      <c r="J587" s="216">
        <f>ROUND(I587*H587,2)</f>
        <v>0</v>
      </c>
      <c r="K587" s="212" t="s">
        <v>221</v>
      </c>
      <c r="L587" s="48"/>
      <c r="M587" s="217" t="s">
        <v>44</v>
      </c>
      <c r="N587" s="218" t="s">
        <v>53</v>
      </c>
      <c r="O587" s="88"/>
      <c r="P587" s="219">
        <f>O587*H587</f>
        <v>0</v>
      </c>
      <c r="Q587" s="219">
        <v>0.074999999999999997</v>
      </c>
      <c r="R587" s="219">
        <f>Q587*H587</f>
        <v>0.074999999999999997</v>
      </c>
      <c r="S587" s="219">
        <v>0</v>
      </c>
      <c r="T587" s="220">
        <f>S587*H587</f>
        <v>0</v>
      </c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42"/>
      <c r="AR587" s="221" t="s">
        <v>146</v>
      </c>
      <c r="AT587" s="221" t="s">
        <v>131</v>
      </c>
      <c r="AU587" s="221" t="s">
        <v>21</v>
      </c>
      <c r="AY587" s="20" t="s">
        <v>128</v>
      </c>
      <c r="BE587" s="222">
        <f>IF(N587="základní",J587,0)</f>
        <v>0</v>
      </c>
      <c r="BF587" s="222">
        <f>IF(N587="snížená",J587,0)</f>
        <v>0</v>
      </c>
      <c r="BG587" s="222">
        <f>IF(N587="zákl. přenesená",J587,0)</f>
        <v>0</v>
      </c>
      <c r="BH587" s="222">
        <f>IF(N587="sníž. přenesená",J587,0)</f>
        <v>0</v>
      </c>
      <c r="BI587" s="222">
        <f>IF(N587="nulová",J587,0)</f>
        <v>0</v>
      </c>
      <c r="BJ587" s="20" t="s">
        <v>90</v>
      </c>
      <c r="BK587" s="222">
        <f>ROUND(I587*H587,2)</f>
        <v>0</v>
      </c>
      <c r="BL587" s="20" t="s">
        <v>146</v>
      </c>
      <c r="BM587" s="221" t="s">
        <v>1270</v>
      </c>
    </row>
    <row r="588" s="2" customFormat="1">
      <c r="A588" s="42"/>
      <c r="B588" s="43"/>
      <c r="C588" s="44"/>
      <c r="D588" s="243" t="s">
        <v>223</v>
      </c>
      <c r="E588" s="44"/>
      <c r="F588" s="244" t="s">
        <v>782</v>
      </c>
      <c r="G588" s="44"/>
      <c r="H588" s="44"/>
      <c r="I588" s="225"/>
      <c r="J588" s="44"/>
      <c r="K588" s="44"/>
      <c r="L588" s="48"/>
      <c r="M588" s="226"/>
      <c r="N588" s="227"/>
      <c r="O588" s="88"/>
      <c r="P588" s="88"/>
      <c r="Q588" s="88"/>
      <c r="R588" s="88"/>
      <c r="S588" s="88"/>
      <c r="T588" s="89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  <c r="AE588" s="42"/>
      <c r="AT588" s="20" t="s">
        <v>223</v>
      </c>
      <c r="AU588" s="20" t="s">
        <v>21</v>
      </c>
    </row>
    <row r="589" s="13" customFormat="1">
      <c r="A589" s="13"/>
      <c r="B589" s="228"/>
      <c r="C589" s="229"/>
      <c r="D589" s="223" t="s">
        <v>150</v>
      </c>
      <c r="E589" s="230" t="s">
        <v>44</v>
      </c>
      <c r="F589" s="231" t="s">
        <v>90</v>
      </c>
      <c r="G589" s="229"/>
      <c r="H589" s="232">
        <v>1</v>
      </c>
      <c r="I589" s="233"/>
      <c r="J589" s="229"/>
      <c r="K589" s="229"/>
      <c r="L589" s="234"/>
      <c r="M589" s="235"/>
      <c r="N589" s="236"/>
      <c r="O589" s="236"/>
      <c r="P589" s="236"/>
      <c r="Q589" s="236"/>
      <c r="R589" s="236"/>
      <c r="S589" s="236"/>
      <c r="T589" s="237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8" t="s">
        <v>150</v>
      </c>
      <c r="AU589" s="238" t="s">
        <v>21</v>
      </c>
      <c r="AV589" s="13" t="s">
        <v>21</v>
      </c>
      <c r="AW589" s="13" t="s">
        <v>42</v>
      </c>
      <c r="AX589" s="13" t="s">
        <v>90</v>
      </c>
      <c r="AY589" s="238" t="s">
        <v>128</v>
      </c>
    </row>
    <row r="590" s="2" customFormat="1" ht="16.5" customHeight="1">
      <c r="A590" s="42"/>
      <c r="B590" s="43"/>
      <c r="C590" s="270" t="s">
        <v>916</v>
      </c>
      <c r="D590" s="270" t="s">
        <v>368</v>
      </c>
      <c r="E590" s="271" t="s">
        <v>784</v>
      </c>
      <c r="F590" s="272" t="s">
        <v>785</v>
      </c>
      <c r="G590" s="273" t="s">
        <v>388</v>
      </c>
      <c r="H590" s="274">
        <v>1</v>
      </c>
      <c r="I590" s="275"/>
      <c r="J590" s="276">
        <f>ROUND(I590*H590,2)</f>
        <v>0</v>
      </c>
      <c r="K590" s="272" t="s">
        <v>44</v>
      </c>
      <c r="L590" s="277"/>
      <c r="M590" s="278" t="s">
        <v>44</v>
      </c>
      <c r="N590" s="279" t="s">
        <v>53</v>
      </c>
      <c r="O590" s="88"/>
      <c r="P590" s="219">
        <f>O590*H590</f>
        <v>0</v>
      </c>
      <c r="Q590" s="219">
        <v>0.031</v>
      </c>
      <c r="R590" s="219">
        <f>Q590*H590</f>
        <v>0.031</v>
      </c>
      <c r="S590" s="219">
        <v>0</v>
      </c>
      <c r="T590" s="220">
        <f>S590*H590</f>
        <v>0</v>
      </c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R590" s="221" t="s">
        <v>165</v>
      </c>
      <c r="AT590" s="221" t="s">
        <v>368</v>
      </c>
      <c r="AU590" s="221" t="s">
        <v>21</v>
      </c>
      <c r="AY590" s="20" t="s">
        <v>128</v>
      </c>
      <c r="BE590" s="222">
        <f>IF(N590="základní",J590,0)</f>
        <v>0</v>
      </c>
      <c r="BF590" s="222">
        <f>IF(N590="snížená",J590,0)</f>
        <v>0</v>
      </c>
      <c r="BG590" s="222">
        <f>IF(N590="zákl. přenesená",J590,0)</f>
        <v>0</v>
      </c>
      <c r="BH590" s="222">
        <f>IF(N590="sníž. přenesená",J590,0)</f>
        <v>0</v>
      </c>
      <c r="BI590" s="222">
        <f>IF(N590="nulová",J590,0)</f>
        <v>0</v>
      </c>
      <c r="BJ590" s="20" t="s">
        <v>90</v>
      </c>
      <c r="BK590" s="222">
        <f>ROUND(I590*H590,2)</f>
        <v>0</v>
      </c>
      <c r="BL590" s="20" t="s">
        <v>146</v>
      </c>
      <c r="BM590" s="221" t="s">
        <v>1271</v>
      </c>
    </row>
    <row r="591" s="2" customFormat="1">
      <c r="A591" s="42"/>
      <c r="B591" s="43"/>
      <c r="C591" s="44"/>
      <c r="D591" s="223" t="s">
        <v>137</v>
      </c>
      <c r="E591" s="44"/>
      <c r="F591" s="224" t="s">
        <v>787</v>
      </c>
      <c r="G591" s="44"/>
      <c r="H591" s="44"/>
      <c r="I591" s="225"/>
      <c r="J591" s="44"/>
      <c r="K591" s="44"/>
      <c r="L591" s="48"/>
      <c r="M591" s="226"/>
      <c r="N591" s="227"/>
      <c r="O591" s="88"/>
      <c r="P591" s="88"/>
      <c r="Q591" s="88"/>
      <c r="R591" s="88"/>
      <c r="S591" s="88"/>
      <c r="T591" s="89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42"/>
      <c r="AT591" s="20" t="s">
        <v>137</v>
      </c>
      <c r="AU591" s="20" t="s">
        <v>21</v>
      </c>
    </row>
    <row r="592" s="2" customFormat="1" ht="16.5" customHeight="1">
      <c r="A592" s="42"/>
      <c r="B592" s="43"/>
      <c r="C592" s="210" t="s">
        <v>921</v>
      </c>
      <c r="D592" s="210" t="s">
        <v>131</v>
      </c>
      <c r="E592" s="211" t="s">
        <v>794</v>
      </c>
      <c r="F592" s="212" t="s">
        <v>795</v>
      </c>
      <c r="G592" s="213" t="s">
        <v>388</v>
      </c>
      <c r="H592" s="214">
        <v>5</v>
      </c>
      <c r="I592" s="215"/>
      <c r="J592" s="216">
        <f>ROUND(I592*H592,2)</f>
        <v>0</v>
      </c>
      <c r="K592" s="212" t="s">
        <v>221</v>
      </c>
      <c r="L592" s="48"/>
      <c r="M592" s="217" t="s">
        <v>44</v>
      </c>
      <c r="N592" s="218" t="s">
        <v>53</v>
      </c>
      <c r="O592" s="88"/>
      <c r="P592" s="219">
        <f>O592*H592</f>
        <v>0</v>
      </c>
      <c r="Q592" s="219">
        <v>0.040000000000000001</v>
      </c>
      <c r="R592" s="219">
        <f>Q592*H592</f>
        <v>0.20000000000000001</v>
      </c>
      <c r="S592" s="219">
        <v>0</v>
      </c>
      <c r="T592" s="220">
        <f>S592*H592</f>
        <v>0</v>
      </c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R592" s="221" t="s">
        <v>146</v>
      </c>
      <c r="AT592" s="221" t="s">
        <v>131</v>
      </c>
      <c r="AU592" s="221" t="s">
        <v>21</v>
      </c>
      <c r="AY592" s="20" t="s">
        <v>128</v>
      </c>
      <c r="BE592" s="222">
        <f>IF(N592="základní",J592,0)</f>
        <v>0</v>
      </c>
      <c r="BF592" s="222">
        <f>IF(N592="snížená",J592,0)</f>
        <v>0</v>
      </c>
      <c r="BG592" s="222">
        <f>IF(N592="zákl. přenesená",J592,0)</f>
        <v>0</v>
      </c>
      <c r="BH592" s="222">
        <f>IF(N592="sníž. přenesená",J592,0)</f>
        <v>0</v>
      </c>
      <c r="BI592" s="222">
        <f>IF(N592="nulová",J592,0)</f>
        <v>0</v>
      </c>
      <c r="BJ592" s="20" t="s">
        <v>90</v>
      </c>
      <c r="BK592" s="222">
        <f>ROUND(I592*H592,2)</f>
        <v>0</v>
      </c>
      <c r="BL592" s="20" t="s">
        <v>146</v>
      </c>
      <c r="BM592" s="221" t="s">
        <v>796</v>
      </c>
    </row>
    <row r="593" s="2" customFormat="1">
      <c r="A593" s="42"/>
      <c r="B593" s="43"/>
      <c r="C593" s="44"/>
      <c r="D593" s="243" t="s">
        <v>223</v>
      </c>
      <c r="E593" s="44"/>
      <c r="F593" s="244" t="s">
        <v>797</v>
      </c>
      <c r="G593" s="44"/>
      <c r="H593" s="44"/>
      <c r="I593" s="225"/>
      <c r="J593" s="44"/>
      <c r="K593" s="44"/>
      <c r="L593" s="48"/>
      <c r="M593" s="226"/>
      <c r="N593" s="227"/>
      <c r="O593" s="88"/>
      <c r="P593" s="88"/>
      <c r="Q593" s="88"/>
      <c r="R593" s="88"/>
      <c r="S593" s="88"/>
      <c r="T593" s="89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T593" s="20" t="s">
        <v>223</v>
      </c>
      <c r="AU593" s="20" t="s">
        <v>21</v>
      </c>
    </row>
    <row r="594" s="13" customFormat="1">
      <c r="A594" s="13"/>
      <c r="B594" s="228"/>
      <c r="C594" s="229"/>
      <c r="D594" s="223" t="s">
        <v>150</v>
      </c>
      <c r="E594" s="230" t="s">
        <v>44</v>
      </c>
      <c r="F594" s="231" t="s">
        <v>1272</v>
      </c>
      <c r="G594" s="229"/>
      <c r="H594" s="232">
        <v>5</v>
      </c>
      <c r="I594" s="233"/>
      <c r="J594" s="229"/>
      <c r="K594" s="229"/>
      <c r="L594" s="234"/>
      <c r="M594" s="235"/>
      <c r="N594" s="236"/>
      <c r="O594" s="236"/>
      <c r="P594" s="236"/>
      <c r="Q594" s="236"/>
      <c r="R594" s="236"/>
      <c r="S594" s="236"/>
      <c r="T594" s="237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8" t="s">
        <v>150</v>
      </c>
      <c r="AU594" s="238" t="s">
        <v>21</v>
      </c>
      <c r="AV594" s="13" t="s">
        <v>21</v>
      </c>
      <c r="AW594" s="13" t="s">
        <v>42</v>
      </c>
      <c r="AX594" s="13" t="s">
        <v>90</v>
      </c>
      <c r="AY594" s="238" t="s">
        <v>128</v>
      </c>
    </row>
    <row r="595" s="2" customFormat="1" ht="16.5" customHeight="1">
      <c r="A595" s="42"/>
      <c r="B595" s="43"/>
      <c r="C595" s="270" t="s">
        <v>927</v>
      </c>
      <c r="D595" s="270" t="s">
        <v>368</v>
      </c>
      <c r="E595" s="271" t="s">
        <v>799</v>
      </c>
      <c r="F595" s="272" t="s">
        <v>800</v>
      </c>
      <c r="G595" s="273" t="s">
        <v>388</v>
      </c>
      <c r="H595" s="274">
        <v>5</v>
      </c>
      <c r="I595" s="275"/>
      <c r="J595" s="276">
        <f>ROUND(I595*H595,2)</f>
        <v>0</v>
      </c>
      <c r="K595" s="272" t="s">
        <v>221</v>
      </c>
      <c r="L595" s="277"/>
      <c r="M595" s="278" t="s">
        <v>44</v>
      </c>
      <c r="N595" s="279" t="s">
        <v>53</v>
      </c>
      <c r="O595" s="88"/>
      <c r="P595" s="219">
        <f>O595*H595</f>
        <v>0</v>
      </c>
      <c r="Q595" s="219">
        <v>0.013299999999999999</v>
      </c>
      <c r="R595" s="219">
        <f>Q595*H595</f>
        <v>0.066500000000000004</v>
      </c>
      <c r="S595" s="219">
        <v>0</v>
      </c>
      <c r="T595" s="220">
        <f>S595*H595</f>
        <v>0</v>
      </c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R595" s="221" t="s">
        <v>165</v>
      </c>
      <c r="AT595" s="221" t="s">
        <v>368</v>
      </c>
      <c r="AU595" s="221" t="s">
        <v>21</v>
      </c>
      <c r="AY595" s="20" t="s">
        <v>128</v>
      </c>
      <c r="BE595" s="222">
        <f>IF(N595="základní",J595,0)</f>
        <v>0</v>
      </c>
      <c r="BF595" s="222">
        <f>IF(N595="snížená",J595,0)</f>
        <v>0</v>
      </c>
      <c r="BG595" s="222">
        <f>IF(N595="zákl. přenesená",J595,0)</f>
        <v>0</v>
      </c>
      <c r="BH595" s="222">
        <f>IF(N595="sníž. přenesená",J595,0)</f>
        <v>0</v>
      </c>
      <c r="BI595" s="222">
        <f>IF(N595="nulová",J595,0)</f>
        <v>0</v>
      </c>
      <c r="BJ595" s="20" t="s">
        <v>90</v>
      </c>
      <c r="BK595" s="222">
        <f>ROUND(I595*H595,2)</f>
        <v>0</v>
      </c>
      <c r="BL595" s="20" t="s">
        <v>146</v>
      </c>
      <c r="BM595" s="221" t="s">
        <v>801</v>
      </c>
    </row>
    <row r="596" s="2" customFormat="1" ht="16.5" customHeight="1">
      <c r="A596" s="42"/>
      <c r="B596" s="43"/>
      <c r="C596" s="270" t="s">
        <v>933</v>
      </c>
      <c r="D596" s="270" t="s">
        <v>368</v>
      </c>
      <c r="E596" s="271" t="s">
        <v>803</v>
      </c>
      <c r="F596" s="272" t="s">
        <v>804</v>
      </c>
      <c r="G596" s="273" t="s">
        <v>388</v>
      </c>
      <c r="H596" s="274">
        <v>5</v>
      </c>
      <c r="I596" s="275"/>
      <c r="J596" s="276">
        <f>ROUND(I596*H596,2)</f>
        <v>0</v>
      </c>
      <c r="K596" s="272" t="s">
        <v>221</v>
      </c>
      <c r="L596" s="277"/>
      <c r="M596" s="278" t="s">
        <v>44</v>
      </c>
      <c r="N596" s="279" t="s">
        <v>53</v>
      </c>
      <c r="O596" s="88"/>
      <c r="P596" s="219">
        <f>O596*H596</f>
        <v>0</v>
      </c>
      <c r="Q596" s="219">
        <v>0.00029999999999999997</v>
      </c>
      <c r="R596" s="219">
        <f>Q596*H596</f>
        <v>0.0014999999999999998</v>
      </c>
      <c r="S596" s="219">
        <v>0</v>
      </c>
      <c r="T596" s="220">
        <f>S596*H596</f>
        <v>0</v>
      </c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  <c r="AE596" s="42"/>
      <c r="AR596" s="221" t="s">
        <v>165</v>
      </c>
      <c r="AT596" s="221" t="s">
        <v>368</v>
      </c>
      <c r="AU596" s="221" t="s">
        <v>21</v>
      </c>
      <c r="AY596" s="20" t="s">
        <v>128</v>
      </c>
      <c r="BE596" s="222">
        <f>IF(N596="základní",J596,0)</f>
        <v>0</v>
      </c>
      <c r="BF596" s="222">
        <f>IF(N596="snížená",J596,0)</f>
        <v>0</v>
      </c>
      <c r="BG596" s="222">
        <f>IF(N596="zákl. přenesená",J596,0)</f>
        <v>0</v>
      </c>
      <c r="BH596" s="222">
        <f>IF(N596="sníž. přenesená",J596,0)</f>
        <v>0</v>
      </c>
      <c r="BI596" s="222">
        <f>IF(N596="nulová",J596,0)</f>
        <v>0</v>
      </c>
      <c r="BJ596" s="20" t="s">
        <v>90</v>
      </c>
      <c r="BK596" s="222">
        <f>ROUND(I596*H596,2)</f>
        <v>0</v>
      </c>
      <c r="BL596" s="20" t="s">
        <v>146</v>
      </c>
      <c r="BM596" s="221" t="s">
        <v>805</v>
      </c>
    </row>
    <row r="597" s="2" customFormat="1" ht="21.75" customHeight="1">
      <c r="A597" s="42"/>
      <c r="B597" s="43"/>
      <c r="C597" s="210" t="s">
        <v>936</v>
      </c>
      <c r="D597" s="210" t="s">
        <v>131</v>
      </c>
      <c r="E597" s="211" t="s">
        <v>807</v>
      </c>
      <c r="F597" s="212" t="s">
        <v>808</v>
      </c>
      <c r="G597" s="213" t="s">
        <v>388</v>
      </c>
      <c r="H597" s="214">
        <v>20</v>
      </c>
      <c r="I597" s="215"/>
      <c r="J597" s="216">
        <f>ROUND(I597*H597,2)</f>
        <v>0</v>
      </c>
      <c r="K597" s="212" t="s">
        <v>221</v>
      </c>
      <c r="L597" s="48"/>
      <c r="M597" s="217" t="s">
        <v>44</v>
      </c>
      <c r="N597" s="218" t="s">
        <v>53</v>
      </c>
      <c r="O597" s="88"/>
      <c r="P597" s="219">
        <f>O597*H597</f>
        <v>0</v>
      </c>
      <c r="Q597" s="219">
        <v>0.01299</v>
      </c>
      <c r="R597" s="219">
        <f>Q597*H597</f>
        <v>0.25979999999999998</v>
      </c>
      <c r="S597" s="219">
        <v>0.0040000000000000001</v>
      </c>
      <c r="T597" s="220">
        <f>S597*H597</f>
        <v>0.080000000000000002</v>
      </c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R597" s="221" t="s">
        <v>146</v>
      </c>
      <c r="AT597" s="221" t="s">
        <v>131</v>
      </c>
      <c r="AU597" s="221" t="s">
        <v>21</v>
      </c>
      <c r="AY597" s="20" t="s">
        <v>128</v>
      </c>
      <c r="BE597" s="222">
        <f>IF(N597="základní",J597,0)</f>
        <v>0</v>
      </c>
      <c r="BF597" s="222">
        <f>IF(N597="snížená",J597,0)</f>
        <v>0</v>
      </c>
      <c r="BG597" s="222">
        <f>IF(N597="zákl. přenesená",J597,0)</f>
        <v>0</v>
      </c>
      <c r="BH597" s="222">
        <f>IF(N597="sníž. přenesená",J597,0)</f>
        <v>0</v>
      </c>
      <c r="BI597" s="222">
        <f>IF(N597="nulová",J597,0)</f>
        <v>0</v>
      </c>
      <c r="BJ597" s="20" t="s">
        <v>90</v>
      </c>
      <c r="BK597" s="222">
        <f>ROUND(I597*H597,2)</f>
        <v>0</v>
      </c>
      <c r="BL597" s="20" t="s">
        <v>146</v>
      </c>
      <c r="BM597" s="221" t="s">
        <v>1273</v>
      </c>
    </row>
    <row r="598" s="2" customFormat="1">
      <c r="A598" s="42"/>
      <c r="B598" s="43"/>
      <c r="C598" s="44"/>
      <c r="D598" s="243" t="s">
        <v>223</v>
      </c>
      <c r="E598" s="44"/>
      <c r="F598" s="244" t="s">
        <v>810</v>
      </c>
      <c r="G598" s="44"/>
      <c r="H598" s="44"/>
      <c r="I598" s="225"/>
      <c r="J598" s="44"/>
      <c r="K598" s="44"/>
      <c r="L598" s="48"/>
      <c r="M598" s="226"/>
      <c r="N598" s="227"/>
      <c r="O598" s="88"/>
      <c r="P598" s="88"/>
      <c r="Q598" s="88"/>
      <c r="R598" s="88"/>
      <c r="S598" s="88"/>
      <c r="T598" s="89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T598" s="20" t="s">
        <v>223</v>
      </c>
      <c r="AU598" s="20" t="s">
        <v>21</v>
      </c>
    </row>
    <row r="599" s="13" customFormat="1">
      <c r="A599" s="13"/>
      <c r="B599" s="228"/>
      <c r="C599" s="229"/>
      <c r="D599" s="223" t="s">
        <v>150</v>
      </c>
      <c r="E599" s="230" t="s">
        <v>44</v>
      </c>
      <c r="F599" s="231" t="s">
        <v>1274</v>
      </c>
      <c r="G599" s="229"/>
      <c r="H599" s="232">
        <v>20</v>
      </c>
      <c r="I599" s="233"/>
      <c r="J599" s="229"/>
      <c r="K599" s="229"/>
      <c r="L599" s="234"/>
      <c r="M599" s="235"/>
      <c r="N599" s="236"/>
      <c r="O599" s="236"/>
      <c r="P599" s="236"/>
      <c r="Q599" s="236"/>
      <c r="R599" s="236"/>
      <c r="S599" s="236"/>
      <c r="T599" s="237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8" t="s">
        <v>150</v>
      </c>
      <c r="AU599" s="238" t="s">
        <v>21</v>
      </c>
      <c r="AV599" s="13" t="s">
        <v>21</v>
      </c>
      <c r="AW599" s="13" t="s">
        <v>42</v>
      </c>
      <c r="AX599" s="13" t="s">
        <v>90</v>
      </c>
      <c r="AY599" s="238" t="s">
        <v>128</v>
      </c>
    </row>
    <row r="600" s="2" customFormat="1" ht="16.5" customHeight="1">
      <c r="A600" s="42"/>
      <c r="B600" s="43"/>
      <c r="C600" s="210" t="s">
        <v>943</v>
      </c>
      <c r="D600" s="210" t="s">
        <v>131</v>
      </c>
      <c r="E600" s="211" t="s">
        <v>813</v>
      </c>
      <c r="F600" s="212" t="s">
        <v>814</v>
      </c>
      <c r="G600" s="213" t="s">
        <v>234</v>
      </c>
      <c r="H600" s="214">
        <v>15.199999999999999</v>
      </c>
      <c r="I600" s="215"/>
      <c r="J600" s="216">
        <f>ROUND(I600*H600,2)</f>
        <v>0</v>
      </c>
      <c r="K600" s="212" t="s">
        <v>221</v>
      </c>
      <c r="L600" s="48"/>
      <c r="M600" s="217" t="s">
        <v>44</v>
      </c>
      <c r="N600" s="218" t="s">
        <v>53</v>
      </c>
      <c r="O600" s="88"/>
      <c r="P600" s="219">
        <f>O600*H600</f>
        <v>0</v>
      </c>
      <c r="Q600" s="219">
        <v>0.00020000000000000001</v>
      </c>
      <c r="R600" s="219">
        <f>Q600*H600</f>
        <v>0.0030400000000000002</v>
      </c>
      <c r="S600" s="219">
        <v>0</v>
      </c>
      <c r="T600" s="220">
        <f>S600*H600</f>
        <v>0</v>
      </c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R600" s="221" t="s">
        <v>146</v>
      </c>
      <c r="AT600" s="221" t="s">
        <v>131</v>
      </c>
      <c r="AU600" s="221" t="s">
        <v>21</v>
      </c>
      <c r="AY600" s="20" t="s">
        <v>128</v>
      </c>
      <c r="BE600" s="222">
        <f>IF(N600="základní",J600,0)</f>
        <v>0</v>
      </c>
      <c r="BF600" s="222">
        <f>IF(N600="snížená",J600,0)</f>
        <v>0</v>
      </c>
      <c r="BG600" s="222">
        <f>IF(N600="zákl. přenesená",J600,0)</f>
        <v>0</v>
      </c>
      <c r="BH600" s="222">
        <f>IF(N600="sníž. přenesená",J600,0)</f>
        <v>0</v>
      </c>
      <c r="BI600" s="222">
        <f>IF(N600="nulová",J600,0)</f>
        <v>0</v>
      </c>
      <c r="BJ600" s="20" t="s">
        <v>90</v>
      </c>
      <c r="BK600" s="222">
        <f>ROUND(I600*H600,2)</f>
        <v>0</v>
      </c>
      <c r="BL600" s="20" t="s">
        <v>146</v>
      </c>
      <c r="BM600" s="221" t="s">
        <v>815</v>
      </c>
    </row>
    <row r="601" s="2" customFormat="1">
      <c r="A601" s="42"/>
      <c r="B601" s="43"/>
      <c r="C601" s="44"/>
      <c r="D601" s="243" t="s">
        <v>223</v>
      </c>
      <c r="E601" s="44"/>
      <c r="F601" s="244" t="s">
        <v>816</v>
      </c>
      <c r="G601" s="44"/>
      <c r="H601" s="44"/>
      <c r="I601" s="225"/>
      <c r="J601" s="44"/>
      <c r="K601" s="44"/>
      <c r="L601" s="48"/>
      <c r="M601" s="226"/>
      <c r="N601" s="227"/>
      <c r="O601" s="88"/>
      <c r="P601" s="88"/>
      <c r="Q601" s="88"/>
      <c r="R601" s="88"/>
      <c r="S601" s="88"/>
      <c r="T601" s="89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T601" s="20" t="s">
        <v>223</v>
      </c>
      <c r="AU601" s="20" t="s">
        <v>21</v>
      </c>
    </row>
    <row r="602" s="13" customFormat="1">
      <c r="A602" s="13"/>
      <c r="B602" s="228"/>
      <c r="C602" s="229"/>
      <c r="D602" s="223" t="s">
        <v>150</v>
      </c>
      <c r="E602" s="230" t="s">
        <v>44</v>
      </c>
      <c r="F602" s="231" t="s">
        <v>1109</v>
      </c>
      <c r="G602" s="229"/>
      <c r="H602" s="232">
        <v>15.199999999999999</v>
      </c>
      <c r="I602" s="233"/>
      <c r="J602" s="229"/>
      <c r="K602" s="229"/>
      <c r="L602" s="234"/>
      <c r="M602" s="235"/>
      <c r="N602" s="236"/>
      <c r="O602" s="236"/>
      <c r="P602" s="236"/>
      <c r="Q602" s="236"/>
      <c r="R602" s="236"/>
      <c r="S602" s="236"/>
      <c r="T602" s="237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8" t="s">
        <v>150</v>
      </c>
      <c r="AU602" s="238" t="s">
        <v>21</v>
      </c>
      <c r="AV602" s="13" t="s">
        <v>21</v>
      </c>
      <c r="AW602" s="13" t="s">
        <v>42</v>
      </c>
      <c r="AX602" s="13" t="s">
        <v>90</v>
      </c>
      <c r="AY602" s="238" t="s">
        <v>128</v>
      </c>
    </row>
    <row r="603" s="2" customFormat="1" ht="16.5" customHeight="1">
      <c r="A603" s="42"/>
      <c r="B603" s="43"/>
      <c r="C603" s="270" t="s">
        <v>948</v>
      </c>
      <c r="D603" s="270" t="s">
        <v>368</v>
      </c>
      <c r="E603" s="271" t="s">
        <v>818</v>
      </c>
      <c r="F603" s="272" t="s">
        <v>819</v>
      </c>
      <c r="G603" s="273" t="s">
        <v>388</v>
      </c>
      <c r="H603" s="274">
        <v>2</v>
      </c>
      <c r="I603" s="275"/>
      <c r="J603" s="276">
        <f>ROUND(I603*H603,2)</f>
        <v>0</v>
      </c>
      <c r="K603" s="272" t="s">
        <v>44</v>
      </c>
      <c r="L603" s="277"/>
      <c r="M603" s="278" t="s">
        <v>44</v>
      </c>
      <c r="N603" s="279" t="s">
        <v>53</v>
      </c>
      <c r="O603" s="88"/>
      <c r="P603" s="219">
        <f>O603*H603</f>
        <v>0</v>
      </c>
      <c r="Q603" s="219">
        <v>0</v>
      </c>
      <c r="R603" s="219">
        <f>Q603*H603</f>
        <v>0</v>
      </c>
      <c r="S603" s="219">
        <v>0</v>
      </c>
      <c r="T603" s="220">
        <f>S603*H603</f>
        <v>0</v>
      </c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R603" s="221" t="s">
        <v>165</v>
      </c>
      <c r="AT603" s="221" t="s">
        <v>368</v>
      </c>
      <c r="AU603" s="221" t="s">
        <v>21</v>
      </c>
      <c r="AY603" s="20" t="s">
        <v>128</v>
      </c>
      <c r="BE603" s="222">
        <f>IF(N603="základní",J603,0)</f>
        <v>0</v>
      </c>
      <c r="BF603" s="222">
        <f>IF(N603="snížená",J603,0)</f>
        <v>0</v>
      </c>
      <c r="BG603" s="222">
        <f>IF(N603="zákl. přenesená",J603,0)</f>
        <v>0</v>
      </c>
      <c r="BH603" s="222">
        <f>IF(N603="sníž. přenesená",J603,0)</f>
        <v>0</v>
      </c>
      <c r="BI603" s="222">
        <f>IF(N603="nulová",J603,0)</f>
        <v>0</v>
      </c>
      <c r="BJ603" s="20" t="s">
        <v>90</v>
      </c>
      <c r="BK603" s="222">
        <f>ROUND(I603*H603,2)</f>
        <v>0</v>
      </c>
      <c r="BL603" s="20" t="s">
        <v>146</v>
      </c>
      <c r="BM603" s="221" t="s">
        <v>820</v>
      </c>
    </row>
    <row r="604" s="13" customFormat="1">
      <c r="A604" s="13"/>
      <c r="B604" s="228"/>
      <c r="C604" s="229"/>
      <c r="D604" s="223" t="s">
        <v>150</v>
      </c>
      <c r="E604" s="230" t="s">
        <v>44</v>
      </c>
      <c r="F604" s="231" t="s">
        <v>21</v>
      </c>
      <c r="G604" s="229"/>
      <c r="H604" s="232">
        <v>2</v>
      </c>
      <c r="I604" s="233"/>
      <c r="J604" s="229"/>
      <c r="K604" s="229"/>
      <c r="L604" s="234"/>
      <c r="M604" s="235"/>
      <c r="N604" s="236"/>
      <c r="O604" s="236"/>
      <c r="P604" s="236"/>
      <c r="Q604" s="236"/>
      <c r="R604" s="236"/>
      <c r="S604" s="236"/>
      <c r="T604" s="237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8" t="s">
        <v>150</v>
      </c>
      <c r="AU604" s="238" t="s">
        <v>21</v>
      </c>
      <c r="AV604" s="13" t="s">
        <v>21</v>
      </c>
      <c r="AW604" s="13" t="s">
        <v>42</v>
      </c>
      <c r="AX604" s="13" t="s">
        <v>90</v>
      </c>
      <c r="AY604" s="238" t="s">
        <v>128</v>
      </c>
    </row>
    <row r="605" s="2" customFormat="1" ht="16.5" customHeight="1">
      <c r="A605" s="42"/>
      <c r="B605" s="43"/>
      <c r="C605" s="210" t="s">
        <v>952</v>
      </c>
      <c r="D605" s="210" t="s">
        <v>131</v>
      </c>
      <c r="E605" s="211" t="s">
        <v>822</v>
      </c>
      <c r="F605" s="212" t="s">
        <v>823</v>
      </c>
      <c r="G605" s="213" t="s">
        <v>234</v>
      </c>
      <c r="H605" s="214">
        <v>15.199999999999999</v>
      </c>
      <c r="I605" s="215"/>
      <c r="J605" s="216">
        <f>ROUND(I605*H605,2)</f>
        <v>0</v>
      </c>
      <c r="K605" s="212" t="s">
        <v>221</v>
      </c>
      <c r="L605" s="48"/>
      <c r="M605" s="217" t="s">
        <v>44</v>
      </c>
      <c r="N605" s="218" t="s">
        <v>53</v>
      </c>
      <c r="O605" s="88"/>
      <c r="P605" s="219">
        <f>O605*H605</f>
        <v>0</v>
      </c>
      <c r="Q605" s="219">
        <v>9.0000000000000006E-05</v>
      </c>
      <c r="R605" s="219">
        <f>Q605*H605</f>
        <v>0.0013680000000000001</v>
      </c>
      <c r="S605" s="219">
        <v>0</v>
      </c>
      <c r="T605" s="220">
        <f>S605*H605</f>
        <v>0</v>
      </c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R605" s="221" t="s">
        <v>146</v>
      </c>
      <c r="AT605" s="221" t="s">
        <v>131</v>
      </c>
      <c r="AU605" s="221" t="s">
        <v>21</v>
      </c>
      <c r="AY605" s="20" t="s">
        <v>128</v>
      </c>
      <c r="BE605" s="222">
        <f>IF(N605="základní",J605,0)</f>
        <v>0</v>
      </c>
      <c r="BF605" s="222">
        <f>IF(N605="snížená",J605,0)</f>
        <v>0</v>
      </c>
      <c r="BG605" s="222">
        <f>IF(N605="zákl. přenesená",J605,0)</f>
        <v>0</v>
      </c>
      <c r="BH605" s="222">
        <f>IF(N605="sníž. přenesená",J605,0)</f>
        <v>0</v>
      </c>
      <c r="BI605" s="222">
        <f>IF(N605="nulová",J605,0)</f>
        <v>0</v>
      </c>
      <c r="BJ605" s="20" t="s">
        <v>90</v>
      </c>
      <c r="BK605" s="222">
        <f>ROUND(I605*H605,2)</f>
        <v>0</v>
      </c>
      <c r="BL605" s="20" t="s">
        <v>146</v>
      </c>
      <c r="BM605" s="221" t="s">
        <v>824</v>
      </c>
    </row>
    <row r="606" s="2" customFormat="1">
      <c r="A606" s="42"/>
      <c r="B606" s="43"/>
      <c r="C606" s="44"/>
      <c r="D606" s="243" t="s">
        <v>223</v>
      </c>
      <c r="E606" s="44"/>
      <c r="F606" s="244" t="s">
        <v>825</v>
      </c>
      <c r="G606" s="44"/>
      <c r="H606" s="44"/>
      <c r="I606" s="225"/>
      <c r="J606" s="44"/>
      <c r="K606" s="44"/>
      <c r="L606" s="48"/>
      <c r="M606" s="226"/>
      <c r="N606" s="227"/>
      <c r="O606" s="88"/>
      <c r="P606" s="88"/>
      <c r="Q606" s="88"/>
      <c r="R606" s="88"/>
      <c r="S606" s="88"/>
      <c r="T606" s="89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T606" s="20" t="s">
        <v>223</v>
      </c>
      <c r="AU606" s="20" t="s">
        <v>21</v>
      </c>
    </row>
    <row r="607" s="13" customFormat="1">
      <c r="A607" s="13"/>
      <c r="B607" s="228"/>
      <c r="C607" s="229"/>
      <c r="D607" s="223" t="s">
        <v>150</v>
      </c>
      <c r="E607" s="230" t="s">
        <v>44</v>
      </c>
      <c r="F607" s="231" t="s">
        <v>1109</v>
      </c>
      <c r="G607" s="229"/>
      <c r="H607" s="232">
        <v>15.199999999999999</v>
      </c>
      <c r="I607" s="233"/>
      <c r="J607" s="229"/>
      <c r="K607" s="229"/>
      <c r="L607" s="234"/>
      <c r="M607" s="235"/>
      <c r="N607" s="236"/>
      <c r="O607" s="236"/>
      <c r="P607" s="236"/>
      <c r="Q607" s="236"/>
      <c r="R607" s="236"/>
      <c r="S607" s="236"/>
      <c r="T607" s="237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8" t="s">
        <v>150</v>
      </c>
      <c r="AU607" s="238" t="s">
        <v>21</v>
      </c>
      <c r="AV607" s="13" t="s">
        <v>21</v>
      </c>
      <c r="AW607" s="13" t="s">
        <v>42</v>
      </c>
      <c r="AX607" s="13" t="s">
        <v>90</v>
      </c>
      <c r="AY607" s="238" t="s">
        <v>128</v>
      </c>
    </row>
    <row r="608" s="2" customFormat="1" ht="16.5" customHeight="1">
      <c r="A608" s="42"/>
      <c r="B608" s="43"/>
      <c r="C608" s="210" t="s">
        <v>956</v>
      </c>
      <c r="D608" s="210" t="s">
        <v>131</v>
      </c>
      <c r="E608" s="211" t="s">
        <v>827</v>
      </c>
      <c r="F608" s="212" t="s">
        <v>828</v>
      </c>
      <c r="G608" s="213" t="s">
        <v>234</v>
      </c>
      <c r="H608" s="214">
        <v>890</v>
      </c>
      <c r="I608" s="215"/>
      <c r="J608" s="216">
        <f>ROUND(I608*H608,2)</f>
        <v>0</v>
      </c>
      <c r="K608" s="212" t="s">
        <v>44</v>
      </c>
      <c r="L608" s="48"/>
      <c r="M608" s="217" t="s">
        <v>44</v>
      </c>
      <c r="N608" s="218" t="s">
        <v>53</v>
      </c>
      <c r="O608" s="88"/>
      <c r="P608" s="219">
        <f>O608*H608</f>
        <v>0</v>
      </c>
      <c r="Q608" s="219">
        <v>0</v>
      </c>
      <c r="R608" s="219">
        <f>Q608*H608</f>
        <v>0</v>
      </c>
      <c r="S608" s="219">
        <v>0</v>
      </c>
      <c r="T608" s="220">
        <f>S608*H608</f>
        <v>0</v>
      </c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R608" s="221" t="s">
        <v>146</v>
      </c>
      <c r="AT608" s="221" t="s">
        <v>131</v>
      </c>
      <c r="AU608" s="221" t="s">
        <v>21</v>
      </c>
      <c r="AY608" s="20" t="s">
        <v>128</v>
      </c>
      <c r="BE608" s="222">
        <f>IF(N608="základní",J608,0)</f>
        <v>0</v>
      </c>
      <c r="BF608" s="222">
        <f>IF(N608="snížená",J608,0)</f>
        <v>0</v>
      </c>
      <c r="BG608" s="222">
        <f>IF(N608="zákl. přenesená",J608,0)</f>
        <v>0</v>
      </c>
      <c r="BH608" s="222">
        <f>IF(N608="sníž. přenesená",J608,0)</f>
        <v>0</v>
      </c>
      <c r="BI608" s="222">
        <f>IF(N608="nulová",J608,0)</f>
        <v>0</v>
      </c>
      <c r="BJ608" s="20" t="s">
        <v>90</v>
      </c>
      <c r="BK608" s="222">
        <f>ROUND(I608*H608,2)</f>
        <v>0</v>
      </c>
      <c r="BL608" s="20" t="s">
        <v>146</v>
      </c>
      <c r="BM608" s="221" t="s">
        <v>1275</v>
      </c>
    </row>
    <row r="609" s="13" customFormat="1">
      <c r="A609" s="13"/>
      <c r="B609" s="228"/>
      <c r="C609" s="229"/>
      <c r="D609" s="223" t="s">
        <v>150</v>
      </c>
      <c r="E609" s="230" t="s">
        <v>44</v>
      </c>
      <c r="F609" s="231" t="s">
        <v>1183</v>
      </c>
      <c r="G609" s="229"/>
      <c r="H609" s="232">
        <v>890</v>
      </c>
      <c r="I609" s="233"/>
      <c r="J609" s="229"/>
      <c r="K609" s="229"/>
      <c r="L609" s="234"/>
      <c r="M609" s="235"/>
      <c r="N609" s="236"/>
      <c r="O609" s="236"/>
      <c r="P609" s="236"/>
      <c r="Q609" s="236"/>
      <c r="R609" s="236"/>
      <c r="S609" s="236"/>
      <c r="T609" s="237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8" t="s">
        <v>150</v>
      </c>
      <c r="AU609" s="238" t="s">
        <v>21</v>
      </c>
      <c r="AV609" s="13" t="s">
        <v>21</v>
      </c>
      <c r="AW609" s="13" t="s">
        <v>42</v>
      </c>
      <c r="AX609" s="13" t="s">
        <v>90</v>
      </c>
      <c r="AY609" s="238" t="s">
        <v>128</v>
      </c>
    </row>
    <row r="610" s="12" customFormat="1" ht="22.8" customHeight="1">
      <c r="A610" s="12"/>
      <c r="B610" s="194"/>
      <c r="C610" s="195"/>
      <c r="D610" s="196" t="s">
        <v>81</v>
      </c>
      <c r="E610" s="208" t="s">
        <v>171</v>
      </c>
      <c r="F610" s="208" t="s">
        <v>830</v>
      </c>
      <c r="G610" s="195"/>
      <c r="H610" s="195"/>
      <c r="I610" s="198"/>
      <c r="J610" s="209">
        <f>BK610</f>
        <v>0</v>
      </c>
      <c r="K610" s="195"/>
      <c r="L610" s="200"/>
      <c r="M610" s="201"/>
      <c r="N610" s="202"/>
      <c r="O610" s="202"/>
      <c r="P610" s="203">
        <f>SUM(P611:P663)</f>
        <v>0</v>
      </c>
      <c r="Q610" s="202"/>
      <c r="R610" s="203">
        <f>SUM(R611:R663)</f>
        <v>2.5974531700000001</v>
      </c>
      <c r="S610" s="202"/>
      <c r="T610" s="204">
        <f>SUM(T611:T663)</f>
        <v>5.22295</v>
      </c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R610" s="205" t="s">
        <v>90</v>
      </c>
      <c r="AT610" s="206" t="s">
        <v>81</v>
      </c>
      <c r="AU610" s="206" t="s">
        <v>90</v>
      </c>
      <c r="AY610" s="205" t="s">
        <v>128</v>
      </c>
      <c r="BK610" s="207">
        <f>SUM(BK611:BK663)</f>
        <v>0</v>
      </c>
    </row>
    <row r="611" s="2" customFormat="1" ht="24.15" customHeight="1">
      <c r="A611" s="42"/>
      <c r="B611" s="43"/>
      <c r="C611" s="210" t="s">
        <v>1276</v>
      </c>
      <c r="D611" s="210" t="s">
        <v>131</v>
      </c>
      <c r="E611" s="211" t="s">
        <v>1277</v>
      </c>
      <c r="F611" s="212" t="s">
        <v>1278</v>
      </c>
      <c r="G611" s="213" t="s">
        <v>234</v>
      </c>
      <c r="H611" s="214">
        <v>4</v>
      </c>
      <c r="I611" s="215"/>
      <c r="J611" s="216">
        <f>ROUND(I611*H611,2)</f>
        <v>0</v>
      </c>
      <c r="K611" s="212" t="s">
        <v>221</v>
      </c>
      <c r="L611" s="48"/>
      <c r="M611" s="217" t="s">
        <v>44</v>
      </c>
      <c r="N611" s="218" t="s">
        <v>53</v>
      </c>
      <c r="O611" s="88"/>
      <c r="P611" s="219">
        <f>O611*H611</f>
        <v>0</v>
      </c>
      <c r="Q611" s="219">
        <v>0.15540000000000001</v>
      </c>
      <c r="R611" s="219">
        <f>Q611*H611</f>
        <v>0.62160000000000004</v>
      </c>
      <c r="S611" s="219">
        <v>0</v>
      </c>
      <c r="T611" s="220">
        <f>S611*H611</f>
        <v>0</v>
      </c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R611" s="221" t="s">
        <v>146</v>
      </c>
      <c r="AT611" s="221" t="s">
        <v>131</v>
      </c>
      <c r="AU611" s="221" t="s">
        <v>21</v>
      </c>
      <c r="AY611" s="20" t="s">
        <v>128</v>
      </c>
      <c r="BE611" s="222">
        <f>IF(N611="základní",J611,0)</f>
        <v>0</v>
      </c>
      <c r="BF611" s="222">
        <f>IF(N611="snížená",J611,0)</f>
        <v>0</v>
      </c>
      <c r="BG611" s="222">
        <f>IF(N611="zákl. přenesená",J611,0)</f>
        <v>0</v>
      </c>
      <c r="BH611" s="222">
        <f>IF(N611="sníž. přenesená",J611,0)</f>
        <v>0</v>
      </c>
      <c r="BI611" s="222">
        <f>IF(N611="nulová",J611,0)</f>
        <v>0</v>
      </c>
      <c r="BJ611" s="20" t="s">
        <v>90</v>
      </c>
      <c r="BK611" s="222">
        <f>ROUND(I611*H611,2)</f>
        <v>0</v>
      </c>
      <c r="BL611" s="20" t="s">
        <v>146</v>
      </c>
      <c r="BM611" s="221" t="s">
        <v>1279</v>
      </c>
    </row>
    <row r="612" s="2" customFormat="1">
      <c r="A612" s="42"/>
      <c r="B612" s="43"/>
      <c r="C612" s="44"/>
      <c r="D612" s="243" t="s">
        <v>223</v>
      </c>
      <c r="E612" s="44"/>
      <c r="F612" s="244" t="s">
        <v>1280</v>
      </c>
      <c r="G612" s="44"/>
      <c r="H612" s="44"/>
      <c r="I612" s="225"/>
      <c r="J612" s="44"/>
      <c r="K612" s="44"/>
      <c r="L612" s="48"/>
      <c r="M612" s="226"/>
      <c r="N612" s="227"/>
      <c r="O612" s="88"/>
      <c r="P612" s="88"/>
      <c r="Q612" s="88"/>
      <c r="R612" s="88"/>
      <c r="S612" s="88"/>
      <c r="T612" s="89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T612" s="20" t="s">
        <v>223</v>
      </c>
      <c r="AU612" s="20" t="s">
        <v>21</v>
      </c>
    </row>
    <row r="613" s="13" customFormat="1">
      <c r="A613" s="13"/>
      <c r="B613" s="228"/>
      <c r="C613" s="229"/>
      <c r="D613" s="223" t="s">
        <v>150</v>
      </c>
      <c r="E613" s="230" t="s">
        <v>44</v>
      </c>
      <c r="F613" s="231" t="s">
        <v>146</v>
      </c>
      <c r="G613" s="229"/>
      <c r="H613" s="232">
        <v>4</v>
      </c>
      <c r="I613" s="233"/>
      <c r="J613" s="229"/>
      <c r="K613" s="229"/>
      <c r="L613" s="234"/>
      <c r="M613" s="235"/>
      <c r="N613" s="236"/>
      <c r="O613" s="236"/>
      <c r="P613" s="236"/>
      <c r="Q613" s="236"/>
      <c r="R613" s="236"/>
      <c r="S613" s="236"/>
      <c r="T613" s="237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8" t="s">
        <v>150</v>
      </c>
      <c r="AU613" s="238" t="s">
        <v>21</v>
      </c>
      <c r="AV613" s="13" t="s">
        <v>21</v>
      </c>
      <c r="AW613" s="13" t="s">
        <v>42</v>
      </c>
      <c r="AX613" s="13" t="s">
        <v>90</v>
      </c>
      <c r="AY613" s="238" t="s">
        <v>128</v>
      </c>
    </row>
    <row r="614" s="2" customFormat="1" ht="33" customHeight="1">
      <c r="A614" s="42"/>
      <c r="B614" s="43"/>
      <c r="C614" s="210" t="s">
        <v>1281</v>
      </c>
      <c r="D614" s="210" t="s">
        <v>131</v>
      </c>
      <c r="E614" s="211" t="s">
        <v>1282</v>
      </c>
      <c r="F614" s="212" t="s">
        <v>1283</v>
      </c>
      <c r="G614" s="213" t="s">
        <v>234</v>
      </c>
      <c r="H614" s="214">
        <v>33</v>
      </c>
      <c r="I614" s="215"/>
      <c r="J614" s="216">
        <f>ROUND(I614*H614,2)</f>
        <v>0</v>
      </c>
      <c r="K614" s="212" t="s">
        <v>221</v>
      </c>
      <c r="L614" s="48"/>
      <c r="M614" s="217" t="s">
        <v>44</v>
      </c>
      <c r="N614" s="218" t="s">
        <v>53</v>
      </c>
      <c r="O614" s="88"/>
      <c r="P614" s="219">
        <f>O614*H614</f>
        <v>0</v>
      </c>
      <c r="Q614" s="219">
        <v>0.00060999999999999997</v>
      </c>
      <c r="R614" s="219">
        <f>Q614*H614</f>
        <v>0.020129999999999999</v>
      </c>
      <c r="S614" s="219">
        <v>0</v>
      </c>
      <c r="T614" s="220">
        <f>S614*H614</f>
        <v>0</v>
      </c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R614" s="221" t="s">
        <v>146</v>
      </c>
      <c r="AT614" s="221" t="s">
        <v>131</v>
      </c>
      <c r="AU614" s="221" t="s">
        <v>21</v>
      </c>
      <c r="AY614" s="20" t="s">
        <v>128</v>
      </c>
      <c r="BE614" s="222">
        <f>IF(N614="základní",J614,0)</f>
        <v>0</v>
      </c>
      <c r="BF614" s="222">
        <f>IF(N614="snížená",J614,0)</f>
        <v>0</v>
      </c>
      <c r="BG614" s="222">
        <f>IF(N614="zákl. přenesená",J614,0)</f>
        <v>0</v>
      </c>
      <c r="BH614" s="222">
        <f>IF(N614="sníž. přenesená",J614,0)</f>
        <v>0</v>
      </c>
      <c r="BI614" s="222">
        <f>IF(N614="nulová",J614,0)</f>
        <v>0</v>
      </c>
      <c r="BJ614" s="20" t="s">
        <v>90</v>
      </c>
      <c r="BK614" s="222">
        <f>ROUND(I614*H614,2)</f>
        <v>0</v>
      </c>
      <c r="BL614" s="20" t="s">
        <v>146</v>
      </c>
      <c r="BM614" s="221" t="s">
        <v>1284</v>
      </c>
    </row>
    <row r="615" s="2" customFormat="1">
      <c r="A615" s="42"/>
      <c r="B615" s="43"/>
      <c r="C615" s="44"/>
      <c r="D615" s="243" t="s">
        <v>223</v>
      </c>
      <c r="E615" s="44"/>
      <c r="F615" s="244" t="s">
        <v>1285</v>
      </c>
      <c r="G615" s="44"/>
      <c r="H615" s="44"/>
      <c r="I615" s="225"/>
      <c r="J615" s="44"/>
      <c r="K615" s="44"/>
      <c r="L615" s="48"/>
      <c r="M615" s="226"/>
      <c r="N615" s="227"/>
      <c r="O615" s="88"/>
      <c r="P615" s="88"/>
      <c r="Q615" s="88"/>
      <c r="R615" s="88"/>
      <c r="S615" s="88"/>
      <c r="T615" s="89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  <c r="AT615" s="20" t="s">
        <v>223</v>
      </c>
      <c r="AU615" s="20" t="s">
        <v>21</v>
      </c>
    </row>
    <row r="616" s="13" customFormat="1">
      <c r="A616" s="13"/>
      <c r="B616" s="228"/>
      <c r="C616" s="229"/>
      <c r="D616" s="223" t="s">
        <v>150</v>
      </c>
      <c r="E616" s="230" t="s">
        <v>44</v>
      </c>
      <c r="F616" s="231" t="s">
        <v>425</v>
      </c>
      <c r="G616" s="229"/>
      <c r="H616" s="232">
        <v>33</v>
      </c>
      <c r="I616" s="233"/>
      <c r="J616" s="229"/>
      <c r="K616" s="229"/>
      <c r="L616" s="234"/>
      <c r="M616" s="235"/>
      <c r="N616" s="236"/>
      <c r="O616" s="236"/>
      <c r="P616" s="236"/>
      <c r="Q616" s="236"/>
      <c r="R616" s="236"/>
      <c r="S616" s="236"/>
      <c r="T616" s="237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8" t="s">
        <v>150</v>
      </c>
      <c r="AU616" s="238" t="s">
        <v>21</v>
      </c>
      <c r="AV616" s="13" t="s">
        <v>21</v>
      </c>
      <c r="AW616" s="13" t="s">
        <v>42</v>
      </c>
      <c r="AX616" s="13" t="s">
        <v>90</v>
      </c>
      <c r="AY616" s="238" t="s">
        <v>128</v>
      </c>
    </row>
    <row r="617" s="2" customFormat="1" ht="16.5" customHeight="1">
      <c r="A617" s="42"/>
      <c r="B617" s="43"/>
      <c r="C617" s="210" t="s">
        <v>1286</v>
      </c>
      <c r="D617" s="210" t="s">
        <v>131</v>
      </c>
      <c r="E617" s="211" t="s">
        <v>1287</v>
      </c>
      <c r="F617" s="212" t="s">
        <v>1288</v>
      </c>
      <c r="G617" s="213" t="s">
        <v>234</v>
      </c>
      <c r="H617" s="214">
        <v>33</v>
      </c>
      <c r="I617" s="215"/>
      <c r="J617" s="216">
        <f>ROUND(I617*H617,2)</f>
        <v>0</v>
      </c>
      <c r="K617" s="212" t="s">
        <v>221</v>
      </c>
      <c r="L617" s="48"/>
      <c r="M617" s="217" t="s">
        <v>44</v>
      </c>
      <c r="N617" s="218" t="s">
        <v>53</v>
      </c>
      <c r="O617" s="88"/>
      <c r="P617" s="219">
        <f>O617*H617</f>
        <v>0</v>
      </c>
      <c r="Q617" s="219">
        <v>0</v>
      </c>
      <c r="R617" s="219">
        <f>Q617*H617</f>
        <v>0</v>
      </c>
      <c r="S617" s="219">
        <v>0</v>
      </c>
      <c r="T617" s="220">
        <f>S617*H617</f>
        <v>0</v>
      </c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  <c r="AE617" s="42"/>
      <c r="AR617" s="221" t="s">
        <v>146</v>
      </c>
      <c r="AT617" s="221" t="s">
        <v>131</v>
      </c>
      <c r="AU617" s="221" t="s">
        <v>21</v>
      </c>
      <c r="AY617" s="20" t="s">
        <v>128</v>
      </c>
      <c r="BE617" s="222">
        <f>IF(N617="základní",J617,0)</f>
        <v>0</v>
      </c>
      <c r="BF617" s="222">
        <f>IF(N617="snížená",J617,0)</f>
        <v>0</v>
      </c>
      <c r="BG617" s="222">
        <f>IF(N617="zákl. přenesená",J617,0)</f>
        <v>0</v>
      </c>
      <c r="BH617" s="222">
        <f>IF(N617="sníž. přenesená",J617,0)</f>
        <v>0</v>
      </c>
      <c r="BI617" s="222">
        <f>IF(N617="nulová",J617,0)</f>
        <v>0</v>
      </c>
      <c r="BJ617" s="20" t="s">
        <v>90</v>
      </c>
      <c r="BK617" s="222">
        <f>ROUND(I617*H617,2)</f>
        <v>0</v>
      </c>
      <c r="BL617" s="20" t="s">
        <v>146</v>
      </c>
      <c r="BM617" s="221" t="s">
        <v>1289</v>
      </c>
    </row>
    <row r="618" s="2" customFormat="1">
      <c r="A618" s="42"/>
      <c r="B618" s="43"/>
      <c r="C618" s="44"/>
      <c r="D618" s="243" t="s">
        <v>223</v>
      </c>
      <c r="E618" s="44"/>
      <c r="F618" s="244" t="s">
        <v>1290</v>
      </c>
      <c r="G618" s="44"/>
      <c r="H618" s="44"/>
      <c r="I618" s="225"/>
      <c r="J618" s="44"/>
      <c r="K618" s="44"/>
      <c r="L618" s="48"/>
      <c r="M618" s="226"/>
      <c r="N618" s="227"/>
      <c r="O618" s="88"/>
      <c r="P618" s="88"/>
      <c r="Q618" s="88"/>
      <c r="R618" s="88"/>
      <c r="S618" s="88"/>
      <c r="T618" s="89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  <c r="AE618" s="42"/>
      <c r="AT618" s="20" t="s">
        <v>223</v>
      </c>
      <c r="AU618" s="20" t="s">
        <v>21</v>
      </c>
    </row>
    <row r="619" s="13" customFormat="1">
      <c r="A619" s="13"/>
      <c r="B619" s="228"/>
      <c r="C619" s="229"/>
      <c r="D619" s="223" t="s">
        <v>150</v>
      </c>
      <c r="E619" s="230" t="s">
        <v>44</v>
      </c>
      <c r="F619" s="231" t="s">
        <v>425</v>
      </c>
      <c r="G619" s="229"/>
      <c r="H619" s="232">
        <v>33</v>
      </c>
      <c r="I619" s="233"/>
      <c r="J619" s="229"/>
      <c r="K619" s="229"/>
      <c r="L619" s="234"/>
      <c r="M619" s="235"/>
      <c r="N619" s="236"/>
      <c r="O619" s="236"/>
      <c r="P619" s="236"/>
      <c r="Q619" s="236"/>
      <c r="R619" s="236"/>
      <c r="S619" s="236"/>
      <c r="T619" s="237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8" t="s">
        <v>150</v>
      </c>
      <c r="AU619" s="238" t="s">
        <v>21</v>
      </c>
      <c r="AV619" s="13" t="s">
        <v>21</v>
      </c>
      <c r="AW619" s="13" t="s">
        <v>42</v>
      </c>
      <c r="AX619" s="13" t="s">
        <v>90</v>
      </c>
      <c r="AY619" s="238" t="s">
        <v>128</v>
      </c>
    </row>
    <row r="620" s="2" customFormat="1" ht="24.15" customHeight="1">
      <c r="A620" s="42"/>
      <c r="B620" s="43"/>
      <c r="C620" s="210" t="s">
        <v>1291</v>
      </c>
      <c r="D620" s="210" t="s">
        <v>131</v>
      </c>
      <c r="E620" s="211" t="s">
        <v>832</v>
      </c>
      <c r="F620" s="212" t="s">
        <v>833</v>
      </c>
      <c r="G620" s="213" t="s">
        <v>190</v>
      </c>
      <c r="H620" s="214">
        <v>7.8019999999999996</v>
      </c>
      <c r="I620" s="215"/>
      <c r="J620" s="216">
        <f>ROUND(I620*H620,2)</f>
        <v>0</v>
      </c>
      <c r="K620" s="212" t="s">
        <v>221</v>
      </c>
      <c r="L620" s="48"/>
      <c r="M620" s="217" t="s">
        <v>44</v>
      </c>
      <c r="N620" s="218" t="s">
        <v>53</v>
      </c>
      <c r="O620" s="88"/>
      <c r="P620" s="219">
        <f>O620*H620</f>
        <v>0</v>
      </c>
      <c r="Q620" s="219">
        <v>0</v>
      </c>
      <c r="R620" s="219">
        <f>Q620*H620</f>
        <v>0</v>
      </c>
      <c r="S620" s="219">
        <v>0</v>
      </c>
      <c r="T620" s="220">
        <f>S620*H620</f>
        <v>0</v>
      </c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42"/>
      <c r="AR620" s="221" t="s">
        <v>146</v>
      </c>
      <c r="AT620" s="221" t="s">
        <v>131</v>
      </c>
      <c r="AU620" s="221" t="s">
        <v>21</v>
      </c>
      <c r="AY620" s="20" t="s">
        <v>128</v>
      </c>
      <c r="BE620" s="222">
        <f>IF(N620="základní",J620,0)</f>
        <v>0</v>
      </c>
      <c r="BF620" s="222">
        <f>IF(N620="snížená",J620,0)</f>
        <v>0</v>
      </c>
      <c r="BG620" s="222">
        <f>IF(N620="zákl. přenesená",J620,0)</f>
        <v>0</v>
      </c>
      <c r="BH620" s="222">
        <f>IF(N620="sníž. přenesená",J620,0)</f>
        <v>0</v>
      </c>
      <c r="BI620" s="222">
        <f>IF(N620="nulová",J620,0)</f>
        <v>0</v>
      </c>
      <c r="BJ620" s="20" t="s">
        <v>90</v>
      </c>
      <c r="BK620" s="222">
        <f>ROUND(I620*H620,2)</f>
        <v>0</v>
      </c>
      <c r="BL620" s="20" t="s">
        <v>146</v>
      </c>
      <c r="BM620" s="221" t="s">
        <v>1292</v>
      </c>
    </row>
    <row r="621" s="2" customFormat="1">
      <c r="A621" s="42"/>
      <c r="B621" s="43"/>
      <c r="C621" s="44"/>
      <c r="D621" s="243" t="s">
        <v>223</v>
      </c>
      <c r="E621" s="44"/>
      <c r="F621" s="244" t="s">
        <v>835</v>
      </c>
      <c r="G621" s="44"/>
      <c r="H621" s="44"/>
      <c r="I621" s="225"/>
      <c r="J621" s="44"/>
      <c r="K621" s="44"/>
      <c r="L621" s="48"/>
      <c r="M621" s="226"/>
      <c r="N621" s="227"/>
      <c r="O621" s="88"/>
      <c r="P621" s="88"/>
      <c r="Q621" s="88"/>
      <c r="R621" s="88"/>
      <c r="S621" s="88"/>
      <c r="T621" s="89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T621" s="20" t="s">
        <v>223</v>
      </c>
      <c r="AU621" s="20" t="s">
        <v>21</v>
      </c>
    </row>
    <row r="622" s="13" customFormat="1">
      <c r="A622" s="13"/>
      <c r="B622" s="228"/>
      <c r="C622" s="229"/>
      <c r="D622" s="223" t="s">
        <v>150</v>
      </c>
      <c r="E622" s="230" t="s">
        <v>44</v>
      </c>
      <c r="F622" s="231" t="s">
        <v>1293</v>
      </c>
      <c r="G622" s="229"/>
      <c r="H622" s="232">
        <v>7.8019999999999996</v>
      </c>
      <c r="I622" s="233"/>
      <c r="J622" s="229"/>
      <c r="K622" s="229"/>
      <c r="L622" s="234"/>
      <c r="M622" s="235"/>
      <c r="N622" s="236"/>
      <c r="O622" s="236"/>
      <c r="P622" s="236"/>
      <c r="Q622" s="236"/>
      <c r="R622" s="236"/>
      <c r="S622" s="236"/>
      <c r="T622" s="237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8" t="s">
        <v>150</v>
      </c>
      <c r="AU622" s="238" t="s">
        <v>21</v>
      </c>
      <c r="AV622" s="13" t="s">
        <v>21</v>
      </c>
      <c r="AW622" s="13" t="s">
        <v>42</v>
      </c>
      <c r="AX622" s="13" t="s">
        <v>90</v>
      </c>
      <c r="AY622" s="238" t="s">
        <v>128</v>
      </c>
    </row>
    <row r="623" s="2" customFormat="1" ht="21.75" customHeight="1">
      <c r="A623" s="42"/>
      <c r="B623" s="43"/>
      <c r="C623" s="210" t="s">
        <v>1294</v>
      </c>
      <c r="D623" s="210" t="s">
        <v>131</v>
      </c>
      <c r="E623" s="211" t="s">
        <v>838</v>
      </c>
      <c r="F623" s="212" t="s">
        <v>839</v>
      </c>
      <c r="G623" s="213" t="s">
        <v>194</v>
      </c>
      <c r="H623" s="214">
        <v>0.78000000000000003</v>
      </c>
      <c r="I623" s="215"/>
      <c r="J623" s="216">
        <f>ROUND(I623*H623,2)</f>
        <v>0</v>
      </c>
      <c r="K623" s="212" t="s">
        <v>221</v>
      </c>
      <c r="L623" s="48"/>
      <c r="M623" s="217" t="s">
        <v>44</v>
      </c>
      <c r="N623" s="218" t="s">
        <v>53</v>
      </c>
      <c r="O623" s="88"/>
      <c r="P623" s="219">
        <f>O623*H623</f>
        <v>0</v>
      </c>
      <c r="Q623" s="219">
        <v>0</v>
      </c>
      <c r="R623" s="219">
        <f>Q623*H623</f>
        <v>0</v>
      </c>
      <c r="S623" s="219">
        <v>2.1000000000000001</v>
      </c>
      <c r="T623" s="220">
        <f>S623*H623</f>
        <v>1.6380000000000001</v>
      </c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R623" s="221" t="s">
        <v>146</v>
      </c>
      <c r="AT623" s="221" t="s">
        <v>131</v>
      </c>
      <c r="AU623" s="221" t="s">
        <v>21</v>
      </c>
      <c r="AY623" s="20" t="s">
        <v>128</v>
      </c>
      <c r="BE623" s="222">
        <f>IF(N623="základní",J623,0)</f>
        <v>0</v>
      </c>
      <c r="BF623" s="222">
        <f>IF(N623="snížená",J623,0)</f>
        <v>0</v>
      </c>
      <c r="BG623" s="222">
        <f>IF(N623="zákl. přenesená",J623,0)</f>
        <v>0</v>
      </c>
      <c r="BH623" s="222">
        <f>IF(N623="sníž. přenesená",J623,0)</f>
        <v>0</v>
      </c>
      <c r="BI623" s="222">
        <f>IF(N623="nulová",J623,0)</f>
        <v>0</v>
      </c>
      <c r="BJ623" s="20" t="s">
        <v>90</v>
      </c>
      <c r="BK623" s="222">
        <f>ROUND(I623*H623,2)</f>
        <v>0</v>
      </c>
      <c r="BL623" s="20" t="s">
        <v>146</v>
      </c>
      <c r="BM623" s="221" t="s">
        <v>1295</v>
      </c>
    </row>
    <row r="624" s="2" customFormat="1">
      <c r="A624" s="42"/>
      <c r="B624" s="43"/>
      <c r="C624" s="44"/>
      <c r="D624" s="243" t="s">
        <v>223</v>
      </c>
      <c r="E624" s="44"/>
      <c r="F624" s="244" t="s">
        <v>841</v>
      </c>
      <c r="G624" s="44"/>
      <c r="H624" s="44"/>
      <c r="I624" s="225"/>
      <c r="J624" s="44"/>
      <c r="K624" s="44"/>
      <c r="L624" s="48"/>
      <c r="M624" s="226"/>
      <c r="N624" s="227"/>
      <c r="O624" s="88"/>
      <c r="P624" s="88"/>
      <c r="Q624" s="88"/>
      <c r="R624" s="88"/>
      <c r="S624" s="88"/>
      <c r="T624" s="89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42"/>
      <c r="AT624" s="20" t="s">
        <v>223</v>
      </c>
      <c r="AU624" s="20" t="s">
        <v>21</v>
      </c>
    </row>
    <row r="625" s="13" customFormat="1">
      <c r="A625" s="13"/>
      <c r="B625" s="228"/>
      <c r="C625" s="229"/>
      <c r="D625" s="223" t="s">
        <v>150</v>
      </c>
      <c r="E625" s="230" t="s">
        <v>44</v>
      </c>
      <c r="F625" s="231" t="s">
        <v>1296</v>
      </c>
      <c r="G625" s="229"/>
      <c r="H625" s="232">
        <v>0.78000000000000003</v>
      </c>
      <c r="I625" s="233"/>
      <c r="J625" s="229"/>
      <c r="K625" s="229"/>
      <c r="L625" s="234"/>
      <c r="M625" s="235"/>
      <c r="N625" s="236"/>
      <c r="O625" s="236"/>
      <c r="P625" s="236"/>
      <c r="Q625" s="236"/>
      <c r="R625" s="236"/>
      <c r="S625" s="236"/>
      <c r="T625" s="237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8" t="s">
        <v>150</v>
      </c>
      <c r="AU625" s="238" t="s">
        <v>21</v>
      </c>
      <c r="AV625" s="13" t="s">
        <v>21</v>
      </c>
      <c r="AW625" s="13" t="s">
        <v>42</v>
      </c>
      <c r="AX625" s="13" t="s">
        <v>90</v>
      </c>
      <c r="AY625" s="238" t="s">
        <v>128</v>
      </c>
    </row>
    <row r="626" s="2" customFormat="1" ht="16.5" customHeight="1">
      <c r="A626" s="42"/>
      <c r="B626" s="43"/>
      <c r="C626" s="210" t="s">
        <v>1297</v>
      </c>
      <c r="D626" s="210" t="s">
        <v>131</v>
      </c>
      <c r="E626" s="211" t="s">
        <v>844</v>
      </c>
      <c r="F626" s="212" t="s">
        <v>845</v>
      </c>
      <c r="G626" s="213" t="s">
        <v>190</v>
      </c>
      <c r="H626" s="214">
        <v>7.8019999999999996</v>
      </c>
      <c r="I626" s="215"/>
      <c r="J626" s="216">
        <f>ROUND(I626*H626,2)</f>
        <v>0</v>
      </c>
      <c r="K626" s="212" t="s">
        <v>221</v>
      </c>
      <c r="L626" s="48"/>
      <c r="M626" s="217" t="s">
        <v>44</v>
      </c>
      <c r="N626" s="218" t="s">
        <v>53</v>
      </c>
      <c r="O626" s="88"/>
      <c r="P626" s="219">
        <f>O626*H626</f>
        <v>0</v>
      </c>
      <c r="Q626" s="219">
        <v>0</v>
      </c>
      <c r="R626" s="219">
        <f>Q626*H626</f>
        <v>0</v>
      </c>
      <c r="S626" s="219">
        <v>0</v>
      </c>
      <c r="T626" s="220">
        <f>S626*H626</f>
        <v>0</v>
      </c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  <c r="AE626" s="42"/>
      <c r="AR626" s="221" t="s">
        <v>146</v>
      </c>
      <c r="AT626" s="221" t="s">
        <v>131</v>
      </c>
      <c r="AU626" s="221" t="s">
        <v>21</v>
      </c>
      <c r="AY626" s="20" t="s">
        <v>128</v>
      </c>
      <c r="BE626" s="222">
        <f>IF(N626="základní",J626,0)</f>
        <v>0</v>
      </c>
      <c r="BF626" s="222">
        <f>IF(N626="snížená",J626,0)</f>
        <v>0</v>
      </c>
      <c r="BG626" s="222">
        <f>IF(N626="zákl. přenesená",J626,0)</f>
        <v>0</v>
      </c>
      <c r="BH626" s="222">
        <f>IF(N626="sníž. přenesená",J626,0)</f>
        <v>0</v>
      </c>
      <c r="BI626" s="222">
        <f>IF(N626="nulová",J626,0)</f>
        <v>0</v>
      </c>
      <c r="BJ626" s="20" t="s">
        <v>90</v>
      </c>
      <c r="BK626" s="222">
        <f>ROUND(I626*H626,2)</f>
        <v>0</v>
      </c>
      <c r="BL626" s="20" t="s">
        <v>146</v>
      </c>
      <c r="BM626" s="221" t="s">
        <v>1298</v>
      </c>
    </row>
    <row r="627" s="2" customFormat="1">
      <c r="A627" s="42"/>
      <c r="B627" s="43"/>
      <c r="C627" s="44"/>
      <c r="D627" s="243" t="s">
        <v>223</v>
      </c>
      <c r="E627" s="44"/>
      <c r="F627" s="244" t="s">
        <v>847</v>
      </c>
      <c r="G627" s="44"/>
      <c r="H627" s="44"/>
      <c r="I627" s="225"/>
      <c r="J627" s="44"/>
      <c r="K627" s="44"/>
      <c r="L627" s="48"/>
      <c r="M627" s="226"/>
      <c r="N627" s="227"/>
      <c r="O627" s="88"/>
      <c r="P627" s="88"/>
      <c r="Q627" s="88"/>
      <c r="R627" s="88"/>
      <c r="S627" s="88"/>
      <c r="T627" s="89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42"/>
      <c r="AT627" s="20" t="s">
        <v>223</v>
      </c>
      <c r="AU627" s="20" t="s">
        <v>21</v>
      </c>
    </row>
    <row r="628" s="13" customFormat="1">
      <c r="A628" s="13"/>
      <c r="B628" s="228"/>
      <c r="C628" s="229"/>
      <c r="D628" s="223" t="s">
        <v>150</v>
      </c>
      <c r="E628" s="230" t="s">
        <v>44</v>
      </c>
      <c r="F628" s="231" t="s">
        <v>1299</v>
      </c>
      <c r="G628" s="229"/>
      <c r="H628" s="232">
        <v>7.8019999999999996</v>
      </c>
      <c r="I628" s="233"/>
      <c r="J628" s="229"/>
      <c r="K628" s="229"/>
      <c r="L628" s="234"/>
      <c r="M628" s="235"/>
      <c r="N628" s="236"/>
      <c r="O628" s="236"/>
      <c r="P628" s="236"/>
      <c r="Q628" s="236"/>
      <c r="R628" s="236"/>
      <c r="S628" s="236"/>
      <c r="T628" s="237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8" t="s">
        <v>150</v>
      </c>
      <c r="AU628" s="238" t="s">
        <v>21</v>
      </c>
      <c r="AV628" s="13" t="s">
        <v>21</v>
      </c>
      <c r="AW628" s="13" t="s">
        <v>42</v>
      </c>
      <c r="AX628" s="13" t="s">
        <v>90</v>
      </c>
      <c r="AY628" s="238" t="s">
        <v>128</v>
      </c>
    </row>
    <row r="629" s="2" customFormat="1" ht="21.75" customHeight="1">
      <c r="A629" s="42"/>
      <c r="B629" s="43"/>
      <c r="C629" s="210" t="s">
        <v>1300</v>
      </c>
      <c r="D629" s="210" t="s">
        <v>131</v>
      </c>
      <c r="E629" s="211" t="s">
        <v>850</v>
      </c>
      <c r="F629" s="212" t="s">
        <v>851</v>
      </c>
      <c r="G629" s="213" t="s">
        <v>190</v>
      </c>
      <c r="H629" s="214">
        <v>7.8019999999999996</v>
      </c>
      <c r="I629" s="215"/>
      <c r="J629" s="216">
        <f>ROUND(I629*H629,2)</f>
        <v>0</v>
      </c>
      <c r="K629" s="212" t="s">
        <v>221</v>
      </c>
      <c r="L629" s="48"/>
      <c r="M629" s="217" t="s">
        <v>44</v>
      </c>
      <c r="N629" s="218" t="s">
        <v>53</v>
      </c>
      <c r="O629" s="88"/>
      <c r="P629" s="219">
        <f>O629*H629</f>
        <v>0</v>
      </c>
      <c r="Q629" s="219">
        <v>0</v>
      </c>
      <c r="R629" s="219">
        <f>Q629*H629</f>
        <v>0</v>
      </c>
      <c r="S629" s="219">
        <v>0</v>
      </c>
      <c r="T629" s="220">
        <f>S629*H629</f>
        <v>0</v>
      </c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R629" s="221" t="s">
        <v>146</v>
      </c>
      <c r="AT629" s="221" t="s">
        <v>131</v>
      </c>
      <c r="AU629" s="221" t="s">
        <v>21</v>
      </c>
      <c r="AY629" s="20" t="s">
        <v>128</v>
      </c>
      <c r="BE629" s="222">
        <f>IF(N629="základní",J629,0)</f>
        <v>0</v>
      </c>
      <c r="BF629" s="222">
        <f>IF(N629="snížená",J629,0)</f>
        <v>0</v>
      </c>
      <c r="BG629" s="222">
        <f>IF(N629="zákl. přenesená",J629,0)</f>
        <v>0</v>
      </c>
      <c r="BH629" s="222">
        <f>IF(N629="sníž. přenesená",J629,0)</f>
        <v>0</v>
      </c>
      <c r="BI629" s="222">
        <f>IF(N629="nulová",J629,0)</f>
        <v>0</v>
      </c>
      <c r="BJ629" s="20" t="s">
        <v>90</v>
      </c>
      <c r="BK629" s="222">
        <f>ROUND(I629*H629,2)</f>
        <v>0</v>
      </c>
      <c r="BL629" s="20" t="s">
        <v>146</v>
      </c>
      <c r="BM629" s="221" t="s">
        <v>1301</v>
      </c>
    </row>
    <row r="630" s="2" customFormat="1">
      <c r="A630" s="42"/>
      <c r="B630" s="43"/>
      <c r="C630" s="44"/>
      <c r="D630" s="243" t="s">
        <v>223</v>
      </c>
      <c r="E630" s="44"/>
      <c r="F630" s="244" t="s">
        <v>853</v>
      </c>
      <c r="G630" s="44"/>
      <c r="H630" s="44"/>
      <c r="I630" s="225"/>
      <c r="J630" s="44"/>
      <c r="K630" s="44"/>
      <c r="L630" s="48"/>
      <c r="M630" s="226"/>
      <c r="N630" s="227"/>
      <c r="O630" s="88"/>
      <c r="P630" s="88"/>
      <c r="Q630" s="88"/>
      <c r="R630" s="88"/>
      <c r="S630" s="88"/>
      <c r="T630" s="89"/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42"/>
      <c r="AT630" s="20" t="s">
        <v>223</v>
      </c>
      <c r="AU630" s="20" t="s">
        <v>21</v>
      </c>
    </row>
    <row r="631" s="13" customFormat="1">
      <c r="A631" s="13"/>
      <c r="B631" s="228"/>
      <c r="C631" s="229"/>
      <c r="D631" s="223" t="s">
        <v>150</v>
      </c>
      <c r="E631" s="230" t="s">
        <v>44</v>
      </c>
      <c r="F631" s="231" t="s">
        <v>1299</v>
      </c>
      <c r="G631" s="229"/>
      <c r="H631" s="232">
        <v>7.8019999999999996</v>
      </c>
      <c r="I631" s="233"/>
      <c r="J631" s="229"/>
      <c r="K631" s="229"/>
      <c r="L631" s="234"/>
      <c r="M631" s="235"/>
      <c r="N631" s="236"/>
      <c r="O631" s="236"/>
      <c r="P631" s="236"/>
      <c r="Q631" s="236"/>
      <c r="R631" s="236"/>
      <c r="S631" s="236"/>
      <c r="T631" s="237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8" t="s">
        <v>150</v>
      </c>
      <c r="AU631" s="238" t="s">
        <v>21</v>
      </c>
      <c r="AV631" s="13" t="s">
        <v>21</v>
      </c>
      <c r="AW631" s="13" t="s">
        <v>42</v>
      </c>
      <c r="AX631" s="13" t="s">
        <v>90</v>
      </c>
      <c r="AY631" s="238" t="s">
        <v>128</v>
      </c>
    </row>
    <row r="632" s="2" customFormat="1" ht="24.15" customHeight="1">
      <c r="A632" s="42"/>
      <c r="B632" s="43"/>
      <c r="C632" s="210" t="s">
        <v>1302</v>
      </c>
      <c r="D632" s="210" t="s">
        <v>131</v>
      </c>
      <c r="E632" s="211" t="s">
        <v>855</v>
      </c>
      <c r="F632" s="212" t="s">
        <v>856</v>
      </c>
      <c r="G632" s="213" t="s">
        <v>388</v>
      </c>
      <c r="H632" s="214">
        <v>20</v>
      </c>
      <c r="I632" s="215"/>
      <c r="J632" s="216">
        <f>ROUND(I632*H632,2)</f>
        <v>0</v>
      </c>
      <c r="K632" s="212" t="s">
        <v>221</v>
      </c>
      <c r="L632" s="48"/>
      <c r="M632" s="217" t="s">
        <v>44</v>
      </c>
      <c r="N632" s="218" t="s">
        <v>53</v>
      </c>
      <c r="O632" s="88"/>
      <c r="P632" s="219">
        <f>O632*H632</f>
        <v>0</v>
      </c>
      <c r="Q632" s="219">
        <v>0</v>
      </c>
      <c r="R632" s="219">
        <f>Q632*H632</f>
        <v>0</v>
      </c>
      <c r="S632" s="219">
        <v>0.01</v>
      </c>
      <c r="T632" s="220">
        <f>S632*H632</f>
        <v>0.20000000000000001</v>
      </c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R632" s="221" t="s">
        <v>146</v>
      </c>
      <c r="AT632" s="221" t="s">
        <v>131</v>
      </c>
      <c r="AU632" s="221" t="s">
        <v>21</v>
      </c>
      <c r="AY632" s="20" t="s">
        <v>128</v>
      </c>
      <c r="BE632" s="222">
        <f>IF(N632="základní",J632,0)</f>
        <v>0</v>
      </c>
      <c r="BF632" s="222">
        <f>IF(N632="snížená",J632,0)</f>
        <v>0</v>
      </c>
      <c r="BG632" s="222">
        <f>IF(N632="zákl. přenesená",J632,0)</f>
        <v>0</v>
      </c>
      <c r="BH632" s="222">
        <f>IF(N632="sníž. přenesená",J632,0)</f>
        <v>0</v>
      </c>
      <c r="BI632" s="222">
        <f>IF(N632="nulová",J632,0)</f>
        <v>0</v>
      </c>
      <c r="BJ632" s="20" t="s">
        <v>90</v>
      </c>
      <c r="BK632" s="222">
        <f>ROUND(I632*H632,2)</f>
        <v>0</v>
      </c>
      <c r="BL632" s="20" t="s">
        <v>146</v>
      </c>
      <c r="BM632" s="221" t="s">
        <v>1303</v>
      </c>
    </row>
    <row r="633" s="2" customFormat="1">
      <c r="A633" s="42"/>
      <c r="B633" s="43"/>
      <c r="C633" s="44"/>
      <c r="D633" s="243" t="s">
        <v>223</v>
      </c>
      <c r="E633" s="44"/>
      <c r="F633" s="244" t="s">
        <v>858</v>
      </c>
      <c r="G633" s="44"/>
      <c r="H633" s="44"/>
      <c r="I633" s="225"/>
      <c r="J633" s="44"/>
      <c r="K633" s="44"/>
      <c r="L633" s="48"/>
      <c r="M633" s="226"/>
      <c r="N633" s="227"/>
      <c r="O633" s="88"/>
      <c r="P633" s="88"/>
      <c r="Q633" s="88"/>
      <c r="R633" s="88"/>
      <c r="S633" s="88"/>
      <c r="T633" s="89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T633" s="20" t="s">
        <v>223</v>
      </c>
      <c r="AU633" s="20" t="s">
        <v>21</v>
      </c>
    </row>
    <row r="634" s="13" customFormat="1">
      <c r="A634" s="13"/>
      <c r="B634" s="228"/>
      <c r="C634" s="229"/>
      <c r="D634" s="223" t="s">
        <v>150</v>
      </c>
      <c r="E634" s="230" t="s">
        <v>44</v>
      </c>
      <c r="F634" s="231" t="s">
        <v>1274</v>
      </c>
      <c r="G634" s="229"/>
      <c r="H634" s="232">
        <v>20</v>
      </c>
      <c r="I634" s="233"/>
      <c r="J634" s="229"/>
      <c r="K634" s="229"/>
      <c r="L634" s="234"/>
      <c r="M634" s="235"/>
      <c r="N634" s="236"/>
      <c r="O634" s="236"/>
      <c r="P634" s="236"/>
      <c r="Q634" s="236"/>
      <c r="R634" s="236"/>
      <c r="S634" s="236"/>
      <c r="T634" s="237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8" t="s">
        <v>150</v>
      </c>
      <c r="AU634" s="238" t="s">
        <v>21</v>
      </c>
      <c r="AV634" s="13" t="s">
        <v>21</v>
      </c>
      <c r="AW634" s="13" t="s">
        <v>42</v>
      </c>
      <c r="AX634" s="13" t="s">
        <v>90</v>
      </c>
      <c r="AY634" s="238" t="s">
        <v>128</v>
      </c>
    </row>
    <row r="635" s="2" customFormat="1" ht="24.15" customHeight="1">
      <c r="A635" s="42"/>
      <c r="B635" s="43"/>
      <c r="C635" s="210" t="s">
        <v>1304</v>
      </c>
      <c r="D635" s="210" t="s">
        <v>131</v>
      </c>
      <c r="E635" s="211" t="s">
        <v>1305</v>
      </c>
      <c r="F635" s="212" t="s">
        <v>1306</v>
      </c>
      <c r="G635" s="213" t="s">
        <v>234</v>
      </c>
      <c r="H635" s="214">
        <v>0.29999999999999999</v>
      </c>
      <c r="I635" s="215"/>
      <c r="J635" s="216">
        <f>ROUND(I635*H635,2)</f>
        <v>0</v>
      </c>
      <c r="K635" s="212" t="s">
        <v>221</v>
      </c>
      <c r="L635" s="48"/>
      <c r="M635" s="217" t="s">
        <v>44</v>
      </c>
      <c r="N635" s="218" t="s">
        <v>53</v>
      </c>
      <c r="O635" s="88"/>
      <c r="P635" s="219">
        <f>O635*H635</f>
        <v>0</v>
      </c>
      <c r="Q635" s="219">
        <v>0.00281</v>
      </c>
      <c r="R635" s="219">
        <f>Q635*H635</f>
        <v>0.000843</v>
      </c>
      <c r="S635" s="219">
        <v>0.069000000000000006</v>
      </c>
      <c r="T635" s="220">
        <f>S635*H635</f>
        <v>0.0207</v>
      </c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2"/>
      <c r="AR635" s="221" t="s">
        <v>146</v>
      </c>
      <c r="AT635" s="221" t="s">
        <v>131</v>
      </c>
      <c r="AU635" s="221" t="s">
        <v>21</v>
      </c>
      <c r="AY635" s="20" t="s">
        <v>128</v>
      </c>
      <c r="BE635" s="222">
        <f>IF(N635="základní",J635,0)</f>
        <v>0</v>
      </c>
      <c r="BF635" s="222">
        <f>IF(N635="snížená",J635,0)</f>
        <v>0</v>
      </c>
      <c r="BG635" s="222">
        <f>IF(N635="zákl. přenesená",J635,0)</f>
        <v>0</v>
      </c>
      <c r="BH635" s="222">
        <f>IF(N635="sníž. přenesená",J635,0)</f>
        <v>0</v>
      </c>
      <c r="BI635" s="222">
        <f>IF(N635="nulová",J635,0)</f>
        <v>0</v>
      </c>
      <c r="BJ635" s="20" t="s">
        <v>90</v>
      </c>
      <c r="BK635" s="222">
        <f>ROUND(I635*H635,2)</f>
        <v>0</v>
      </c>
      <c r="BL635" s="20" t="s">
        <v>146</v>
      </c>
      <c r="BM635" s="221" t="s">
        <v>1307</v>
      </c>
    </row>
    <row r="636" s="2" customFormat="1">
      <c r="A636" s="42"/>
      <c r="B636" s="43"/>
      <c r="C636" s="44"/>
      <c r="D636" s="243" t="s">
        <v>223</v>
      </c>
      <c r="E636" s="44"/>
      <c r="F636" s="244" t="s">
        <v>1308</v>
      </c>
      <c r="G636" s="44"/>
      <c r="H636" s="44"/>
      <c r="I636" s="225"/>
      <c r="J636" s="44"/>
      <c r="K636" s="44"/>
      <c r="L636" s="48"/>
      <c r="M636" s="226"/>
      <c r="N636" s="227"/>
      <c r="O636" s="88"/>
      <c r="P636" s="88"/>
      <c r="Q636" s="88"/>
      <c r="R636" s="88"/>
      <c r="S636" s="88"/>
      <c r="T636" s="89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  <c r="AE636" s="42"/>
      <c r="AT636" s="20" t="s">
        <v>223</v>
      </c>
      <c r="AU636" s="20" t="s">
        <v>21</v>
      </c>
    </row>
    <row r="637" s="13" customFormat="1">
      <c r="A637" s="13"/>
      <c r="B637" s="228"/>
      <c r="C637" s="229"/>
      <c r="D637" s="223" t="s">
        <v>150</v>
      </c>
      <c r="E637" s="230" t="s">
        <v>44</v>
      </c>
      <c r="F637" s="231" t="s">
        <v>864</v>
      </c>
      <c r="G637" s="229"/>
      <c r="H637" s="232">
        <v>0.29999999999999999</v>
      </c>
      <c r="I637" s="233"/>
      <c r="J637" s="229"/>
      <c r="K637" s="229"/>
      <c r="L637" s="234"/>
      <c r="M637" s="235"/>
      <c r="N637" s="236"/>
      <c r="O637" s="236"/>
      <c r="P637" s="236"/>
      <c r="Q637" s="236"/>
      <c r="R637" s="236"/>
      <c r="S637" s="236"/>
      <c r="T637" s="237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8" t="s">
        <v>150</v>
      </c>
      <c r="AU637" s="238" t="s">
        <v>21</v>
      </c>
      <c r="AV637" s="13" t="s">
        <v>21</v>
      </c>
      <c r="AW637" s="13" t="s">
        <v>42</v>
      </c>
      <c r="AX637" s="13" t="s">
        <v>90</v>
      </c>
      <c r="AY637" s="238" t="s">
        <v>128</v>
      </c>
    </row>
    <row r="638" s="2" customFormat="1" ht="24.15" customHeight="1">
      <c r="A638" s="42"/>
      <c r="B638" s="43"/>
      <c r="C638" s="210" t="s">
        <v>1309</v>
      </c>
      <c r="D638" s="210" t="s">
        <v>131</v>
      </c>
      <c r="E638" s="211" t="s">
        <v>860</v>
      </c>
      <c r="F638" s="212" t="s">
        <v>861</v>
      </c>
      <c r="G638" s="213" t="s">
        <v>234</v>
      </c>
      <c r="H638" s="214">
        <v>0.29999999999999999</v>
      </c>
      <c r="I638" s="215"/>
      <c r="J638" s="216">
        <f>ROUND(I638*H638,2)</f>
        <v>0</v>
      </c>
      <c r="K638" s="212" t="s">
        <v>221</v>
      </c>
      <c r="L638" s="48"/>
      <c r="M638" s="217" t="s">
        <v>44</v>
      </c>
      <c r="N638" s="218" t="s">
        <v>53</v>
      </c>
      <c r="O638" s="88"/>
      <c r="P638" s="219">
        <f>O638*H638</f>
        <v>0</v>
      </c>
      <c r="Q638" s="219">
        <v>0.0035999999999999999</v>
      </c>
      <c r="R638" s="219">
        <f>Q638*H638</f>
        <v>0.00108</v>
      </c>
      <c r="S638" s="219">
        <v>0.16</v>
      </c>
      <c r="T638" s="220">
        <f>S638*H638</f>
        <v>0.048000000000000001</v>
      </c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  <c r="AE638" s="42"/>
      <c r="AR638" s="221" t="s">
        <v>146</v>
      </c>
      <c r="AT638" s="221" t="s">
        <v>131</v>
      </c>
      <c r="AU638" s="221" t="s">
        <v>21</v>
      </c>
      <c r="AY638" s="20" t="s">
        <v>128</v>
      </c>
      <c r="BE638" s="222">
        <f>IF(N638="základní",J638,0)</f>
        <v>0</v>
      </c>
      <c r="BF638" s="222">
        <f>IF(N638="snížená",J638,0)</f>
        <v>0</v>
      </c>
      <c r="BG638" s="222">
        <f>IF(N638="zákl. přenesená",J638,0)</f>
        <v>0</v>
      </c>
      <c r="BH638" s="222">
        <f>IF(N638="sníž. přenesená",J638,0)</f>
        <v>0</v>
      </c>
      <c r="BI638" s="222">
        <f>IF(N638="nulová",J638,0)</f>
        <v>0</v>
      </c>
      <c r="BJ638" s="20" t="s">
        <v>90</v>
      </c>
      <c r="BK638" s="222">
        <f>ROUND(I638*H638,2)</f>
        <v>0</v>
      </c>
      <c r="BL638" s="20" t="s">
        <v>146</v>
      </c>
      <c r="BM638" s="221" t="s">
        <v>1310</v>
      </c>
    </row>
    <row r="639" s="2" customFormat="1">
      <c r="A639" s="42"/>
      <c r="B639" s="43"/>
      <c r="C639" s="44"/>
      <c r="D639" s="243" t="s">
        <v>223</v>
      </c>
      <c r="E639" s="44"/>
      <c r="F639" s="244" t="s">
        <v>863</v>
      </c>
      <c r="G639" s="44"/>
      <c r="H639" s="44"/>
      <c r="I639" s="225"/>
      <c r="J639" s="44"/>
      <c r="K639" s="44"/>
      <c r="L639" s="48"/>
      <c r="M639" s="226"/>
      <c r="N639" s="227"/>
      <c r="O639" s="88"/>
      <c r="P639" s="88"/>
      <c r="Q639" s="88"/>
      <c r="R639" s="88"/>
      <c r="S639" s="88"/>
      <c r="T639" s="89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42"/>
      <c r="AT639" s="20" t="s">
        <v>223</v>
      </c>
      <c r="AU639" s="20" t="s">
        <v>21</v>
      </c>
    </row>
    <row r="640" s="13" customFormat="1">
      <c r="A640" s="13"/>
      <c r="B640" s="228"/>
      <c r="C640" s="229"/>
      <c r="D640" s="223" t="s">
        <v>150</v>
      </c>
      <c r="E640" s="230" t="s">
        <v>44</v>
      </c>
      <c r="F640" s="231" t="s">
        <v>864</v>
      </c>
      <c r="G640" s="229"/>
      <c r="H640" s="232">
        <v>0.29999999999999999</v>
      </c>
      <c r="I640" s="233"/>
      <c r="J640" s="229"/>
      <c r="K640" s="229"/>
      <c r="L640" s="234"/>
      <c r="M640" s="235"/>
      <c r="N640" s="236"/>
      <c r="O640" s="236"/>
      <c r="P640" s="236"/>
      <c r="Q640" s="236"/>
      <c r="R640" s="236"/>
      <c r="S640" s="236"/>
      <c r="T640" s="237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8" t="s">
        <v>150</v>
      </c>
      <c r="AU640" s="238" t="s">
        <v>21</v>
      </c>
      <c r="AV640" s="13" t="s">
        <v>21</v>
      </c>
      <c r="AW640" s="13" t="s">
        <v>42</v>
      </c>
      <c r="AX640" s="13" t="s">
        <v>90</v>
      </c>
      <c r="AY640" s="238" t="s">
        <v>128</v>
      </c>
    </row>
    <row r="641" s="2" customFormat="1" ht="37.8" customHeight="1">
      <c r="A641" s="42"/>
      <c r="B641" s="43"/>
      <c r="C641" s="210" t="s">
        <v>1311</v>
      </c>
      <c r="D641" s="210" t="s">
        <v>131</v>
      </c>
      <c r="E641" s="211" t="s">
        <v>1312</v>
      </c>
      <c r="F641" s="212" t="s">
        <v>1313</v>
      </c>
      <c r="G641" s="213" t="s">
        <v>234</v>
      </c>
      <c r="H641" s="214">
        <v>4</v>
      </c>
      <c r="I641" s="215"/>
      <c r="J641" s="216">
        <f>ROUND(I641*H641,2)</f>
        <v>0</v>
      </c>
      <c r="K641" s="212" t="s">
        <v>221</v>
      </c>
      <c r="L641" s="48"/>
      <c r="M641" s="217" t="s">
        <v>44</v>
      </c>
      <c r="N641" s="218" t="s">
        <v>53</v>
      </c>
      <c r="O641" s="88"/>
      <c r="P641" s="219">
        <f>O641*H641</f>
        <v>0</v>
      </c>
      <c r="Q641" s="219">
        <v>0</v>
      </c>
      <c r="R641" s="219">
        <f>Q641*H641</f>
        <v>0</v>
      </c>
      <c r="S641" s="219">
        <v>0</v>
      </c>
      <c r="T641" s="220">
        <f>S641*H641</f>
        <v>0</v>
      </c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R641" s="221" t="s">
        <v>146</v>
      </c>
      <c r="AT641" s="221" t="s">
        <v>131</v>
      </c>
      <c r="AU641" s="221" t="s">
        <v>21</v>
      </c>
      <c r="AY641" s="20" t="s">
        <v>128</v>
      </c>
      <c r="BE641" s="222">
        <f>IF(N641="základní",J641,0)</f>
        <v>0</v>
      </c>
      <c r="BF641" s="222">
        <f>IF(N641="snížená",J641,0)</f>
        <v>0</v>
      </c>
      <c r="BG641" s="222">
        <f>IF(N641="zákl. přenesená",J641,0)</f>
        <v>0</v>
      </c>
      <c r="BH641" s="222">
        <f>IF(N641="sníž. přenesená",J641,0)</f>
        <v>0</v>
      </c>
      <c r="BI641" s="222">
        <f>IF(N641="nulová",J641,0)</f>
        <v>0</v>
      </c>
      <c r="BJ641" s="20" t="s">
        <v>90</v>
      </c>
      <c r="BK641" s="222">
        <f>ROUND(I641*H641,2)</f>
        <v>0</v>
      </c>
      <c r="BL641" s="20" t="s">
        <v>146</v>
      </c>
      <c r="BM641" s="221" t="s">
        <v>1314</v>
      </c>
    </row>
    <row r="642" s="2" customFormat="1">
      <c r="A642" s="42"/>
      <c r="B642" s="43"/>
      <c r="C642" s="44"/>
      <c r="D642" s="243" t="s">
        <v>223</v>
      </c>
      <c r="E642" s="44"/>
      <c r="F642" s="244" t="s">
        <v>1315</v>
      </c>
      <c r="G642" s="44"/>
      <c r="H642" s="44"/>
      <c r="I642" s="225"/>
      <c r="J642" s="44"/>
      <c r="K642" s="44"/>
      <c r="L642" s="48"/>
      <c r="M642" s="226"/>
      <c r="N642" s="227"/>
      <c r="O642" s="88"/>
      <c r="P642" s="88"/>
      <c r="Q642" s="88"/>
      <c r="R642" s="88"/>
      <c r="S642" s="88"/>
      <c r="T642" s="89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42"/>
      <c r="AT642" s="20" t="s">
        <v>223</v>
      </c>
      <c r="AU642" s="20" t="s">
        <v>21</v>
      </c>
    </row>
    <row r="643" s="13" customFormat="1">
      <c r="A643" s="13"/>
      <c r="B643" s="228"/>
      <c r="C643" s="229"/>
      <c r="D643" s="223" t="s">
        <v>150</v>
      </c>
      <c r="E643" s="230" t="s">
        <v>44</v>
      </c>
      <c r="F643" s="231" t="s">
        <v>146</v>
      </c>
      <c r="G643" s="229"/>
      <c r="H643" s="232">
        <v>4</v>
      </c>
      <c r="I643" s="233"/>
      <c r="J643" s="229"/>
      <c r="K643" s="229"/>
      <c r="L643" s="234"/>
      <c r="M643" s="235"/>
      <c r="N643" s="236"/>
      <c r="O643" s="236"/>
      <c r="P643" s="236"/>
      <c r="Q643" s="236"/>
      <c r="R643" s="236"/>
      <c r="S643" s="236"/>
      <c r="T643" s="237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8" t="s">
        <v>150</v>
      </c>
      <c r="AU643" s="238" t="s">
        <v>21</v>
      </c>
      <c r="AV643" s="13" t="s">
        <v>21</v>
      </c>
      <c r="AW643" s="13" t="s">
        <v>42</v>
      </c>
      <c r="AX643" s="13" t="s">
        <v>90</v>
      </c>
      <c r="AY643" s="238" t="s">
        <v>128</v>
      </c>
    </row>
    <row r="644" s="2" customFormat="1" ht="21.75" customHeight="1">
      <c r="A644" s="42"/>
      <c r="B644" s="43"/>
      <c r="C644" s="210" t="s">
        <v>1316</v>
      </c>
      <c r="D644" s="210" t="s">
        <v>131</v>
      </c>
      <c r="E644" s="211" t="s">
        <v>866</v>
      </c>
      <c r="F644" s="212" t="s">
        <v>867</v>
      </c>
      <c r="G644" s="213" t="s">
        <v>190</v>
      </c>
      <c r="H644" s="214">
        <v>47.375</v>
      </c>
      <c r="I644" s="215"/>
      <c r="J644" s="216">
        <f>ROUND(I644*H644,2)</f>
        <v>0</v>
      </c>
      <c r="K644" s="212" t="s">
        <v>221</v>
      </c>
      <c r="L644" s="48"/>
      <c r="M644" s="217" t="s">
        <v>44</v>
      </c>
      <c r="N644" s="218" t="s">
        <v>53</v>
      </c>
      <c r="O644" s="88"/>
      <c r="P644" s="219">
        <f>O644*H644</f>
        <v>0</v>
      </c>
      <c r="Q644" s="219">
        <v>0</v>
      </c>
      <c r="R644" s="219">
        <f>Q644*H644</f>
        <v>0</v>
      </c>
      <c r="S644" s="219">
        <v>0.070000000000000007</v>
      </c>
      <c r="T644" s="220">
        <f>S644*H644</f>
        <v>3.3162500000000001</v>
      </c>
      <c r="U644" s="42"/>
      <c r="V644" s="42"/>
      <c r="W644" s="42"/>
      <c r="X644" s="42"/>
      <c r="Y644" s="42"/>
      <c r="Z644" s="42"/>
      <c r="AA644" s="42"/>
      <c r="AB644" s="42"/>
      <c r="AC644" s="42"/>
      <c r="AD644" s="42"/>
      <c r="AE644" s="42"/>
      <c r="AR644" s="221" t="s">
        <v>146</v>
      </c>
      <c r="AT644" s="221" t="s">
        <v>131</v>
      </c>
      <c r="AU644" s="221" t="s">
        <v>21</v>
      </c>
      <c r="AY644" s="20" t="s">
        <v>128</v>
      </c>
      <c r="BE644" s="222">
        <f>IF(N644="základní",J644,0)</f>
        <v>0</v>
      </c>
      <c r="BF644" s="222">
        <f>IF(N644="snížená",J644,0)</f>
        <v>0</v>
      </c>
      <c r="BG644" s="222">
        <f>IF(N644="zákl. přenesená",J644,0)</f>
        <v>0</v>
      </c>
      <c r="BH644" s="222">
        <f>IF(N644="sníž. přenesená",J644,0)</f>
        <v>0</v>
      </c>
      <c r="BI644" s="222">
        <f>IF(N644="nulová",J644,0)</f>
        <v>0</v>
      </c>
      <c r="BJ644" s="20" t="s">
        <v>90</v>
      </c>
      <c r="BK644" s="222">
        <f>ROUND(I644*H644,2)</f>
        <v>0</v>
      </c>
      <c r="BL644" s="20" t="s">
        <v>146</v>
      </c>
      <c r="BM644" s="221" t="s">
        <v>1317</v>
      </c>
    </row>
    <row r="645" s="2" customFormat="1">
      <c r="A645" s="42"/>
      <c r="B645" s="43"/>
      <c r="C645" s="44"/>
      <c r="D645" s="243" t="s">
        <v>223</v>
      </c>
      <c r="E645" s="44"/>
      <c r="F645" s="244" t="s">
        <v>869</v>
      </c>
      <c r="G645" s="44"/>
      <c r="H645" s="44"/>
      <c r="I645" s="225"/>
      <c r="J645" s="44"/>
      <c r="K645" s="44"/>
      <c r="L645" s="48"/>
      <c r="M645" s="226"/>
      <c r="N645" s="227"/>
      <c r="O645" s="88"/>
      <c r="P645" s="88"/>
      <c r="Q645" s="88"/>
      <c r="R645" s="88"/>
      <c r="S645" s="88"/>
      <c r="T645" s="89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T645" s="20" t="s">
        <v>223</v>
      </c>
      <c r="AU645" s="20" t="s">
        <v>21</v>
      </c>
    </row>
    <row r="646" s="13" customFormat="1">
      <c r="A646" s="13"/>
      <c r="B646" s="228"/>
      <c r="C646" s="229"/>
      <c r="D646" s="223" t="s">
        <v>150</v>
      </c>
      <c r="E646" s="230" t="s">
        <v>44</v>
      </c>
      <c r="F646" s="231" t="s">
        <v>1318</v>
      </c>
      <c r="G646" s="229"/>
      <c r="H646" s="232">
        <v>33.704999999999998</v>
      </c>
      <c r="I646" s="233"/>
      <c r="J646" s="229"/>
      <c r="K646" s="229"/>
      <c r="L646" s="234"/>
      <c r="M646" s="235"/>
      <c r="N646" s="236"/>
      <c r="O646" s="236"/>
      <c r="P646" s="236"/>
      <c r="Q646" s="236"/>
      <c r="R646" s="236"/>
      <c r="S646" s="236"/>
      <c r="T646" s="237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8" t="s">
        <v>150</v>
      </c>
      <c r="AU646" s="238" t="s">
        <v>21</v>
      </c>
      <c r="AV646" s="13" t="s">
        <v>21</v>
      </c>
      <c r="AW646" s="13" t="s">
        <v>42</v>
      </c>
      <c r="AX646" s="13" t="s">
        <v>82</v>
      </c>
      <c r="AY646" s="238" t="s">
        <v>128</v>
      </c>
    </row>
    <row r="647" s="13" customFormat="1">
      <c r="A647" s="13"/>
      <c r="B647" s="228"/>
      <c r="C647" s="229"/>
      <c r="D647" s="223" t="s">
        <v>150</v>
      </c>
      <c r="E647" s="230" t="s">
        <v>44</v>
      </c>
      <c r="F647" s="231" t="s">
        <v>1319</v>
      </c>
      <c r="G647" s="229"/>
      <c r="H647" s="232">
        <v>13.67</v>
      </c>
      <c r="I647" s="233"/>
      <c r="J647" s="229"/>
      <c r="K647" s="229"/>
      <c r="L647" s="234"/>
      <c r="M647" s="235"/>
      <c r="N647" s="236"/>
      <c r="O647" s="236"/>
      <c r="P647" s="236"/>
      <c r="Q647" s="236"/>
      <c r="R647" s="236"/>
      <c r="S647" s="236"/>
      <c r="T647" s="237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8" t="s">
        <v>150</v>
      </c>
      <c r="AU647" s="238" t="s">
        <v>21</v>
      </c>
      <c r="AV647" s="13" t="s">
        <v>21</v>
      </c>
      <c r="AW647" s="13" t="s">
        <v>42</v>
      </c>
      <c r="AX647" s="13" t="s">
        <v>82</v>
      </c>
      <c r="AY647" s="238" t="s">
        <v>128</v>
      </c>
    </row>
    <row r="648" s="14" customFormat="1">
      <c r="A648" s="14"/>
      <c r="B648" s="245"/>
      <c r="C648" s="246"/>
      <c r="D648" s="223" t="s">
        <v>150</v>
      </c>
      <c r="E648" s="247" t="s">
        <v>44</v>
      </c>
      <c r="F648" s="248" t="s">
        <v>245</v>
      </c>
      <c r="G648" s="246"/>
      <c r="H648" s="249">
        <v>47.375</v>
      </c>
      <c r="I648" s="250"/>
      <c r="J648" s="246"/>
      <c r="K648" s="246"/>
      <c r="L648" s="251"/>
      <c r="M648" s="252"/>
      <c r="N648" s="253"/>
      <c r="O648" s="253"/>
      <c r="P648" s="253"/>
      <c r="Q648" s="253"/>
      <c r="R648" s="253"/>
      <c r="S648" s="253"/>
      <c r="T648" s="25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5" t="s">
        <v>150</v>
      </c>
      <c r="AU648" s="255" t="s">
        <v>21</v>
      </c>
      <c r="AV648" s="14" t="s">
        <v>146</v>
      </c>
      <c r="AW648" s="14" t="s">
        <v>42</v>
      </c>
      <c r="AX648" s="14" t="s">
        <v>90</v>
      </c>
      <c r="AY648" s="255" t="s">
        <v>128</v>
      </c>
    </row>
    <row r="649" s="2" customFormat="1" ht="21.75" customHeight="1">
      <c r="A649" s="42"/>
      <c r="B649" s="43"/>
      <c r="C649" s="210" t="s">
        <v>1320</v>
      </c>
      <c r="D649" s="210" t="s">
        <v>131</v>
      </c>
      <c r="E649" s="211" t="s">
        <v>872</v>
      </c>
      <c r="F649" s="212" t="s">
        <v>873</v>
      </c>
      <c r="G649" s="213" t="s">
        <v>190</v>
      </c>
      <c r="H649" s="214">
        <v>47.375</v>
      </c>
      <c r="I649" s="215"/>
      <c r="J649" s="216">
        <f>ROUND(I649*H649,2)</f>
        <v>0</v>
      </c>
      <c r="K649" s="212" t="s">
        <v>221</v>
      </c>
      <c r="L649" s="48"/>
      <c r="M649" s="217" t="s">
        <v>44</v>
      </c>
      <c r="N649" s="218" t="s">
        <v>53</v>
      </c>
      <c r="O649" s="88"/>
      <c r="P649" s="219">
        <f>O649*H649</f>
        <v>0</v>
      </c>
      <c r="Q649" s="219">
        <v>0.038850000000000003</v>
      </c>
      <c r="R649" s="219">
        <f>Q649*H649</f>
        <v>1.8405187500000002</v>
      </c>
      <c r="S649" s="219">
        <v>0</v>
      </c>
      <c r="T649" s="220">
        <f>S649*H649</f>
        <v>0</v>
      </c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R649" s="221" t="s">
        <v>146</v>
      </c>
      <c r="AT649" s="221" t="s">
        <v>131</v>
      </c>
      <c r="AU649" s="221" t="s">
        <v>21</v>
      </c>
      <c r="AY649" s="20" t="s">
        <v>128</v>
      </c>
      <c r="BE649" s="222">
        <f>IF(N649="základní",J649,0)</f>
        <v>0</v>
      </c>
      <c r="BF649" s="222">
        <f>IF(N649="snížená",J649,0)</f>
        <v>0</v>
      </c>
      <c r="BG649" s="222">
        <f>IF(N649="zákl. přenesená",J649,0)</f>
        <v>0</v>
      </c>
      <c r="BH649" s="222">
        <f>IF(N649="sníž. přenesená",J649,0)</f>
        <v>0</v>
      </c>
      <c r="BI649" s="222">
        <f>IF(N649="nulová",J649,0)</f>
        <v>0</v>
      </c>
      <c r="BJ649" s="20" t="s">
        <v>90</v>
      </c>
      <c r="BK649" s="222">
        <f>ROUND(I649*H649,2)</f>
        <v>0</v>
      </c>
      <c r="BL649" s="20" t="s">
        <v>146</v>
      </c>
      <c r="BM649" s="221" t="s">
        <v>1321</v>
      </c>
    </row>
    <row r="650" s="2" customFormat="1">
      <c r="A650" s="42"/>
      <c r="B650" s="43"/>
      <c r="C650" s="44"/>
      <c r="D650" s="243" t="s">
        <v>223</v>
      </c>
      <c r="E650" s="44"/>
      <c r="F650" s="244" t="s">
        <v>875</v>
      </c>
      <c r="G650" s="44"/>
      <c r="H650" s="44"/>
      <c r="I650" s="225"/>
      <c r="J650" s="44"/>
      <c r="K650" s="44"/>
      <c r="L650" s="48"/>
      <c r="M650" s="226"/>
      <c r="N650" s="227"/>
      <c r="O650" s="88"/>
      <c r="P650" s="88"/>
      <c r="Q650" s="88"/>
      <c r="R650" s="88"/>
      <c r="S650" s="88"/>
      <c r="T650" s="89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  <c r="AE650" s="42"/>
      <c r="AT650" s="20" t="s">
        <v>223</v>
      </c>
      <c r="AU650" s="20" t="s">
        <v>21</v>
      </c>
    </row>
    <row r="651" s="2" customFormat="1">
      <c r="A651" s="42"/>
      <c r="B651" s="43"/>
      <c r="C651" s="44"/>
      <c r="D651" s="223" t="s">
        <v>137</v>
      </c>
      <c r="E651" s="44"/>
      <c r="F651" s="224" t="s">
        <v>876</v>
      </c>
      <c r="G651" s="44"/>
      <c r="H651" s="44"/>
      <c r="I651" s="225"/>
      <c r="J651" s="44"/>
      <c r="K651" s="44"/>
      <c r="L651" s="48"/>
      <c r="M651" s="226"/>
      <c r="N651" s="227"/>
      <c r="O651" s="88"/>
      <c r="P651" s="88"/>
      <c r="Q651" s="88"/>
      <c r="R651" s="88"/>
      <c r="S651" s="88"/>
      <c r="T651" s="89"/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  <c r="AE651" s="42"/>
      <c r="AT651" s="20" t="s">
        <v>137</v>
      </c>
      <c r="AU651" s="20" t="s">
        <v>21</v>
      </c>
    </row>
    <row r="652" s="13" customFormat="1">
      <c r="A652" s="13"/>
      <c r="B652" s="228"/>
      <c r="C652" s="229"/>
      <c r="D652" s="223" t="s">
        <v>150</v>
      </c>
      <c r="E652" s="230" t="s">
        <v>44</v>
      </c>
      <c r="F652" s="231" t="s">
        <v>1318</v>
      </c>
      <c r="G652" s="229"/>
      <c r="H652" s="232">
        <v>33.704999999999998</v>
      </c>
      <c r="I652" s="233"/>
      <c r="J652" s="229"/>
      <c r="K652" s="229"/>
      <c r="L652" s="234"/>
      <c r="M652" s="235"/>
      <c r="N652" s="236"/>
      <c r="O652" s="236"/>
      <c r="P652" s="236"/>
      <c r="Q652" s="236"/>
      <c r="R652" s="236"/>
      <c r="S652" s="236"/>
      <c r="T652" s="237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8" t="s">
        <v>150</v>
      </c>
      <c r="AU652" s="238" t="s">
        <v>21</v>
      </c>
      <c r="AV652" s="13" t="s">
        <v>21</v>
      </c>
      <c r="AW652" s="13" t="s">
        <v>42</v>
      </c>
      <c r="AX652" s="13" t="s">
        <v>82</v>
      </c>
      <c r="AY652" s="238" t="s">
        <v>128</v>
      </c>
    </row>
    <row r="653" s="13" customFormat="1">
      <c r="A653" s="13"/>
      <c r="B653" s="228"/>
      <c r="C653" s="229"/>
      <c r="D653" s="223" t="s">
        <v>150</v>
      </c>
      <c r="E653" s="230" t="s">
        <v>44</v>
      </c>
      <c r="F653" s="231" t="s">
        <v>1319</v>
      </c>
      <c r="G653" s="229"/>
      <c r="H653" s="232">
        <v>13.67</v>
      </c>
      <c r="I653" s="233"/>
      <c r="J653" s="229"/>
      <c r="K653" s="229"/>
      <c r="L653" s="234"/>
      <c r="M653" s="235"/>
      <c r="N653" s="236"/>
      <c r="O653" s="236"/>
      <c r="P653" s="236"/>
      <c r="Q653" s="236"/>
      <c r="R653" s="236"/>
      <c r="S653" s="236"/>
      <c r="T653" s="237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8" t="s">
        <v>150</v>
      </c>
      <c r="AU653" s="238" t="s">
        <v>21</v>
      </c>
      <c r="AV653" s="13" t="s">
        <v>21</v>
      </c>
      <c r="AW653" s="13" t="s">
        <v>42</v>
      </c>
      <c r="AX653" s="13" t="s">
        <v>82</v>
      </c>
      <c r="AY653" s="238" t="s">
        <v>128</v>
      </c>
    </row>
    <row r="654" s="14" customFormat="1">
      <c r="A654" s="14"/>
      <c r="B654" s="245"/>
      <c r="C654" s="246"/>
      <c r="D654" s="223" t="s">
        <v>150</v>
      </c>
      <c r="E654" s="247" t="s">
        <v>44</v>
      </c>
      <c r="F654" s="248" t="s">
        <v>245</v>
      </c>
      <c r="G654" s="246"/>
      <c r="H654" s="249">
        <v>47.375</v>
      </c>
      <c r="I654" s="250"/>
      <c r="J654" s="246"/>
      <c r="K654" s="246"/>
      <c r="L654" s="251"/>
      <c r="M654" s="252"/>
      <c r="N654" s="253"/>
      <c r="O654" s="253"/>
      <c r="P654" s="253"/>
      <c r="Q654" s="253"/>
      <c r="R654" s="253"/>
      <c r="S654" s="253"/>
      <c r="T654" s="25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5" t="s">
        <v>150</v>
      </c>
      <c r="AU654" s="255" t="s">
        <v>21</v>
      </c>
      <c r="AV654" s="14" t="s">
        <v>146</v>
      </c>
      <c r="AW654" s="14" t="s">
        <v>42</v>
      </c>
      <c r="AX654" s="14" t="s">
        <v>90</v>
      </c>
      <c r="AY654" s="255" t="s">
        <v>128</v>
      </c>
    </row>
    <row r="655" s="2" customFormat="1" ht="21.75" customHeight="1">
      <c r="A655" s="42"/>
      <c r="B655" s="43"/>
      <c r="C655" s="210" t="s">
        <v>1322</v>
      </c>
      <c r="D655" s="210" t="s">
        <v>131</v>
      </c>
      <c r="E655" s="211" t="s">
        <v>878</v>
      </c>
      <c r="F655" s="212" t="s">
        <v>879</v>
      </c>
      <c r="G655" s="213" t="s">
        <v>190</v>
      </c>
      <c r="H655" s="214">
        <v>1.4059999999999999</v>
      </c>
      <c r="I655" s="215"/>
      <c r="J655" s="216">
        <f>ROUND(I655*H655,2)</f>
        <v>0</v>
      </c>
      <c r="K655" s="212" t="s">
        <v>221</v>
      </c>
      <c r="L655" s="48"/>
      <c r="M655" s="217" t="s">
        <v>44</v>
      </c>
      <c r="N655" s="218" t="s">
        <v>53</v>
      </c>
      <c r="O655" s="88"/>
      <c r="P655" s="219">
        <f>O655*H655</f>
        <v>0</v>
      </c>
      <c r="Q655" s="219">
        <v>0.080570000000000003</v>
      </c>
      <c r="R655" s="219">
        <f>Q655*H655</f>
        <v>0.11328141999999999</v>
      </c>
      <c r="S655" s="219">
        <v>0</v>
      </c>
      <c r="T655" s="220">
        <f>S655*H655</f>
        <v>0</v>
      </c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  <c r="AE655" s="42"/>
      <c r="AR655" s="221" t="s">
        <v>146</v>
      </c>
      <c r="AT655" s="221" t="s">
        <v>131</v>
      </c>
      <c r="AU655" s="221" t="s">
        <v>21</v>
      </c>
      <c r="AY655" s="20" t="s">
        <v>128</v>
      </c>
      <c r="BE655" s="222">
        <f>IF(N655="základní",J655,0)</f>
        <v>0</v>
      </c>
      <c r="BF655" s="222">
        <f>IF(N655="snížená",J655,0)</f>
        <v>0</v>
      </c>
      <c r="BG655" s="222">
        <f>IF(N655="zákl. přenesená",J655,0)</f>
        <v>0</v>
      </c>
      <c r="BH655" s="222">
        <f>IF(N655="sníž. přenesená",J655,0)</f>
        <v>0</v>
      </c>
      <c r="BI655" s="222">
        <f>IF(N655="nulová",J655,0)</f>
        <v>0</v>
      </c>
      <c r="BJ655" s="20" t="s">
        <v>90</v>
      </c>
      <c r="BK655" s="222">
        <f>ROUND(I655*H655,2)</f>
        <v>0</v>
      </c>
      <c r="BL655" s="20" t="s">
        <v>146</v>
      </c>
      <c r="BM655" s="221" t="s">
        <v>1323</v>
      </c>
    </row>
    <row r="656" s="2" customFormat="1">
      <c r="A656" s="42"/>
      <c r="B656" s="43"/>
      <c r="C656" s="44"/>
      <c r="D656" s="243" t="s">
        <v>223</v>
      </c>
      <c r="E656" s="44"/>
      <c r="F656" s="244" t="s">
        <v>881</v>
      </c>
      <c r="G656" s="44"/>
      <c r="H656" s="44"/>
      <c r="I656" s="225"/>
      <c r="J656" s="44"/>
      <c r="K656" s="44"/>
      <c r="L656" s="48"/>
      <c r="M656" s="226"/>
      <c r="N656" s="227"/>
      <c r="O656" s="88"/>
      <c r="P656" s="88"/>
      <c r="Q656" s="88"/>
      <c r="R656" s="88"/>
      <c r="S656" s="88"/>
      <c r="T656" s="89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  <c r="AE656" s="42"/>
      <c r="AT656" s="20" t="s">
        <v>223</v>
      </c>
      <c r="AU656" s="20" t="s">
        <v>21</v>
      </c>
    </row>
    <row r="657" s="13" customFormat="1">
      <c r="A657" s="13"/>
      <c r="B657" s="228"/>
      <c r="C657" s="229"/>
      <c r="D657" s="223" t="s">
        <v>150</v>
      </c>
      <c r="E657" s="230" t="s">
        <v>44</v>
      </c>
      <c r="F657" s="231" t="s">
        <v>1324</v>
      </c>
      <c r="G657" s="229"/>
      <c r="H657" s="232">
        <v>0.79200000000000004</v>
      </c>
      <c r="I657" s="233"/>
      <c r="J657" s="229"/>
      <c r="K657" s="229"/>
      <c r="L657" s="234"/>
      <c r="M657" s="235"/>
      <c r="N657" s="236"/>
      <c r="O657" s="236"/>
      <c r="P657" s="236"/>
      <c r="Q657" s="236"/>
      <c r="R657" s="236"/>
      <c r="S657" s="236"/>
      <c r="T657" s="237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8" t="s">
        <v>150</v>
      </c>
      <c r="AU657" s="238" t="s">
        <v>21</v>
      </c>
      <c r="AV657" s="13" t="s">
        <v>21</v>
      </c>
      <c r="AW657" s="13" t="s">
        <v>42</v>
      </c>
      <c r="AX657" s="13" t="s">
        <v>82</v>
      </c>
      <c r="AY657" s="238" t="s">
        <v>128</v>
      </c>
    </row>
    <row r="658" s="13" customFormat="1">
      <c r="A658" s="13"/>
      <c r="B658" s="228"/>
      <c r="C658" s="229"/>
      <c r="D658" s="223" t="s">
        <v>150</v>
      </c>
      <c r="E658" s="230" t="s">
        <v>44</v>
      </c>
      <c r="F658" s="231" t="s">
        <v>1325</v>
      </c>
      <c r="G658" s="229"/>
      <c r="H658" s="232">
        <v>0.61399999999999999</v>
      </c>
      <c r="I658" s="233"/>
      <c r="J658" s="229"/>
      <c r="K658" s="229"/>
      <c r="L658" s="234"/>
      <c r="M658" s="235"/>
      <c r="N658" s="236"/>
      <c r="O658" s="236"/>
      <c r="P658" s="236"/>
      <c r="Q658" s="236"/>
      <c r="R658" s="236"/>
      <c r="S658" s="236"/>
      <c r="T658" s="237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8" t="s">
        <v>150</v>
      </c>
      <c r="AU658" s="238" t="s">
        <v>21</v>
      </c>
      <c r="AV658" s="13" t="s">
        <v>21</v>
      </c>
      <c r="AW658" s="13" t="s">
        <v>42</v>
      </c>
      <c r="AX658" s="13" t="s">
        <v>82</v>
      </c>
      <c r="AY658" s="238" t="s">
        <v>128</v>
      </c>
    </row>
    <row r="659" s="14" customFormat="1">
      <c r="A659" s="14"/>
      <c r="B659" s="245"/>
      <c r="C659" s="246"/>
      <c r="D659" s="223" t="s">
        <v>150</v>
      </c>
      <c r="E659" s="247" t="s">
        <v>44</v>
      </c>
      <c r="F659" s="248" t="s">
        <v>245</v>
      </c>
      <c r="G659" s="246"/>
      <c r="H659" s="249">
        <v>1.4060000000000001</v>
      </c>
      <c r="I659" s="250"/>
      <c r="J659" s="246"/>
      <c r="K659" s="246"/>
      <c r="L659" s="251"/>
      <c r="M659" s="252"/>
      <c r="N659" s="253"/>
      <c r="O659" s="253"/>
      <c r="P659" s="253"/>
      <c r="Q659" s="253"/>
      <c r="R659" s="253"/>
      <c r="S659" s="253"/>
      <c r="T659" s="25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5" t="s">
        <v>150</v>
      </c>
      <c r="AU659" s="255" t="s">
        <v>21</v>
      </c>
      <c r="AV659" s="14" t="s">
        <v>146</v>
      </c>
      <c r="AW659" s="14" t="s">
        <v>42</v>
      </c>
      <c r="AX659" s="14" t="s">
        <v>90</v>
      </c>
      <c r="AY659" s="255" t="s">
        <v>128</v>
      </c>
    </row>
    <row r="660" s="2" customFormat="1" ht="16.5" customHeight="1">
      <c r="A660" s="42"/>
      <c r="B660" s="43"/>
      <c r="C660" s="210" t="s">
        <v>1326</v>
      </c>
      <c r="D660" s="210" t="s">
        <v>131</v>
      </c>
      <c r="E660" s="211" t="s">
        <v>884</v>
      </c>
      <c r="F660" s="212" t="s">
        <v>885</v>
      </c>
      <c r="G660" s="213" t="s">
        <v>388</v>
      </c>
      <c r="H660" s="214">
        <v>1</v>
      </c>
      <c r="I660" s="215"/>
      <c r="J660" s="216">
        <f>ROUND(I660*H660,2)</f>
        <v>0</v>
      </c>
      <c r="K660" s="212" t="s">
        <v>44</v>
      </c>
      <c r="L660" s="48"/>
      <c r="M660" s="217" t="s">
        <v>44</v>
      </c>
      <c r="N660" s="218" t="s">
        <v>53</v>
      </c>
      <c r="O660" s="88"/>
      <c r="P660" s="219">
        <f>O660*H660</f>
        <v>0</v>
      </c>
      <c r="Q660" s="219">
        <v>0</v>
      </c>
      <c r="R660" s="219">
        <f>Q660*H660</f>
        <v>0</v>
      </c>
      <c r="S660" s="219">
        <v>0</v>
      </c>
      <c r="T660" s="220">
        <f>S660*H660</f>
        <v>0</v>
      </c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  <c r="AE660" s="42"/>
      <c r="AR660" s="221" t="s">
        <v>146</v>
      </c>
      <c r="AT660" s="221" t="s">
        <v>131</v>
      </c>
      <c r="AU660" s="221" t="s">
        <v>21</v>
      </c>
      <c r="AY660" s="20" t="s">
        <v>128</v>
      </c>
      <c r="BE660" s="222">
        <f>IF(N660="základní",J660,0)</f>
        <v>0</v>
      </c>
      <c r="BF660" s="222">
        <f>IF(N660="snížená",J660,0)</f>
        <v>0</v>
      </c>
      <c r="BG660" s="222">
        <f>IF(N660="zákl. přenesená",J660,0)</f>
        <v>0</v>
      </c>
      <c r="BH660" s="222">
        <f>IF(N660="sníž. přenesená",J660,0)</f>
        <v>0</v>
      </c>
      <c r="BI660" s="222">
        <f>IF(N660="nulová",J660,0)</f>
        <v>0</v>
      </c>
      <c r="BJ660" s="20" t="s">
        <v>90</v>
      </c>
      <c r="BK660" s="222">
        <f>ROUND(I660*H660,2)</f>
        <v>0</v>
      </c>
      <c r="BL660" s="20" t="s">
        <v>146</v>
      </c>
      <c r="BM660" s="221" t="s">
        <v>1327</v>
      </c>
    </row>
    <row r="661" s="13" customFormat="1">
      <c r="A661" s="13"/>
      <c r="B661" s="228"/>
      <c r="C661" s="229"/>
      <c r="D661" s="223" t="s">
        <v>150</v>
      </c>
      <c r="E661" s="230" t="s">
        <v>44</v>
      </c>
      <c r="F661" s="231" t="s">
        <v>90</v>
      </c>
      <c r="G661" s="229"/>
      <c r="H661" s="232">
        <v>1</v>
      </c>
      <c r="I661" s="233"/>
      <c r="J661" s="229"/>
      <c r="K661" s="229"/>
      <c r="L661" s="234"/>
      <c r="M661" s="235"/>
      <c r="N661" s="236"/>
      <c r="O661" s="236"/>
      <c r="P661" s="236"/>
      <c r="Q661" s="236"/>
      <c r="R661" s="236"/>
      <c r="S661" s="236"/>
      <c r="T661" s="237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8" t="s">
        <v>150</v>
      </c>
      <c r="AU661" s="238" t="s">
        <v>21</v>
      </c>
      <c r="AV661" s="13" t="s">
        <v>21</v>
      </c>
      <c r="AW661" s="13" t="s">
        <v>42</v>
      </c>
      <c r="AX661" s="13" t="s">
        <v>90</v>
      </c>
      <c r="AY661" s="238" t="s">
        <v>128</v>
      </c>
    </row>
    <row r="662" s="2" customFormat="1" ht="16.5" customHeight="1">
      <c r="A662" s="42"/>
      <c r="B662" s="43"/>
      <c r="C662" s="210" t="s">
        <v>1328</v>
      </c>
      <c r="D662" s="210" t="s">
        <v>131</v>
      </c>
      <c r="E662" s="211" t="s">
        <v>1329</v>
      </c>
      <c r="F662" s="212" t="s">
        <v>1330</v>
      </c>
      <c r="G662" s="213" t="s">
        <v>388</v>
      </c>
      <c r="H662" s="214">
        <v>1</v>
      </c>
      <c r="I662" s="215"/>
      <c r="J662" s="216">
        <f>ROUND(I662*H662,2)</f>
        <v>0</v>
      </c>
      <c r="K662" s="212" t="s">
        <v>44</v>
      </c>
      <c r="L662" s="48"/>
      <c r="M662" s="217" t="s">
        <v>44</v>
      </c>
      <c r="N662" s="218" t="s">
        <v>53</v>
      </c>
      <c r="O662" s="88"/>
      <c r="P662" s="219">
        <f>O662*H662</f>
        <v>0</v>
      </c>
      <c r="Q662" s="219">
        <v>0</v>
      </c>
      <c r="R662" s="219">
        <f>Q662*H662</f>
        <v>0</v>
      </c>
      <c r="S662" s="219">
        <v>0</v>
      </c>
      <c r="T662" s="220">
        <f>S662*H662</f>
        <v>0</v>
      </c>
      <c r="U662" s="42"/>
      <c r="V662" s="42"/>
      <c r="W662" s="42"/>
      <c r="X662" s="42"/>
      <c r="Y662" s="42"/>
      <c r="Z662" s="42"/>
      <c r="AA662" s="42"/>
      <c r="AB662" s="42"/>
      <c r="AC662" s="42"/>
      <c r="AD662" s="42"/>
      <c r="AE662" s="42"/>
      <c r="AR662" s="221" t="s">
        <v>146</v>
      </c>
      <c r="AT662" s="221" t="s">
        <v>131</v>
      </c>
      <c r="AU662" s="221" t="s">
        <v>21</v>
      </c>
      <c r="AY662" s="20" t="s">
        <v>128</v>
      </c>
      <c r="BE662" s="222">
        <f>IF(N662="základní",J662,0)</f>
        <v>0</v>
      </c>
      <c r="BF662" s="222">
        <f>IF(N662="snížená",J662,0)</f>
        <v>0</v>
      </c>
      <c r="BG662" s="222">
        <f>IF(N662="zákl. přenesená",J662,0)</f>
        <v>0</v>
      </c>
      <c r="BH662" s="222">
        <f>IF(N662="sníž. přenesená",J662,0)</f>
        <v>0</v>
      </c>
      <c r="BI662" s="222">
        <f>IF(N662="nulová",J662,0)</f>
        <v>0</v>
      </c>
      <c r="BJ662" s="20" t="s">
        <v>90</v>
      </c>
      <c r="BK662" s="222">
        <f>ROUND(I662*H662,2)</f>
        <v>0</v>
      </c>
      <c r="BL662" s="20" t="s">
        <v>146</v>
      </c>
      <c r="BM662" s="221" t="s">
        <v>1331</v>
      </c>
    </row>
    <row r="663" s="13" customFormat="1">
      <c r="A663" s="13"/>
      <c r="B663" s="228"/>
      <c r="C663" s="229"/>
      <c r="D663" s="223" t="s">
        <v>150</v>
      </c>
      <c r="E663" s="230" t="s">
        <v>44</v>
      </c>
      <c r="F663" s="231" t="s">
        <v>90</v>
      </c>
      <c r="G663" s="229"/>
      <c r="H663" s="232">
        <v>1</v>
      </c>
      <c r="I663" s="233"/>
      <c r="J663" s="229"/>
      <c r="K663" s="229"/>
      <c r="L663" s="234"/>
      <c r="M663" s="235"/>
      <c r="N663" s="236"/>
      <c r="O663" s="236"/>
      <c r="P663" s="236"/>
      <c r="Q663" s="236"/>
      <c r="R663" s="236"/>
      <c r="S663" s="236"/>
      <c r="T663" s="237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8" t="s">
        <v>150</v>
      </c>
      <c r="AU663" s="238" t="s">
        <v>21</v>
      </c>
      <c r="AV663" s="13" t="s">
        <v>21</v>
      </c>
      <c r="AW663" s="13" t="s">
        <v>42</v>
      </c>
      <c r="AX663" s="13" t="s">
        <v>90</v>
      </c>
      <c r="AY663" s="238" t="s">
        <v>128</v>
      </c>
    </row>
    <row r="664" s="12" customFormat="1" ht="22.8" customHeight="1">
      <c r="A664" s="12"/>
      <c r="B664" s="194"/>
      <c r="C664" s="195"/>
      <c r="D664" s="196" t="s">
        <v>81</v>
      </c>
      <c r="E664" s="208" t="s">
        <v>887</v>
      </c>
      <c r="F664" s="208" t="s">
        <v>888</v>
      </c>
      <c r="G664" s="195"/>
      <c r="H664" s="195"/>
      <c r="I664" s="198"/>
      <c r="J664" s="209">
        <f>BK664</f>
        <v>0</v>
      </c>
      <c r="K664" s="195"/>
      <c r="L664" s="200"/>
      <c r="M664" s="201"/>
      <c r="N664" s="202"/>
      <c r="O664" s="202"/>
      <c r="P664" s="203">
        <f>SUM(P665:P691)</f>
        <v>0</v>
      </c>
      <c r="Q664" s="202"/>
      <c r="R664" s="203">
        <f>SUM(R665:R691)</f>
        <v>0</v>
      </c>
      <c r="S664" s="202"/>
      <c r="T664" s="204">
        <f>SUM(T665:T691)</f>
        <v>0</v>
      </c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R664" s="205" t="s">
        <v>90</v>
      </c>
      <c r="AT664" s="206" t="s">
        <v>81</v>
      </c>
      <c r="AU664" s="206" t="s">
        <v>90</v>
      </c>
      <c r="AY664" s="205" t="s">
        <v>128</v>
      </c>
      <c r="BK664" s="207">
        <f>SUM(BK665:BK691)</f>
        <v>0</v>
      </c>
    </row>
    <row r="665" s="2" customFormat="1" ht="21.75" customHeight="1">
      <c r="A665" s="42"/>
      <c r="B665" s="43"/>
      <c r="C665" s="210" t="s">
        <v>1332</v>
      </c>
      <c r="D665" s="210" t="s">
        <v>131</v>
      </c>
      <c r="E665" s="211" t="s">
        <v>890</v>
      </c>
      <c r="F665" s="212" t="s">
        <v>891</v>
      </c>
      <c r="G665" s="213" t="s">
        <v>428</v>
      </c>
      <c r="H665" s="214">
        <v>9.7639999999999993</v>
      </c>
      <c r="I665" s="215"/>
      <c r="J665" s="216">
        <f>ROUND(I665*H665,2)</f>
        <v>0</v>
      </c>
      <c r="K665" s="212" t="s">
        <v>221</v>
      </c>
      <c r="L665" s="48"/>
      <c r="M665" s="217" t="s">
        <v>44</v>
      </c>
      <c r="N665" s="218" t="s">
        <v>53</v>
      </c>
      <c r="O665" s="88"/>
      <c r="P665" s="219">
        <f>O665*H665</f>
        <v>0</v>
      </c>
      <c r="Q665" s="219">
        <v>0</v>
      </c>
      <c r="R665" s="219">
        <f>Q665*H665</f>
        <v>0</v>
      </c>
      <c r="S665" s="219">
        <v>0</v>
      </c>
      <c r="T665" s="220">
        <f>S665*H665</f>
        <v>0</v>
      </c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R665" s="221" t="s">
        <v>146</v>
      </c>
      <c r="AT665" s="221" t="s">
        <v>131</v>
      </c>
      <c r="AU665" s="221" t="s">
        <v>21</v>
      </c>
      <c r="AY665" s="20" t="s">
        <v>128</v>
      </c>
      <c r="BE665" s="222">
        <f>IF(N665="základní",J665,0)</f>
        <v>0</v>
      </c>
      <c r="BF665" s="222">
        <f>IF(N665="snížená",J665,0)</f>
        <v>0</v>
      </c>
      <c r="BG665" s="222">
        <f>IF(N665="zákl. přenesená",J665,0)</f>
        <v>0</v>
      </c>
      <c r="BH665" s="222">
        <f>IF(N665="sníž. přenesená",J665,0)</f>
        <v>0</v>
      </c>
      <c r="BI665" s="222">
        <f>IF(N665="nulová",J665,0)</f>
        <v>0</v>
      </c>
      <c r="BJ665" s="20" t="s">
        <v>90</v>
      </c>
      <c r="BK665" s="222">
        <f>ROUND(I665*H665,2)</f>
        <v>0</v>
      </c>
      <c r="BL665" s="20" t="s">
        <v>146</v>
      </c>
      <c r="BM665" s="221" t="s">
        <v>1333</v>
      </c>
    </row>
    <row r="666" s="2" customFormat="1">
      <c r="A666" s="42"/>
      <c r="B666" s="43"/>
      <c r="C666" s="44"/>
      <c r="D666" s="243" t="s">
        <v>223</v>
      </c>
      <c r="E666" s="44"/>
      <c r="F666" s="244" t="s">
        <v>893</v>
      </c>
      <c r="G666" s="44"/>
      <c r="H666" s="44"/>
      <c r="I666" s="225"/>
      <c r="J666" s="44"/>
      <c r="K666" s="44"/>
      <c r="L666" s="48"/>
      <c r="M666" s="226"/>
      <c r="N666" s="227"/>
      <c r="O666" s="88"/>
      <c r="P666" s="88"/>
      <c r="Q666" s="88"/>
      <c r="R666" s="88"/>
      <c r="S666" s="88"/>
      <c r="T666" s="89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T666" s="20" t="s">
        <v>223</v>
      </c>
      <c r="AU666" s="20" t="s">
        <v>21</v>
      </c>
    </row>
    <row r="667" s="13" customFormat="1">
      <c r="A667" s="13"/>
      <c r="B667" s="228"/>
      <c r="C667" s="229"/>
      <c r="D667" s="223" t="s">
        <v>150</v>
      </c>
      <c r="E667" s="230" t="s">
        <v>44</v>
      </c>
      <c r="F667" s="231" t="s">
        <v>1334</v>
      </c>
      <c r="G667" s="229"/>
      <c r="H667" s="232">
        <v>9.7639999999999993</v>
      </c>
      <c r="I667" s="233"/>
      <c r="J667" s="229"/>
      <c r="K667" s="229"/>
      <c r="L667" s="234"/>
      <c r="M667" s="235"/>
      <c r="N667" s="236"/>
      <c r="O667" s="236"/>
      <c r="P667" s="236"/>
      <c r="Q667" s="236"/>
      <c r="R667" s="236"/>
      <c r="S667" s="236"/>
      <c r="T667" s="237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8" t="s">
        <v>150</v>
      </c>
      <c r="AU667" s="238" t="s">
        <v>21</v>
      </c>
      <c r="AV667" s="13" t="s">
        <v>21</v>
      </c>
      <c r="AW667" s="13" t="s">
        <v>42</v>
      </c>
      <c r="AX667" s="13" t="s">
        <v>90</v>
      </c>
      <c r="AY667" s="238" t="s">
        <v>128</v>
      </c>
    </row>
    <row r="668" s="2" customFormat="1" ht="24.15" customHeight="1">
      <c r="A668" s="42"/>
      <c r="B668" s="43"/>
      <c r="C668" s="210" t="s">
        <v>1335</v>
      </c>
      <c r="D668" s="210" t="s">
        <v>131</v>
      </c>
      <c r="E668" s="211" t="s">
        <v>895</v>
      </c>
      <c r="F668" s="212" t="s">
        <v>896</v>
      </c>
      <c r="G668" s="213" t="s">
        <v>428</v>
      </c>
      <c r="H668" s="214">
        <v>185.51599999999999</v>
      </c>
      <c r="I668" s="215"/>
      <c r="J668" s="216">
        <f>ROUND(I668*H668,2)</f>
        <v>0</v>
      </c>
      <c r="K668" s="212" t="s">
        <v>221</v>
      </c>
      <c r="L668" s="48"/>
      <c r="M668" s="217" t="s">
        <v>44</v>
      </c>
      <c r="N668" s="218" t="s">
        <v>53</v>
      </c>
      <c r="O668" s="88"/>
      <c r="P668" s="219">
        <f>O668*H668</f>
        <v>0</v>
      </c>
      <c r="Q668" s="219">
        <v>0</v>
      </c>
      <c r="R668" s="219">
        <f>Q668*H668</f>
        <v>0</v>
      </c>
      <c r="S668" s="219">
        <v>0</v>
      </c>
      <c r="T668" s="220">
        <f>S668*H668</f>
        <v>0</v>
      </c>
      <c r="U668" s="42"/>
      <c r="V668" s="42"/>
      <c r="W668" s="42"/>
      <c r="X668" s="42"/>
      <c r="Y668" s="42"/>
      <c r="Z668" s="42"/>
      <c r="AA668" s="42"/>
      <c r="AB668" s="42"/>
      <c r="AC668" s="42"/>
      <c r="AD668" s="42"/>
      <c r="AE668" s="42"/>
      <c r="AR668" s="221" t="s">
        <v>146</v>
      </c>
      <c r="AT668" s="221" t="s">
        <v>131</v>
      </c>
      <c r="AU668" s="221" t="s">
        <v>21</v>
      </c>
      <c r="AY668" s="20" t="s">
        <v>128</v>
      </c>
      <c r="BE668" s="222">
        <f>IF(N668="základní",J668,0)</f>
        <v>0</v>
      </c>
      <c r="BF668" s="222">
        <f>IF(N668="snížená",J668,0)</f>
        <v>0</v>
      </c>
      <c r="BG668" s="222">
        <f>IF(N668="zákl. přenesená",J668,0)</f>
        <v>0</v>
      </c>
      <c r="BH668" s="222">
        <f>IF(N668="sníž. přenesená",J668,0)</f>
        <v>0</v>
      </c>
      <c r="BI668" s="222">
        <f>IF(N668="nulová",J668,0)</f>
        <v>0</v>
      </c>
      <c r="BJ668" s="20" t="s">
        <v>90</v>
      </c>
      <c r="BK668" s="222">
        <f>ROUND(I668*H668,2)</f>
        <v>0</v>
      </c>
      <c r="BL668" s="20" t="s">
        <v>146</v>
      </c>
      <c r="BM668" s="221" t="s">
        <v>1336</v>
      </c>
    </row>
    <row r="669" s="2" customFormat="1">
      <c r="A669" s="42"/>
      <c r="B669" s="43"/>
      <c r="C669" s="44"/>
      <c r="D669" s="243" t="s">
        <v>223</v>
      </c>
      <c r="E669" s="44"/>
      <c r="F669" s="244" t="s">
        <v>898</v>
      </c>
      <c r="G669" s="44"/>
      <c r="H669" s="44"/>
      <c r="I669" s="225"/>
      <c r="J669" s="44"/>
      <c r="K669" s="44"/>
      <c r="L669" s="48"/>
      <c r="M669" s="226"/>
      <c r="N669" s="227"/>
      <c r="O669" s="88"/>
      <c r="P669" s="88"/>
      <c r="Q669" s="88"/>
      <c r="R669" s="88"/>
      <c r="S669" s="88"/>
      <c r="T669" s="89"/>
      <c r="U669" s="42"/>
      <c r="V669" s="42"/>
      <c r="W669" s="42"/>
      <c r="X669" s="42"/>
      <c r="Y669" s="42"/>
      <c r="Z669" s="42"/>
      <c r="AA669" s="42"/>
      <c r="AB669" s="42"/>
      <c r="AC669" s="42"/>
      <c r="AD669" s="42"/>
      <c r="AE669" s="42"/>
      <c r="AT669" s="20" t="s">
        <v>223</v>
      </c>
      <c r="AU669" s="20" t="s">
        <v>21</v>
      </c>
    </row>
    <row r="670" s="13" customFormat="1">
      <c r="A670" s="13"/>
      <c r="B670" s="228"/>
      <c r="C670" s="229"/>
      <c r="D670" s="223" t="s">
        <v>150</v>
      </c>
      <c r="E670" s="230" t="s">
        <v>44</v>
      </c>
      <c r="F670" s="231" t="s">
        <v>1334</v>
      </c>
      <c r="G670" s="229"/>
      <c r="H670" s="232">
        <v>9.7639999999999993</v>
      </c>
      <c r="I670" s="233"/>
      <c r="J670" s="229"/>
      <c r="K670" s="229"/>
      <c r="L670" s="234"/>
      <c r="M670" s="235"/>
      <c r="N670" s="236"/>
      <c r="O670" s="236"/>
      <c r="P670" s="236"/>
      <c r="Q670" s="236"/>
      <c r="R670" s="236"/>
      <c r="S670" s="236"/>
      <c r="T670" s="237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8" t="s">
        <v>150</v>
      </c>
      <c r="AU670" s="238" t="s">
        <v>21</v>
      </c>
      <c r="AV670" s="13" t="s">
        <v>21</v>
      </c>
      <c r="AW670" s="13" t="s">
        <v>42</v>
      </c>
      <c r="AX670" s="13" t="s">
        <v>90</v>
      </c>
      <c r="AY670" s="238" t="s">
        <v>128</v>
      </c>
    </row>
    <row r="671" s="13" customFormat="1">
      <c r="A671" s="13"/>
      <c r="B671" s="228"/>
      <c r="C671" s="229"/>
      <c r="D671" s="223" t="s">
        <v>150</v>
      </c>
      <c r="E671" s="229"/>
      <c r="F671" s="231" t="s">
        <v>1337</v>
      </c>
      <c r="G671" s="229"/>
      <c r="H671" s="232">
        <v>185.51599999999999</v>
      </c>
      <c r="I671" s="233"/>
      <c r="J671" s="229"/>
      <c r="K671" s="229"/>
      <c r="L671" s="234"/>
      <c r="M671" s="235"/>
      <c r="N671" s="236"/>
      <c r="O671" s="236"/>
      <c r="P671" s="236"/>
      <c r="Q671" s="236"/>
      <c r="R671" s="236"/>
      <c r="S671" s="236"/>
      <c r="T671" s="237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8" t="s">
        <v>150</v>
      </c>
      <c r="AU671" s="238" t="s">
        <v>21</v>
      </c>
      <c r="AV671" s="13" t="s">
        <v>21</v>
      </c>
      <c r="AW671" s="13" t="s">
        <v>4</v>
      </c>
      <c r="AX671" s="13" t="s">
        <v>90</v>
      </c>
      <c r="AY671" s="238" t="s">
        <v>128</v>
      </c>
    </row>
    <row r="672" s="2" customFormat="1" ht="24.15" customHeight="1">
      <c r="A672" s="42"/>
      <c r="B672" s="43"/>
      <c r="C672" s="210" t="s">
        <v>1338</v>
      </c>
      <c r="D672" s="210" t="s">
        <v>131</v>
      </c>
      <c r="E672" s="211" t="s">
        <v>901</v>
      </c>
      <c r="F672" s="212" t="s">
        <v>902</v>
      </c>
      <c r="G672" s="213" t="s">
        <v>428</v>
      </c>
      <c r="H672" s="214">
        <v>9.7639999999999993</v>
      </c>
      <c r="I672" s="215"/>
      <c r="J672" s="216">
        <f>ROUND(I672*H672,2)</f>
        <v>0</v>
      </c>
      <c r="K672" s="212" t="s">
        <v>221</v>
      </c>
      <c r="L672" s="48"/>
      <c r="M672" s="217" t="s">
        <v>44</v>
      </c>
      <c r="N672" s="218" t="s">
        <v>53</v>
      </c>
      <c r="O672" s="88"/>
      <c r="P672" s="219">
        <f>O672*H672</f>
        <v>0</v>
      </c>
      <c r="Q672" s="219">
        <v>0</v>
      </c>
      <c r="R672" s="219">
        <f>Q672*H672</f>
        <v>0</v>
      </c>
      <c r="S672" s="219">
        <v>0</v>
      </c>
      <c r="T672" s="220">
        <f>S672*H672</f>
        <v>0</v>
      </c>
      <c r="U672" s="42"/>
      <c r="V672" s="42"/>
      <c r="W672" s="42"/>
      <c r="X672" s="42"/>
      <c r="Y672" s="42"/>
      <c r="Z672" s="42"/>
      <c r="AA672" s="42"/>
      <c r="AB672" s="42"/>
      <c r="AC672" s="42"/>
      <c r="AD672" s="42"/>
      <c r="AE672" s="42"/>
      <c r="AR672" s="221" t="s">
        <v>146</v>
      </c>
      <c r="AT672" s="221" t="s">
        <v>131</v>
      </c>
      <c r="AU672" s="221" t="s">
        <v>21</v>
      </c>
      <c r="AY672" s="20" t="s">
        <v>128</v>
      </c>
      <c r="BE672" s="222">
        <f>IF(N672="základní",J672,0)</f>
        <v>0</v>
      </c>
      <c r="BF672" s="222">
        <f>IF(N672="snížená",J672,0)</f>
        <v>0</v>
      </c>
      <c r="BG672" s="222">
        <f>IF(N672="zákl. přenesená",J672,0)</f>
        <v>0</v>
      </c>
      <c r="BH672" s="222">
        <f>IF(N672="sníž. přenesená",J672,0)</f>
        <v>0</v>
      </c>
      <c r="BI672" s="222">
        <f>IF(N672="nulová",J672,0)</f>
        <v>0</v>
      </c>
      <c r="BJ672" s="20" t="s">
        <v>90</v>
      </c>
      <c r="BK672" s="222">
        <f>ROUND(I672*H672,2)</f>
        <v>0</v>
      </c>
      <c r="BL672" s="20" t="s">
        <v>146</v>
      </c>
      <c r="BM672" s="221" t="s">
        <v>1339</v>
      </c>
    </row>
    <row r="673" s="2" customFormat="1">
      <c r="A673" s="42"/>
      <c r="B673" s="43"/>
      <c r="C673" s="44"/>
      <c r="D673" s="243" t="s">
        <v>223</v>
      </c>
      <c r="E673" s="44"/>
      <c r="F673" s="244" t="s">
        <v>904</v>
      </c>
      <c r="G673" s="44"/>
      <c r="H673" s="44"/>
      <c r="I673" s="225"/>
      <c r="J673" s="44"/>
      <c r="K673" s="44"/>
      <c r="L673" s="48"/>
      <c r="M673" s="226"/>
      <c r="N673" s="227"/>
      <c r="O673" s="88"/>
      <c r="P673" s="88"/>
      <c r="Q673" s="88"/>
      <c r="R673" s="88"/>
      <c r="S673" s="88"/>
      <c r="T673" s="89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  <c r="AE673" s="42"/>
      <c r="AT673" s="20" t="s">
        <v>223</v>
      </c>
      <c r="AU673" s="20" t="s">
        <v>21</v>
      </c>
    </row>
    <row r="674" s="13" customFormat="1">
      <c r="A674" s="13"/>
      <c r="B674" s="228"/>
      <c r="C674" s="229"/>
      <c r="D674" s="223" t="s">
        <v>150</v>
      </c>
      <c r="E674" s="230" t="s">
        <v>44</v>
      </c>
      <c r="F674" s="231" t="s">
        <v>1334</v>
      </c>
      <c r="G674" s="229"/>
      <c r="H674" s="232">
        <v>9.7639999999999993</v>
      </c>
      <c r="I674" s="233"/>
      <c r="J674" s="229"/>
      <c r="K674" s="229"/>
      <c r="L674" s="234"/>
      <c r="M674" s="235"/>
      <c r="N674" s="236"/>
      <c r="O674" s="236"/>
      <c r="P674" s="236"/>
      <c r="Q674" s="236"/>
      <c r="R674" s="236"/>
      <c r="S674" s="236"/>
      <c r="T674" s="237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8" t="s">
        <v>150</v>
      </c>
      <c r="AU674" s="238" t="s">
        <v>21</v>
      </c>
      <c r="AV674" s="13" t="s">
        <v>21</v>
      </c>
      <c r="AW674" s="13" t="s">
        <v>42</v>
      </c>
      <c r="AX674" s="13" t="s">
        <v>90</v>
      </c>
      <c r="AY674" s="238" t="s">
        <v>128</v>
      </c>
    </row>
    <row r="675" s="2" customFormat="1" ht="24.15" customHeight="1">
      <c r="A675" s="42"/>
      <c r="B675" s="43"/>
      <c r="C675" s="210" t="s">
        <v>1340</v>
      </c>
      <c r="D675" s="210" t="s">
        <v>131</v>
      </c>
      <c r="E675" s="211" t="s">
        <v>1341</v>
      </c>
      <c r="F675" s="212" t="s">
        <v>1342</v>
      </c>
      <c r="G675" s="213" t="s">
        <v>428</v>
      </c>
      <c r="H675" s="214">
        <v>19.263999999999999</v>
      </c>
      <c r="I675" s="215"/>
      <c r="J675" s="216">
        <f>ROUND(I675*H675,2)</f>
        <v>0</v>
      </c>
      <c r="K675" s="212" t="s">
        <v>221</v>
      </c>
      <c r="L675" s="48"/>
      <c r="M675" s="217" t="s">
        <v>44</v>
      </c>
      <c r="N675" s="218" t="s">
        <v>53</v>
      </c>
      <c r="O675" s="88"/>
      <c r="P675" s="219">
        <f>O675*H675</f>
        <v>0</v>
      </c>
      <c r="Q675" s="219">
        <v>0</v>
      </c>
      <c r="R675" s="219">
        <f>Q675*H675</f>
        <v>0</v>
      </c>
      <c r="S675" s="219">
        <v>0</v>
      </c>
      <c r="T675" s="220">
        <f>S675*H675</f>
        <v>0</v>
      </c>
      <c r="U675" s="42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R675" s="221" t="s">
        <v>146</v>
      </c>
      <c r="AT675" s="221" t="s">
        <v>131</v>
      </c>
      <c r="AU675" s="221" t="s">
        <v>21</v>
      </c>
      <c r="AY675" s="20" t="s">
        <v>128</v>
      </c>
      <c r="BE675" s="222">
        <f>IF(N675="základní",J675,0)</f>
        <v>0</v>
      </c>
      <c r="BF675" s="222">
        <f>IF(N675="snížená",J675,0)</f>
        <v>0</v>
      </c>
      <c r="BG675" s="222">
        <f>IF(N675="zákl. přenesená",J675,0)</f>
        <v>0</v>
      </c>
      <c r="BH675" s="222">
        <f>IF(N675="sníž. přenesená",J675,0)</f>
        <v>0</v>
      </c>
      <c r="BI675" s="222">
        <f>IF(N675="nulová",J675,0)</f>
        <v>0</v>
      </c>
      <c r="BJ675" s="20" t="s">
        <v>90</v>
      </c>
      <c r="BK675" s="222">
        <f>ROUND(I675*H675,2)</f>
        <v>0</v>
      </c>
      <c r="BL675" s="20" t="s">
        <v>146</v>
      </c>
      <c r="BM675" s="221" t="s">
        <v>1343</v>
      </c>
    </row>
    <row r="676" s="2" customFormat="1">
      <c r="A676" s="42"/>
      <c r="B676" s="43"/>
      <c r="C676" s="44"/>
      <c r="D676" s="243" t="s">
        <v>223</v>
      </c>
      <c r="E676" s="44"/>
      <c r="F676" s="244" t="s">
        <v>1344</v>
      </c>
      <c r="G676" s="44"/>
      <c r="H676" s="44"/>
      <c r="I676" s="225"/>
      <c r="J676" s="44"/>
      <c r="K676" s="44"/>
      <c r="L676" s="48"/>
      <c r="M676" s="226"/>
      <c r="N676" s="227"/>
      <c r="O676" s="88"/>
      <c r="P676" s="88"/>
      <c r="Q676" s="88"/>
      <c r="R676" s="88"/>
      <c r="S676" s="88"/>
      <c r="T676" s="89"/>
      <c r="U676" s="42"/>
      <c r="V676" s="42"/>
      <c r="W676" s="42"/>
      <c r="X676" s="42"/>
      <c r="Y676" s="42"/>
      <c r="Z676" s="42"/>
      <c r="AA676" s="42"/>
      <c r="AB676" s="42"/>
      <c r="AC676" s="42"/>
      <c r="AD676" s="42"/>
      <c r="AE676" s="42"/>
      <c r="AT676" s="20" t="s">
        <v>223</v>
      </c>
      <c r="AU676" s="20" t="s">
        <v>21</v>
      </c>
    </row>
    <row r="677" s="13" customFormat="1">
      <c r="A677" s="13"/>
      <c r="B677" s="228"/>
      <c r="C677" s="229"/>
      <c r="D677" s="223" t="s">
        <v>150</v>
      </c>
      <c r="E677" s="230" t="s">
        <v>44</v>
      </c>
      <c r="F677" s="231" t="s">
        <v>1345</v>
      </c>
      <c r="G677" s="229"/>
      <c r="H677" s="232">
        <v>9.2799999999999994</v>
      </c>
      <c r="I677" s="233"/>
      <c r="J677" s="229"/>
      <c r="K677" s="229"/>
      <c r="L677" s="234"/>
      <c r="M677" s="235"/>
      <c r="N677" s="236"/>
      <c r="O677" s="236"/>
      <c r="P677" s="236"/>
      <c r="Q677" s="236"/>
      <c r="R677" s="236"/>
      <c r="S677" s="236"/>
      <c r="T677" s="237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8" t="s">
        <v>150</v>
      </c>
      <c r="AU677" s="238" t="s">
        <v>21</v>
      </c>
      <c r="AV677" s="13" t="s">
        <v>21</v>
      </c>
      <c r="AW677" s="13" t="s">
        <v>42</v>
      </c>
      <c r="AX677" s="13" t="s">
        <v>82</v>
      </c>
      <c r="AY677" s="238" t="s">
        <v>128</v>
      </c>
    </row>
    <row r="678" s="13" customFormat="1">
      <c r="A678" s="13"/>
      <c r="B678" s="228"/>
      <c r="C678" s="229"/>
      <c r="D678" s="223" t="s">
        <v>150</v>
      </c>
      <c r="E678" s="230" t="s">
        <v>44</v>
      </c>
      <c r="F678" s="231" t="s">
        <v>1346</v>
      </c>
      <c r="G678" s="229"/>
      <c r="H678" s="232">
        <v>9.984</v>
      </c>
      <c r="I678" s="233"/>
      <c r="J678" s="229"/>
      <c r="K678" s="229"/>
      <c r="L678" s="234"/>
      <c r="M678" s="235"/>
      <c r="N678" s="236"/>
      <c r="O678" s="236"/>
      <c r="P678" s="236"/>
      <c r="Q678" s="236"/>
      <c r="R678" s="236"/>
      <c r="S678" s="236"/>
      <c r="T678" s="237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8" t="s">
        <v>150</v>
      </c>
      <c r="AU678" s="238" t="s">
        <v>21</v>
      </c>
      <c r="AV678" s="13" t="s">
        <v>21</v>
      </c>
      <c r="AW678" s="13" t="s">
        <v>42</v>
      </c>
      <c r="AX678" s="13" t="s">
        <v>82</v>
      </c>
      <c r="AY678" s="238" t="s">
        <v>128</v>
      </c>
    </row>
    <row r="679" s="14" customFormat="1">
      <c r="A679" s="14"/>
      <c r="B679" s="245"/>
      <c r="C679" s="246"/>
      <c r="D679" s="223" t="s">
        <v>150</v>
      </c>
      <c r="E679" s="247" t="s">
        <v>44</v>
      </c>
      <c r="F679" s="248" t="s">
        <v>245</v>
      </c>
      <c r="G679" s="246"/>
      <c r="H679" s="249">
        <v>19.263999999999999</v>
      </c>
      <c r="I679" s="250"/>
      <c r="J679" s="246"/>
      <c r="K679" s="246"/>
      <c r="L679" s="251"/>
      <c r="M679" s="252"/>
      <c r="N679" s="253"/>
      <c r="O679" s="253"/>
      <c r="P679" s="253"/>
      <c r="Q679" s="253"/>
      <c r="R679" s="253"/>
      <c r="S679" s="253"/>
      <c r="T679" s="25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5" t="s">
        <v>150</v>
      </c>
      <c r="AU679" s="255" t="s">
        <v>21</v>
      </c>
      <c r="AV679" s="14" t="s">
        <v>146</v>
      </c>
      <c r="AW679" s="14" t="s">
        <v>42</v>
      </c>
      <c r="AX679" s="14" t="s">
        <v>90</v>
      </c>
      <c r="AY679" s="255" t="s">
        <v>128</v>
      </c>
    </row>
    <row r="680" s="2" customFormat="1" ht="24.15" customHeight="1">
      <c r="A680" s="42"/>
      <c r="B680" s="43"/>
      <c r="C680" s="210" t="s">
        <v>1347</v>
      </c>
      <c r="D680" s="210" t="s">
        <v>131</v>
      </c>
      <c r="E680" s="211" t="s">
        <v>1348</v>
      </c>
      <c r="F680" s="212" t="s">
        <v>1349</v>
      </c>
      <c r="G680" s="213" t="s">
        <v>428</v>
      </c>
      <c r="H680" s="214">
        <v>366.01600000000002</v>
      </c>
      <c r="I680" s="215"/>
      <c r="J680" s="216">
        <f>ROUND(I680*H680,2)</f>
        <v>0</v>
      </c>
      <c r="K680" s="212" t="s">
        <v>221</v>
      </c>
      <c r="L680" s="48"/>
      <c r="M680" s="217" t="s">
        <v>44</v>
      </c>
      <c r="N680" s="218" t="s">
        <v>53</v>
      </c>
      <c r="O680" s="88"/>
      <c r="P680" s="219">
        <f>O680*H680</f>
        <v>0</v>
      </c>
      <c r="Q680" s="219">
        <v>0</v>
      </c>
      <c r="R680" s="219">
        <f>Q680*H680</f>
        <v>0</v>
      </c>
      <c r="S680" s="219">
        <v>0</v>
      </c>
      <c r="T680" s="220">
        <f>S680*H680</f>
        <v>0</v>
      </c>
      <c r="U680" s="42"/>
      <c r="V680" s="42"/>
      <c r="W680" s="42"/>
      <c r="X680" s="42"/>
      <c r="Y680" s="42"/>
      <c r="Z680" s="42"/>
      <c r="AA680" s="42"/>
      <c r="AB680" s="42"/>
      <c r="AC680" s="42"/>
      <c r="AD680" s="42"/>
      <c r="AE680" s="42"/>
      <c r="AR680" s="221" t="s">
        <v>146</v>
      </c>
      <c r="AT680" s="221" t="s">
        <v>131</v>
      </c>
      <c r="AU680" s="221" t="s">
        <v>21</v>
      </c>
      <c r="AY680" s="20" t="s">
        <v>128</v>
      </c>
      <c r="BE680" s="222">
        <f>IF(N680="základní",J680,0)</f>
        <v>0</v>
      </c>
      <c r="BF680" s="222">
        <f>IF(N680="snížená",J680,0)</f>
        <v>0</v>
      </c>
      <c r="BG680" s="222">
        <f>IF(N680="zákl. přenesená",J680,0)</f>
        <v>0</v>
      </c>
      <c r="BH680" s="222">
        <f>IF(N680="sníž. přenesená",J680,0)</f>
        <v>0</v>
      </c>
      <c r="BI680" s="222">
        <f>IF(N680="nulová",J680,0)</f>
        <v>0</v>
      </c>
      <c r="BJ680" s="20" t="s">
        <v>90</v>
      </c>
      <c r="BK680" s="222">
        <f>ROUND(I680*H680,2)</f>
        <v>0</v>
      </c>
      <c r="BL680" s="20" t="s">
        <v>146</v>
      </c>
      <c r="BM680" s="221" t="s">
        <v>1350</v>
      </c>
    </row>
    <row r="681" s="2" customFormat="1">
      <c r="A681" s="42"/>
      <c r="B681" s="43"/>
      <c r="C681" s="44"/>
      <c r="D681" s="243" t="s">
        <v>223</v>
      </c>
      <c r="E681" s="44"/>
      <c r="F681" s="244" t="s">
        <v>1351</v>
      </c>
      <c r="G681" s="44"/>
      <c r="H681" s="44"/>
      <c r="I681" s="225"/>
      <c r="J681" s="44"/>
      <c r="K681" s="44"/>
      <c r="L681" s="48"/>
      <c r="M681" s="226"/>
      <c r="N681" s="227"/>
      <c r="O681" s="88"/>
      <c r="P681" s="88"/>
      <c r="Q681" s="88"/>
      <c r="R681" s="88"/>
      <c r="S681" s="88"/>
      <c r="T681" s="89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T681" s="20" t="s">
        <v>223</v>
      </c>
      <c r="AU681" s="20" t="s">
        <v>21</v>
      </c>
    </row>
    <row r="682" s="13" customFormat="1">
      <c r="A682" s="13"/>
      <c r="B682" s="228"/>
      <c r="C682" s="229"/>
      <c r="D682" s="223" t="s">
        <v>150</v>
      </c>
      <c r="E682" s="230" t="s">
        <v>44</v>
      </c>
      <c r="F682" s="231" t="s">
        <v>1345</v>
      </c>
      <c r="G682" s="229"/>
      <c r="H682" s="232">
        <v>9.2799999999999994</v>
      </c>
      <c r="I682" s="233"/>
      <c r="J682" s="229"/>
      <c r="K682" s="229"/>
      <c r="L682" s="234"/>
      <c r="M682" s="235"/>
      <c r="N682" s="236"/>
      <c r="O682" s="236"/>
      <c r="P682" s="236"/>
      <c r="Q682" s="236"/>
      <c r="R682" s="236"/>
      <c r="S682" s="236"/>
      <c r="T682" s="237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8" t="s">
        <v>150</v>
      </c>
      <c r="AU682" s="238" t="s">
        <v>21</v>
      </c>
      <c r="AV682" s="13" t="s">
        <v>21</v>
      </c>
      <c r="AW682" s="13" t="s">
        <v>42</v>
      </c>
      <c r="AX682" s="13" t="s">
        <v>82</v>
      </c>
      <c r="AY682" s="238" t="s">
        <v>128</v>
      </c>
    </row>
    <row r="683" s="13" customFormat="1">
      <c r="A683" s="13"/>
      <c r="B683" s="228"/>
      <c r="C683" s="229"/>
      <c r="D683" s="223" t="s">
        <v>150</v>
      </c>
      <c r="E683" s="230" t="s">
        <v>44</v>
      </c>
      <c r="F683" s="231" t="s">
        <v>1346</v>
      </c>
      <c r="G683" s="229"/>
      <c r="H683" s="232">
        <v>9.984</v>
      </c>
      <c r="I683" s="233"/>
      <c r="J683" s="229"/>
      <c r="K683" s="229"/>
      <c r="L683" s="234"/>
      <c r="M683" s="235"/>
      <c r="N683" s="236"/>
      <c r="O683" s="236"/>
      <c r="P683" s="236"/>
      <c r="Q683" s="236"/>
      <c r="R683" s="236"/>
      <c r="S683" s="236"/>
      <c r="T683" s="237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8" t="s">
        <v>150</v>
      </c>
      <c r="AU683" s="238" t="s">
        <v>21</v>
      </c>
      <c r="AV683" s="13" t="s">
        <v>21</v>
      </c>
      <c r="AW683" s="13" t="s">
        <v>42</v>
      </c>
      <c r="AX683" s="13" t="s">
        <v>82</v>
      </c>
      <c r="AY683" s="238" t="s">
        <v>128</v>
      </c>
    </row>
    <row r="684" s="14" customFormat="1">
      <c r="A684" s="14"/>
      <c r="B684" s="245"/>
      <c r="C684" s="246"/>
      <c r="D684" s="223" t="s">
        <v>150</v>
      </c>
      <c r="E684" s="247" t="s">
        <v>44</v>
      </c>
      <c r="F684" s="248" t="s">
        <v>245</v>
      </c>
      <c r="G684" s="246"/>
      <c r="H684" s="249">
        <v>19.263999999999999</v>
      </c>
      <c r="I684" s="250"/>
      <c r="J684" s="246"/>
      <c r="K684" s="246"/>
      <c r="L684" s="251"/>
      <c r="M684" s="252"/>
      <c r="N684" s="253"/>
      <c r="O684" s="253"/>
      <c r="P684" s="253"/>
      <c r="Q684" s="253"/>
      <c r="R684" s="253"/>
      <c r="S684" s="253"/>
      <c r="T684" s="25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5" t="s">
        <v>150</v>
      </c>
      <c r="AU684" s="255" t="s">
        <v>21</v>
      </c>
      <c r="AV684" s="14" t="s">
        <v>146</v>
      </c>
      <c r="AW684" s="14" t="s">
        <v>42</v>
      </c>
      <c r="AX684" s="14" t="s">
        <v>90</v>
      </c>
      <c r="AY684" s="255" t="s">
        <v>128</v>
      </c>
    </row>
    <row r="685" s="13" customFormat="1">
      <c r="A685" s="13"/>
      <c r="B685" s="228"/>
      <c r="C685" s="229"/>
      <c r="D685" s="223" t="s">
        <v>150</v>
      </c>
      <c r="E685" s="229"/>
      <c r="F685" s="231" t="s">
        <v>1352</v>
      </c>
      <c r="G685" s="229"/>
      <c r="H685" s="232">
        <v>366.01600000000002</v>
      </c>
      <c r="I685" s="233"/>
      <c r="J685" s="229"/>
      <c r="K685" s="229"/>
      <c r="L685" s="234"/>
      <c r="M685" s="235"/>
      <c r="N685" s="236"/>
      <c r="O685" s="236"/>
      <c r="P685" s="236"/>
      <c r="Q685" s="236"/>
      <c r="R685" s="236"/>
      <c r="S685" s="236"/>
      <c r="T685" s="237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8" t="s">
        <v>150</v>
      </c>
      <c r="AU685" s="238" t="s">
        <v>21</v>
      </c>
      <c r="AV685" s="13" t="s">
        <v>21</v>
      </c>
      <c r="AW685" s="13" t="s">
        <v>4</v>
      </c>
      <c r="AX685" s="13" t="s">
        <v>90</v>
      </c>
      <c r="AY685" s="238" t="s">
        <v>128</v>
      </c>
    </row>
    <row r="686" s="2" customFormat="1" ht="24.15" customHeight="1">
      <c r="A686" s="42"/>
      <c r="B686" s="43"/>
      <c r="C686" s="210" t="s">
        <v>1353</v>
      </c>
      <c r="D686" s="210" t="s">
        <v>131</v>
      </c>
      <c r="E686" s="211" t="s">
        <v>1354</v>
      </c>
      <c r="F686" s="212" t="s">
        <v>1355</v>
      </c>
      <c r="G686" s="213" t="s">
        <v>428</v>
      </c>
      <c r="H686" s="214">
        <v>9.2799999999999994</v>
      </c>
      <c r="I686" s="215"/>
      <c r="J686" s="216">
        <f>ROUND(I686*H686,2)</f>
        <v>0</v>
      </c>
      <c r="K686" s="212" t="s">
        <v>221</v>
      </c>
      <c r="L686" s="48"/>
      <c r="M686" s="217" t="s">
        <v>44</v>
      </c>
      <c r="N686" s="218" t="s">
        <v>53</v>
      </c>
      <c r="O686" s="88"/>
      <c r="P686" s="219">
        <f>O686*H686</f>
        <v>0</v>
      </c>
      <c r="Q686" s="219">
        <v>0</v>
      </c>
      <c r="R686" s="219">
        <f>Q686*H686</f>
        <v>0</v>
      </c>
      <c r="S686" s="219">
        <v>0</v>
      </c>
      <c r="T686" s="220">
        <f>S686*H686</f>
        <v>0</v>
      </c>
      <c r="U686" s="42"/>
      <c r="V686" s="42"/>
      <c r="W686" s="42"/>
      <c r="X686" s="42"/>
      <c r="Y686" s="42"/>
      <c r="Z686" s="42"/>
      <c r="AA686" s="42"/>
      <c r="AB686" s="42"/>
      <c r="AC686" s="42"/>
      <c r="AD686" s="42"/>
      <c r="AE686" s="42"/>
      <c r="AR686" s="221" t="s">
        <v>146</v>
      </c>
      <c r="AT686" s="221" t="s">
        <v>131</v>
      </c>
      <c r="AU686" s="221" t="s">
        <v>21</v>
      </c>
      <c r="AY686" s="20" t="s">
        <v>128</v>
      </c>
      <c r="BE686" s="222">
        <f>IF(N686="základní",J686,0)</f>
        <v>0</v>
      </c>
      <c r="BF686" s="222">
        <f>IF(N686="snížená",J686,0)</f>
        <v>0</v>
      </c>
      <c r="BG686" s="222">
        <f>IF(N686="zákl. přenesená",J686,0)</f>
        <v>0</v>
      </c>
      <c r="BH686" s="222">
        <f>IF(N686="sníž. přenesená",J686,0)</f>
        <v>0</v>
      </c>
      <c r="BI686" s="222">
        <f>IF(N686="nulová",J686,0)</f>
        <v>0</v>
      </c>
      <c r="BJ686" s="20" t="s">
        <v>90</v>
      </c>
      <c r="BK686" s="222">
        <f>ROUND(I686*H686,2)</f>
        <v>0</v>
      </c>
      <c r="BL686" s="20" t="s">
        <v>146</v>
      </c>
      <c r="BM686" s="221" t="s">
        <v>1356</v>
      </c>
    </row>
    <row r="687" s="2" customFormat="1">
      <c r="A687" s="42"/>
      <c r="B687" s="43"/>
      <c r="C687" s="44"/>
      <c r="D687" s="243" t="s">
        <v>223</v>
      </c>
      <c r="E687" s="44"/>
      <c r="F687" s="244" t="s">
        <v>1357</v>
      </c>
      <c r="G687" s="44"/>
      <c r="H687" s="44"/>
      <c r="I687" s="225"/>
      <c r="J687" s="44"/>
      <c r="K687" s="44"/>
      <c r="L687" s="48"/>
      <c r="M687" s="226"/>
      <c r="N687" s="227"/>
      <c r="O687" s="88"/>
      <c r="P687" s="88"/>
      <c r="Q687" s="88"/>
      <c r="R687" s="88"/>
      <c r="S687" s="88"/>
      <c r="T687" s="89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  <c r="AE687" s="42"/>
      <c r="AT687" s="20" t="s">
        <v>223</v>
      </c>
      <c r="AU687" s="20" t="s">
        <v>21</v>
      </c>
    </row>
    <row r="688" s="13" customFormat="1">
      <c r="A688" s="13"/>
      <c r="B688" s="228"/>
      <c r="C688" s="229"/>
      <c r="D688" s="223" t="s">
        <v>150</v>
      </c>
      <c r="E688" s="230" t="s">
        <v>44</v>
      </c>
      <c r="F688" s="231" t="s">
        <v>1345</v>
      </c>
      <c r="G688" s="229"/>
      <c r="H688" s="232">
        <v>9.2799999999999994</v>
      </c>
      <c r="I688" s="233"/>
      <c r="J688" s="229"/>
      <c r="K688" s="229"/>
      <c r="L688" s="234"/>
      <c r="M688" s="235"/>
      <c r="N688" s="236"/>
      <c r="O688" s="236"/>
      <c r="P688" s="236"/>
      <c r="Q688" s="236"/>
      <c r="R688" s="236"/>
      <c r="S688" s="236"/>
      <c r="T688" s="237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8" t="s">
        <v>150</v>
      </c>
      <c r="AU688" s="238" t="s">
        <v>21</v>
      </c>
      <c r="AV688" s="13" t="s">
        <v>21</v>
      </c>
      <c r="AW688" s="13" t="s">
        <v>42</v>
      </c>
      <c r="AX688" s="13" t="s">
        <v>90</v>
      </c>
      <c r="AY688" s="238" t="s">
        <v>128</v>
      </c>
    </row>
    <row r="689" s="2" customFormat="1" ht="24.15" customHeight="1">
      <c r="A689" s="42"/>
      <c r="B689" s="43"/>
      <c r="C689" s="210" t="s">
        <v>1358</v>
      </c>
      <c r="D689" s="210" t="s">
        <v>131</v>
      </c>
      <c r="E689" s="211" t="s">
        <v>1359</v>
      </c>
      <c r="F689" s="212" t="s">
        <v>1360</v>
      </c>
      <c r="G689" s="213" t="s">
        <v>428</v>
      </c>
      <c r="H689" s="214">
        <v>9.984</v>
      </c>
      <c r="I689" s="215"/>
      <c r="J689" s="216">
        <f>ROUND(I689*H689,2)</f>
        <v>0</v>
      </c>
      <c r="K689" s="212" t="s">
        <v>221</v>
      </c>
      <c r="L689" s="48"/>
      <c r="M689" s="217" t="s">
        <v>44</v>
      </c>
      <c r="N689" s="218" t="s">
        <v>53</v>
      </c>
      <c r="O689" s="88"/>
      <c r="P689" s="219">
        <f>O689*H689</f>
        <v>0</v>
      </c>
      <c r="Q689" s="219">
        <v>0</v>
      </c>
      <c r="R689" s="219">
        <f>Q689*H689</f>
        <v>0</v>
      </c>
      <c r="S689" s="219">
        <v>0</v>
      </c>
      <c r="T689" s="220">
        <f>S689*H689</f>
        <v>0</v>
      </c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R689" s="221" t="s">
        <v>146</v>
      </c>
      <c r="AT689" s="221" t="s">
        <v>131</v>
      </c>
      <c r="AU689" s="221" t="s">
        <v>21</v>
      </c>
      <c r="AY689" s="20" t="s">
        <v>128</v>
      </c>
      <c r="BE689" s="222">
        <f>IF(N689="základní",J689,0)</f>
        <v>0</v>
      </c>
      <c r="BF689" s="222">
        <f>IF(N689="snížená",J689,0)</f>
        <v>0</v>
      </c>
      <c r="BG689" s="222">
        <f>IF(N689="zákl. přenesená",J689,0)</f>
        <v>0</v>
      </c>
      <c r="BH689" s="222">
        <f>IF(N689="sníž. přenesená",J689,0)</f>
        <v>0</v>
      </c>
      <c r="BI689" s="222">
        <f>IF(N689="nulová",J689,0)</f>
        <v>0</v>
      </c>
      <c r="BJ689" s="20" t="s">
        <v>90</v>
      </c>
      <c r="BK689" s="222">
        <f>ROUND(I689*H689,2)</f>
        <v>0</v>
      </c>
      <c r="BL689" s="20" t="s">
        <v>146</v>
      </c>
      <c r="BM689" s="221" t="s">
        <v>1361</v>
      </c>
    </row>
    <row r="690" s="2" customFormat="1">
      <c r="A690" s="42"/>
      <c r="B690" s="43"/>
      <c r="C690" s="44"/>
      <c r="D690" s="243" t="s">
        <v>223</v>
      </c>
      <c r="E690" s="44"/>
      <c r="F690" s="244" t="s">
        <v>1362</v>
      </c>
      <c r="G690" s="44"/>
      <c r="H690" s="44"/>
      <c r="I690" s="225"/>
      <c r="J690" s="44"/>
      <c r="K690" s="44"/>
      <c r="L690" s="48"/>
      <c r="M690" s="226"/>
      <c r="N690" s="227"/>
      <c r="O690" s="88"/>
      <c r="P690" s="88"/>
      <c r="Q690" s="88"/>
      <c r="R690" s="88"/>
      <c r="S690" s="88"/>
      <c r="T690" s="89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  <c r="AE690" s="42"/>
      <c r="AT690" s="20" t="s">
        <v>223</v>
      </c>
      <c r="AU690" s="20" t="s">
        <v>21</v>
      </c>
    </row>
    <row r="691" s="13" customFormat="1">
      <c r="A691" s="13"/>
      <c r="B691" s="228"/>
      <c r="C691" s="229"/>
      <c r="D691" s="223" t="s">
        <v>150</v>
      </c>
      <c r="E691" s="230" t="s">
        <v>44</v>
      </c>
      <c r="F691" s="231" t="s">
        <v>1346</v>
      </c>
      <c r="G691" s="229"/>
      <c r="H691" s="232">
        <v>9.984</v>
      </c>
      <c r="I691" s="233"/>
      <c r="J691" s="229"/>
      <c r="K691" s="229"/>
      <c r="L691" s="234"/>
      <c r="M691" s="235"/>
      <c r="N691" s="236"/>
      <c r="O691" s="236"/>
      <c r="P691" s="236"/>
      <c r="Q691" s="236"/>
      <c r="R691" s="236"/>
      <c r="S691" s="236"/>
      <c r="T691" s="237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8" t="s">
        <v>150</v>
      </c>
      <c r="AU691" s="238" t="s">
        <v>21</v>
      </c>
      <c r="AV691" s="13" t="s">
        <v>21</v>
      </c>
      <c r="AW691" s="13" t="s">
        <v>42</v>
      </c>
      <c r="AX691" s="13" t="s">
        <v>90</v>
      </c>
      <c r="AY691" s="238" t="s">
        <v>128</v>
      </c>
    </row>
    <row r="692" s="12" customFormat="1" ht="22.8" customHeight="1">
      <c r="A692" s="12"/>
      <c r="B692" s="194"/>
      <c r="C692" s="195"/>
      <c r="D692" s="196" t="s">
        <v>81</v>
      </c>
      <c r="E692" s="208" t="s">
        <v>905</v>
      </c>
      <c r="F692" s="208" t="s">
        <v>906</v>
      </c>
      <c r="G692" s="195"/>
      <c r="H692" s="195"/>
      <c r="I692" s="198"/>
      <c r="J692" s="209">
        <f>BK692</f>
        <v>0</v>
      </c>
      <c r="K692" s="195"/>
      <c r="L692" s="200"/>
      <c r="M692" s="201"/>
      <c r="N692" s="202"/>
      <c r="O692" s="202"/>
      <c r="P692" s="203">
        <f>SUM(P693:P694)</f>
        <v>0</v>
      </c>
      <c r="Q692" s="202"/>
      <c r="R692" s="203">
        <f>SUM(R693:R694)</f>
        <v>0</v>
      </c>
      <c r="S692" s="202"/>
      <c r="T692" s="204">
        <f>SUM(T693:T694)</f>
        <v>0</v>
      </c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R692" s="205" t="s">
        <v>90</v>
      </c>
      <c r="AT692" s="206" t="s">
        <v>81</v>
      </c>
      <c r="AU692" s="206" t="s">
        <v>90</v>
      </c>
      <c r="AY692" s="205" t="s">
        <v>128</v>
      </c>
      <c r="BK692" s="207">
        <f>SUM(BK693:BK694)</f>
        <v>0</v>
      </c>
    </row>
    <row r="693" s="2" customFormat="1" ht="24.15" customHeight="1">
      <c r="A693" s="42"/>
      <c r="B693" s="43"/>
      <c r="C693" s="210" t="s">
        <v>1363</v>
      </c>
      <c r="D693" s="210" t="s">
        <v>131</v>
      </c>
      <c r="E693" s="211" t="s">
        <v>908</v>
      </c>
      <c r="F693" s="212" t="s">
        <v>909</v>
      </c>
      <c r="G693" s="213" t="s">
        <v>428</v>
      </c>
      <c r="H693" s="214">
        <v>45.104999999999997</v>
      </c>
      <c r="I693" s="215"/>
      <c r="J693" s="216">
        <f>ROUND(I693*H693,2)</f>
        <v>0</v>
      </c>
      <c r="K693" s="212" t="s">
        <v>221</v>
      </c>
      <c r="L693" s="48"/>
      <c r="M693" s="217" t="s">
        <v>44</v>
      </c>
      <c r="N693" s="218" t="s">
        <v>53</v>
      </c>
      <c r="O693" s="88"/>
      <c r="P693" s="219">
        <f>O693*H693</f>
        <v>0</v>
      </c>
      <c r="Q693" s="219">
        <v>0</v>
      </c>
      <c r="R693" s="219">
        <f>Q693*H693</f>
        <v>0</v>
      </c>
      <c r="S693" s="219">
        <v>0</v>
      </c>
      <c r="T693" s="220">
        <f>S693*H693</f>
        <v>0</v>
      </c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  <c r="AE693" s="42"/>
      <c r="AR693" s="221" t="s">
        <v>146</v>
      </c>
      <c r="AT693" s="221" t="s">
        <v>131</v>
      </c>
      <c r="AU693" s="221" t="s">
        <v>21</v>
      </c>
      <c r="AY693" s="20" t="s">
        <v>128</v>
      </c>
      <c r="BE693" s="222">
        <f>IF(N693="základní",J693,0)</f>
        <v>0</v>
      </c>
      <c r="BF693" s="222">
        <f>IF(N693="snížená",J693,0)</f>
        <v>0</v>
      </c>
      <c r="BG693" s="222">
        <f>IF(N693="zákl. přenesená",J693,0)</f>
        <v>0</v>
      </c>
      <c r="BH693" s="222">
        <f>IF(N693="sníž. přenesená",J693,0)</f>
        <v>0</v>
      </c>
      <c r="BI693" s="222">
        <f>IF(N693="nulová",J693,0)</f>
        <v>0</v>
      </c>
      <c r="BJ693" s="20" t="s">
        <v>90</v>
      </c>
      <c r="BK693" s="222">
        <f>ROUND(I693*H693,2)</f>
        <v>0</v>
      </c>
      <c r="BL693" s="20" t="s">
        <v>146</v>
      </c>
      <c r="BM693" s="221" t="s">
        <v>910</v>
      </c>
    </row>
    <row r="694" s="2" customFormat="1">
      <c r="A694" s="42"/>
      <c r="B694" s="43"/>
      <c r="C694" s="44"/>
      <c r="D694" s="243" t="s">
        <v>223</v>
      </c>
      <c r="E694" s="44"/>
      <c r="F694" s="244" t="s">
        <v>911</v>
      </c>
      <c r="G694" s="44"/>
      <c r="H694" s="44"/>
      <c r="I694" s="225"/>
      <c r="J694" s="44"/>
      <c r="K694" s="44"/>
      <c r="L694" s="48"/>
      <c r="M694" s="226"/>
      <c r="N694" s="227"/>
      <c r="O694" s="88"/>
      <c r="P694" s="88"/>
      <c r="Q694" s="88"/>
      <c r="R694" s="88"/>
      <c r="S694" s="88"/>
      <c r="T694" s="89"/>
      <c r="U694" s="42"/>
      <c r="V694" s="42"/>
      <c r="W694" s="42"/>
      <c r="X694" s="42"/>
      <c r="Y694" s="42"/>
      <c r="Z694" s="42"/>
      <c r="AA694" s="42"/>
      <c r="AB694" s="42"/>
      <c r="AC694" s="42"/>
      <c r="AD694" s="42"/>
      <c r="AE694" s="42"/>
      <c r="AT694" s="20" t="s">
        <v>223</v>
      </c>
      <c r="AU694" s="20" t="s">
        <v>21</v>
      </c>
    </row>
    <row r="695" s="12" customFormat="1" ht="25.92" customHeight="1">
      <c r="A695" s="12"/>
      <c r="B695" s="194"/>
      <c r="C695" s="195"/>
      <c r="D695" s="196" t="s">
        <v>81</v>
      </c>
      <c r="E695" s="197" t="s">
        <v>912</v>
      </c>
      <c r="F695" s="197" t="s">
        <v>913</v>
      </c>
      <c r="G695" s="195"/>
      <c r="H695" s="195"/>
      <c r="I695" s="198"/>
      <c r="J695" s="199">
        <f>BK695</f>
        <v>0</v>
      </c>
      <c r="K695" s="195"/>
      <c r="L695" s="200"/>
      <c r="M695" s="201"/>
      <c r="N695" s="202"/>
      <c r="O695" s="202"/>
      <c r="P695" s="203">
        <f>P696+P713</f>
        <v>0</v>
      </c>
      <c r="Q695" s="202"/>
      <c r="R695" s="203">
        <f>R696+R713</f>
        <v>0.072961399999999996</v>
      </c>
      <c r="S695" s="202"/>
      <c r="T695" s="204">
        <f>T696+T713</f>
        <v>0</v>
      </c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R695" s="205" t="s">
        <v>21</v>
      </c>
      <c r="AT695" s="206" t="s">
        <v>81</v>
      </c>
      <c r="AU695" s="206" t="s">
        <v>82</v>
      </c>
      <c r="AY695" s="205" t="s">
        <v>128</v>
      </c>
      <c r="BK695" s="207">
        <f>BK696+BK713</f>
        <v>0</v>
      </c>
    </row>
    <row r="696" s="12" customFormat="1" ht="22.8" customHeight="1">
      <c r="A696" s="12"/>
      <c r="B696" s="194"/>
      <c r="C696" s="195"/>
      <c r="D696" s="196" t="s">
        <v>81</v>
      </c>
      <c r="E696" s="208" t="s">
        <v>914</v>
      </c>
      <c r="F696" s="208" t="s">
        <v>915</v>
      </c>
      <c r="G696" s="195"/>
      <c r="H696" s="195"/>
      <c r="I696" s="198"/>
      <c r="J696" s="209">
        <f>BK696</f>
        <v>0</v>
      </c>
      <c r="K696" s="195"/>
      <c r="L696" s="200"/>
      <c r="M696" s="201"/>
      <c r="N696" s="202"/>
      <c r="O696" s="202"/>
      <c r="P696" s="203">
        <f>SUM(P697:P712)</f>
        <v>0</v>
      </c>
      <c r="Q696" s="202"/>
      <c r="R696" s="203">
        <f>SUM(R697:R712)</f>
        <v>0.071063000000000001</v>
      </c>
      <c r="S696" s="202"/>
      <c r="T696" s="204">
        <f>SUM(T697:T712)</f>
        <v>0</v>
      </c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R696" s="205" t="s">
        <v>21</v>
      </c>
      <c r="AT696" s="206" t="s">
        <v>81</v>
      </c>
      <c r="AU696" s="206" t="s">
        <v>90</v>
      </c>
      <c r="AY696" s="205" t="s">
        <v>128</v>
      </c>
      <c r="BK696" s="207">
        <f>SUM(BK697:BK712)</f>
        <v>0</v>
      </c>
    </row>
    <row r="697" s="2" customFormat="1" ht="21.75" customHeight="1">
      <c r="A697" s="42"/>
      <c r="B697" s="43"/>
      <c r="C697" s="210" t="s">
        <v>1364</v>
      </c>
      <c r="D697" s="210" t="s">
        <v>131</v>
      </c>
      <c r="E697" s="211" t="s">
        <v>917</v>
      </c>
      <c r="F697" s="212" t="s">
        <v>918</v>
      </c>
      <c r="G697" s="213" t="s">
        <v>190</v>
      </c>
      <c r="H697" s="214">
        <v>7.8019999999999996</v>
      </c>
      <c r="I697" s="215"/>
      <c r="J697" s="216">
        <f>ROUND(I697*H697,2)</f>
        <v>0</v>
      </c>
      <c r="K697" s="212" t="s">
        <v>221</v>
      </c>
      <c r="L697" s="48"/>
      <c r="M697" s="217" t="s">
        <v>44</v>
      </c>
      <c r="N697" s="218" t="s">
        <v>53</v>
      </c>
      <c r="O697" s="88"/>
      <c r="P697" s="219">
        <f>O697*H697</f>
        <v>0</v>
      </c>
      <c r="Q697" s="219">
        <v>0</v>
      </c>
      <c r="R697" s="219">
        <f>Q697*H697</f>
        <v>0</v>
      </c>
      <c r="S697" s="219">
        <v>0</v>
      </c>
      <c r="T697" s="220">
        <f>S697*H697</f>
        <v>0</v>
      </c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R697" s="221" t="s">
        <v>316</v>
      </c>
      <c r="AT697" s="221" t="s">
        <v>131</v>
      </c>
      <c r="AU697" s="221" t="s">
        <v>21</v>
      </c>
      <c r="AY697" s="20" t="s">
        <v>128</v>
      </c>
      <c r="BE697" s="222">
        <f>IF(N697="základní",J697,0)</f>
        <v>0</v>
      </c>
      <c r="BF697" s="222">
        <f>IF(N697="snížená",J697,0)</f>
        <v>0</v>
      </c>
      <c r="BG697" s="222">
        <f>IF(N697="zákl. přenesená",J697,0)</f>
        <v>0</v>
      </c>
      <c r="BH697" s="222">
        <f>IF(N697="sníž. přenesená",J697,0)</f>
        <v>0</v>
      </c>
      <c r="BI697" s="222">
        <f>IF(N697="nulová",J697,0)</f>
        <v>0</v>
      </c>
      <c r="BJ697" s="20" t="s">
        <v>90</v>
      </c>
      <c r="BK697" s="222">
        <f>ROUND(I697*H697,2)</f>
        <v>0</v>
      </c>
      <c r="BL697" s="20" t="s">
        <v>316</v>
      </c>
      <c r="BM697" s="221" t="s">
        <v>1365</v>
      </c>
    </row>
    <row r="698" s="2" customFormat="1">
      <c r="A698" s="42"/>
      <c r="B698" s="43"/>
      <c r="C698" s="44"/>
      <c r="D698" s="243" t="s">
        <v>223</v>
      </c>
      <c r="E698" s="44"/>
      <c r="F698" s="244" t="s">
        <v>920</v>
      </c>
      <c r="G698" s="44"/>
      <c r="H698" s="44"/>
      <c r="I698" s="225"/>
      <c r="J698" s="44"/>
      <c r="K698" s="44"/>
      <c r="L698" s="48"/>
      <c r="M698" s="226"/>
      <c r="N698" s="227"/>
      <c r="O698" s="88"/>
      <c r="P698" s="88"/>
      <c r="Q698" s="88"/>
      <c r="R698" s="88"/>
      <c r="S698" s="88"/>
      <c r="T698" s="89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  <c r="AE698" s="42"/>
      <c r="AT698" s="20" t="s">
        <v>223</v>
      </c>
      <c r="AU698" s="20" t="s">
        <v>21</v>
      </c>
    </row>
    <row r="699" s="13" customFormat="1">
      <c r="A699" s="13"/>
      <c r="B699" s="228"/>
      <c r="C699" s="229"/>
      <c r="D699" s="223" t="s">
        <v>150</v>
      </c>
      <c r="E699" s="230" t="s">
        <v>44</v>
      </c>
      <c r="F699" s="231" t="s">
        <v>1366</v>
      </c>
      <c r="G699" s="229"/>
      <c r="H699" s="232">
        <v>4.5</v>
      </c>
      <c r="I699" s="233"/>
      <c r="J699" s="229"/>
      <c r="K699" s="229"/>
      <c r="L699" s="234"/>
      <c r="M699" s="235"/>
      <c r="N699" s="236"/>
      <c r="O699" s="236"/>
      <c r="P699" s="236"/>
      <c r="Q699" s="236"/>
      <c r="R699" s="236"/>
      <c r="S699" s="236"/>
      <c r="T699" s="237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38" t="s">
        <v>150</v>
      </c>
      <c r="AU699" s="238" t="s">
        <v>21</v>
      </c>
      <c r="AV699" s="13" t="s">
        <v>21</v>
      </c>
      <c r="AW699" s="13" t="s">
        <v>42</v>
      </c>
      <c r="AX699" s="13" t="s">
        <v>82</v>
      </c>
      <c r="AY699" s="238" t="s">
        <v>128</v>
      </c>
    </row>
    <row r="700" s="13" customFormat="1">
      <c r="A700" s="13"/>
      <c r="B700" s="228"/>
      <c r="C700" s="229"/>
      <c r="D700" s="223" t="s">
        <v>150</v>
      </c>
      <c r="E700" s="230" t="s">
        <v>44</v>
      </c>
      <c r="F700" s="231" t="s">
        <v>1367</v>
      </c>
      <c r="G700" s="229"/>
      <c r="H700" s="232">
        <v>3.302</v>
      </c>
      <c r="I700" s="233"/>
      <c r="J700" s="229"/>
      <c r="K700" s="229"/>
      <c r="L700" s="234"/>
      <c r="M700" s="235"/>
      <c r="N700" s="236"/>
      <c r="O700" s="236"/>
      <c r="P700" s="236"/>
      <c r="Q700" s="236"/>
      <c r="R700" s="236"/>
      <c r="S700" s="236"/>
      <c r="T700" s="237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8" t="s">
        <v>150</v>
      </c>
      <c r="AU700" s="238" t="s">
        <v>21</v>
      </c>
      <c r="AV700" s="13" t="s">
        <v>21</v>
      </c>
      <c r="AW700" s="13" t="s">
        <v>42</v>
      </c>
      <c r="AX700" s="13" t="s">
        <v>82</v>
      </c>
      <c r="AY700" s="238" t="s">
        <v>128</v>
      </c>
    </row>
    <row r="701" s="14" customFormat="1">
      <c r="A701" s="14"/>
      <c r="B701" s="245"/>
      <c r="C701" s="246"/>
      <c r="D701" s="223" t="s">
        <v>150</v>
      </c>
      <c r="E701" s="247" t="s">
        <v>44</v>
      </c>
      <c r="F701" s="248" t="s">
        <v>245</v>
      </c>
      <c r="G701" s="246"/>
      <c r="H701" s="249">
        <v>7.8019999999999996</v>
      </c>
      <c r="I701" s="250"/>
      <c r="J701" s="246"/>
      <c r="K701" s="246"/>
      <c r="L701" s="251"/>
      <c r="M701" s="252"/>
      <c r="N701" s="253"/>
      <c r="O701" s="253"/>
      <c r="P701" s="253"/>
      <c r="Q701" s="253"/>
      <c r="R701" s="253"/>
      <c r="S701" s="253"/>
      <c r="T701" s="25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55" t="s">
        <v>150</v>
      </c>
      <c r="AU701" s="255" t="s">
        <v>21</v>
      </c>
      <c r="AV701" s="14" t="s">
        <v>146</v>
      </c>
      <c r="AW701" s="14" t="s">
        <v>42</v>
      </c>
      <c r="AX701" s="14" t="s">
        <v>90</v>
      </c>
      <c r="AY701" s="255" t="s">
        <v>128</v>
      </c>
    </row>
    <row r="702" s="2" customFormat="1" ht="16.5" customHeight="1">
      <c r="A702" s="42"/>
      <c r="B702" s="43"/>
      <c r="C702" s="270" t="s">
        <v>1368</v>
      </c>
      <c r="D702" s="270" t="s">
        <v>368</v>
      </c>
      <c r="E702" s="271" t="s">
        <v>922</v>
      </c>
      <c r="F702" s="272" t="s">
        <v>923</v>
      </c>
      <c r="G702" s="273" t="s">
        <v>924</v>
      </c>
      <c r="H702" s="274">
        <v>11.702999999999999</v>
      </c>
      <c r="I702" s="275"/>
      <c r="J702" s="276">
        <f>ROUND(I702*H702,2)</f>
        <v>0</v>
      </c>
      <c r="K702" s="272" t="s">
        <v>44</v>
      </c>
      <c r="L702" s="277"/>
      <c r="M702" s="278" t="s">
        <v>44</v>
      </c>
      <c r="N702" s="279" t="s">
        <v>53</v>
      </c>
      <c r="O702" s="88"/>
      <c r="P702" s="219">
        <f>O702*H702</f>
        <v>0</v>
      </c>
      <c r="Q702" s="219">
        <v>0.001</v>
      </c>
      <c r="R702" s="219">
        <f>Q702*H702</f>
        <v>0.011703</v>
      </c>
      <c r="S702" s="219">
        <v>0</v>
      </c>
      <c r="T702" s="220">
        <f>S702*H702</f>
        <v>0</v>
      </c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  <c r="AE702" s="42"/>
      <c r="AR702" s="221" t="s">
        <v>420</v>
      </c>
      <c r="AT702" s="221" t="s">
        <v>368</v>
      </c>
      <c r="AU702" s="221" t="s">
        <v>21</v>
      </c>
      <c r="AY702" s="20" t="s">
        <v>128</v>
      </c>
      <c r="BE702" s="222">
        <f>IF(N702="základní",J702,0)</f>
        <v>0</v>
      </c>
      <c r="BF702" s="222">
        <f>IF(N702="snížená",J702,0)</f>
        <v>0</v>
      </c>
      <c r="BG702" s="222">
        <f>IF(N702="zákl. přenesená",J702,0)</f>
        <v>0</v>
      </c>
      <c r="BH702" s="222">
        <f>IF(N702="sníž. přenesená",J702,0)</f>
        <v>0</v>
      </c>
      <c r="BI702" s="222">
        <f>IF(N702="nulová",J702,0)</f>
        <v>0</v>
      </c>
      <c r="BJ702" s="20" t="s">
        <v>90</v>
      </c>
      <c r="BK702" s="222">
        <f>ROUND(I702*H702,2)</f>
        <v>0</v>
      </c>
      <c r="BL702" s="20" t="s">
        <v>316</v>
      </c>
      <c r="BM702" s="221" t="s">
        <v>1369</v>
      </c>
    </row>
    <row r="703" s="13" customFormat="1">
      <c r="A703" s="13"/>
      <c r="B703" s="228"/>
      <c r="C703" s="229"/>
      <c r="D703" s="223" t="s">
        <v>150</v>
      </c>
      <c r="E703" s="229"/>
      <c r="F703" s="231" t="s">
        <v>1370</v>
      </c>
      <c r="G703" s="229"/>
      <c r="H703" s="232">
        <v>11.702999999999999</v>
      </c>
      <c r="I703" s="233"/>
      <c r="J703" s="229"/>
      <c r="K703" s="229"/>
      <c r="L703" s="234"/>
      <c r="M703" s="235"/>
      <c r="N703" s="236"/>
      <c r="O703" s="236"/>
      <c r="P703" s="236"/>
      <c r="Q703" s="236"/>
      <c r="R703" s="236"/>
      <c r="S703" s="236"/>
      <c r="T703" s="237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8" t="s">
        <v>150</v>
      </c>
      <c r="AU703" s="238" t="s">
        <v>21</v>
      </c>
      <c r="AV703" s="13" t="s">
        <v>21</v>
      </c>
      <c r="AW703" s="13" t="s">
        <v>4</v>
      </c>
      <c r="AX703" s="13" t="s">
        <v>90</v>
      </c>
      <c r="AY703" s="238" t="s">
        <v>128</v>
      </c>
    </row>
    <row r="704" s="2" customFormat="1" ht="21.75" customHeight="1">
      <c r="A704" s="42"/>
      <c r="B704" s="43"/>
      <c r="C704" s="210" t="s">
        <v>1371</v>
      </c>
      <c r="D704" s="210" t="s">
        <v>131</v>
      </c>
      <c r="E704" s="211" t="s">
        <v>928</v>
      </c>
      <c r="F704" s="212" t="s">
        <v>929</v>
      </c>
      <c r="G704" s="213" t="s">
        <v>190</v>
      </c>
      <c r="H704" s="214">
        <v>39.573</v>
      </c>
      <c r="I704" s="215"/>
      <c r="J704" s="216">
        <f>ROUND(I704*H704,2)</f>
        <v>0</v>
      </c>
      <c r="K704" s="212" t="s">
        <v>221</v>
      </c>
      <c r="L704" s="48"/>
      <c r="M704" s="217" t="s">
        <v>44</v>
      </c>
      <c r="N704" s="218" t="s">
        <v>53</v>
      </c>
      <c r="O704" s="88"/>
      <c r="P704" s="219">
        <f>O704*H704</f>
        <v>0</v>
      </c>
      <c r="Q704" s="219">
        <v>0</v>
      </c>
      <c r="R704" s="219">
        <f>Q704*H704</f>
        <v>0</v>
      </c>
      <c r="S704" s="219">
        <v>0</v>
      </c>
      <c r="T704" s="220">
        <f>S704*H704</f>
        <v>0</v>
      </c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  <c r="AE704" s="42"/>
      <c r="AR704" s="221" t="s">
        <v>316</v>
      </c>
      <c r="AT704" s="221" t="s">
        <v>131</v>
      </c>
      <c r="AU704" s="221" t="s">
        <v>21</v>
      </c>
      <c r="AY704" s="20" t="s">
        <v>128</v>
      </c>
      <c r="BE704" s="222">
        <f>IF(N704="základní",J704,0)</f>
        <v>0</v>
      </c>
      <c r="BF704" s="222">
        <f>IF(N704="snížená",J704,0)</f>
        <v>0</v>
      </c>
      <c r="BG704" s="222">
        <f>IF(N704="zákl. přenesená",J704,0)</f>
        <v>0</v>
      </c>
      <c r="BH704" s="222">
        <f>IF(N704="sníž. přenesená",J704,0)</f>
        <v>0</v>
      </c>
      <c r="BI704" s="222">
        <f>IF(N704="nulová",J704,0)</f>
        <v>0</v>
      </c>
      <c r="BJ704" s="20" t="s">
        <v>90</v>
      </c>
      <c r="BK704" s="222">
        <f>ROUND(I704*H704,2)</f>
        <v>0</v>
      </c>
      <c r="BL704" s="20" t="s">
        <v>316</v>
      </c>
      <c r="BM704" s="221" t="s">
        <v>1372</v>
      </c>
    </row>
    <row r="705" s="2" customFormat="1">
      <c r="A705" s="42"/>
      <c r="B705" s="43"/>
      <c r="C705" s="44"/>
      <c r="D705" s="243" t="s">
        <v>223</v>
      </c>
      <c r="E705" s="44"/>
      <c r="F705" s="244" t="s">
        <v>931</v>
      </c>
      <c r="G705" s="44"/>
      <c r="H705" s="44"/>
      <c r="I705" s="225"/>
      <c r="J705" s="44"/>
      <c r="K705" s="44"/>
      <c r="L705" s="48"/>
      <c r="M705" s="226"/>
      <c r="N705" s="227"/>
      <c r="O705" s="88"/>
      <c r="P705" s="88"/>
      <c r="Q705" s="88"/>
      <c r="R705" s="88"/>
      <c r="S705" s="88"/>
      <c r="T705" s="89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  <c r="AE705" s="42"/>
      <c r="AT705" s="20" t="s">
        <v>223</v>
      </c>
      <c r="AU705" s="20" t="s">
        <v>21</v>
      </c>
    </row>
    <row r="706" s="13" customFormat="1">
      <c r="A706" s="13"/>
      <c r="B706" s="228"/>
      <c r="C706" s="229"/>
      <c r="D706" s="223" t="s">
        <v>150</v>
      </c>
      <c r="E706" s="230" t="s">
        <v>44</v>
      </c>
      <c r="F706" s="231" t="s">
        <v>1373</v>
      </c>
      <c r="G706" s="229"/>
      <c r="H706" s="232">
        <v>29.204999999999998</v>
      </c>
      <c r="I706" s="233"/>
      <c r="J706" s="229"/>
      <c r="K706" s="229"/>
      <c r="L706" s="234"/>
      <c r="M706" s="235"/>
      <c r="N706" s="236"/>
      <c r="O706" s="236"/>
      <c r="P706" s="236"/>
      <c r="Q706" s="236"/>
      <c r="R706" s="236"/>
      <c r="S706" s="236"/>
      <c r="T706" s="237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8" t="s">
        <v>150</v>
      </c>
      <c r="AU706" s="238" t="s">
        <v>21</v>
      </c>
      <c r="AV706" s="13" t="s">
        <v>21</v>
      </c>
      <c r="AW706" s="13" t="s">
        <v>42</v>
      </c>
      <c r="AX706" s="13" t="s">
        <v>82</v>
      </c>
      <c r="AY706" s="238" t="s">
        <v>128</v>
      </c>
    </row>
    <row r="707" s="13" customFormat="1">
      <c r="A707" s="13"/>
      <c r="B707" s="228"/>
      <c r="C707" s="229"/>
      <c r="D707" s="223" t="s">
        <v>150</v>
      </c>
      <c r="E707" s="230" t="s">
        <v>44</v>
      </c>
      <c r="F707" s="231" t="s">
        <v>1374</v>
      </c>
      <c r="G707" s="229"/>
      <c r="H707" s="232">
        <v>10.368</v>
      </c>
      <c r="I707" s="233"/>
      <c r="J707" s="229"/>
      <c r="K707" s="229"/>
      <c r="L707" s="234"/>
      <c r="M707" s="235"/>
      <c r="N707" s="236"/>
      <c r="O707" s="236"/>
      <c r="P707" s="236"/>
      <c r="Q707" s="236"/>
      <c r="R707" s="236"/>
      <c r="S707" s="236"/>
      <c r="T707" s="237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8" t="s">
        <v>150</v>
      </c>
      <c r="AU707" s="238" t="s">
        <v>21</v>
      </c>
      <c r="AV707" s="13" t="s">
        <v>21</v>
      </c>
      <c r="AW707" s="13" t="s">
        <v>42</v>
      </c>
      <c r="AX707" s="13" t="s">
        <v>82</v>
      </c>
      <c r="AY707" s="238" t="s">
        <v>128</v>
      </c>
    </row>
    <row r="708" s="14" customFormat="1">
      <c r="A708" s="14"/>
      <c r="B708" s="245"/>
      <c r="C708" s="246"/>
      <c r="D708" s="223" t="s">
        <v>150</v>
      </c>
      <c r="E708" s="247" t="s">
        <v>44</v>
      </c>
      <c r="F708" s="248" t="s">
        <v>245</v>
      </c>
      <c r="G708" s="246"/>
      <c r="H708" s="249">
        <v>39.573</v>
      </c>
      <c r="I708" s="250"/>
      <c r="J708" s="246"/>
      <c r="K708" s="246"/>
      <c r="L708" s="251"/>
      <c r="M708" s="252"/>
      <c r="N708" s="253"/>
      <c r="O708" s="253"/>
      <c r="P708" s="253"/>
      <c r="Q708" s="253"/>
      <c r="R708" s="253"/>
      <c r="S708" s="253"/>
      <c r="T708" s="25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5" t="s">
        <v>150</v>
      </c>
      <c r="AU708" s="255" t="s">
        <v>21</v>
      </c>
      <c r="AV708" s="14" t="s">
        <v>146</v>
      </c>
      <c r="AW708" s="14" t="s">
        <v>42</v>
      </c>
      <c r="AX708" s="14" t="s">
        <v>90</v>
      </c>
      <c r="AY708" s="255" t="s">
        <v>128</v>
      </c>
    </row>
    <row r="709" s="2" customFormat="1" ht="16.5" customHeight="1">
      <c r="A709" s="42"/>
      <c r="B709" s="43"/>
      <c r="C709" s="270" t="s">
        <v>1375</v>
      </c>
      <c r="D709" s="270" t="s">
        <v>368</v>
      </c>
      <c r="E709" s="271" t="s">
        <v>922</v>
      </c>
      <c r="F709" s="272" t="s">
        <v>923</v>
      </c>
      <c r="G709" s="273" t="s">
        <v>924</v>
      </c>
      <c r="H709" s="274">
        <v>59.359999999999999</v>
      </c>
      <c r="I709" s="275"/>
      <c r="J709" s="276">
        <f>ROUND(I709*H709,2)</f>
        <v>0</v>
      </c>
      <c r="K709" s="272" t="s">
        <v>44</v>
      </c>
      <c r="L709" s="277"/>
      <c r="M709" s="278" t="s">
        <v>44</v>
      </c>
      <c r="N709" s="279" t="s">
        <v>53</v>
      </c>
      <c r="O709" s="88"/>
      <c r="P709" s="219">
        <f>O709*H709</f>
        <v>0</v>
      </c>
      <c r="Q709" s="219">
        <v>0.001</v>
      </c>
      <c r="R709" s="219">
        <f>Q709*H709</f>
        <v>0.059360000000000003</v>
      </c>
      <c r="S709" s="219">
        <v>0</v>
      </c>
      <c r="T709" s="220">
        <f>S709*H709</f>
        <v>0</v>
      </c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  <c r="AE709" s="42"/>
      <c r="AR709" s="221" t="s">
        <v>420</v>
      </c>
      <c r="AT709" s="221" t="s">
        <v>368</v>
      </c>
      <c r="AU709" s="221" t="s">
        <v>21</v>
      </c>
      <c r="AY709" s="20" t="s">
        <v>128</v>
      </c>
      <c r="BE709" s="222">
        <f>IF(N709="základní",J709,0)</f>
        <v>0</v>
      </c>
      <c r="BF709" s="222">
        <f>IF(N709="snížená",J709,0)</f>
        <v>0</v>
      </c>
      <c r="BG709" s="222">
        <f>IF(N709="zákl. přenesená",J709,0)</f>
        <v>0</v>
      </c>
      <c r="BH709" s="222">
        <f>IF(N709="sníž. přenesená",J709,0)</f>
        <v>0</v>
      </c>
      <c r="BI709" s="222">
        <f>IF(N709="nulová",J709,0)</f>
        <v>0</v>
      </c>
      <c r="BJ709" s="20" t="s">
        <v>90</v>
      </c>
      <c r="BK709" s="222">
        <f>ROUND(I709*H709,2)</f>
        <v>0</v>
      </c>
      <c r="BL709" s="20" t="s">
        <v>316</v>
      </c>
      <c r="BM709" s="221" t="s">
        <v>1376</v>
      </c>
    </row>
    <row r="710" s="13" customFormat="1">
      <c r="A710" s="13"/>
      <c r="B710" s="228"/>
      <c r="C710" s="229"/>
      <c r="D710" s="223" t="s">
        <v>150</v>
      </c>
      <c r="E710" s="229"/>
      <c r="F710" s="231" t="s">
        <v>1377</v>
      </c>
      <c r="G710" s="229"/>
      <c r="H710" s="232">
        <v>59.359999999999999</v>
      </c>
      <c r="I710" s="233"/>
      <c r="J710" s="229"/>
      <c r="K710" s="229"/>
      <c r="L710" s="234"/>
      <c r="M710" s="235"/>
      <c r="N710" s="236"/>
      <c r="O710" s="236"/>
      <c r="P710" s="236"/>
      <c r="Q710" s="236"/>
      <c r="R710" s="236"/>
      <c r="S710" s="236"/>
      <c r="T710" s="237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8" t="s">
        <v>150</v>
      </c>
      <c r="AU710" s="238" t="s">
        <v>21</v>
      </c>
      <c r="AV710" s="13" t="s">
        <v>21</v>
      </c>
      <c r="AW710" s="13" t="s">
        <v>4</v>
      </c>
      <c r="AX710" s="13" t="s">
        <v>90</v>
      </c>
      <c r="AY710" s="238" t="s">
        <v>128</v>
      </c>
    </row>
    <row r="711" s="2" customFormat="1" ht="24.15" customHeight="1">
      <c r="A711" s="42"/>
      <c r="B711" s="43"/>
      <c r="C711" s="210" t="s">
        <v>1378</v>
      </c>
      <c r="D711" s="210" t="s">
        <v>131</v>
      </c>
      <c r="E711" s="211" t="s">
        <v>937</v>
      </c>
      <c r="F711" s="212" t="s">
        <v>938</v>
      </c>
      <c r="G711" s="213" t="s">
        <v>428</v>
      </c>
      <c r="H711" s="214">
        <v>0.070999999999999994</v>
      </c>
      <c r="I711" s="215"/>
      <c r="J711" s="216">
        <f>ROUND(I711*H711,2)</f>
        <v>0</v>
      </c>
      <c r="K711" s="212" t="s">
        <v>221</v>
      </c>
      <c r="L711" s="48"/>
      <c r="M711" s="217" t="s">
        <v>44</v>
      </c>
      <c r="N711" s="218" t="s">
        <v>53</v>
      </c>
      <c r="O711" s="88"/>
      <c r="P711" s="219">
        <f>O711*H711</f>
        <v>0</v>
      </c>
      <c r="Q711" s="219">
        <v>0</v>
      </c>
      <c r="R711" s="219">
        <f>Q711*H711</f>
        <v>0</v>
      </c>
      <c r="S711" s="219">
        <v>0</v>
      </c>
      <c r="T711" s="220">
        <f>S711*H711</f>
        <v>0</v>
      </c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  <c r="AE711" s="42"/>
      <c r="AR711" s="221" t="s">
        <v>316</v>
      </c>
      <c r="AT711" s="221" t="s">
        <v>131</v>
      </c>
      <c r="AU711" s="221" t="s">
        <v>21</v>
      </c>
      <c r="AY711" s="20" t="s">
        <v>128</v>
      </c>
      <c r="BE711" s="222">
        <f>IF(N711="základní",J711,0)</f>
        <v>0</v>
      </c>
      <c r="BF711" s="222">
        <f>IF(N711="snížená",J711,0)</f>
        <v>0</v>
      </c>
      <c r="BG711" s="222">
        <f>IF(N711="zákl. přenesená",J711,0)</f>
        <v>0</v>
      </c>
      <c r="BH711" s="222">
        <f>IF(N711="sníž. přenesená",J711,0)</f>
        <v>0</v>
      </c>
      <c r="BI711" s="222">
        <f>IF(N711="nulová",J711,0)</f>
        <v>0</v>
      </c>
      <c r="BJ711" s="20" t="s">
        <v>90</v>
      </c>
      <c r="BK711" s="222">
        <f>ROUND(I711*H711,2)</f>
        <v>0</v>
      </c>
      <c r="BL711" s="20" t="s">
        <v>316</v>
      </c>
      <c r="BM711" s="221" t="s">
        <v>1379</v>
      </c>
    </row>
    <row r="712" s="2" customFormat="1">
      <c r="A712" s="42"/>
      <c r="B712" s="43"/>
      <c r="C712" s="44"/>
      <c r="D712" s="243" t="s">
        <v>223</v>
      </c>
      <c r="E712" s="44"/>
      <c r="F712" s="244" t="s">
        <v>940</v>
      </c>
      <c r="G712" s="44"/>
      <c r="H712" s="44"/>
      <c r="I712" s="225"/>
      <c r="J712" s="44"/>
      <c r="K712" s="44"/>
      <c r="L712" s="48"/>
      <c r="M712" s="226"/>
      <c r="N712" s="227"/>
      <c r="O712" s="88"/>
      <c r="P712" s="88"/>
      <c r="Q712" s="88"/>
      <c r="R712" s="88"/>
      <c r="S712" s="88"/>
      <c r="T712" s="89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T712" s="20" t="s">
        <v>223</v>
      </c>
      <c r="AU712" s="20" t="s">
        <v>21</v>
      </c>
    </row>
    <row r="713" s="12" customFormat="1" ht="22.8" customHeight="1">
      <c r="A713" s="12"/>
      <c r="B713" s="194"/>
      <c r="C713" s="195"/>
      <c r="D713" s="196" t="s">
        <v>81</v>
      </c>
      <c r="E713" s="208" t="s">
        <v>941</v>
      </c>
      <c r="F713" s="208" t="s">
        <v>942</v>
      </c>
      <c r="G713" s="195"/>
      <c r="H713" s="195"/>
      <c r="I713" s="198"/>
      <c r="J713" s="209">
        <f>BK713</f>
        <v>0</v>
      </c>
      <c r="K713" s="195"/>
      <c r="L713" s="200"/>
      <c r="M713" s="201"/>
      <c r="N713" s="202"/>
      <c r="O713" s="202"/>
      <c r="P713" s="203">
        <f>SUM(P714:P720)</f>
        <v>0</v>
      </c>
      <c r="Q713" s="202"/>
      <c r="R713" s="203">
        <f>SUM(R714:R720)</f>
        <v>0.0018984000000000002</v>
      </c>
      <c r="S713" s="202"/>
      <c r="T713" s="204">
        <f>SUM(T714:T720)</f>
        <v>0</v>
      </c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R713" s="205" t="s">
        <v>21</v>
      </c>
      <c r="AT713" s="206" t="s">
        <v>81</v>
      </c>
      <c r="AU713" s="206" t="s">
        <v>90</v>
      </c>
      <c r="AY713" s="205" t="s">
        <v>128</v>
      </c>
      <c r="BK713" s="207">
        <f>SUM(BK714:BK720)</f>
        <v>0</v>
      </c>
    </row>
    <row r="714" s="2" customFormat="1" ht="16.5" customHeight="1">
      <c r="A714" s="42"/>
      <c r="B714" s="43"/>
      <c r="C714" s="210" t="s">
        <v>1380</v>
      </c>
      <c r="D714" s="210" t="s">
        <v>131</v>
      </c>
      <c r="E714" s="211" t="s">
        <v>1381</v>
      </c>
      <c r="F714" s="212" t="s">
        <v>1382</v>
      </c>
      <c r="G714" s="213" t="s">
        <v>388</v>
      </c>
      <c r="H714" s="214">
        <v>2</v>
      </c>
      <c r="I714" s="215"/>
      <c r="J714" s="216">
        <f>ROUND(I714*H714,2)</f>
        <v>0</v>
      </c>
      <c r="K714" s="212" t="s">
        <v>221</v>
      </c>
      <c r="L714" s="48"/>
      <c r="M714" s="217" t="s">
        <v>44</v>
      </c>
      <c r="N714" s="218" t="s">
        <v>53</v>
      </c>
      <c r="O714" s="88"/>
      <c r="P714" s="219">
        <f>O714*H714</f>
        <v>0</v>
      </c>
      <c r="Q714" s="219">
        <v>2.0000000000000002E-05</v>
      </c>
      <c r="R714" s="219">
        <f>Q714*H714</f>
        <v>4.0000000000000003E-05</v>
      </c>
      <c r="S714" s="219">
        <v>0</v>
      </c>
      <c r="T714" s="220">
        <f>S714*H714</f>
        <v>0</v>
      </c>
      <c r="U714" s="42"/>
      <c r="V714" s="42"/>
      <c r="W714" s="42"/>
      <c r="X714" s="42"/>
      <c r="Y714" s="42"/>
      <c r="Z714" s="42"/>
      <c r="AA714" s="42"/>
      <c r="AB714" s="42"/>
      <c r="AC714" s="42"/>
      <c r="AD714" s="42"/>
      <c r="AE714" s="42"/>
      <c r="AR714" s="221" t="s">
        <v>316</v>
      </c>
      <c r="AT714" s="221" t="s">
        <v>131</v>
      </c>
      <c r="AU714" s="221" t="s">
        <v>21</v>
      </c>
      <c r="AY714" s="20" t="s">
        <v>128</v>
      </c>
      <c r="BE714" s="222">
        <f>IF(N714="základní",J714,0)</f>
        <v>0</v>
      </c>
      <c r="BF714" s="222">
        <f>IF(N714="snížená",J714,0)</f>
        <v>0</v>
      </c>
      <c r="BG714" s="222">
        <f>IF(N714="zákl. přenesená",J714,0)</f>
        <v>0</v>
      </c>
      <c r="BH714" s="222">
        <f>IF(N714="sníž. přenesená",J714,0)</f>
        <v>0</v>
      </c>
      <c r="BI714" s="222">
        <f>IF(N714="nulová",J714,0)</f>
        <v>0</v>
      </c>
      <c r="BJ714" s="20" t="s">
        <v>90</v>
      </c>
      <c r="BK714" s="222">
        <f>ROUND(I714*H714,2)</f>
        <v>0</v>
      </c>
      <c r="BL714" s="20" t="s">
        <v>316</v>
      </c>
      <c r="BM714" s="221" t="s">
        <v>1383</v>
      </c>
    </row>
    <row r="715" s="2" customFormat="1">
      <c r="A715" s="42"/>
      <c r="B715" s="43"/>
      <c r="C715" s="44"/>
      <c r="D715" s="243" t="s">
        <v>223</v>
      </c>
      <c r="E715" s="44"/>
      <c r="F715" s="244" t="s">
        <v>1384</v>
      </c>
      <c r="G715" s="44"/>
      <c r="H715" s="44"/>
      <c r="I715" s="225"/>
      <c r="J715" s="44"/>
      <c r="K715" s="44"/>
      <c r="L715" s="48"/>
      <c r="M715" s="226"/>
      <c r="N715" s="227"/>
      <c r="O715" s="88"/>
      <c r="P715" s="88"/>
      <c r="Q715" s="88"/>
      <c r="R715" s="88"/>
      <c r="S715" s="88"/>
      <c r="T715" s="89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  <c r="AE715" s="42"/>
      <c r="AT715" s="20" t="s">
        <v>223</v>
      </c>
      <c r="AU715" s="20" t="s">
        <v>21</v>
      </c>
    </row>
    <row r="716" s="13" customFormat="1">
      <c r="A716" s="13"/>
      <c r="B716" s="228"/>
      <c r="C716" s="229"/>
      <c r="D716" s="223" t="s">
        <v>150</v>
      </c>
      <c r="E716" s="230" t="s">
        <v>44</v>
      </c>
      <c r="F716" s="231" t="s">
        <v>1208</v>
      </c>
      <c r="G716" s="229"/>
      <c r="H716" s="232">
        <v>2</v>
      </c>
      <c r="I716" s="233"/>
      <c r="J716" s="229"/>
      <c r="K716" s="229"/>
      <c r="L716" s="234"/>
      <c r="M716" s="235"/>
      <c r="N716" s="236"/>
      <c r="O716" s="236"/>
      <c r="P716" s="236"/>
      <c r="Q716" s="236"/>
      <c r="R716" s="236"/>
      <c r="S716" s="236"/>
      <c r="T716" s="237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8" t="s">
        <v>150</v>
      </c>
      <c r="AU716" s="238" t="s">
        <v>21</v>
      </c>
      <c r="AV716" s="13" t="s">
        <v>21</v>
      </c>
      <c r="AW716" s="13" t="s">
        <v>42</v>
      </c>
      <c r="AX716" s="13" t="s">
        <v>90</v>
      </c>
      <c r="AY716" s="238" t="s">
        <v>128</v>
      </c>
    </row>
    <row r="717" s="2" customFormat="1" ht="16.5" customHeight="1">
      <c r="A717" s="42"/>
      <c r="B717" s="43"/>
      <c r="C717" s="270" t="s">
        <v>1385</v>
      </c>
      <c r="D717" s="270" t="s">
        <v>368</v>
      </c>
      <c r="E717" s="271" t="s">
        <v>1386</v>
      </c>
      <c r="F717" s="272" t="s">
        <v>1387</v>
      </c>
      <c r="G717" s="273" t="s">
        <v>388</v>
      </c>
      <c r="H717" s="274">
        <v>1.01</v>
      </c>
      <c r="I717" s="275"/>
      <c r="J717" s="276">
        <f>ROUND(I717*H717,2)</f>
        <v>0</v>
      </c>
      <c r="K717" s="272" t="s">
        <v>221</v>
      </c>
      <c r="L717" s="277"/>
      <c r="M717" s="278" t="s">
        <v>44</v>
      </c>
      <c r="N717" s="279" t="s">
        <v>53</v>
      </c>
      <c r="O717" s="88"/>
      <c r="P717" s="219">
        <f>O717*H717</f>
        <v>0</v>
      </c>
      <c r="Q717" s="219">
        <v>0.0018400000000000001</v>
      </c>
      <c r="R717" s="219">
        <f>Q717*H717</f>
        <v>0.0018584000000000001</v>
      </c>
      <c r="S717" s="219">
        <v>0</v>
      </c>
      <c r="T717" s="220">
        <f>S717*H717</f>
        <v>0</v>
      </c>
      <c r="U717" s="42"/>
      <c r="V717" s="42"/>
      <c r="W717" s="42"/>
      <c r="X717" s="42"/>
      <c r="Y717" s="42"/>
      <c r="Z717" s="42"/>
      <c r="AA717" s="42"/>
      <c r="AB717" s="42"/>
      <c r="AC717" s="42"/>
      <c r="AD717" s="42"/>
      <c r="AE717" s="42"/>
      <c r="AR717" s="221" t="s">
        <v>420</v>
      </c>
      <c r="AT717" s="221" t="s">
        <v>368</v>
      </c>
      <c r="AU717" s="221" t="s">
        <v>21</v>
      </c>
      <c r="AY717" s="20" t="s">
        <v>128</v>
      </c>
      <c r="BE717" s="222">
        <f>IF(N717="základní",J717,0)</f>
        <v>0</v>
      </c>
      <c r="BF717" s="222">
        <f>IF(N717="snížená",J717,0)</f>
        <v>0</v>
      </c>
      <c r="BG717" s="222">
        <f>IF(N717="zákl. přenesená",J717,0)</f>
        <v>0</v>
      </c>
      <c r="BH717" s="222">
        <f>IF(N717="sníž. přenesená",J717,0)</f>
        <v>0</v>
      </c>
      <c r="BI717" s="222">
        <f>IF(N717="nulová",J717,0)</f>
        <v>0</v>
      </c>
      <c r="BJ717" s="20" t="s">
        <v>90</v>
      </c>
      <c r="BK717" s="222">
        <f>ROUND(I717*H717,2)</f>
        <v>0</v>
      </c>
      <c r="BL717" s="20" t="s">
        <v>316</v>
      </c>
      <c r="BM717" s="221" t="s">
        <v>1388</v>
      </c>
    </row>
    <row r="718" s="13" customFormat="1">
      <c r="A718" s="13"/>
      <c r="B718" s="228"/>
      <c r="C718" s="229"/>
      <c r="D718" s="223" t="s">
        <v>150</v>
      </c>
      <c r="E718" s="229"/>
      <c r="F718" s="231" t="s">
        <v>498</v>
      </c>
      <c r="G718" s="229"/>
      <c r="H718" s="232">
        <v>1.01</v>
      </c>
      <c r="I718" s="233"/>
      <c r="J718" s="229"/>
      <c r="K718" s="229"/>
      <c r="L718" s="234"/>
      <c r="M718" s="235"/>
      <c r="N718" s="236"/>
      <c r="O718" s="236"/>
      <c r="P718" s="236"/>
      <c r="Q718" s="236"/>
      <c r="R718" s="236"/>
      <c r="S718" s="236"/>
      <c r="T718" s="237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38" t="s">
        <v>150</v>
      </c>
      <c r="AU718" s="238" t="s">
        <v>21</v>
      </c>
      <c r="AV718" s="13" t="s">
        <v>21</v>
      </c>
      <c r="AW718" s="13" t="s">
        <v>4</v>
      </c>
      <c r="AX718" s="13" t="s">
        <v>90</v>
      </c>
      <c r="AY718" s="238" t="s">
        <v>128</v>
      </c>
    </row>
    <row r="719" s="2" customFormat="1" ht="24.15" customHeight="1">
      <c r="A719" s="42"/>
      <c r="B719" s="43"/>
      <c r="C719" s="210" t="s">
        <v>1389</v>
      </c>
      <c r="D719" s="210" t="s">
        <v>131</v>
      </c>
      <c r="E719" s="211" t="s">
        <v>957</v>
      </c>
      <c r="F719" s="212" t="s">
        <v>958</v>
      </c>
      <c r="G719" s="213" t="s">
        <v>428</v>
      </c>
      <c r="H719" s="214">
        <v>0.002</v>
      </c>
      <c r="I719" s="215"/>
      <c r="J719" s="216">
        <f>ROUND(I719*H719,2)</f>
        <v>0</v>
      </c>
      <c r="K719" s="212" t="s">
        <v>221</v>
      </c>
      <c r="L719" s="48"/>
      <c r="M719" s="217" t="s">
        <v>44</v>
      </c>
      <c r="N719" s="218" t="s">
        <v>53</v>
      </c>
      <c r="O719" s="88"/>
      <c r="P719" s="219">
        <f>O719*H719</f>
        <v>0</v>
      </c>
      <c r="Q719" s="219">
        <v>0</v>
      </c>
      <c r="R719" s="219">
        <f>Q719*H719</f>
        <v>0</v>
      </c>
      <c r="S719" s="219">
        <v>0</v>
      </c>
      <c r="T719" s="220">
        <f>S719*H719</f>
        <v>0</v>
      </c>
      <c r="U719" s="42"/>
      <c r="V719" s="42"/>
      <c r="W719" s="42"/>
      <c r="X719" s="42"/>
      <c r="Y719" s="42"/>
      <c r="Z719" s="42"/>
      <c r="AA719" s="42"/>
      <c r="AB719" s="42"/>
      <c r="AC719" s="42"/>
      <c r="AD719" s="42"/>
      <c r="AE719" s="42"/>
      <c r="AR719" s="221" t="s">
        <v>316</v>
      </c>
      <c r="AT719" s="221" t="s">
        <v>131</v>
      </c>
      <c r="AU719" s="221" t="s">
        <v>21</v>
      </c>
      <c r="AY719" s="20" t="s">
        <v>128</v>
      </c>
      <c r="BE719" s="222">
        <f>IF(N719="základní",J719,0)</f>
        <v>0</v>
      </c>
      <c r="BF719" s="222">
        <f>IF(N719="snížená",J719,0)</f>
        <v>0</v>
      </c>
      <c r="BG719" s="222">
        <f>IF(N719="zákl. přenesená",J719,0)</f>
        <v>0</v>
      </c>
      <c r="BH719" s="222">
        <f>IF(N719="sníž. přenesená",J719,0)</f>
        <v>0</v>
      </c>
      <c r="BI719" s="222">
        <f>IF(N719="nulová",J719,0)</f>
        <v>0</v>
      </c>
      <c r="BJ719" s="20" t="s">
        <v>90</v>
      </c>
      <c r="BK719" s="222">
        <f>ROUND(I719*H719,2)</f>
        <v>0</v>
      </c>
      <c r="BL719" s="20" t="s">
        <v>316</v>
      </c>
      <c r="BM719" s="221" t="s">
        <v>1390</v>
      </c>
    </row>
    <row r="720" s="2" customFormat="1">
      <c r="A720" s="42"/>
      <c r="B720" s="43"/>
      <c r="C720" s="44"/>
      <c r="D720" s="243" t="s">
        <v>223</v>
      </c>
      <c r="E720" s="44"/>
      <c r="F720" s="244" t="s">
        <v>960</v>
      </c>
      <c r="G720" s="44"/>
      <c r="H720" s="44"/>
      <c r="I720" s="225"/>
      <c r="J720" s="44"/>
      <c r="K720" s="44"/>
      <c r="L720" s="48"/>
      <c r="M720" s="290"/>
      <c r="N720" s="291"/>
      <c r="O720" s="292"/>
      <c r="P720" s="292"/>
      <c r="Q720" s="292"/>
      <c r="R720" s="292"/>
      <c r="S720" s="292"/>
      <c r="T720" s="293"/>
      <c r="U720" s="42"/>
      <c r="V720" s="42"/>
      <c r="W720" s="42"/>
      <c r="X720" s="42"/>
      <c r="Y720" s="42"/>
      <c r="Z720" s="42"/>
      <c r="AA720" s="42"/>
      <c r="AB720" s="42"/>
      <c r="AC720" s="42"/>
      <c r="AD720" s="42"/>
      <c r="AE720" s="42"/>
      <c r="AT720" s="20" t="s">
        <v>223</v>
      </c>
      <c r="AU720" s="20" t="s">
        <v>21</v>
      </c>
    </row>
    <row r="721" s="2" customFormat="1" ht="6.96" customHeight="1">
      <c r="A721" s="42"/>
      <c r="B721" s="63"/>
      <c r="C721" s="64"/>
      <c r="D721" s="64"/>
      <c r="E721" s="64"/>
      <c r="F721" s="64"/>
      <c r="G721" s="64"/>
      <c r="H721" s="64"/>
      <c r="I721" s="64"/>
      <c r="J721" s="64"/>
      <c r="K721" s="64"/>
      <c r="L721" s="48"/>
      <c r="M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/>
      <c r="AE721" s="42"/>
    </row>
  </sheetData>
  <sheetProtection sheet="1" autoFilter="0" formatColumns="0" formatRows="0" objects="1" scenarios="1" spinCount="100000" saltValue="tKMNNoh/t05doi4k82CbItcmvhT8WAfhjPrspGmh+DFwESdCvsmoaqEMkL1BlIClrCxwtnvhJgsfNMaNMORgGQ==" hashValue="z19jUMhx5mz8IV+faP8f4Jun1jor7UNhPkTQ4gK7LNi3NSux6gao+bNQ/26rOGLrSR3tpfAZRlVNaMUq4ESQGQ==" algorithmName="SHA-512" password="88F3"/>
  <autoFilter ref="C91:K720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4_02/113107322"/>
    <hyperlink ref="F99" r:id="rId2" display="https://podminky.urs.cz/item/CS_URS_2024_02/113107342"/>
    <hyperlink ref="F102" r:id="rId3" display="https://podminky.urs.cz/item/CS_URS_2024_02/113154512"/>
    <hyperlink ref="F105" r:id="rId4" display="https://podminky.urs.cz/item/CS_URS_2024_02/113202111"/>
    <hyperlink ref="F108" r:id="rId5" display="https://podminky.urs.cz/item/CS_URS_2024_02/115101201"/>
    <hyperlink ref="F111" r:id="rId6" display="https://podminky.urs.cz/item/CS_URS_2024_02/115101301"/>
    <hyperlink ref="F114" r:id="rId7" display="https://podminky.urs.cz/item/CS_URS_2024_02/121151106"/>
    <hyperlink ref="F121" r:id="rId8" display="https://podminky.urs.cz/item/CS_URS_2024_02/131151201"/>
    <hyperlink ref="F132" r:id="rId9" display="https://podminky.urs.cz/item/CS_URS_2024_02/131251201"/>
    <hyperlink ref="F150" r:id="rId10" display="https://podminky.urs.cz/item/CS_URS_2024_02/131252502"/>
    <hyperlink ref="F153" r:id="rId11" display="https://podminky.urs.cz/item/CS_URS_2024_02/131351201"/>
    <hyperlink ref="F164" r:id="rId12" display="https://podminky.urs.cz/item/CS_URS_2024_02/151201201"/>
    <hyperlink ref="F174" r:id="rId13" display="https://podminky.urs.cz/item/CS_URS_2024_02/151201211"/>
    <hyperlink ref="F184" r:id="rId14" display="https://podminky.urs.cz/item/CS_URS_2024_02/151201301"/>
    <hyperlink ref="F194" r:id="rId15" display="https://podminky.urs.cz/item/CS_URS_2024_02/151201311"/>
    <hyperlink ref="F204" r:id="rId16" display="https://podminky.urs.cz/item/CS_URS_2024_02/162751117"/>
    <hyperlink ref="F210" r:id="rId17" display="https://podminky.urs.cz/item/CS_URS_2024_02/162751119"/>
    <hyperlink ref="F217" r:id="rId18" display="https://podminky.urs.cz/item/CS_URS_2024_02/171201221"/>
    <hyperlink ref="F224" r:id="rId19" display="https://podminky.urs.cz/item/CS_URS_2024_02/171251201"/>
    <hyperlink ref="F228" r:id="rId20" display="https://podminky.urs.cz/item/CS_URS_2024_02/174151101"/>
    <hyperlink ref="F251" r:id="rId21" display="https://podminky.urs.cz/item/CS_URS_2024_02/175151101"/>
    <hyperlink ref="F260" r:id="rId22" display="https://podminky.urs.cz/item/CS_URS_2024_02/175151109"/>
    <hyperlink ref="F271" r:id="rId23" display="https://podminky.urs.cz/item/CS_URS_2024_02/181351006"/>
    <hyperlink ref="F280" r:id="rId24" display="https://podminky.urs.cz/item/CS_URS_2024_02/181411121"/>
    <hyperlink ref="F288" r:id="rId25" display="https://podminky.urs.cz/item/CS_URS_2024_02/211971110"/>
    <hyperlink ref="F293" r:id="rId26" display="https://podminky.urs.cz/item/CS_URS_2024_02/212751106"/>
    <hyperlink ref="F304" r:id="rId27" display="https://podminky.urs.cz/item/CS_URS_2024_02/242111113"/>
    <hyperlink ref="F309" r:id="rId28" display="https://podminky.urs.cz/item/CS_URS_2024_02/275313511"/>
    <hyperlink ref="F312" r:id="rId29" display="https://podminky.urs.cz/item/CS_URS_2024_02/278381541"/>
    <hyperlink ref="F320" r:id="rId30" display="https://podminky.urs.cz/item/CS_URS_2024_02/338171123"/>
    <hyperlink ref="F332" r:id="rId31" display="https://podminky.urs.cz/item/CS_URS_2024_02/359901212"/>
    <hyperlink ref="F336" r:id="rId32" display="https://podminky.urs.cz/item/CS_URS_2024_02/452312141"/>
    <hyperlink ref="F339" r:id="rId33" display="https://podminky.urs.cz/item/CS_URS_2024_02/452313141"/>
    <hyperlink ref="F345" r:id="rId34" display="https://podminky.urs.cz/item/CS_URS_2024_02/452353111"/>
    <hyperlink ref="F351" r:id="rId35" display="https://podminky.urs.cz/item/CS_URS_2024_02/452353112"/>
    <hyperlink ref="F358" r:id="rId36" display="https://podminky.urs.cz/item/CS_URS_2024_02/564861011"/>
    <hyperlink ref="F361" r:id="rId37" display="https://podminky.urs.cz/item/CS_URS_2024_02/565155101"/>
    <hyperlink ref="F364" r:id="rId38" display="https://podminky.urs.cz/item/CS_URS_2024_02/573231108"/>
    <hyperlink ref="F367" r:id="rId39" display="https://podminky.urs.cz/item/CS_URS_2024_02/577134131"/>
    <hyperlink ref="F371" r:id="rId40" display="https://podminky.urs.cz/item/CS_URS_2024_02/850361811"/>
    <hyperlink ref="F376" r:id="rId41" display="https://podminky.urs.cz/item/CS_URS_2024_02/857242122"/>
    <hyperlink ref="F390" r:id="rId42" display="https://podminky.urs.cz/item/CS_URS_2024_02/857262122"/>
    <hyperlink ref="F398" r:id="rId43" display="https://podminky.urs.cz/item/CS_URS_2024_02/857352122"/>
    <hyperlink ref="F428" r:id="rId44" display="https://podminky.urs.cz/item/CS_URS_2024_02/857354122"/>
    <hyperlink ref="F433" r:id="rId45" display="https://podminky.urs.cz/item/CS_URS_2024_02/871251141"/>
    <hyperlink ref="F438" r:id="rId46" display="https://podminky.urs.cz/item/CS_URS_2024_02/871351142"/>
    <hyperlink ref="F443" r:id="rId47" display="https://podminky.urs.cz/item/CS_URS_2024_02/877251101"/>
    <hyperlink ref="F457" r:id="rId48" display="https://podminky.urs.cz/item/CS_URS_2024_02/877351102"/>
    <hyperlink ref="F472" r:id="rId49" display="https://podminky.urs.cz/item/CS_URS_2024_02/871211141"/>
    <hyperlink ref="F478" r:id="rId50" display="https://podminky.urs.cz/item/CS_URS_2024_02/871251811"/>
    <hyperlink ref="F481" r:id="rId51" display="https://podminky.urs.cz/item/CS_URS_2024_02/891171321"/>
    <hyperlink ref="F488" r:id="rId52" display="https://podminky.urs.cz/item/CS_URS_2024_02/877212001"/>
    <hyperlink ref="F493" r:id="rId53" display="https://podminky.urs.cz/item/CS_URS_2024_02/891181295"/>
    <hyperlink ref="F496" r:id="rId54" display="https://podminky.urs.cz/item/CS_URS_2024_02/891213222"/>
    <hyperlink ref="F501" r:id="rId55" display="https://podminky.urs.cz/item/CS_URS_2024_02/891241112"/>
    <hyperlink ref="F510" r:id="rId56" display="https://podminky.urs.cz/item/CS_URS_2024_02/891241222"/>
    <hyperlink ref="F517" r:id="rId57" display="https://podminky.urs.cz/item/CS_URS_2024_02/891242312"/>
    <hyperlink ref="F521" r:id="rId58" display="https://podminky.urs.cz/item/CS_URS_2024_02/891245321"/>
    <hyperlink ref="F524" r:id="rId59" display="https://podminky.urs.cz/item/CS_URS_2024_02/891247112"/>
    <hyperlink ref="F529" r:id="rId60" display="https://podminky.urs.cz/item/CS_URS_2024_02/891261222"/>
    <hyperlink ref="F536" r:id="rId61" display="https://podminky.urs.cz/item/CS_URS_2024_02/891351112"/>
    <hyperlink ref="F543" r:id="rId62" display="https://podminky.urs.cz/item/CS_URS_2024_02/891351222"/>
    <hyperlink ref="F550" r:id="rId63" display="https://podminky.urs.cz/item/CS_URS_2024_02/891359111"/>
    <hyperlink ref="F557" r:id="rId64" display="https://podminky.urs.cz/item/CS_URS_2024_02/892233122"/>
    <hyperlink ref="F560" r:id="rId65" display="https://podminky.urs.cz/item/CS_URS_2024_02/892241111"/>
    <hyperlink ref="F563" r:id="rId66" display="https://podminky.urs.cz/item/CS_URS_2024_02/892271111"/>
    <hyperlink ref="F566" r:id="rId67" display="https://podminky.urs.cz/item/CS_URS_2024_02/892273122"/>
    <hyperlink ref="F569" r:id="rId68" display="https://podminky.urs.cz/item/CS_URS_2024_02/892351111"/>
    <hyperlink ref="F572" r:id="rId69" display="https://podminky.urs.cz/item/CS_URS_2024_02/892353122"/>
    <hyperlink ref="F575" r:id="rId70" display="https://podminky.urs.cz/item/CS_URS_2024_02/892372111"/>
    <hyperlink ref="F580" r:id="rId71" display="https://podminky.urs.cz/item/CS_URS_2024_02/894414211"/>
    <hyperlink ref="F588" r:id="rId72" display="https://podminky.urs.cz/item/CS_URS_2024_02/899112112"/>
    <hyperlink ref="F593" r:id="rId73" display="https://podminky.urs.cz/item/CS_URS_2024_02/899401112"/>
    <hyperlink ref="F598" r:id="rId74" display="https://podminky.urs.cz/item/CS_URS_2024_02/899501411"/>
    <hyperlink ref="F601" r:id="rId75" display="https://podminky.urs.cz/item/CS_URS_2024_02/899721112"/>
    <hyperlink ref="F606" r:id="rId76" display="https://podminky.urs.cz/item/CS_URS_2024_02/899722113"/>
    <hyperlink ref="F612" r:id="rId77" display="https://podminky.urs.cz/item/CS_URS_2024_02/916131213"/>
    <hyperlink ref="F615" r:id="rId78" display="https://podminky.urs.cz/item/CS_URS_2024_02/919732211"/>
    <hyperlink ref="F618" r:id="rId79" display="https://podminky.urs.cz/item/CS_URS_2024_02/919735113"/>
    <hyperlink ref="F621" r:id="rId80" display="https://podminky.urs.cz/item/CS_URS_2024_02/952901411"/>
    <hyperlink ref="F624" r:id="rId81" display="https://podminky.urs.cz/item/CS_URS_2024_02/952905131"/>
    <hyperlink ref="F627" r:id="rId82" display="https://podminky.urs.cz/item/CS_URS_2024_02/952905212"/>
    <hyperlink ref="F630" r:id="rId83" display="https://podminky.urs.cz/item/CS_URS_2024_02/952905221"/>
    <hyperlink ref="F633" r:id="rId84" display="https://podminky.urs.cz/item/CS_URS_2024_02/976083141"/>
    <hyperlink ref="F636" r:id="rId85" display="https://podminky.urs.cz/item/CS_URS_2024_02/977151125"/>
    <hyperlink ref="F639" r:id="rId86" display="https://podminky.urs.cz/item/CS_URS_2024_02/977151128"/>
    <hyperlink ref="F642" r:id="rId87" display="https://podminky.urs.cz/item/CS_URS_2024_02/979024443"/>
    <hyperlink ref="F645" r:id="rId88" display="https://podminky.urs.cz/item/CS_URS_2024_02/985121122"/>
    <hyperlink ref="F650" r:id="rId89" display="https://podminky.urs.cz/item/CS_URS_2024_02/985311112"/>
    <hyperlink ref="F656" r:id="rId90" display="https://podminky.urs.cz/item/CS_URS_2024_02/985311114"/>
    <hyperlink ref="F666" r:id="rId91" display="https://podminky.urs.cz/item/CS_URS_2024_02/997013501"/>
    <hyperlink ref="F669" r:id="rId92" display="https://podminky.urs.cz/item/CS_URS_2024_02/997013509"/>
    <hyperlink ref="F673" r:id="rId93" display="https://podminky.urs.cz/item/CS_URS_2024_02/997013871"/>
    <hyperlink ref="F676" r:id="rId94" display="https://podminky.urs.cz/item/CS_URS_2024_02/997221551"/>
    <hyperlink ref="F681" r:id="rId95" display="https://podminky.urs.cz/item/CS_URS_2024_02/997221559"/>
    <hyperlink ref="F687" r:id="rId96" display="https://podminky.urs.cz/item/CS_URS_2024_02/997221873"/>
    <hyperlink ref="F690" r:id="rId97" display="https://podminky.urs.cz/item/CS_URS_2024_02/997221875"/>
    <hyperlink ref="F694" r:id="rId98" display="https://podminky.urs.cz/item/CS_URS_2024_02/998276101"/>
    <hyperlink ref="F698" r:id="rId99" display="https://podminky.urs.cz/item/CS_URS_2024_02/711191101"/>
    <hyperlink ref="F705" r:id="rId100" display="https://podminky.urs.cz/item/CS_URS_2024_02/711192101"/>
    <hyperlink ref="F712" r:id="rId101" display="https://podminky.urs.cz/item/CS_URS_2024_02/998711101"/>
    <hyperlink ref="F715" r:id="rId102" display="https://podminky.urs.cz/item/CS_URS_2024_02/722239106"/>
    <hyperlink ref="F720" r:id="rId103" display="https://podminky.urs.cz/item/CS_URS_2024_02/998722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101</v>
      </c>
      <c r="AZ2" s="242" t="s">
        <v>188</v>
      </c>
      <c r="BA2" s="242" t="s">
        <v>189</v>
      </c>
      <c r="BB2" s="242" t="s">
        <v>190</v>
      </c>
      <c r="BC2" s="242" t="s">
        <v>367</v>
      </c>
      <c r="BD2" s="242" t="s">
        <v>21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21</v>
      </c>
      <c r="AZ3" s="242" t="s">
        <v>192</v>
      </c>
      <c r="BA3" s="242" t="s">
        <v>193</v>
      </c>
      <c r="BB3" s="242" t="s">
        <v>194</v>
      </c>
      <c r="BC3" s="242" t="s">
        <v>379</v>
      </c>
      <c r="BD3" s="242" t="s">
        <v>21</v>
      </c>
    </row>
    <row r="4" s="1" customFormat="1" ht="24.96" customHeight="1">
      <c r="B4" s="23"/>
      <c r="D4" s="134" t="s">
        <v>102</v>
      </c>
      <c r="L4" s="23"/>
      <c r="M4" s="135" t="s">
        <v>10</v>
      </c>
      <c r="AT4" s="20" t="s">
        <v>4</v>
      </c>
      <c r="AZ4" s="242" t="s">
        <v>199</v>
      </c>
      <c r="BA4" s="242" t="s">
        <v>200</v>
      </c>
      <c r="BB4" s="242" t="s">
        <v>194</v>
      </c>
      <c r="BC4" s="242" t="s">
        <v>142</v>
      </c>
      <c r="BD4" s="242" t="s">
        <v>21</v>
      </c>
    </row>
    <row r="5" s="1" customFormat="1" ht="6.96" customHeight="1">
      <c r="B5" s="23"/>
      <c r="L5" s="23"/>
      <c r="AZ5" s="242" t="s">
        <v>963</v>
      </c>
      <c r="BA5" s="242" t="s">
        <v>964</v>
      </c>
      <c r="BB5" s="242" t="s">
        <v>194</v>
      </c>
      <c r="BC5" s="242" t="s">
        <v>1391</v>
      </c>
      <c r="BD5" s="242" t="s">
        <v>21</v>
      </c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Obnova vodovodu Měšice - Smyslov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103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1392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26. 8. 2024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21.84" customHeight="1">
      <c r="A13" s="42"/>
      <c r="B13" s="48"/>
      <c r="C13" s="42"/>
      <c r="D13" s="142" t="s">
        <v>26</v>
      </c>
      <c r="E13" s="42"/>
      <c r="F13" s="143" t="s">
        <v>27</v>
      </c>
      <c r="G13" s="42"/>
      <c r="H13" s="42"/>
      <c r="I13" s="142" t="s">
        <v>28</v>
      </c>
      <c r="J13" s="143" t="s">
        <v>29</v>
      </c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30</v>
      </c>
      <c r="E14" s="42"/>
      <c r="F14" s="42"/>
      <c r="G14" s="42"/>
      <c r="H14" s="42"/>
      <c r="I14" s="136" t="s">
        <v>31</v>
      </c>
      <c r="J14" s="140" t="s">
        <v>32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33</v>
      </c>
      <c r="F15" s="42"/>
      <c r="G15" s="42"/>
      <c r="H15" s="42"/>
      <c r="I15" s="136" t="s">
        <v>34</v>
      </c>
      <c r="J15" s="140" t="s">
        <v>35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36</v>
      </c>
      <c r="E17" s="42"/>
      <c r="F17" s="42"/>
      <c r="G17" s="42"/>
      <c r="H17" s="42"/>
      <c r="I17" s="136" t="s">
        <v>31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34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38</v>
      </c>
      <c r="E20" s="42"/>
      <c r="F20" s="42"/>
      <c r="G20" s="42"/>
      <c r="H20" s="42"/>
      <c r="I20" s="136" t="s">
        <v>31</v>
      </c>
      <c r="J20" s="140" t="s">
        <v>39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40</v>
      </c>
      <c r="F21" s="42"/>
      <c r="G21" s="42"/>
      <c r="H21" s="42"/>
      <c r="I21" s="136" t="s">
        <v>34</v>
      </c>
      <c r="J21" s="140" t="s">
        <v>41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43</v>
      </c>
      <c r="E23" s="42"/>
      <c r="F23" s="42"/>
      <c r="G23" s="42"/>
      <c r="H23" s="42"/>
      <c r="I23" s="136" t="s">
        <v>31</v>
      </c>
      <c r="J23" s="140" t="s">
        <v>44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45</v>
      </c>
      <c r="F24" s="42"/>
      <c r="G24" s="42"/>
      <c r="H24" s="42"/>
      <c r="I24" s="136" t="s">
        <v>34</v>
      </c>
      <c r="J24" s="140" t="s">
        <v>44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46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4"/>
      <c r="B27" s="145"/>
      <c r="C27" s="144"/>
      <c r="D27" s="144"/>
      <c r="E27" s="146" t="s">
        <v>44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48</v>
      </c>
      <c r="E30" s="42"/>
      <c r="F30" s="42"/>
      <c r="G30" s="42"/>
      <c r="H30" s="42"/>
      <c r="I30" s="42"/>
      <c r="J30" s="150">
        <f>ROUND(J93,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50</v>
      </c>
      <c r="G32" s="42"/>
      <c r="H32" s="42"/>
      <c r="I32" s="151" t="s">
        <v>49</v>
      </c>
      <c r="J32" s="151" t="s">
        <v>51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52</v>
      </c>
      <c r="E33" s="136" t="s">
        <v>53</v>
      </c>
      <c r="F33" s="153">
        <f>ROUND((SUM(BE93:BE538)),  2)</f>
        <v>0</v>
      </c>
      <c r="G33" s="42"/>
      <c r="H33" s="42"/>
      <c r="I33" s="154">
        <v>0.20999999999999999</v>
      </c>
      <c r="J33" s="153">
        <f>ROUND(((SUM(BE93:BE538))*I33),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54</v>
      </c>
      <c r="F34" s="153">
        <f>ROUND((SUM(BF93:BF538)),  2)</f>
        <v>0</v>
      </c>
      <c r="G34" s="42"/>
      <c r="H34" s="42"/>
      <c r="I34" s="154">
        <v>0.12</v>
      </c>
      <c r="J34" s="153">
        <f>ROUND(((SUM(BF93:BF538))*I34),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55</v>
      </c>
      <c r="F35" s="153">
        <f>ROUND((SUM(BG93:BG538)),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56</v>
      </c>
      <c r="F36" s="153">
        <f>ROUND((SUM(BH93:BH538)),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57</v>
      </c>
      <c r="F37" s="153">
        <f>ROUND((SUM(BI93:BI538)),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58</v>
      </c>
      <c r="E39" s="157"/>
      <c r="F39" s="157"/>
      <c r="G39" s="158" t="s">
        <v>59</v>
      </c>
      <c r="H39" s="159" t="s">
        <v>60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105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Obnova vodovodu Měšice - Smyslov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103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SO-03 - Přívodní řad - III.etapa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Měšice</v>
      </c>
      <c r="G52" s="44"/>
      <c r="H52" s="44"/>
      <c r="I52" s="35" t="s">
        <v>24</v>
      </c>
      <c r="J52" s="76" t="str">
        <f>IF(J12="","",J12)</f>
        <v>26. 8. 2024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Vodárenská společnost Táborsko s.r.o.</v>
      </c>
      <c r="G54" s="44"/>
      <c r="H54" s="44"/>
      <c r="I54" s="35" t="s">
        <v>38</v>
      </c>
      <c r="J54" s="40" t="str">
        <f>E21</f>
        <v>VAK projekt s.r.o.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25.65" customHeight="1">
      <c r="A55" s="42"/>
      <c r="B55" s="43"/>
      <c r="C55" s="35" t="s">
        <v>36</v>
      </c>
      <c r="D55" s="44"/>
      <c r="E55" s="44"/>
      <c r="F55" s="30" t="str">
        <f>IF(E18="","",E18)</f>
        <v>Vyplň údaj</v>
      </c>
      <c r="G55" s="44"/>
      <c r="H55" s="44"/>
      <c r="I55" s="35" t="s">
        <v>43</v>
      </c>
      <c r="J55" s="40" t="str">
        <f>E24</f>
        <v>Ing. Martina Zamlinská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106</v>
      </c>
      <c r="D57" s="168"/>
      <c r="E57" s="168"/>
      <c r="F57" s="168"/>
      <c r="G57" s="168"/>
      <c r="H57" s="168"/>
      <c r="I57" s="168"/>
      <c r="J57" s="169" t="s">
        <v>107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80</v>
      </c>
      <c r="D59" s="44"/>
      <c r="E59" s="44"/>
      <c r="F59" s="44"/>
      <c r="G59" s="44"/>
      <c r="H59" s="44"/>
      <c r="I59" s="44"/>
      <c r="J59" s="106">
        <f>J93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108</v>
      </c>
    </row>
    <row r="60" s="9" customFormat="1" ht="24.96" customHeight="1">
      <c r="A60" s="9"/>
      <c r="B60" s="171"/>
      <c r="C60" s="172"/>
      <c r="D60" s="173" t="s">
        <v>203</v>
      </c>
      <c r="E60" s="174"/>
      <c r="F60" s="174"/>
      <c r="G60" s="174"/>
      <c r="H60" s="174"/>
      <c r="I60" s="174"/>
      <c r="J60" s="175">
        <f>J94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204</v>
      </c>
      <c r="E61" s="180"/>
      <c r="F61" s="180"/>
      <c r="G61" s="180"/>
      <c r="H61" s="180"/>
      <c r="I61" s="180"/>
      <c r="J61" s="181">
        <f>J95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205</v>
      </c>
      <c r="E62" s="180"/>
      <c r="F62" s="180"/>
      <c r="G62" s="180"/>
      <c r="H62" s="180"/>
      <c r="I62" s="180"/>
      <c r="J62" s="181">
        <f>J243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206</v>
      </c>
      <c r="E63" s="180"/>
      <c r="F63" s="180"/>
      <c r="G63" s="180"/>
      <c r="H63" s="180"/>
      <c r="I63" s="180"/>
      <c r="J63" s="181">
        <f>J249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207</v>
      </c>
      <c r="E64" s="180"/>
      <c r="F64" s="180"/>
      <c r="G64" s="180"/>
      <c r="H64" s="180"/>
      <c r="I64" s="180"/>
      <c r="J64" s="181">
        <f>J255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7"/>
      <c r="C65" s="178"/>
      <c r="D65" s="179" t="s">
        <v>966</v>
      </c>
      <c r="E65" s="180"/>
      <c r="F65" s="180"/>
      <c r="G65" s="180"/>
      <c r="H65" s="180"/>
      <c r="I65" s="180"/>
      <c r="J65" s="181">
        <f>J274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7"/>
      <c r="C66" s="178"/>
      <c r="D66" s="179" t="s">
        <v>208</v>
      </c>
      <c r="E66" s="180"/>
      <c r="F66" s="180"/>
      <c r="G66" s="180"/>
      <c r="H66" s="180"/>
      <c r="I66" s="180"/>
      <c r="J66" s="181">
        <f>J290</f>
        <v>0</v>
      </c>
      <c r="K66" s="178"/>
      <c r="L66" s="18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7"/>
      <c r="C67" s="178"/>
      <c r="D67" s="179" t="s">
        <v>209</v>
      </c>
      <c r="E67" s="180"/>
      <c r="F67" s="180"/>
      <c r="G67" s="180"/>
      <c r="H67" s="180"/>
      <c r="I67" s="180"/>
      <c r="J67" s="181">
        <f>J445</f>
        <v>0</v>
      </c>
      <c r="K67" s="178"/>
      <c r="L67" s="18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7"/>
      <c r="C68" s="178"/>
      <c r="D68" s="179" t="s">
        <v>210</v>
      </c>
      <c r="E68" s="180"/>
      <c r="F68" s="180"/>
      <c r="G68" s="180"/>
      <c r="H68" s="180"/>
      <c r="I68" s="180"/>
      <c r="J68" s="181">
        <f>J487</f>
        <v>0</v>
      </c>
      <c r="K68" s="178"/>
      <c r="L68" s="182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7"/>
      <c r="C69" s="178"/>
      <c r="D69" s="179" t="s">
        <v>211</v>
      </c>
      <c r="E69" s="180"/>
      <c r="F69" s="180"/>
      <c r="G69" s="180"/>
      <c r="H69" s="180"/>
      <c r="I69" s="180"/>
      <c r="J69" s="181">
        <f>J515</f>
        <v>0</v>
      </c>
      <c r="K69" s="178"/>
      <c r="L69" s="182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1"/>
      <c r="C70" s="172"/>
      <c r="D70" s="173" t="s">
        <v>212</v>
      </c>
      <c r="E70" s="174"/>
      <c r="F70" s="174"/>
      <c r="G70" s="174"/>
      <c r="H70" s="174"/>
      <c r="I70" s="174"/>
      <c r="J70" s="175">
        <f>J518</f>
        <v>0</v>
      </c>
      <c r="K70" s="172"/>
      <c r="L70" s="176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7"/>
      <c r="C71" s="178"/>
      <c r="D71" s="179" t="s">
        <v>213</v>
      </c>
      <c r="E71" s="180"/>
      <c r="F71" s="180"/>
      <c r="G71" s="180"/>
      <c r="H71" s="180"/>
      <c r="I71" s="180"/>
      <c r="J71" s="181">
        <f>J519</f>
        <v>0</v>
      </c>
      <c r="K71" s="178"/>
      <c r="L71" s="182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1"/>
      <c r="C72" s="172"/>
      <c r="D72" s="173" t="s">
        <v>1393</v>
      </c>
      <c r="E72" s="174"/>
      <c r="F72" s="174"/>
      <c r="G72" s="174"/>
      <c r="H72" s="174"/>
      <c r="I72" s="174"/>
      <c r="J72" s="175">
        <f>J532</f>
        <v>0</v>
      </c>
      <c r="K72" s="172"/>
      <c r="L72" s="176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7"/>
      <c r="C73" s="178"/>
      <c r="D73" s="179" t="s">
        <v>1394</v>
      </c>
      <c r="E73" s="180"/>
      <c r="F73" s="180"/>
      <c r="G73" s="180"/>
      <c r="H73" s="180"/>
      <c r="I73" s="180"/>
      <c r="J73" s="181">
        <f>J533</f>
        <v>0</v>
      </c>
      <c r="K73" s="178"/>
      <c r="L73" s="182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2"/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6.96" customHeight="1">
      <c r="A75" s="42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9" s="2" customFormat="1" ht="6.96" customHeight="1">
      <c r="A79" s="42"/>
      <c r="B79" s="65"/>
      <c r="C79" s="66"/>
      <c r="D79" s="66"/>
      <c r="E79" s="66"/>
      <c r="F79" s="66"/>
      <c r="G79" s="66"/>
      <c r="H79" s="66"/>
      <c r="I79" s="66"/>
      <c r="J79" s="66"/>
      <c r="K79" s="66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24.96" customHeight="1">
      <c r="A80" s="42"/>
      <c r="B80" s="43"/>
      <c r="C80" s="26" t="s">
        <v>113</v>
      </c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6.96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2" customHeight="1">
      <c r="A82" s="42"/>
      <c r="B82" s="43"/>
      <c r="C82" s="35" t="s">
        <v>16</v>
      </c>
      <c r="D82" s="44"/>
      <c r="E82" s="44"/>
      <c r="F82" s="44"/>
      <c r="G82" s="44"/>
      <c r="H82" s="44"/>
      <c r="I82" s="44"/>
      <c r="J82" s="44"/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6.5" customHeight="1">
      <c r="A83" s="42"/>
      <c r="B83" s="43"/>
      <c r="C83" s="44"/>
      <c r="D83" s="44"/>
      <c r="E83" s="166" t="str">
        <f>E7</f>
        <v>Obnova vodovodu Měšice - Smyslov</v>
      </c>
      <c r="F83" s="35"/>
      <c r="G83" s="35"/>
      <c r="H83" s="35"/>
      <c r="I83" s="44"/>
      <c r="J83" s="44"/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2" customHeight="1">
      <c r="A84" s="42"/>
      <c r="B84" s="43"/>
      <c r="C84" s="35" t="s">
        <v>103</v>
      </c>
      <c r="D84" s="44"/>
      <c r="E84" s="44"/>
      <c r="F84" s="44"/>
      <c r="G84" s="44"/>
      <c r="H84" s="44"/>
      <c r="I84" s="44"/>
      <c r="J84" s="44"/>
      <c r="K84" s="44"/>
      <c r="L84" s="13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6.5" customHeight="1">
      <c r="A85" s="42"/>
      <c r="B85" s="43"/>
      <c r="C85" s="44"/>
      <c r="D85" s="44"/>
      <c r="E85" s="73" t="str">
        <f>E9</f>
        <v>SO-03 - Přívodní řad - III.etapa</v>
      </c>
      <c r="F85" s="44"/>
      <c r="G85" s="44"/>
      <c r="H85" s="44"/>
      <c r="I85" s="44"/>
      <c r="J85" s="44"/>
      <c r="K85" s="44"/>
      <c r="L85" s="13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6.96" customHeight="1">
      <c r="A86" s="42"/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13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12" customHeight="1">
      <c r="A87" s="42"/>
      <c r="B87" s="43"/>
      <c r="C87" s="35" t="s">
        <v>22</v>
      </c>
      <c r="D87" s="44"/>
      <c r="E87" s="44"/>
      <c r="F87" s="30" t="str">
        <f>F12</f>
        <v>Měšice</v>
      </c>
      <c r="G87" s="44"/>
      <c r="H87" s="44"/>
      <c r="I87" s="35" t="s">
        <v>24</v>
      </c>
      <c r="J87" s="76" t="str">
        <f>IF(J12="","",J12)</f>
        <v>26. 8. 2024</v>
      </c>
      <c r="K87" s="44"/>
      <c r="L87" s="138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6.96" customHeight="1">
      <c r="A88" s="42"/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138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15.15" customHeight="1">
      <c r="A89" s="42"/>
      <c r="B89" s="43"/>
      <c r="C89" s="35" t="s">
        <v>30</v>
      </c>
      <c r="D89" s="44"/>
      <c r="E89" s="44"/>
      <c r="F89" s="30" t="str">
        <f>E15</f>
        <v>Vodárenská společnost Táborsko s.r.o.</v>
      </c>
      <c r="G89" s="44"/>
      <c r="H89" s="44"/>
      <c r="I89" s="35" t="s">
        <v>38</v>
      </c>
      <c r="J89" s="40" t="str">
        <f>E21</f>
        <v>VAK projekt s.r.o.</v>
      </c>
      <c r="K89" s="44"/>
      <c r="L89" s="138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25.65" customHeight="1">
      <c r="A90" s="42"/>
      <c r="B90" s="43"/>
      <c r="C90" s="35" t="s">
        <v>36</v>
      </c>
      <c r="D90" s="44"/>
      <c r="E90" s="44"/>
      <c r="F90" s="30" t="str">
        <f>IF(E18="","",E18)</f>
        <v>Vyplň údaj</v>
      </c>
      <c r="G90" s="44"/>
      <c r="H90" s="44"/>
      <c r="I90" s="35" t="s">
        <v>43</v>
      </c>
      <c r="J90" s="40" t="str">
        <f>E24</f>
        <v>Ing. Martina Zamlinská</v>
      </c>
      <c r="K90" s="44"/>
      <c r="L90" s="138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10.32" customHeight="1">
      <c r="A91" s="42"/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138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11" customFormat="1" ht="29.28" customHeight="1">
      <c r="A92" s="183"/>
      <c r="B92" s="184"/>
      <c r="C92" s="185" t="s">
        <v>114</v>
      </c>
      <c r="D92" s="186" t="s">
        <v>67</v>
      </c>
      <c r="E92" s="186" t="s">
        <v>63</v>
      </c>
      <c r="F92" s="186" t="s">
        <v>64</v>
      </c>
      <c r="G92" s="186" t="s">
        <v>115</v>
      </c>
      <c r="H92" s="186" t="s">
        <v>116</v>
      </c>
      <c r="I92" s="186" t="s">
        <v>117</v>
      </c>
      <c r="J92" s="186" t="s">
        <v>107</v>
      </c>
      <c r="K92" s="187" t="s">
        <v>118</v>
      </c>
      <c r="L92" s="188"/>
      <c r="M92" s="96" t="s">
        <v>44</v>
      </c>
      <c r="N92" s="97" t="s">
        <v>52</v>
      </c>
      <c r="O92" s="97" t="s">
        <v>119</v>
      </c>
      <c r="P92" s="97" t="s">
        <v>120</v>
      </c>
      <c r="Q92" s="97" t="s">
        <v>121</v>
      </c>
      <c r="R92" s="97" t="s">
        <v>122</v>
      </c>
      <c r="S92" s="97" t="s">
        <v>123</v>
      </c>
      <c r="T92" s="98" t="s">
        <v>124</v>
      </c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</row>
    <row r="93" s="2" customFormat="1" ht="22.8" customHeight="1">
      <c r="A93" s="42"/>
      <c r="B93" s="43"/>
      <c r="C93" s="103" t="s">
        <v>125</v>
      </c>
      <c r="D93" s="44"/>
      <c r="E93" s="44"/>
      <c r="F93" s="44"/>
      <c r="G93" s="44"/>
      <c r="H93" s="44"/>
      <c r="I93" s="44"/>
      <c r="J93" s="189">
        <f>BK93</f>
        <v>0</v>
      </c>
      <c r="K93" s="44"/>
      <c r="L93" s="48"/>
      <c r="M93" s="99"/>
      <c r="N93" s="190"/>
      <c r="O93" s="100"/>
      <c r="P93" s="191">
        <f>P94+P518+P532</f>
        <v>0</v>
      </c>
      <c r="Q93" s="100"/>
      <c r="R93" s="191">
        <f>R94+R518+R532</f>
        <v>14.121693819999997</v>
      </c>
      <c r="S93" s="100"/>
      <c r="T93" s="192">
        <f>T94+T518+T532</f>
        <v>7.5353100000000008</v>
      </c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81</v>
      </c>
      <c r="AU93" s="20" t="s">
        <v>108</v>
      </c>
      <c r="BK93" s="193">
        <f>BK94+BK518+BK532</f>
        <v>0</v>
      </c>
    </row>
    <row r="94" s="12" customFormat="1" ht="25.92" customHeight="1">
      <c r="A94" s="12"/>
      <c r="B94" s="194"/>
      <c r="C94" s="195"/>
      <c r="D94" s="196" t="s">
        <v>81</v>
      </c>
      <c r="E94" s="197" t="s">
        <v>215</v>
      </c>
      <c r="F94" s="197" t="s">
        <v>216</v>
      </c>
      <c r="G94" s="195"/>
      <c r="H94" s="195"/>
      <c r="I94" s="198"/>
      <c r="J94" s="199">
        <f>BK94</f>
        <v>0</v>
      </c>
      <c r="K94" s="195"/>
      <c r="L94" s="200"/>
      <c r="M94" s="201"/>
      <c r="N94" s="202"/>
      <c r="O94" s="202"/>
      <c r="P94" s="203">
        <f>P95+P243+P249+P255+P274+P290+P445+P487+P515</f>
        <v>0</v>
      </c>
      <c r="Q94" s="202"/>
      <c r="R94" s="203">
        <f>R95+R243+R249+R255+R274+R290+R445+R487+R515</f>
        <v>14.068223819999998</v>
      </c>
      <c r="S94" s="202"/>
      <c r="T94" s="204">
        <f>T95+T243+T249+T255+T274+T290+T445+T487+T515</f>
        <v>7.5353100000000008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5" t="s">
        <v>90</v>
      </c>
      <c r="AT94" s="206" t="s">
        <v>81</v>
      </c>
      <c r="AU94" s="206" t="s">
        <v>82</v>
      </c>
      <c r="AY94" s="205" t="s">
        <v>128</v>
      </c>
      <c r="BK94" s="207">
        <f>BK95+BK243+BK249+BK255+BK274+BK290+BK445+BK487+BK515</f>
        <v>0</v>
      </c>
    </row>
    <row r="95" s="12" customFormat="1" ht="22.8" customHeight="1">
      <c r="A95" s="12"/>
      <c r="B95" s="194"/>
      <c r="C95" s="195"/>
      <c r="D95" s="196" t="s">
        <v>81</v>
      </c>
      <c r="E95" s="208" t="s">
        <v>90</v>
      </c>
      <c r="F95" s="208" t="s">
        <v>217</v>
      </c>
      <c r="G95" s="195"/>
      <c r="H95" s="195"/>
      <c r="I95" s="198"/>
      <c r="J95" s="209">
        <f>BK95</f>
        <v>0</v>
      </c>
      <c r="K95" s="195"/>
      <c r="L95" s="200"/>
      <c r="M95" s="201"/>
      <c r="N95" s="202"/>
      <c r="O95" s="202"/>
      <c r="P95" s="203">
        <f>SUM(P96:P242)</f>
        <v>0</v>
      </c>
      <c r="Q95" s="202"/>
      <c r="R95" s="203">
        <f>SUM(R96:R242)</f>
        <v>5.9493438399999992</v>
      </c>
      <c r="S95" s="202"/>
      <c r="T95" s="204">
        <f>SUM(T96:T242)</f>
        <v>4.2140000000000004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5" t="s">
        <v>90</v>
      </c>
      <c r="AT95" s="206" t="s">
        <v>81</v>
      </c>
      <c r="AU95" s="206" t="s">
        <v>90</v>
      </c>
      <c r="AY95" s="205" t="s">
        <v>128</v>
      </c>
      <c r="BK95" s="207">
        <f>SUM(BK96:BK242)</f>
        <v>0</v>
      </c>
    </row>
    <row r="96" s="2" customFormat="1" ht="37.8" customHeight="1">
      <c r="A96" s="42"/>
      <c r="B96" s="43"/>
      <c r="C96" s="210" t="s">
        <v>90</v>
      </c>
      <c r="D96" s="210" t="s">
        <v>131</v>
      </c>
      <c r="E96" s="211" t="s">
        <v>967</v>
      </c>
      <c r="F96" s="212" t="s">
        <v>968</v>
      </c>
      <c r="G96" s="213" t="s">
        <v>190</v>
      </c>
      <c r="H96" s="214">
        <v>7</v>
      </c>
      <c r="I96" s="215"/>
      <c r="J96" s="216">
        <f>ROUND(I96*H96,2)</f>
        <v>0</v>
      </c>
      <c r="K96" s="212" t="s">
        <v>221</v>
      </c>
      <c r="L96" s="48"/>
      <c r="M96" s="217" t="s">
        <v>44</v>
      </c>
      <c r="N96" s="218" t="s">
        <v>53</v>
      </c>
      <c r="O96" s="88"/>
      <c r="P96" s="219">
        <f>O96*H96</f>
        <v>0</v>
      </c>
      <c r="Q96" s="219">
        <v>0</v>
      </c>
      <c r="R96" s="219">
        <f>Q96*H96</f>
        <v>0</v>
      </c>
      <c r="S96" s="219">
        <v>0.28999999999999998</v>
      </c>
      <c r="T96" s="220">
        <f>S96*H96</f>
        <v>2.0299999999999998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21" t="s">
        <v>146</v>
      </c>
      <c r="AT96" s="221" t="s">
        <v>131</v>
      </c>
      <c r="AU96" s="221" t="s">
        <v>21</v>
      </c>
      <c r="AY96" s="20" t="s">
        <v>128</v>
      </c>
      <c r="BE96" s="222">
        <f>IF(N96="základní",J96,0)</f>
        <v>0</v>
      </c>
      <c r="BF96" s="222">
        <f>IF(N96="snížená",J96,0)</f>
        <v>0</v>
      </c>
      <c r="BG96" s="222">
        <f>IF(N96="zákl. přenesená",J96,0)</f>
        <v>0</v>
      </c>
      <c r="BH96" s="222">
        <f>IF(N96="sníž. přenesená",J96,0)</f>
        <v>0</v>
      </c>
      <c r="BI96" s="222">
        <f>IF(N96="nulová",J96,0)</f>
        <v>0</v>
      </c>
      <c r="BJ96" s="20" t="s">
        <v>90</v>
      </c>
      <c r="BK96" s="222">
        <f>ROUND(I96*H96,2)</f>
        <v>0</v>
      </c>
      <c r="BL96" s="20" t="s">
        <v>146</v>
      </c>
      <c r="BM96" s="221" t="s">
        <v>1395</v>
      </c>
    </row>
    <row r="97" s="2" customFormat="1">
      <c r="A97" s="42"/>
      <c r="B97" s="43"/>
      <c r="C97" s="44"/>
      <c r="D97" s="243" t="s">
        <v>223</v>
      </c>
      <c r="E97" s="44"/>
      <c r="F97" s="244" t="s">
        <v>970</v>
      </c>
      <c r="G97" s="44"/>
      <c r="H97" s="44"/>
      <c r="I97" s="225"/>
      <c r="J97" s="44"/>
      <c r="K97" s="44"/>
      <c r="L97" s="48"/>
      <c r="M97" s="226"/>
      <c r="N97" s="227"/>
      <c r="O97" s="88"/>
      <c r="P97" s="88"/>
      <c r="Q97" s="88"/>
      <c r="R97" s="88"/>
      <c r="S97" s="88"/>
      <c r="T97" s="8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0" t="s">
        <v>223</v>
      </c>
      <c r="AU97" s="20" t="s">
        <v>21</v>
      </c>
    </row>
    <row r="98" s="13" customFormat="1">
      <c r="A98" s="13"/>
      <c r="B98" s="228"/>
      <c r="C98" s="229"/>
      <c r="D98" s="223" t="s">
        <v>150</v>
      </c>
      <c r="E98" s="230" t="s">
        <v>44</v>
      </c>
      <c r="F98" s="231" t="s">
        <v>160</v>
      </c>
      <c r="G98" s="229"/>
      <c r="H98" s="232">
        <v>7</v>
      </c>
      <c r="I98" s="233"/>
      <c r="J98" s="229"/>
      <c r="K98" s="229"/>
      <c r="L98" s="234"/>
      <c r="M98" s="235"/>
      <c r="N98" s="236"/>
      <c r="O98" s="236"/>
      <c r="P98" s="236"/>
      <c r="Q98" s="236"/>
      <c r="R98" s="236"/>
      <c r="S98" s="236"/>
      <c r="T98" s="237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8" t="s">
        <v>150</v>
      </c>
      <c r="AU98" s="238" t="s">
        <v>21</v>
      </c>
      <c r="AV98" s="13" t="s">
        <v>21</v>
      </c>
      <c r="AW98" s="13" t="s">
        <v>42</v>
      </c>
      <c r="AX98" s="13" t="s">
        <v>90</v>
      </c>
      <c r="AY98" s="238" t="s">
        <v>128</v>
      </c>
    </row>
    <row r="99" s="2" customFormat="1" ht="33" customHeight="1">
      <c r="A99" s="42"/>
      <c r="B99" s="43"/>
      <c r="C99" s="210" t="s">
        <v>21</v>
      </c>
      <c r="D99" s="210" t="s">
        <v>131</v>
      </c>
      <c r="E99" s="211" t="s">
        <v>971</v>
      </c>
      <c r="F99" s="212" t="s">
        <v>972</v>
      </c>
      <c r="G99" s="213" t="s">
        <v>190</v>
      </c>
      <c r="H99" s="214">
        <v>7</v>
      </c>
      <c r="I99" s="215"/>
      <c r="J99" s="216">
        <f>ROUND(I99*H99,2)</f>
        <v>0</v>
      </c>
      <c r="K99" s="212" t="s">
        <v>221</v>
      </c>
      <c r="L99" s="48"/>
      <c r="M99" s="217" t="s">
        <v>44</v>
      </c>
      <c r="N99" s="218" t="s">
        <v>53</v>
      </c>
      <c r="O99" s="88"/>
      <c r="P99" s="219">
        <f>O99*H99</f>
        <v>0</v>
      </c>
      <c r="Q99" s="219">
        <v>0</v>
      </c>
      <c r="R99" s="219">
        <f>Q99*H99</f>
        <v>0</v>
      </c>
      <c r="S99" s="219">
        <v>0.22</v>
      </c>
      <c r="T99" s="220">
        <f>S99*H99</f>
        <v>1.54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R99" s="221" t="s">
        <v>146</v>
      </c>
      <c r="AT99" s="221" t="s">
        <v>131</v>
      </c>
      <c r="AU99" s="221" t="s">
        <v>21</v>
      </c>
      <c r="AY99" s="20" t="s">
        <v>128</v>
      </c>
      <c r="BE99" s="222">
        <f>IF(N99="základní",J99,0)</f>
        <v>0</v>
      </c>
      <c r="BF99" s="222">
        <f>IF(N99="snížená",J99,0)</f>
        <v>0</v>
      </c>
      <c r="BG99" s="222">
        <f>IF(N99="zákl. přenesená",J99,0)</f>
        <v>0</v>
      </c>
      <c r="BH99" s="222">
        <f>IF(N99="sníž. přenesená",J99,0)</f>
        <v>0</v>
      </c>
      <c r="BI99" s="222">
        <f>IF(N99="nulová",J99,0)</f>
        <v>0</v>
      </c>
      <c r="BJ99" s="20" t="s">
        <v>90</v>
      </c>
      <c r="BK99" s="222">
        <f>ROUND(I99*H99,2)</f>
        <v>0</v>
      </c>
      <c r="BL99" s="20" t="s">
        <v>146</v>
      </c>
      <c r="BM99" s="221" t="s">
        <v>1396</v>
      </c>
    </row>
    <row r="100" s="2" customFormat="1">
      <c r="A100" s="42"/>
      <c r="B100" s="43"/>
      <c r="C100" s="44"/>
      <c r="D100" s="243" t="s">
        <v>223</v>
      </c>
      <c r="E100" s="44"/>
      <c r="F100" s="244" t="s">
        <v>974</v>
      </c>
      <c r="G100" s="44"/>
      <c r="H100" s="44"/>
      <c r="I100" s="225"/>
      <c r="J100" s="44"/>
      <c r="K100" s="44"/>
      <c r="L100" s="48"/>
      <c r="M100" s="226"/>
      <c r="N100" s="227"/>
      <c r="O100" s="88"/>
      <c r="P100" s="88"/>
      <c r="Q100" s="88"/>
      <c r="R100" s="88"/>
      <c r="S100" s="88"/>
      <c r="T100" s="89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T100" s="20" t="s">
        <v>223</v>
      </c>
      <c r="AU100" s="20" t="s">
        <v>21</v>
      </c>
    </row>
    <row r="101" s="13" customFormat="1">
      <c r="A101" s="13"/>
      <c r="B101" s="228"/>
      <c r="C101" s="229"/>
      <c r="D101" s="223" t="s">
        <v>150</v>
      </c>
      <c r="E101" s="230" t="s">
        <v>44</v>
      </c>
      <c r="F101" s="231" t="s">
        <v>160</v>
      </c>
      <c r="G101" s="229"/>
      <c r="H101" s="232">
        <v>7</v>
      </c>
      <c r="I101" s="233"/>
      <c r="J101" s="229"/>
      <c r="K101" s="229"/>
      <c r="L101" s="234"/>
      <c r="M101" s="235"/>
      <c r="N101" s="236"/>
      <c r="O101" s="236"/>
      <c r="P101" s="236"/>
      <c r="Q101" s="236"/>
      <c r="R101" s="236"/>
      <c r="S101" s="236"/>
      <c r="T101" s="237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8" t="s">
        <v>150</v>
      </c>
      <c r="AU101" s="238" t="s">
        <v>21</v>
      </c>
      <c r="AV101" s="13" t="s">
        <v>21</v>
      </c>
      <c r="AW101" s="13" t="s">
        <v>42</v>
      </c>
      <c r="AX101" s="13" t="s">
        <v>90</v>
      </c>
      <c r="AY101" s="238" t="s">
        <v>128</v>
      </c>
    </row>
    <row r="102" s="2" customFormat="1" ht="24.15" customHeight="1">
      <c r="A102" s="42"/>
      <c r="B102" s="43"/>
      <c r="C102" s="210" t="s">
        <v>142</v>
      </c>
      <c r="D102" s="210" t="s">
        <v>131</v>
      </c>
      <c r="E102" s="211" t="s">
        <v>975</v>
      </c>
      <c r="F102" s="212" t="s">
        <v>976</v>
      </c>
      <c r="G102" s="213" t="s">
        <v>190</v>
      </c>
      <c r="H102" s="214">
        <v>7</v>
      </c>
      <c r="I102" s="215"/>
      <c r="J102" s="216">
        <f>ROUND(I102*H102,2)</f>
        <v>0</v>
      </c>
      <c r="K102" s="212" t="s">
        <v>221</v>
      </c>
      <c r="L102" s="48"/>
      <c r="M102" s="217" t="s">
        <v>44</v>
      </c>
      <c r="N102" s="218" t="s">
        <v>53</v>
      </c>
      <c r="O102" s="88"/>
      <c r="P102" s="219">
        <f>O102*H102</f>
        <v>0</v>
      </c>
      <c r="Q102" s="219">
        <v>1.0000000000000001E-05</v>
      </c>
      <c r="R102" s="219">
        <f>Q102*H102</f>
        <v>7.0000000000000007E-05</v>
      </c>
      <c r="S102" s="219">
        <v>0.091999999999999998</v>
      </c>
      <c r="T102" s="220">
        <f>S102*H102</f>
        <v>0.64400000000000002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1" t="s">
        <v>146</v>
      </c>
      <c r="AT102" s="221" t="s">
        <v>131</v>
      </c>
      <c r="AU102" s="221" t="s">
        <v>21</v>
      </c>
      <c r="AY102" s="20" t="s">
        <v>128</v>
      </c>
      <c r="BE102" s="222">
        <f>IF(N102="základní",J102,0)</f>
        <v>0</v>
      </c>
      <c r="BF102" s="222">
        <f>IF(N102="snížená",J102,0)</f>
        <v>0</v>
      </c>
      <c r="BG102" s="222">
        <f>IF(N102="zákl. přenesená",J102,0)</f>
        <v>0</v>
      </c>
      <c r="BH102" s="222">
        <f>IF(N102="sníž. přenesená",J102,0)</f>
        <v>0</v>
      </c>
      <c r="BI102" s="222">
        <f>IF(N102="nulová",J102,0)</f>
        <v>0</v>
      </c>
      <c r="BJ102" s="20" t="s">
        <v>90</v>
      </c>
      <c r="BK102" s="222">
        <f>ROUND(I102*H102,2)</f>
        <v>0</v>
      </c>
      <c r="BL102" s="20" t="s">
        <v>146</v>
      </c>
      <c r="BM102" s="221" t="s">
        <v>1397</v>
      </c>
    </row>
    <row r="103" s="2" customFormat="1">
      <c r="A103" s="42"/>
      <c r="B103" s="43"/>
      <c r="C103" s="44"/>
      <c r="D103" s="243" t="s">
        <v>223</v>
      </c>
      <c r="E103" s="44"/>
      <c r="F103" s="244" t="s">
        <v>978</v>
      </c>
      <c r="G103" s="44"/>
      <c r="H103" s="44"/>
      <c r="I103" s="225"/>
      <c r="J103" s="44"/>
      <c r="K103" s="44"/>
      <c r="L103" s="48"/>
      <c r="M103" s="226"/>
      <c r="N103" s="227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223</v>
      </c>
      <c r="AU103" s="20" t="s">
        <v>21</v>
      </c>
    </row>
    <row r="104" s="13" customFormat="1">
      <c r="A104" s="13"/>
      <c r="B104" s="228"/>
      <c r="C104" s="229"/>
      <c r="D104" s="223" t="s">
        <v>150</v>
      </c>
      <c r="E104" s="230" t="s">
        <v>44</v>
      </c>
      <c r="F104" s="231" t="s">
        <v>160</v>
      </c>
      <c r="G104" s="229"/>
      <c r="H104" s="232">
        <v>7</v>
      </c>
      <c r="I104" s="233"/>
      <c r="J104" s="229"/>
      <c r="K104" s="229"/>
      <c r="L104" s="234"/>
      <c r="M104" s="235"/>
      <c r="N104" s="236"/>
      <c r="O104" s="236"/>
      <c r="P104" s="236"/>
      <c r="Q104" s="236"/>
      <c r="R104" s="236"/>
      <c r="S104" s="236"/>
      <c r="T104" s="237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8" t="s">
        <v>150</v>
      </c>
      <c r="AU104" s="238" t="s">
        <v>21</v>
      </c>
      <c r="AV104" s="13" t="s">
        <v>21</v>
      </c>
      <c r="AW104" s="13" t="s">
        <v>42</v>
      </c>
      <c r="AX104" s="13" t="s">
        <v>90</v>
      </c>
      <c r="AY104" s="238" t="s">
        <v>128</v>
      </c>
    </row>
    <row r="105" s="2" customFormat="1" ht="16.5" customHeight="1">
      <c r="A105" s="42"/>
      <c r="B105" s="43"/>
      <c r="C105" s="210" t="s">
        <v>146</v>
      </c>
      <c r="D105" s="210" t="s">
        <v>131</v>
      </c>
      <c r="E105" s="211" t="s">
        <v>218</v>
      </c>
      <c r="F105" s="212" t="s">
        <v>219</v>
      </c>
      <c r="G105" s="213" t="s">
        <v>220</v>
      </c>
      <c r="H105" s="214">
        <v>46.128</v>
      </c>
      <c r="I105" s="215"/>
      <c r="J105" s="216">
        <f>ROUND(I105*H105,2)</f>
        <v>0</v>
      </c>
      <c r="K105" s="212" t="s">
        <v>221</v>
      </c>
      <c r="L105" s="48"/>
      <c r="M105" s="217" t="s">
        <v>44</v>
      </c>
      <c r="N105" s="218" t="s">
        <v>53</v>
      </c>
      <c r="O105" s="88"/>
      <c r="P105" s="219">
        <f>O105*H105</f>
        <v>0</v>
      </c>
      <c r="Q105" s="219">
        <v>3.0000000000000001E-05</v>
      </c>
      <c r="R105" s="219">
        <f>Q105*H105</f>
        <v>0.0013838400000000001</v>
      </c>
      <c r="S105" s="219">
        <v>0</v>
      </c>
      <c r="T105" s="220">
        <f>S105*H105</f>
        <v>0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R105" s="221" t="s">
        <v>146</v>
      </c>
      <c r="AT105" s="221" t="s">
        <v>131</v>
      </c>
      <c r="AU105" s="221" t="s">
        <v>21</v>
      </c>
      <c r="AY105" s="20" t="s">
        <v>128</v>
      </c>
      <c r="BE105" s="222">
        <f>IF(N105="základní",J105,0)</f>
        <v>0</v>
      </c>
      <c r="BF105" s="222">
        <f>IF(N105="snížená",J105,0)</f>
        <v>0</v>
      </c>
      <c r="BG105" s="222">
        <f>IF(N105="zákl. přenesená",J105,0)</f>
        <v>0</v>
      </c>
      <c r="BH105" s="222">
        <f>IF(N105="sníž. přenesená",J105,0)</f>
        <v>0</v>
      </c>
      <c r="BI105" s="222">
        <f>IF(N105="nulová",J105,0)</f>
        <v>0</v>
      </c>
      <c r="BJ105" s="20" t="s">
        <v>90</v>
      </c>
      <c r="BK105" s="222">
        <f>ROUND(I105*H105,2)</f>
        <v>0</v>
      </c>
      <c r="BL105" s="20" t="s">
        <v>146</v>
      </c>
      <c r="BM105" s="221" t="s">
        <v>1398</v>
      </c>
    </row>
    <row r="106" s="2" customFormat="1">
      <c r="A106" s="42"/>
      <c r="B106" s="43"/>
      <c r="C106" s="44"/>
      <c r="D106" s="243" t="s">
        <v>223</v>
      </c>
      <c r="E106" s="44"/>
      <c r="F106" s="244" t="s">
        <v>224</v>
      </c>
      <c r="G106" s="44"/>
      <c r="H106" s="44"/>
      <c r="I106" s="225"/>
      <c r="J106" s="44"/>
      <c r="K106" s="44"/>
      <c r="L106" s="48"/>
      <c r="M106" s="226"/>
      <c r="N106" s="227"/>
      <c r="O106" s="88"/>
      <c r="P106" s="88"/>
      <c r="Q106" s="88"/>
      <c r="R106" s="88"/>
      <c r="S106" s="88"/>
      <c r="T106" s="89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T106" s="20" t="s">
        <v>223</v>
      </c>
      <c r="AU106" s="20" t="s">
        <v>21</v>
      </c>
    </row>
    <row r="107" s="13" customFormat="1">
      <c r="A107" s="13"/>
      <c r="B107" s="228"/>
      <c r="C107" s="229"/>
      <c r="D107" s="223" t="s">
        <v>150</v>
      </c>
      <c r="E107" s="230" t="s">
        <v>44</v>
      </c>
      <c r="F107" s="231" t="s">
        <v>1399</v>
      </c>
      <c r="G107" s="229"/>
      <c r="H107" s="232">
        <v>46.128</v>
      </c>
      <c r="I107" s="233"/>
      <c r="J107" s="229"/>
      <c r="K107" s="229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150</v>
      </c>
      <c r="AU107" s="238" t="s">
        <v>21</v>
      </c>
      <c r="AV107" s="13" t="s">
        <v>21</v>
      </c>
      <c r="AW107" s="13" t="s">
        <v>42</v>
      </c>
      <c r="AX107" s="13" t="s">
        <v>90</v>
      </c>
      <c r="AY107" s="238" t="s">
        <v>128</v>
      </c>
    </row>
    <row r="108" s="2" customFormat="1" ht="24.15" customHeight="1">
      <c r="A108" s="42"/>
      <c r="B108" s="43"/>
      <c r="C108" s="210" t="s">
        <v>127</v>
      </c>
      <c r="D108" s="210" t="s">
        <v>131</v>
      </c>
      <c r="E108" s="211" t="s">
        <v>226</v>
      </c>
      <c r="F108" s="212" t="s">
        <v>227</v>
      </c>
      <c r="G108" s="213" t="s">
        <v>228</v>
      </c>
      <c r="H108" s="214">
        <v>5.766</v>
      </c>
      <c r="I108" s="215"/>
      <c r="J108" s="216">
        <f>ROUND(I108*H108,2)</f>
        <v>0</v>
      </c>
      <c r="K108" s="212" t="s">
        <v>221</v>
      </c>
      <c r="L108" s="48"/>
      <c r="M108" s="217" t="s">
        <v>44</v>
      </c>
      <c r="N108" s="218" t="s">
        <v>53</v>
      </c>
      <c r="O108" s="88"/>
      <c r="P108" s="219">
        <f>O108*H108</f>
        <v>0</v>
      </c>
      <c r="Q108" s="219">
        <v>0</v>
      </c>
      <c r="R108" s="219">
        <f>Q108*H108</f>
        <v>0</v>
      </c>
      <c r="S108" s="219">
        <v>0</v>
      </c>
      <c r="T108" s="220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1" t="s">
        <v>146</v>
      </c>
      <c r="AT108" s="221" t="s">
        <v>131</v>
      </c>
      <c r="AU108" s="221" t="s">
        <v>21</v>
      </c>
      <c r="AY108" s="20" t="s">
        <v>128</v>
      </c>
      <c r="BE108" s="222">
        <f>IF(N108="základní",J108,0)</f>
        <v>0</v>
      </c>
      <c r="BF108" s="222">
        <f>IF(N108="snížená",J108,0)</f>
        <v>0</v>
      </c>
      <c r="BG108" s="222">
        <f>IF(N108="zákl. přenesená",J108,0)</f>
        <v>0</v>
      </c>
      <c r="BH108" s="222">
        <f>IF(N108="sníž. přenesená",J108,0)</f>
        <v>0</v>
      </c>
      <c r="BI108" s="222">
        <f>IF(N108="nulová",J108,0)</f>
        <v>0</v>
      </c>
      <c r="BJ108" s="20" t="s">
        <v>90</v>
      </c>
      <c r="BK108" s="222">
        <f>ROUND(I108*H108,2)</f>
        <v>0</v>
      </c>
      <c r="BL108" s="20" t="s">
        <v>146</v>
      </c>
      <c r="BM108" s="221" t="s">
        <v>1400</v>
      </c>
    </row>
    <row r="109" s="2" customFormat="1">
      <c r="A109" s="42"/>
      <c r="B109" s="43"/>
      <c r="C109" s="44"/>
      <c r="D109" s="243" t="s">
        <v>223</v>
      </c>
      <c r="E109" s="44"/>
      <c r="F109" s="244" t="s">
        <v>230</v>
      </c>
      <c r="G109" s="44"/>
      <c r="H109" s="44"/>
      <c r="I109" s="225"/>
      <c r="J109" s="44"/>
      <c r="K109" s="44"/>
      <c r="L109" s="48"/>
      <c r="M109" s="226"/>
      <c r="N109" s="227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223</v>
      </c>
      <c r="AU109" s="20" t="s">
        <v>21</v>
      </c>
    </row>
    <row r="110" s="13" customFormat="1">
      <c r="A110" s="13"/>
      <c r="B110" s="228"/>
      <c r="C110" s="229"/>
      <c r="D110" s="223" t="s">
        <v>150</v>
      </c>
      <c r="E110" s="230" t="s">
        <v>44</v>
      </c>
      <c r="F110" s="231" t="s">
        <v>1401</v>
      </c>
      <c r="G110" s="229"/>
      <c r="H110" s="232">
        <v>5.766</v>
      </c>
      <c r="I110" s="233"/>
      <c r="J110" s="229"/>
      <c r="K110" s="229"/>
      <c r="L110" s="234"/>
      <c r="M110" s="235"/>
      <c r="N110" s="236"/>
      <c r="O110" s="236"/>
      <c r="P110" s="236"/>
      <c r="Q110" s="236"/>
      <c r="R110" s="236"/>
      <c r="S110" s="236"/>
      <c r="T110" s="237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8" t="s">
        <v>150</v>
      </c>
      <c r="AU110" s="238" t="s">
        <v>21</v>
      </c>
      <c r="AV110" s="13" t="s">
        <v>21</v>
      </c>
      <c r="AW110" s="13" t="s">
        <v>42</v>
      </c>
      <c r="AX110" s="13" t="s">
        <v>90</v>
      </c>
      <c r="AY110" s="238" t="s">
        <v>128</v>
      </c>
    </row>
    <row r="111" s="2" customFormat="1" ht="16.5" customHeight="1">
      <c r="A111" s="42"/>
      <c r="B111" s="43"/>
      <c r="C111" s="210" t="s">
        <v>155</v>
      </c>
      <c r="D111" s="210" t="s">
        <v>131</v>
      </c>
      <c r="E111" s="211" t="s">
        <v>1402</v>
      </c>
      <c r="F111" s="212" t="s">
        <v>1403</v>
      </c>
      <c r="G111" s="213" t="s">
        <v>190</v>
      </c>
      <c r="H111" s="214">
        <v>24</v>
      </c>
      <c r="I111" s="215"/>
      <c r="J111" s="216">
        <f>ROUND(I111*H111,2)</f>
        <v>0</v>
      </c>
      <c r="K111" s="212" t="s">
        <v>221</v>
      </c>
      <c r="L111" s="48"/>
      <c r="M111" s="217" t="s">
        <v>44</v>
      </c>
      <c r="N111" s="218" t="s">
        <v>53</v>
      </c>
      <c r="O111" s="88"/>
      <c r="P111" s="219">
        <f>O111*H111</f>
        <v>0</v>
      </c>
      <c r="Q111" s="219">
        <v>0</v>
      </c>
      <c r="R111" s="219">
        <f>Q111*H111</f>
        <v>0</v>
      </c>
      <c r="S111" s="219">
        <v>0</v>
      </c>
      <c r="T111" s="220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1" t="s">
        <v>146</v>
      </c>
      <c r="AT111" s="221" t="s">
        <v>131</v>
      </c>
      <c r="AU111" s="221" t="s">
        <v>21</v>
      </c>
      <c r="AY111" s="20" t="s">
        <v>128</v>
      </c>
      <c r="BE111" s="222">
        <f>IF(N111="základní",J111,0)</f>
        <v>0</v>
      </c>
      <c r="BF111" s="222">
        <f>IF(N111="snížená",J111,0)</f>
        <v>0</v>
      </c>
      <c r="BG111" s="222">
        <f>IF(N111="zákl. přenesená",J111,0)</f>
        <v>0</v>
      </c>
      <c r="BH111" s="222">
        <f>IF(N111="sníž. přenesená",J111,0)</f>
        <v>0</v>
      </c>
      <c r="BI111" s="222">
        <f>IF(N111="nulová",J111,0)</f>
        <v>0</v>
      </c>
      <c r="BJ111" s="20" t="s">
        <v>90</v>
      </c>
      <c r="BK111" s="222">
        <f>ROUND(I111*H111,2)</f>
        <v>0</v>
      </c>
      <c r="BL111" s="20" t="s">
        <v>146</v>
      </c>
      <c r="BM111" s="221" t="s">
        <v>1404</v>
      </c>
    </row>
    <row r="112" s="2" customFormat="1">
      <c r="A112" s="42"/>
      <c r="B112" s="43"/>
      <c r="C112" s="44"/>
      <c r="D112" s="243" t="s">
        <v>223</v>
      </c>
      <c r="E112" s="44"/>
      <c r="F112" s="244" t="s">
        <v>1405</v>
      </c>
      <c r="G112" s="44"/>
      <c r="H112" s="44"/>
      <c r="I112" s="225"/>
      <c r="J112" s="44"/>
      <c r="K112" s="44"/>
      <c r="L112" s="48"/>
      <c r="M112" s="226"/>
      <c r="N112" s="227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223</v>
      </c>
      <c r="AU112" s="20" t="s">
        <v>21</v>
      </c>
    </row>
    <row r="113" s="13" customFormat="1">
      <c r="A113" s="13"/>
      <c r="B113" s="228"/>
      <c r="C113" s="229"/>
      <c r="D113" s="223" t="s">
        <v>150</v>
      </c>
      <c r="E113" s="230" t="s">
        <v>44</v>
      </c>
      <c r="F113" s="231" t="s">
        <v>1406</v>
      </c>
      <c r="G113" s="229"/>
      <c r="H113" s="232">
        <v>12</v>
      </c>
      <c r="I113" s="233"/>
      <c r="J113" s="229"/>
      <c r="K113" s="229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150</v>
      </c>
      <c r="AU113" s="238" t="s">
        <v>21</v>
      </c>
      <c r="AV113" s="13" t="s">
        <v>21</v>
      </c>
      <c r="AW113" s="13" t="s">
        <v>42</v>
      </c>
      <c r="AX113" s="13" t="s">
        <v>82</v>
      </c>
      <c r="AY113" s="238" t="s">
        <v>128</v>
      </c>
    </row>
    <row r="114" s="13" customFormat="1">
      <c r="A114" s="13"/>
      <c r="B114" s="228"/>
      <c r="C114" s="229"/>
      <c r="D114" s="223" t="s">
        <v>150</v>
      </c>
      <c r="E114" s="230" t="s">
        <v>44</v>
      </c>
      <c r="F114" s="231" t="s">
        <v>1407</v>
      </c>
      <c r="G114" s="229"/>
      <c r="H114" s="232">
        <v>12</v>
      </c>
      <c r="I114" s="233"/>
      <c r="J114" s="229"/>
      <c r="K114" s="229"/>
      <c r="L114" s="234"/>
      <c r="M114" s="235"/>
      <c r="N114" s="236"/>
      <c r="O114" s="236"/>
      <c r="P114" s="236"/>
      <c r="Q114" s="236"/>
      <c r="R114" s="236"/>
      <c r="S114" s="236"/>
      <c r="T114" s="237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8" t="s">
        <v>150</v>
      </c>
      <c r="AU114" s="238" t="s">
        <v>21</v>
      </c>
      <c r="AV114" s="13" t="s">
        <v>21</v>
      </c>
      <c r="AW114" s="13" t="s">
        <v>42</v>
      </c>
      <c r="AX114" s="13" t="s">
        <v>82</v>
      </c>
      <c r="AY114" s="238" t="s">
        <v>128</v>
      </c>
    </row>
    <row r="115" s="14" customFormat="1">
      <c r="A115" s="14"/>
      <c r="B115" s="245"/>
      <c r="C115" s="246"/>
      <c r="D115" s="223" t="s">
        <v>150</v>
      </c>
      <c r="E115" s="247" t="s">
        <v>188</v>
      </c>
      <c r="F115" s="248" t="s">
        <v>245</v>
      </c>
      <c r="G115" s="246"/>
      <c r="H115" s="249">
        <v>24</v>
      </c>
      <c r="I115" s="250"/>
      <c r="J115" s="246"/>
      <c r="K115" s="246"/>
      <c r="L115" s="251"/>
      <c r="M115" s="252"/>
      <c r="N115" s="253"/>
      <c r="O115" s="253"/>
      <c r="P115" s="253"/>
      <c r="Q115" s="253"/>
      <c r="R115" s="253"/>
      <c r="S115" s="253"/>
      <c r="T115" s="25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5" t="s">
        <v>150</v>
      </c>
      <c r="AU115" s="255" t="s">
        <v>21</v>
      </c>
      <c r="AV115" s="14" t="s">
        <v>146</v>
      </c>
      <c r="AW115" s="14" t="s">
        <v>42</v>
      </c>
      <c r="AX115" s="14" t="s">
        <v>90</v>
      </c>
      <c r="AY115" s="255" t="s">
        <v>128</v>
      </c>
    </row>
    <row r="116" s="2" customFormat="1" ht="24.15" customHeight="1">
      <c r="A116" s="42"/>
      <c r="B116" s="43"/>
      <c r="C116" s="210" t="s">
        <v>160</v>
      </c>
      <c r="D116" s="210" t="s">
        <v>131</v>
      </c>
      <c r="E116" s="211" t="s">
        <v>246</v>
      </c>
      <c r="F116" s="212" t="s">
        <v>247</v>
      </c>
      <c r="G116" s="213" t="s">
        <v>194</v>
      </c>
      <c r="H116" s="214">
        <v>10.4</v>
      </c>
      <c r="I116" s="215"/>
      <c r="J116" s="216">
        <f>ROUND(I116*H116,2)</f>
        <v>0</v>
      </c>
      <c r="K116" s="212" t="s">
        <v>221</v>
      </c>
      <c r="L116" s="48"/>
      <c r="M116" s="217" t="s">
        <v>44</v>
      </c>
      <c r="N116" s="218" t="s">
        <v>53</v>
      </c>
      <c r="O116" s="88"/>
      <c r="P116" s="219">
        <f>O116*H116</f>
        <v>0</v>
      </c>
      <c r="Q116" s="219">
        <v>0</v>
      </c>
      <c r="R116" s="219">
        <f>Q116*H116</f>
        <v>0</v>
      </c>
      <c r="S116" s="219">
        <v>0</v>
      </c>
      <c r="T116" s="220">
        <f>S116*H116</f>
        <v>0</v>
      </c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R116" s="221" t="s">
        <v>146</v>
      </c>
      <c r="AT116" s="221" t="s">
        <v>131</v>
      </c>
      <c r="AU116" s="221" t="s">
        <v>21</v>
      </c>
      <c r="AY116" s="20" t="s">
        <v>128</v>
      </c>
      <c r="BE116" s="222">
        <f>IF(N116="základní",J116,0)</f>
        <v>0</v>
      </c>
      <c r="BF116" s="222">
        <f>IF(N116="snížená",J116,0)</f>
        <v>0</v>
      </c>
      <c r="BG116" s="222">
        <f>IF(N116="zákl. přenesená",J116,0)</f>
        <v>0</v>
      </c>
      <c r="BH116" s="222">
        <f>IF(N116="sníž. přenesená",J116,0)</f>
        <v>0</v>
      </c>
      <c r="BI116" s="222">
        <f>IF(N116="nulová",J116,0)</f>
        <v>0</v>
      </c>
      <c r="BJ116" s="20" t="s">
        <v>90</v>
      </c>
      <c r="BK116" s="222">
        <f>ROUND(I116*H116,2)</f>
        <v>0</v>
      </c>
      <c r="BL116" s="20" t="s">
        <v>146</v>
      </c>
      <c r="BM116" s="221" t="s">
        <v>1408</v>
      </c>
    </row>
    <row r="117" s="2" customFormat="1">
      <c r="A117" s="42"/>
      <c r="B117" s="43"/>
      <c r="C117" s="44"/>
      <c r="D117" s="243" t="s">
        <v>223</v>
      </c>
      <c r="E117" s="44"/>
      <c r="F117" s="244" t="s">
        <v>249</v>
      </c>
      <c r="G117" s="44"/>
      <c r="H117" s="44"/>
      <c r="I117" s="225"/>
      <c r="J117" s="44"/>
      <c r="K117" s="44"/>
      <c r="L117" s="48"/>
      <c r="M117" s="226"/>
      <c r="N117" s="227"/>
      <c r="O117" s="88"/>
      <c r="P117" s="88"/>
      <c r="Q117" s="88"/>
      <c r="R117" s="88"/>
      <c r="S117" s="88"/>
      <c r="T117" s="89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T117" s="20" t="s">
        <v>223</v>
      </c>
      <c r="AU117" s="20" t="s">
        <v>21</v>
      </c>
    </row>
    <row r="118" s="13" customFormat="1">
      <c r="A118" s="13"/>
      <c r="B118" s="228"/>
      <c r="C118" s="229"/>
      <c r="D118" s="223" t="s">
        <v>150</v>
      </c>
      <c r="E118" s="230" t="s">
        <v>44</v>
      </c>
      <c r="F118" s="231" t="s">
        <v>250</v>
      </c>
      <c r="G118" s="229"/>
      <c r="H118" s="232">
        <v>10.4</v>
      </c>
      <c r="I118" s="233"/>
      <c r="J118" s="229"/>
      <c r="K118" s="229"/>
      <c r="L118" s="234"/>
      <c r="M118" s="235"/>
      <c r="N118" s="236"/>
      <c r="O118" s="236"/>
      <c r="P118" s="236"/>
      <c r="Q118" s="236"/>
      <c r="R118" s="236"/>
      <c r="S118" s="236"/>
      <c r="T118" s="237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8" t="s">
        <v>150</v>
      </c>
      <c r="AU118" s="238" t="s">
        <v>21</v>
      </c>
      <c r="AV118" s="13" t="s">
        <v>21</v>
      </c>
      <c r="AW118" s="13" t="s">
        <v>42</v>
      </c>
      <c r="AX118" s="13" t="s">
        <v>90</v>
      </c>
      <c r="AY118" s="238" t="s">
        <v>128</v>
      </c>
    </row>
    <row r="119" s="2" customFormat="1">
      <c r="A119" s="42"/>
      <c r="B119" s="43"/>
      <c r="C119" s="44"/>
      <c r="D119" s="223" t="s">
        <v>251</v>
      </c>
      <c r="E119" s="44"/>
      <c r="F119" s="256" t="s">
        <v>252</v>
      </c>
      <c r="G119" s="44"/>
      <c r="H119" s="44"/>
      <c r="I119" s="44"/>
      <c r="J119" s="44"/>
      <c r="K119" s="44"/>
      <c r="L119" s="48"/>
      <c r="M119" s="226"/>
      <c r="N119" s="227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U119" s="20" t="s">
        <v>21</v>
      </c>
    </row>
    <row r="120" s="2" customFormat="1">
      <c r="A120" s="42"/>
      <c r="B120" s="43"/>
      <c r="C120" s="44"/>
      <c r="D120" s="223" t="s">
        <v>251</v>
      </c>
      <c r="E120" s="44"/>
      <c r="F120" s="257" t="s">
        <v>1409</v>
      </c>
      <c r="G120" s="44"/>
      <c r="H120" s="258">
        <v>9</v>
      </c>
      <c r="I120" s="44"/>
      <c r="J120" s="44"/>
      <c r="K120" s="44"/>
      <c r="L120" s="48"/>
      <c r="M120" s="226"/>
      <c r="N120" s="227"/>
      <c r="O120" s="88"/>
      <c r="P120" s="88"/>
      <c r="Q120" s="88"/>
      <c r="R120" s="88"/>
      <c r="S120" s="88"/>
      <c r="T120" s="89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U120" s="20" t="s">
        <v>21</v>
      </c>
    </row>
    <row r="121" s="2" customFormat="1">
      <c r="A121" s="42"/>
      <c r="B121" s="43"/>
      <c r="C121" s="44"/>
      <c r="D121" s="223" t="s">
        <v>251</v>
      </c>
      <c r="E121" s="44"/>
      <c r="F121" s="257" t="s">
        <v>1410</v>
      </c>
      <c r="G121" s="44"/>
      <c r="H121" s="258">
        <v>8.9000000000000004</v>
      </c>
      <c r="I121" s="44"/>
      <c r="J121" s="44"/>
      <c r="K121" s="44"/>
      <c r="L121" s="48"/>
      <c r="M121" s="226"/>
      <c r="N121" s="227"/>
      <c r="O121" s="88"/>
      <c r="P121" s="88"/>
      <c r="Q121" s="88"/>
      <c r="R121" s="88"/>
      <c r="S121" s="88"/>
      <c r="T121" s="89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U121" s="20" t="s">
        <v>21</v>
      </c>
    </row>
    <row r="122" s="2" customFormat="1">
      <c r="A122" s="42"/>
      <c r="B122" s="43"/>
      <c r="C122" s="44"/>
      <c r="D122" s="223" t="s">
        <v>251</v>
      </c>
      <c r="E122" s="44"/>
      <c r="F122" s="257" t="s">
        <v>1411</v>
      </c>
      <c r="G122" s="44"/>
      <c r="H122" s="258">
        <v>8.0999999999999996</v>
      </c>
      <c r="I122" s="44"/>
      <c r="J122" s="44"/>
      <c r="K122" s="44"/>
      <c r="L122" s="48"/>
      <c r="M122" s="226"/>
      <c r="N122" s="227"/>
      <c r="O122" s="88"/>
      <c r="P122" s="88"/>
      <c r="Q122" s="88"/>
      <c r="R122" s="88"/>
      <c r="S122" s="88"/>
      <c r="T122" s="89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U122" s="20" t="s">
        <v>21</v>
      </c>
    </row>
    <row r="123" s="2" customFormat="1">
      <c r="A123" s="42"/>
      <c r="B123" s="43"/>
      <c r="C123" s="44"/>
      <c r="D123" s="223" t="s">
        <v>251</v>
      </c>
      <c r="E123" s="44"/>
      <c r="F123" s="257" t="s">
        <v>257</v>
      </c>
      <c r="G123" s="44"/>
      <c r="H123" s="258">
        <v>26</v>
      </c>
      <c r="I123" s="44"/>
      <c r="J123" s="44"/>
      <c r="K123" s="44"/>
      <c r="L123" s="48"/>
      <c r="M123" s="226"/>
      <c r="N123" s="227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U123" s="20" t="s">
        <v>21</v>
      </c>
    </row>
    <row r="124" s="2" customFormat="1" ht="24.15" customHeight="1">
      <c r="A124" s="42"/>
      <c r="B124" s="43"/>
      <c r="C124" s="210" t="s">
        <v>165</v>
      </c>
      <c r="D124" s="210" t="s">
        <v>131</v>
      </c>
      <c r="E124" s="211" t="s">
        <v>258</v>
      </c>
      <c r="F124" s="212" t="s">
        <v>259</v>
      </c>
      <c r="G124" s="213" t="s">
        <v>194</v>
      </c>
      <c r="H124" s="214">
        <v>10.4</v>
      </c>
      <c r="I124" s="215"/>
      <c r="J124" s="216">
        <f>ROUND(I124*H124,2)</f>
        <v>0</v>
      </c>
      <c r="K124" s="212" t="s">
        <v>221</v>
      </c>
      <c r="L124" s="48"/>
      <c r="M124" s="217" t="s">
        <v>44</v>
      </c>
      <c r="N124" s="218" t="s">
        <v>53</v>
      </c>
      <c r="O124" s="88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R124" s="221" t="s">
        <v>146</v>
      </c>
      <c r="AT124" s="221" t="s">
        <v>131</v>
      </c>
      <c r="AU124" s="221" t="s">
        <v>21</v>
      </c>
      <c r="AY124" s="20" t="s">
        <v>128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20" t="s">
        <v>90</v>
      </c>
      <c r="BK124" s="222">
        <f>ROUND(I124*H124,2)</f>
        <v>0</v>
      </c>
      <c r="BL124" s="20" t="s">
        <v>146</v>
      </c>
      <c r="BM124" s="221" t="s">
        <v>1412</v>
      </c>
    </row>
    <row r="125" s="2" customFormat="1">
      <c r="A125" s="42"/>
      <c r="B125" s="43"/>
      <c r="C125" s="44"/>
      <c r="D125" s="243" t="s">
        <v>223</v>
      </c>
      <c r="E125" s="44"/>
      <c r="F125" s="244" t="s">
        <v>261</v>
      </c>
      <c r="G125" s="44"/>
      <c r="H125" s="44"/>
      <c r="I125" s="225"/>
      <c r="J125" s="44"/>
      <c r="K125" s="44"/>
      <c r="L125" s="48"/>
      <c r="M125" s="226"/>
      <c r="N125" s="227"/>
      <c r="O125" s="88"/>
      <c r="P125" s="88"/>
      <c r="Q125" s="88"/>
      <c r="R125" s="88"/>
      <c r="S125" s="88"/>
      <c r="T125" s="89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T125" s="20" t="s">
        <v>223</v>
      </c>
      <c r="AU125" s="20" t="s">
        <v>21</v>
      </c>
    </row>
    <row r="126" s="13" customFormat="1">
      <c r="A126" s="13"/>
      <c r="B126" s="228"/>
      <c r="C126" s="229"/>
      <c r="D126" s="223" t="s">
        <v>150</v>
      </c>
      <c r="E126" s="230" t="s">
        <v>44</v>
      </c>
      <c r="F126" s="231" t="s">
        <v>1409</v>
      </c>
      <c r="G126" s="229"/>
      <c r="H126" s="232">
        <v>9</v>
      </c>
      <c r="I126" s="233"/>
      <c r="J126" s="229"/>
      <c r="K126" s="229"/>
      <c r="L126" s="234"/>
      <c r="M126" s="235"/>
      <c r="N126" s="236"/>
      <c r="O126" s="236"/>
      <c r="P126" s="236"/>
      <c r="Q126" s="236"/>
      <c r="R126" s="236"/>
      <c r="S126" s="236"/>
      <c r="T126" s="23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8" t="s">
        <v>150</v>
      </c>
      <c r="AU126" s="238" t="s">
        <v>21</v>
      </c>
      <c r="AV126" s="13" t="s">
        <v>21</v>
      </c>
      <c r="AW126" s="13" t="s">
        <v>42</v>
      </c>
      <c r="AX126" s="13" t="s">
        <v>82</v>
      </c>
      <c r="AY126" s="238" t="s">
        <v>128</v>
      </c>
    </row>
    <row r="127" s="13" customFormat="1">
      <c r="A127" s="13"/>
      <c r="B127" s="228"/>
      <c r="C127" s="229"/>
      <c r="D127" s="223" t="s">
        <v>150</v>
      </c>
      <c r="E127" s="230" t="s">
        <v>44</v>
      </c>
      <c r="F127" s="231" t="s">
        <v>1410</v>
      </c>
      <c r="G127" s="229"/>
      <c r="H127" s="232">
        <v>8.9000000000000004</v>
      </c>
      <c r="I127" s="233"/>
      <c r="J127" s="229"/>
      <c r="K127" s="229"/>
      <c r="L127" s="234"/>
      <c r="M127" s="235"/>
      <c r="N127" s="236"/>
      <c r="O127" s="236"/>
      <c r="P127" s="236"/>
      <c r="Q127" s="236"/>
      <c r="R127" s="236"/>
      <c r="S127" s="236"/>
      <c r="T127" s="23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8" t="s">
        <v>150</v>
      </c>
      <c r="AU127" s="238" t="s">
        <v>21</v>
      </c>
      <c r="AV127" s="13" t="s">
        <v>21</v>
      </c>
      <c r="AW127" s="13" t="s">
        <v>42</v>
      </c>
      <c r="AX127" s="13" t="s">
        <v>82</v>
      </c>
      <c r="AY127" s="238" t="s">
        <v>128</v>
      </c>
    </row>
    <row r="128" s="13" customFormat="1">
      <c r="A128" s="13"/>
      <c r="B128" s="228"/>
      <c r="C128" s="229"/>
      <c r="D128" s="223" t="s">
        <v>150</v>
      </c>
      <c r="E128" s="230" t="s">
        <v>44</v>
      </c>
      <c r="F128" s="231" t="s">
        <v>1411</v>
      </c>
      <c r="G128" s="229"/>
      <c r="H128" s="232">
        <v>8.0999999999999996</v>
      </c>
      <c r="I128" s="233"/>
      <c r="J128" s="229"/>
      <c r="K128" s="229"/>
      <c r="L128" s="234"/>
      <c r="M128" s="235"/>
      <c r="N128" s="236"/>
      <c r="O128" s="236"/>
      <c r="P128" s="236"/>
      <c r="Q128" s="236"/>
      <c r="R128" s="236"/>
      <c r="S128" s="236"/>
      <c r="T128" s="23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8" t="s">
        <v>150</v>
      </c>
      <c r="AU128" s="238" t="s">
        <v>21</v>
      </c>
      <c r="AV128" s="13" t="s">
        <v>21</v>
      </c>
      <c r="AW128" s="13" t="s">
        <v>42</v>
      </c>
      <c r="AX128" s="13" t="s">
        <v>82</v>
      </c>
      <c r="AY128" s="238" t="s">
        <v>128</v>
      </c>
    </row>
    <row r="129" s="15" customFormat="1">
      <c r="A129" s="15"/>
      <c r="B129" s="259"/>
      <c r="C129" s="260"/>
      <c r="D129" s="223" t="s">
        <v>150</v>
      </c>
      <c r="E129" s="261" t="s">
        <v>192</v>
      </c>
      <c r="F129" s="262" t="s">
        <v>257</v>
      </c>
      <c r="G129" s="260"/>
      <c r="H129" s="263">
        <v>26</v>
      </c>
      <c r="I129" s="264"/>
      <c r="J129" s="260"/>
      <c r="K129" s="260"/>
      <c r="L129" s="265"/>
      <c r="M129" s="266"/>
      <c r="N129" s="267"/>
      <c r="O129" s="267"/>
      <c r="P129" s="267"/>
      <c r="Q129" s="267"/>
      <c r="R129" s="267"/>
      <c r="S129" s="267"/>
      <c r="T129" s="268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9" t="s">
        <v>150</v>
      </c>
      <c r="AU129" s="269" t="s">
        <v>21</v>
      </c>
      <c r="AV129" s="15" t="s">
        <v>142</v>
      </c>
      <c r="AW129" s="15" t="s">
        <v>42</v>
      </c>
      <c r="AX129" s="15" t="s">
        <v>82</v>
      </c>
      <c r="AY129" s="269" t="s">
        <v>128</v>
      </c>
    </row>
    <row r="130" s="13" customFormat="1">
      <c r="A130" s="13"/>
      <c r="B130" s="228"/>
      <c r="C130" s="229"/>
      <c r="D130" s="223" t="s">
        <v>150</v>
      </c>
      <c r="E130" s="230" t="s">
        <v>44</v>
      </c>
      <c r="F130" s="231" t="s">
        <v>262</v>
      </c>
      <c r="G130" s="229"/>
      <c r="H130" s="232">
        <v>10.4</v>
      </c>
      <c r="I130" s="233"/>
      <c r="J130" s="229"/>
      <c r="K130" s="229"/>
      <c r="L130" s="234"/>
      <c r="M130" s="235"/>
      <c r="N130" s="236"/>
      <c r="O130" s="236"/>
      <c r="P130" s="236"/>
      <c r="Q130" s="236"/>
      <c r="R130" s="236"/>
      <c r="S130" s="236"/>
      <c r="T130" s="23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8" t="s">
        <v>150</v>
      </c>
      <c r="AU130" s="238" t="s">
        <v>21</v>
      </c>
      <c r="AV130" s="13" t="s">
        <v>21</v>
      </c>
      <c r="AW130" s="13" t="s">
        <v>42</v>
      </c>
      <c r="AX130" s="13" t="s">
        <v>90</v>
      </c>
      <c r="AY130" s="238" t="s">
        <v>128</v>
      </c>
    </row>
    <row r="131" s="2" customFormat="1">
      <c r="A131" s="42"/>
      <c r="B131" s="43"/>
      <c r="C131" s="44"/>
      <c r="D131" s="223" t="s">
        <v>251</v>
      </c>
      <c r="E131" s="44"/>
      <c r="F131" s="256" t="s">
        <v>252</v>
      </c>
      <c r="G131" s="44"/>
      <c r="H131" s="44"/>
      <c r="I131" s="44"/>
      <c r="J131" s="44"/>
      <c r="K131" s="44"/>
      <c r="L131" s="48"/>
      <c r="M131" s="226"/>
      <c r="N131" s="227"/>
      <c r="O131" s="88"/>
      <c r="P131" s="88"/>
      <c r="Q131" s="88"/>
      <c r="R131" s="88"/>
      <c r="S131" s="88"/>
      <c r="T131" s="89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U131" s="20" t="s">
        <v>21</v>
      </c>
    </row>
    <row r="132" s="2" customFormat="1">
      <c r="A132" s="42"/>
      <c r="B132" s="43"/>
      <c r="C132" s="44"/>
      <c r="D132" s="223" t="s">
        <v>251</v>
      </c>
      <c r="E132" s="44"/>
      <c r="F132" s="257" t="s">
        <v>1409</v>
      </c>
      <c r="G132" s="44"/>
      <c r="H132" s="258">
        <v>9</v>
      </c>
      <c r="I132" s="44"/>
      <c r="J132" s="44"/>
      <c r="K132" s="44"/>
      <c r="L132" s="48"/>
      <c r="M132" s="226"/>
      <c r="N132" s="227"/>
      <c r="O132" s="88"/>
      <c r="P132" s="88"/>
      <c r="Q132" s="88"/>
      <c r="R132" s="88"/>
      <c r="S132" s="88"/>
      <c r="T132" s="89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U132" s="20" t="s">
        <v>21</v>
      </c>
    </row>
    <row r="133" s="2" customFormat="1">
      <c r="A133" s="42"/>
      <c r="B133" s="43"/>
      <c r="C133" s="44"/>
      <c r="D133" s="223" t="s">
        <v>251</v>
      </c>
      <c r="E133" s="44"/>
      <c r="F133" s="257" t="s">
        <v>1410</v>
      </c>
      <c r="G133" s="44"/>
      <c r="H133" s="258">
        <v>8.9000000000000004</v>
      </c>
      <c r="I133" s="44"/>
      <c r="J133" s="44"/>
      <c r="K133" s="44"/>
      <c r="L133" s="48"/>
      <c r="M133" s="226"/>
      <c r="N133" s="227"/>
      <c r="O133" s="88"/>
      <c r="P133" s="88"/>
      <c r="Q133" s="88"/>
      <c r="R133" s="88"/>
      <c r="S133" s="88"/>
      <c r="T133" s="89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U133" s="20" t="s">
        <v>21</v>
      </c>
    </row>
    <row r="134" s="2" customFormat="1">
      <c r="A134" s="42"/>
      <c r="B134" s="43"/>
      <c r="C134" s="44"/>
      <c r="D134" s="223" t="s">
        <v>251</v>
      </c>
      <c r="E134" s="44"/>
      <c r="F134" s="257" t="s">
        <v>1411</v>
      </c>
      <c r="G134" s="44"/>
      <c r="H134" s="258">
        <v>8.0999999999999996</v>
      </c>
      <c r="I134" s="44"/>
      <c r="J134" s="44"/>
      <c r="K134" s="44"/>
      <c r="L134" s="48"/>
      <c r="M134" s="226"/>
      <c r="N134" s="227"/>
      <c r="O134" s="88"/>
      <c r="P134" s="88"/>
      <c r="Q134" s="88"/>
      <c r="R134" s="88"/>
      <c r="S134" s="88"/>
      <c r="T134" s="89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U134" s="20" t="s">
        <v>21</v>
      </c>
    </row>
    <row r="135" s="2" customFormat="1">
      <c r="A135" s="42"/>
      <c r="B135" s="43"/>
      <c r="C135" s="44"/>
      <c r="D135" s="223" t="s">
        <v>251</v>
      </c>
      <c r="E135" s="44"/>
      <c r="F135" s="257" t="s">
        <v>257</v>
      </c>
      <c r="G135" s="44"/>
      <c r="H135" s="258">
        <v>26</v>
      </c>
      <c r="I135" s="44"/>
      <c r="J135" s="44"/>
      <c r="K135" s="44"/>
      <c r="L135" s="48"/>
      <c r="M135" s="226"/>
      <c r="N135" s="227"/>
      <c r="O135" s="88"/>
      <c r="P135" s="88"/>
      <c r="Q135" s="88"/>
      <c r="R135" s="88"/>
      <c r="S135" s="88"/>
      <c r="T135" s="89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U135" s="20" t="s">
        <v>21</v>
      </c>
    </row>
    <row r="136" s="2" customFormat="1" ht="24.15" customHeight="1">
      <c r="A136" s="42"/>
      <c r="B136" s="43"/>
      <c r="C136" s="210" t="s">
        <v>171</v>
      </c>
      <c r="D136" s="210" t="s">
        <v>131</v>
      </c>
      <c r="E136" s="211" t="s">
        <v>268</v>
      </c>
      <c r="F136" s="212" t="s">
        <v>269</v>
      </c>
      <c r="G136" s="213" t="s">
        <v>194</v>
      </c>
      <c r="H136" s="214">
        <v>5.2000000000000002</v>
      </c>
      <c r="I136" s="215"/>
      <c r="J136" s="216">
        <f>ROUND(I136*H136,2)</f>
        <v>0</v>
      </c>
      <c r="K136" s="212" t="s">
        <v>221</v>
      </c>
      <c r="L136" s="48"/>
      <c r="M136" s="217" t="s">
        <v>44</v>
      </c>
      <c r="N136" s="218" t="s">
        <v>53</v>
      </c>
      <c r="O136" s="88"/>
      <c r="P136" s="219">
        <f>O136*H136</f>
        <v>0</v>
      </c>
      <c r="Q136" s="219">
        <v>0</v>
      </c>
      <c r="R136" s="219">
        <f>Q136*H136</f>
        <v>0</v>
      </c>
      <c r="S136" s="219">
        <v>0</v>
      </c>
      <c r="T136" s="220">
        <f>S136*H136</f>
        <v>0</v>
      </c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R136" s="221" t="s">
        <v>146</v>
      </c>
      <c r="AT136" s="221" t="s">
        <v>131</v>
      </c>
      <c r="AU136" s="221" t="s">
        <v>21</v>
      </c>
      <c r="AY136" s="20" t="s">
        <v>128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20" t="s">
        <v>90</v>
      </c>
      <c r="BK136" s="222">
        <f>ROUND(I136*H136,2)</f>
        <v>0</v>
      </c>
      <c r="BL136" s="20" t="s">
        <v>146</v>
      </c>
      <c r="BM136" s="221" t="s">
        <v>1413</v>
      </c>
    </row>
    <row r="137" s="2" customFormat="1">
      <c r="A137" s="42"/>
      <c r="B137" s="43"/>
      <c r="C137" s="44"/>
      <c r="D137" s="243" t="s">
        <v>223</v>
      </c>
      <c r="E137" s="44"/>
      <c r="F137" s="244" t="s">
        <v>271</v>
      </c>
      <c r="G137" s="44"/>
      <c r="H137" s="44"/>
      <c r="I137" s="225"/>
      <c r="J137" s="44"/>
      <c r="K137" s="44"/>
      <c r="L137" s="48"/>
      <c r="M137" s="226"/>
      <c r="N137" s="227"/>
      <c r="O137" s="88"/>
      <c r="P137" s="88"/>
      <c r="Q137" s="88"/>
      <c r="R137" s="88"/>
      <c r="S137" s="88"/>
      <c r="T137" s="89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T137" s="20" t="s">
        <v>223</v>
      </c>
      <c r="AU137" s="20" t="s">
        <v>21</v>
      </c>
    </row>
    <row r="138" s="13" customFormat="1">
      <c r="A138" s="13"/>
      <c r="B138" s="228"/>
      <c r="C138" s="229"/>
      <c r="D138" s="223" t="s">
        <v>150</v>
      </c>
      <c r="E138" s="230" t="s">
        <v>44</v>
      </c>
      <c r="F138" s="231" t="s">
        <v>272</v>
      </c>
      <c r="G138" s="229"/>
      <c r="H138" s="232">
        <v>5.2000000000000002</v>
      </c>
      <c r="I138" s="233"/>
      <c r="J138" s="229"/>
      <c r="K138" s="229"/>
      <c r="L138" s="234"/>
      <c r="M138" s="235"/>
      <c r="N138" s="236"/>
      <c r="O138" s="236"/>
      <c r="P138" s="236"/>
      <c r="Q138" s="236"/>
      <c r="R138" s="236"/>
      <c r="S138" s="236"/>
      <c r="T138" s="23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8" t="s">
        <v>150</v>
      </c>
      <c r="AU138" s="238" t="s">
        <v>21</v>
      </c>
      <c r="AV138" s="13" t="s">
        <v>21</v>
      </c>
      <c r="AW138" s="13" t="s">
        <v>42</v>
      </c>
      <c r="AX138" s="13" t="s">
        <v>90</v>
      </c>
      <c r="AY138" s="238" t="s">
        <v>128</v>
      </c>
    </row>
    <row r="139" s="2" customFormat="1">
      <c r="A139" s="42"/>
      <c r="B139" s="43"/>
      <c r="C139" s="44"/>
      <c r="D139" s="223" t="s">
        <v>251</v>
      </c>
      <c r="E139" s="44"/>
      <c r="F139" s="256" t="s">
        <v>252</v>
      </c>
      <c r="G139" s="44"/>
      <c r="H139" s="44"/>
      <c r="I139" s="44"/>
      <c r="J139" s="44"/>
      <c r="K139" s="44"/>
      <c r="L139" s="48"/>
      <c r="M139" s="226"/>
      <c r="N139" s="227"/>
      <c r="O139" s="88"/>
      <c r="P139" s="88"/>
      <c r="Q139" s="88"/>
      <c r="R139" s="88"/>
      <c r="S139" s="88"/>
      <c r="T139" s="89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U139" s="20" t="s">
        <v>21</v>
      </c>
    </row>
    <row r="140" s="2" customFormat="1">
      <c r="A140" s="42"/>
      <c r="B140" s="43"/>
      <c r="C140" s="44"/>
      <c r="D140" s="223" t="s">
        <v>251</v>
      </c>
      <c r="E140" s="44"/>
      <c r="F140" s="257" t="s">
        <v>1409</v>
      </c>
      <c r="G140" s="44"/>
      <c r="H140" s="258">
        <v>9</v>
      </c>
      <c r="I140" s="44"/>
      <c r="J140" s="44"/>
      <c r="K140" s="44"/>
      <c r="L140" s="48"/>
      <c r="M140" s="226"/>
      <c r="N140" s="227"/>
      <c r="O140" s="88"/>
      <c r="P140" s="88"/>
      <c r="Q140" s="88"/>
      <c r="R140" s="88"/>
      <c r="S140" s="88"/>
      <c r="T140" s="89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U140" s="20" t="s">
        <v>21</v>
      </c>
    </row>
    <row r="141" s="2" customFormat="1">
      <c r="A141" s="42"/>
      <c r="B141" s="43"/>
      <c r="C141" s="44"/>
      <c r="D141" s="223" t="s">
        <v>251</v>
      </c>
      <c r="E141" s="44"/>
      <c r="F141" s="257" t="s">
        <v>1410</v>
      </c>
      <c r="G141" s="44"/>
      <c r="H141" s="258">
        <v>8.9000000000000004</v>
      </c>
      <c r="I141" s="44"/>
      <c r="J141" s="44"/>
      <c r="K141" s="44"/>
      <c r="L141" s="48"/>
      <c r="M141" s="226"/>
      <c r="N141" s="227"/>
      <c r="O141" s="88"/>
      <c r="P141" s="88"/>
      <c r="Q141" s="88"/>
      <c r="R141" s="88"/>
      <c r="S141" s="88"/>
      <c r="T141" s="89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U141" s="20" t="s">
        <v>21</v>
      </c>
    </row>
    <row r="142" s="2" customFormat="1">
      <c r="A142" s="42"/>
      <c r="B142" s="43"/>
      <c r="C142" s="44"/>
      <c r="D142" s="223" t="s">
        <v>251</v>
      </c>
      <c r="E142" s="44"/>
      <c r="F142" s="257" t="s">
        <v>1411</v>
      </c>
      <c r="G142" s="44"/>
      <c r="H142" s="258">
        <v>8.0999999999999996</v>
      </c>
      <c r="I142" s="44"/>
      <c r="J142" s="44"/>
      <c r="K142" s="44"/>
      <c r="L142" s="48"/>
      <c r="M142" s="226"/>
      <c r="N142" s="227"/>
      <c r="O142" s="88"/>
      <c r="P142" s="88"/>
      <c r="Q142" s="88"/>
      <c r="R142" s="88"/>
      <c r="S142" s="88"/>
      <c r="T142" s="89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U142" s="20" t="s">
        <v>21</v>
      </c>
    </row>
    <row r="143" s="2" customFormat="1">
      <c r="A143" s="42"/>
      <c r="B143" s="43"/>
      <c r="C143" s="44"/>
      <c r="D143" s="223" t="s">
        <v>251</v>
      </c>
      <c r="E143" s="44"/>
      <c r="F143" s="257" t="s">
        <v>257</v>
      </c>
      <c r="G143" s="44"/>
      <c r="H143" s="258">
        <v>26</v>
      </c>
      <c r="I143" s="44"/>
      <c r="J143" s="44"/>
      <c r="K143" s="44"/>
      <c r="L143" s="48"/>
      <c r="M143" s="226"/>
      <c r="N143" s="227"/>
      <c r="O143" s="88"/>
      <c r="P143" s="88"/>
      <c r="Q143" s="88"/>
      <c r="R143" s="88"/>
      <c r="S143" s="88"/>
      <c r="T143" s="89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U143" s="20" t="s">
        <v>21</v>
      </c>
    </row>
    <row r="144" s="2" customFormat="1" ht="16.5" customHeight="1">
      <c r="A144" s="42"/>
      <c r="B144" s="43"/>
      <c r="C144" s="210" t="s">
        <v>176</v>
      </c>
      <c r="D144" s="210" t="s">
        <v>131</v>
      </c>
      <c r="E144" s="211" t="s">
        <v>307</v>
      </c>
      <c r="F144" s="212" t="s">
        <v>308</v>
      </c>
      <c r="G144" s="213" t="s">
        <v>190</v>
      </c>
      <c r="H144" s="214">
        <v>45</v>
      </c>
      <c r="I144" s="215"/>
      <c r="J144" s="216">
        <f>ROUND(I144*H144,2)</f>
        <v>0</v>
      </c>
      <c r="K144" s="212" t="s">
        <v>221</v>
      </c>
      <c r="L144" s="48"/>
      <c r="M144" s="217" t="s">
        <v>44</v>
      </c>
      <c r="N144" s="218" t="s">
        <v>53</v>
      </c>
      <c r="O144" s="88"/>
      <c r="P144" s="219">
        <f>O144*H144</f>
        <v>0</v>
      </c>
      <c r="Q144" s="219">
        <v>0.00149</v>
      </c>
      <c r="R144" s="219">
        <f>Q144*H144</f>
        <v>0.067049999999999998</v>
      </c>
      <c r="S144" s="219">
        <v>0</v>
      </c>
      <c r="T144" s="220">
        <f>S144*H144</f>
        <v>0</v>
      </c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R144" s="221" t="s">
        <v>146</v>
      </c>
      <c r="AT144" s="221" t="s">
        <v>131</v>
      </c>
      <c r="AU144" s="221" t="s">
        <v>21</v>
      </c>
      <c r="AY144" s="20" t="s">
        <v>128</v>
      </c>
      <c r="BE144" s="222">
        <f>IF(N144="základní",J144,0)</f>
        <v>0</v>
      </c>
      <c r="BF144" s="222">
        <f>IF(N144="snížená",J144,0)</f>
        <v>0</v>
      </c>
      <c r="BG144" s="222">
        <f>IF(N144="zákl. přenesená",J144,0)</f>
        <v>0</v>
      </c>
      <c r="BH144" s="222">
        <f>IF(N144="sníž. přenesená",J144,0)</f>
        <v>0</v>
      </c>
      <c r="BI144" s="222">
        <f>IF(N144="nulová",J144,0)</f>
        <v>0</v>
      </c>
      <c r="BJ144" s="20" t="s">
        <v>90</v>
      </c>
      <c r="BK144" s="222">
        <f>ROUND(I144*H144,2)</f>
        <v>0</v>
      </c>
      <c r="BL144" s="20" t="s">
        <v>146</v>
      </c>
      <c r="BM144" s="221" t="s">
        <v>1414</v>
      </c>
    </row>
    <row r="145" s="2" customFormat="1">
      <c r="A145" s="42"/>
      <c r="B145" s="43"/>
      <c r="C145" s="44"/>
      <c r="D145" s="243" t="s">
        <v>223</v>
      </c>
      <c r="E145" s="44"/>
      <c r="F145" s="244" t="s">
        <v>310</v>
      </c>
      <c r="G145" s="44"/>
      <c r="H145" s="44"/>
      <c r="I145" s="225"/>
      <c r="J145" s="44"/>
      <c r="K145" s="44"/>
      <c r="L145" s="48"/>
      <c r="M145" s="226"/>
      <c r="N145" s="227"/>
      <c r="O145" s="88"/>
      <c r="P145" s="88"/>
      <c r="Q145" s="88"/>
      <c r="R145" s="88"/>
      <c r="S145" s="88"/>
      <c r="T145" s="89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T145" s="20" t="s">
        <v>223</v>
      </c>
      <c r="AU145" s="20" t="s">
        <v>21</v>
      </c>
    </row>
    <row r="146" s="2" customFormat="1">
      <c r="A146" s="42"/>
      <c r="B146" s="43"/>
      <c r="C146" s="44"/>
      <c r="D146" s="223" t="s">
        <v>137</v>
      </c>
      <c r="E146" s="44"/>
      <c r="F146" s="224" t="s">
        <v>311</v>
      </c>
      <c r="G146" s="44"/>
      <c r="H146" s="44"/>
      <c r="I146" s="225"/>
      <c r="J146" s="44"/>
      <c r="K146" s="44"/>
      <c r="L146" s="48"/>
      <c r="M146" s="226"/>
      <c r="N146" s="227"/>
      <c r="O146" s="88"/>
      <c r="P146" s="88"/>
      <c r="Q146" s="88"/>
      <c r="R146" s="88"/>
      <c r="S146" s="88"/>
      <c r="T146" s="89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T146" s="20" t="s">
        <v>137</v>
      </c>
      <c r="AU146" s="20" t="s">
        <v>21</v>
      </c>
    </row>
    <row r="147" s="13" customFormat="1">
      <c r="A147" s="13"/>
      <c r="B147" s="228"/>
      <c r="C147" s="229"/>
      <c r="D147" s="223" t="s">
        <v>150</v>
      </c>
      <c r="E147" s="230" t="s">
        <v>44</v>
      </c>
      <c r="F147" s="231" t="s">
        <v>1415</v>
      </c>
      <c r="G147" s="229"/>
      <c r="H147" s="232">
        <v>14.4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8" t="s">
        <v>150</v>
      </c>
      <c r="AU147" s="238" t="s">
        <v>21</v>
      </c>
      <c r="AV147" s="13" t="s">
        <v>21</v>
      </c>
      <c r="AW147" s="13" t="s">
        <v>42</v>
      </c>
      <c r="AX147" s="13" t="s">
        <v>82</v>
      </c>
      <c r="AY147" s="238" t="s">
        <v>128</v>
      </c>
    </row>
    <row r="148" s="13" customFormat="1">
      <c r="A148" s="13"/>
      <c r="B148" s="228"/>
      <c r="C148" s="229"/>
      <c r="D148" s="223" t="s">
        <v>150</v>
      </c>
      <c r="E148" s="230" t="s">
        <v>44</v>
      </c>
      <c r="F148" s="231" t="s">
        <v>1416</v>
      </c>
      <c r="G148" s="229"/>
      <c r="H148" s="232">
        <v>13.5</v>
      </c>
      <c r="I148" s="233"/>
      <c r="J148" s="229"/>
      <c r="K148" s="229"/>
      <c r="L148" s="234"/>
      <c r="M148" s="235"/>
      <c r="N148" s="236"/>
      <c r="O148" s="236"/>
      <c r="P148" s="236"/>
      <c r="Q148" s="236"/>
      <c r="R148" s="236"/>
      <c r="S148" s="236"/>
      <c r="T148" s="23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8" t="s">
        <v>150</v>
      </c>
      <c r="AU148" s="238" t="s">
        <v>21</v>
      </c>
      <c r="AV148" s="13" t="s">
        <v>21</v>
      </c>
      <c r="AW148" s="13" t="s">
        <v>42</v>
      </c>
      <c r="AX148" s="13" t="s">
        <v>82</v>
      </c>
      <c r="AY148" s="238" t="s">
        <v>128</v>
      </c>
    </row>
    <row r="149" s="13" customFormat="1">
      <c r="A149" s="13"/>
      <c r="B149" s="228"/>
      <c r="C149" s="229"/>
      <c r="D149" s="223" t="s">
        <v>150</v>
      </c>
      <c r="E149" s="230" t="s">
        <v>44</v>
      </c>
      <c r="F149" s="231" t="s">
        <v>1417</v>
      </c>
      <c r="G149" s="229"/>
      <c r="H149" s="232">
        <v>17.100000000000001</v>
      </c>
      <c r="I149" s="233"/>
      <c r="J149" s="229"/>
      <c r="K149" s="229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150</v>
      </c>
      <c r="AU149" s="238" t="s">
        <v>21</v>
      </c>
      <c r="AV149" s="13" t="s">
        <v>21</v>
      </c>
      <c r="AW149" s="13" t="s">
        <v>42</v>
      </c>
      <c r="AX149" s="13" t="s">
        <v>82</v>
      </c>
      <c r="AY149" s="238" t="s">
        <v>128</v>
      </c>
    </row>
    <row r="150" s="14" customFormat="1">
      <c r="A150" s="14"/>
      <c r="B150" s="245"/>
      <c r="C150" s="246"/>
      <c r="D150" s="223" t="s">
        <v>150</v>
      </c>
      <c r="E150" s="247" t="s">
        <v>44</v>
      </c>
      <c r="F150" s="248" t="s">
        <v>245</v>
      </c>
      <c r="G150" s="246"/>
      <c r="H150" s="249">
        <v>45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5" t="s">
        <v>150</v>
      </c>
      <c r="AU150" s="255" t="s">
        <v>21</v>
      </c>
      <c r="AV150" s="14" t="s">
        <v>146</v>
      </c>
      <c r="AW150" s="14" t="s">
        <v>42</v>
      </c>
      <c r="AX150" s="14" t="s">
        <v>90</v>
      </c>
      <c r="AY150" s="255" t="s">
        <v>128</v>
      </c>
    </row>
    <row r="151" s="2" customFormat="1" ht="24.15" customHeight="1">
      <c r="A151" s="42"/>
      <c r="B151" s="43"/>
      <c r="C151" s="210" t="s">
        <v>180</v>
      </c>
      <c r="D151" s="210" t="s">
        <v>131</v>
      </c>
      <c r="E151" s="211" t="s">
        <v>317</v>
      </c>
      <c r="F151" s="212" t="s">
        <v>318</v>
      </c>
      <c r="G151" s="213" t="s">
        <v>190</v>
      </c>
      <c r="H151" s="214">
        <v>45</v>
      </c>
      <c r="I151" s="215"/>
      <c r="J151" s="216">
        <f>ROUND(I151*H151,2)</f>
        <v>0</v>
      </c>
      <c r="K151" s="212" t="s">
        <v>221</v>
      </c>
      <c r="L151" s="48"/>
      <c r="M151" s="217" t="s">
        <v>44</v>
      </c>
      <c r="N151" s="218" t="s">
        <v>53</v>
      </c>
      <c r="O151" s="88"/>
      <c r="P151" s="219">
        <f>O151*H151</f>
        <v>0</v>
      </c>
      <c r="Q151" s="219">
        <v>0</v>
      </c>
      <c r="R151" s="219">
        <f>Q151*H151</f>
        <v>0</v>
      </c>
      <c r="S151" s="219">
        <v>0</v>
      </c>
      <c r="T151" s="220">
        <f>S151*H151</f>
        <v>0</v>
      </c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R151" s="221" t="s">
        <v>146</v>
      </c>
      <c r="AT151" s="221" t="s">
        <v>131</v>
      </c>
      <c r="AU151" s="221" t="s">
        <v>21</v>
      </c>
      <c r="AY151" s="20" t="s">
        <v>128</v>
      </c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20" t="s">
        <v>90</v>
      </c>
      <c r="BK151" s="222">
        <f>ROUND(I151*H151,2)</f>
        <v>0</v>
      </c>
      <c r="BL151" s="20" t="s">
        <v>146</v>
      </c>
      <c r="BM151" s="221" t="s">
        <v>1418</v>
      </c>
    </row>
    <row r="152" s="2" customFormat="1">
      <c r="A152" s="42"/>
      <c r="B152" s="43"/>
      <c r="C152" s="44"/>
      <c r="D152" s="243" t="s">
        <v>223</v>
      </c>
      <c r="E152" s="44"/>
      <c r="F152" s="244" t="s">
        <v>320</v>
      </c>
      <c r="G152" s="44"/>
      <c r="H152" s="44"/>
      <c r="I152" s="225"/>
      <c r="J152" s="44"/>
      <c r="K152" s="44"/>
      <c r="L152" s="48"/>
      <c r="M152" s="226"/>
      <c r="N152" s="227"/>
      <c r="O152" s="88"/>
      <c r="P152" s="88"/>
      <c r="Q152" s="88"/>
      <c r="R152" s="88"/>
      <c r="S152" s="88"/>
      <c r="T152" s="89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T152" s="20" t="s">
        <v>223</v>
      </c>
      <c r="AU152" s="20" t="s">
        <v>21</v>
      </c>
    </row>
    <row r="153" s="2" customFormat="1">
      <c r="A153" s="42"/>
      <c r="B153" s="43"/>
      <c r="C153" s="44"/>
      <c r="D153" s="223" t="s">
        <v>137</v>
      </c>
      <c r="E153" s="44"/>
      <c r="F153" s="224" t="s">
        <v>311</v>
      </c>
      <c r="G153" s="44"/>
      <c r="H153" s="44"/>
      <c r="I153" s="225"/>
      <c r="J153" s="44"/>
      <c r="K153" s="44"/>
      <c r="L153" s="48"/>
      <c r="M153" s="226"/>
      <c r="N153" s="227"/>
      <c r="O153" s="88"/>
      <c r="P153" s="88"/>
      <c r="Q153" s="88"/>
      <c r="R153" s="88"/>
      <c r="S153" s="88"/>
      <c r="T153" s="89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T153" s="20" t="s">
        <v>137</v>
      </c>
      <c r="AU153" s="20" t="s">
        <v>21</v>
      </c>
    </row>
    <row r="154" s="13" customFormat="1">
      <c r="A154" s="13"/>
      <c r="B154" s="228"/>
      <c r="C154" s="229"/>
      <c r="D154" s="223" t="s">
        <v>150</v>
      </c>
      <c r="E154" s="230" t="s">
        <v>44</v>
      </c>
      <c r="F154" s="231" t="s">
        <v>1415</v>
      </c>
      <c r="G154" s="229"/>
      <c r="H154" s="232">
        <v>14.4</v>
      </c>
      <c r="I154" s="233"/>
      <c r="J154" s="229"/>
      <c r="K154" s="229"/>
      <c r="L154" s="234"/>
      <c r="M154" s="235"/>
      <c r="N154" s="236"/>
      <c r="O154" s="236"/>
      <c r="P154" s="236"/>
      <c r="Q154" s="236"/>
      <c r="R154" s="236"/>
      <c r="S154" s="236"/>
      <c r="T154" s="23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8" t="s">
        <v>150</v>
      </c>
      <c r="AU154" s="238" t="s">
        <v>21</v>
      </c>
      <c r="AV154" s="13" t="s">
        <v>21</v>
      </c>
      <c r="AW154" s="13" t="s">
        <v>42</v>
      </c>
      <c r="AX154" s="13" t="s">
        <v>82</v>
      </c>
      <c r="AY154" s="238" t="s">
        <v>128</v>
      </c>
    </row>
    <row r="155" s="13" customFormat="1">
      <c r="A155" s="13"/>
      <c r="B155" s="228"/>
      <c r="C155" s="229"/>
      <c r="D155" s="223" t="s">
        <v>150</v>
      </c>
      <c r="E155" s="230" t="s">
        <v>44</v>
      </c>
      <c r="F155" s="231" t="s">
        <v>1416</v>
      </c>
      <c r="G155" s="229"/>
      <c r="H155" s="232">
        <v>13.5</v>
      </c>
      <c r="I155" s="233"/>
      <c r="J155" s="229"/>
      <c r="K155" s="229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150</v>
      </c>
      <c r="AU155" s="238" t="s">
        <v>21</v>
      </c>
      <c r="AV155" s="13" t="s">
        <v>21</v>
      </c>
      <c r="AW155" s="13" t="s">
        <v>42</v>
      </c>
      <c r="AX155" s="13" t="s">
        <v>82</v>
      </c>
      <c r="AY155" s="238" t="s">
        <v>128</v>
      </c>
    </row>
    <row r="156" s="13" customFormat="1">
      <c r="A156" s="13"/>
      <c r="B156" s="228"/>
      <c r="C156" s="229"/>
      <c r="D156" s="223" t="s">
        <v>150</v>
      </c>
      <c r="E156" s="230" t="s">
        <v>44</v>
      </c>
      <c r="F156" s="231" t="s">
        <v>1417</v>
      </c>
      <c r="G156" s="229"/>
      <c r="H156" s="232">
        <v>17.100000000000001</v>
      </c>
      <c r="I156" s="233"/>
      <c r="J156" s="229"/>
      <c r="K156" s="229"/>
      <c r="L156" s="234"/>
      <c r="M156" s="235"/>
      <c r="N156" s="236"/>
      <c r="O156" s="236"/>
      <c r="P156" s="236"/>
      <c r="Q156" s="236"/>
      <c r="R156" s="236"/>
      <c r="S156" s="236"/>
      <c r="T156" s="23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8" t="s">
        <v>150</v>
      </c>
      <c r="AU156" s="238" t="s">
        <v>21</v>
      </c>
      <c r="AV156" s="13" t="s">
        <v>21</v>
      </c>
      <c r="AW156" s="13" t="s">
        <v>42</v>
      </c>
      <c r="AX156" s="13" t="s">
        <v>82</v>
      </c>
      <c r="AY156" s="238" t="s">
        <v>128</v>
      </c>
    </row>
    <row r="157" s="14" customFormat="1">
      <c r="A157" s="14"/>
      <c r="B157" s="245"/>
      <c r="C157" s="246"/>
      <c r="D157" s="223" t="s">
        <v>150</v>
      </c>
      <c r="E157" s="247" t="s">
        <v>44</v>
      </c>
      <c r="F157" s="248" t="s">
        <v>245</v>
      </c>
      <c r="G157" s="246"/>
      <c r="H157" s="249">
        <v>45</v>
      </c>
      <c r="I157" s="250"/>
      <c r="J157" s="246"/>
      <c r="K157" s="246"/>
      <c r="L157" s="251"/>
      <c r="M157" s="252"/>
      <c r="N157" s="253"/>
      <c r="O157" s="253"/>
      <c r="P157" s="253"/>
      <c r="Q157" s="253"/>
      <c r="R157" s="253"/>
      <c r="S157" s="253"/>
      <c r="T157" s="25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5" t="s">
        <v>150</v>
      </c>
      <c r="AU157" s="255" t="s">
        <v>21</v>
      </c>
      <c r="AV157" s="14" t="s">
        <v>146</v>
      </c>
      <c r="AW157" s="14" t="s">
        <v>42</v>
      </c>
      <c r="AX157" s="14" t="s">
        <v>90</v>
      </c>
      <c r="AY157" s="255" t="s">
        <v>128</v>
      </c>
    </row>
    <row r="158" s="2" customFormat="1" ht="21.75" customHeight="1">
      <c r="A158" s="42"/>
      <c r="B158" s="43"/>
      <c r="C158" s="210" t="s">
        <v>8</v>
      </c>
      <c r="D158" s="210" t="s">
        <v>131</v>
      </c>
      <c r="E158" s="211" t="s">
        <v>322</v>
      </c>
      <c r="F158" s="212" t="s">
        <v>323</v>
      </c>
      <c r="G158" s="213" t="s">
        <v>194</v>
      </c>
      <c r="H158" s="214">
        <v>26</v>
      </c>
      <c r="I158" s="215"/>
      <c r="J158" s="216">
        <f>ROUND(I158*H158,2)</f>
        <v>0</v>
      </c>
      <c r="K158" s="212" t="s">
        <v>221</v>
      </c>
      <c r="L158" s="48"/>
      <c r="M158" s="217" t="s">
        <v>44</v>
      </c>
      <c r="N158" s="218" t="s">
        <v>53</v>
      </c>
      <c r="O158" s="88"/>
      <c r="P158" s="219">
        <f>O158*H158</f>
        <v>0</v>
      </c>
      <c r="Q158" s="219">
        <v>0.0013600000000000001</v>
      </c>
      <c r="R158" s="219">
        <f>Q158*H158</f>
        <v>0.035360000000000003</v>
      </c>
      <c r="S158" s="219">
        <v>0</v>
      </c>
      <c r="T158" s="220">
        <f>S158*H158</f>
        <v>0</v>
      </c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R158" s="221" t="s">
        <v>146</v>
      </c>
      <c r="AT158" s="221" t="s">
        <v>131</v>
      </c>
      <c r="AU158" s="221" t="s">
        <v>21</v>
      </c>
      <c r="AY158" s="20" t="s">
        <v>128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20" t="s">
        <v>90</v>
      </c>
      <c r="BK158" s="222">
        <f>ROUND(I158*H158,2)</f>
        <v>0</v>
      </c>
      <c r="BL158" s="20" t="s">
        <v>146</v>
      </c>
      <c r="BM158" s="221" t="s">
        <v>1419</v>
      </c>
    </row>
    <row r="159" s="2" customFormat="1">
      <c r="A159" s="42"/>
      <c r="B159" s="43"/>
      <c r="C159" s="44"/>
      <c r="D159" s="243" t="s">
        <v>223</v>
      </c>
      <c r="E159" s="44"/>
      <c r="F159" s="244" t="s">
        <v>325</v>
      </c>
      <c r="G159" s="44"/>
      <c r="H159" s="44"/>
      <c r="I159" s="225"/>
      <c r="J159" s="44"/>
      <c r="K159" s="44"/>
      <c r="L159" s="48"/>
      <c r="M159" s="226"/>
      <c r="N159" s="227"/>
      <c r="O159" s="88"/>
      <c r="P159" s="88"/>
      <c r="Q159" s="88"/>
      <c r="R159" s="88"/>
      <c r="S159" s="88"/>
      <c r="T159" s="89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T159" s="20" t="s">
        <v>223</v>
      </c>
      <c r="AU159" s="20" t="s">
        <v>21</v>
      </c>
    </row>
    <row r="160" s="2" customFormat="1">
      <c r="A160" s="42"/>
      <c r="B160" s="43"/>
      <c r="C160" s="44"/>
      <c r="D160" s="223" t="s">
        <v>137</v>
      </c>
      <c r="E160" s="44"/>
      <c r="F160" s="224" t="s">
        <v>311</v>
      </c>
      <c r="G160" s="44"/>
      <c r="H160" s="44"/>
      <c r="I160" s="225"/>
      <c r="J160" s="44"/>
      <c r="K160" s="44"/>
      <c r="L160" s="48"/>
      <c r="M160" s="226"/>
      <c r="N160" s="227"/>
      <c r="O160" s="88"/>
      <c r="P160" s="88"/>
      <c r="Q160" s="88"/>
      <c r="R160" s="88"/>
      <c r="S160" s="88"/>
      <c r="T160" s="89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T160" s="20" t="s">
        <v>137</v>
      </c>
      <c r="AU160" s="20" t="s">
        <v>21</v>
      </c>
    </row>
    <row r="161" s="13" customFormat="1">
      <c r="A161" s="13"/>
      <c r="B161" s="228"/>
      <c r="C161" s="229"/>
      <c r="D161" s="223" t="s">
        <v>150</v>
      </c>
      <c r="E161" s="230" t="s">
        <v>44</v>
      </c>
      <c r="F161" s="231" t="s">
        <v>1409</v>
      </c>
      <c r="G161" s="229"/>
      <c r="H161" s="232">
        <v>9</v>
      </c>
      <c r="I161" s="233"/>
      <c r="J161" s="229"/>
      <c r="K161" s="229"/>
      <c r="L161" s="234"/>
      <c r="M161" s="235"/>
      <c r="N161" s="236"/>
      <c r="O161" s="236"/>
      <c r="P161" s="236"/>
      <c r="Q161" s="236"/>
      <c r="R161" s="236"/>
      <c r="S161" s="236"/>
      <c r="T161" s="23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8" t="s">
        <v>150</v>
      </c>
      <c r="AU161" s="238" t="s">
        <v>21</v>
      </c>
      <c r="AV161" s="13" t="s">
        <v>21</v>
      </c>
      <c r="AW161" s="13" t="s">
        <v>42</v>
      </c>
      <c r="AX161" s="13" t="s">
        <v>82</v>
      </c>
      <c r="AY161" s="238" t="s">
        <v>128</v>
      </c>
    </row>
    <row r="162" s="13" customFormat="1">
      <c r="A162" s="13"/>
      <c r="B162" s="228"/>
      <c r="C162" s="229"/>
      <c r="D162" s="223" t="s">
        <v>150</v>
      </c>
      <c r="E162" s="230" t="s">
        <v>44</v>
      </c>
      <c r="F162" s="231" t="s">
        <v>1410</v>
      </c>
      <c r="G162" s="229"/>
      <c r="H162" s="232">
        <v>8.9000000000000004</v>
      </c>
      <c r="I162" s="233"/>
      <c r="J162" s="229"/>
      <c r="K162" s="229"/>
      <c r="L162" s="234"/>
      <c r="M162" s="235"/>
      <c r="N162" s="236"/>
      <c r="O162" s="236"/>
      <c r="P162" s="236"/>
      <c r="Q162" s="236"/>
      <c r="R162" s="236"/>
      <c r="S162" s="236"/>
      <c r="T162" s="23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8" t="s">
        <v>150</v>
      </c>
      <c r="AU162" s="238" t="s">
        <v>21</v>
      </c>
      <c r="AV162" s="13" t="s">
        <v>21</v>
      </c>
      <c r="AW162" s="13" t="s">
        <v>42</v>
      </c>
      <c r="AX162" s="13" t="s">
        <v>82</v>
      </c>
      <c r="AY162" s="238" t="s">
        <v>128</v>
      </c>
    </row>
    <row r="163" s="13" customFormat="1">
      <c r="A163" s="13"/>
      <c r="B163" s="228"/>
      <c r="C163" s="229"/>
      <c r="D163" s="223" t="s">
        <v>150</v>
      </c>
      <c r="E163" s="230" t="s">
        <v>44</v>
      </c>
      <c r="F163" s="231" t="s">
        <v>1411</v>
      </c>
      <c r="G163" s="229"/>
      <c r="H163" s="232">
        <v>8.0999999999999996</v>
      </c>
      <c r="I163" s="233"/>
      <c r="J163" s="229"/>
      <c r="K163" s="229"/>
      <c r="L163" s="234"/>
      <c r="M163" s="235"/>
      <c r="N163" s="236"/>
      <c r="O163" s="236"/>
      <c r="P163" s="236"/>
      <c r="Q163" s="236"/>
      <c r="R163" s="236"/>
      <c r="S163" s="236"/>
      <c r="T163" s="23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8" t="s">
        <v>150</v>
      </c>
      <c r="AU163" s="238" t="s">
        <v>21</v>
      </c>
      <c r="AV163" s="13" t="s">
        <v>21</v>
      </c>
      <c r="AW163" s="13" t="s">
        <v>42</v>
      </c>
      <c r="AX163" s="13" t="s">
        <v>82</v>
      </c>
      <c r="AY163" s="238" t="s">
        <v>128</v>
      </c>
    </row>
    <row r="164" s="14" customFormat="1">
      <c r="A164" s="14"/>
      <c r="B164" s="245"/>
      <c r="C164" s="246"/>
      <c r="D164" s="223" t="s">
        <v>150</v>
      </c>
      <c r="E164" s="247" t="s">
        <v>44</v>
      </c>
      <c r="F164" s="248" t="s">
        <v>245</v>
      </c>
      <c r="G164" s="246"/>
      <c r="H164" s="249">
        <v>26</v>
      </c>
      <c r="I164" s="250"/>
      <c r="J164" s="246"/>
      <c r="K164" s="246"/>
      <c r="L164" s="251"/>
      <c r="M164" s="252"/>
      <c r="N164" s="253"/>
      <c r="O164" s="253"/>
      <c r="P164" s="253"/>
      <c r="Q164" s="253"/>
      <c r="R164" s="253"/>
      <c r="S164" s="253"/>
      <c r="T164" s="25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5" t="s">
        <v>150</v>
      </c>
      <c r="AU164" s="255" t="s">
        <v>21</v>
      </c>
      <c r="AV164" s="14" t="s">
        <v>146</v>
      </c>
      <c r="AW164" s="14" t="s">
        <v>42</v>
      </c>
      <c r="AX164" s="14" t="s">
        <v>90</v>
      </c>
      <c r="AY164" s="255" t="s">
        <v>128</v>
      </c>
    </row>
    <row r="165" s="2" customFormat="1" ht="24.15" customHeight="1">
      <c r="A165" s="42"/>
      <c r="B165" s="43"/>
      <c r="C165" s="210" t="s">
        <v>295</v>
      </c>
      <c r="D165" s="210" t="s">
        <v>131</v>
      </c>
      <c r="E165" s="211" t="s">
        <v>327</v>
      </c>
      <c r="F165" s="212" t="s">
        <v>328</v>
      </c>
      <c r="G165" s="213" t="s">
        <v>194</v>
      </c>
      <c r="H165" s="214">
        <v>26</v>
      </c>
      <c r="I165" s="215"/>
      <c r="J165" s="216">
        <f>ROUND(I165*H165,2)</f>
        <v>0</v>
      </c>
      <c r="K165" s="212" t="s">
        <v>221</v>
      </c>
      <c r="L165" s="48"/>
      <c r="M165" s="217" t="s">
        <v>44</v>
      </c>
      <c r="N165" s="218" t="s">
        <v>53</v>
      </c>
      <c r="O165" s="88"/>
      <c r="P165" s="219">
        <f>O165*H165</f>
        <v>0</v>
      </c>
      <c r="Q165" s="219">
        <v>0</v>
      </c>
      <c r="R165" s="219">
        <f>Q165*H165</f>
        <v>0</v>
      </c>
      <c r="S165" s="219">
        <v>0</v>
      </c>
      <c r="T165" s="220">
        <f>S165*H165</f>
        <v>0</v>
      </c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R165" s="221" t="s">
        <v>146</v>
      </c>
      <c r="AT165" s="221" t="s">
        <v>131</v>
      </c>
      <c r="AU165" s="221" t="s">
        <v>21</v>
      </c>
      <c r="AY165" s="20" t="s">
        <v>128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20" t="s">
        <v>90</v>
      </c>
      <c r="BK165" s="222">
        <f>ROUND(I165*H165,2)</f>
        <v>0</v>
      </c>
      <c r="BL165" s="20" t="s">
        <v>146</v>
      </c>
      <c r="BM165" s="221" t="s">
        <v>1420</v>
      </c>
    </row>
    <row r="166" s="2" customFormat="1">
      <c r="A166" s="42"/>
      <c r="B166" s="43"/>
      <c r="C166" s="44"/>
      <c r="D166" s="243" t="s">
        <v>223</v>
      </c>
      <c r="E166" s="44"/>
      <c r="F166" s="244" t="s">
        <v>330</v>
      </c>
      <c r="G166" s="44"/>
      <c r="H166" s="44"/>
      <c r="I166" s="225"/>
      <c r="J166" s="44"/>
      <c r="K166" s="44"/>
      <c r="L166" s="48"/>
      <c r="M166" s="226"/>
      <c r="N166" s="227"/>
      <c r="O166" s="88"/>
      <c r="P166" s="88"/>
      <c r="Q166" s="88"/>
      <c r="R166" s="88"/>
      <c r="S166" s="88"/>
      <c r="T166" s="89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T166" s="20" t="s">
        <v>223</v>
      </c>
      <c r="AU166" s="20" t="s">
        <v>21</v>
      </c>
    </row>
    <row r="167" s="2" customFormat="1">
      <c r="A167" s="42"/>
      <c r="B167" s="43"/>
      <c r="C167" s="44"/>
      <c r="D167" s="223" t="s">
        <v>137</v>
      </c>
      <c r="E167" s="44"/>
      <c r="F167" s="224" t="s">
        <v>311</v>
      </c>
      <c r="G167" s="44"/>
      <c r="H167" s="44"/>
      <c r="I167" s="225"/>
      <c r="J167" s="44"/>
      <c r="K167" s="44"/>
      <c r="L167" s="48"/>
      <c r="M167" s="226"/>
      <c r="N167" s="227"/>
      <c r="O167" s="88"/>
      <c r="P167" s="88"/>
      <c r="Q167" s="88"/>
      <c r="R167" s="88"/>
      <c r="S167" s="88"/>
      <c r="T167" s="89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T167" s="20" t="s">
        <v>137</v>
      </c>
      <c r="AU167" s="20" t="s">
        <v>21</v>
      </c>
    </row>
    <row r="168" s="13" customFormat="1">
      <c r="A168" s="13"/>
      <c r="B168" s="228"/>
      <c r="C168" s="229"/>
      <c r="D168" s="223" t="s">
        <v>150</v>
      </c>
      <c r="E168" s="230" t="s">
        <v>44</v>
      </c>
      <c r="F168" s="231" t="s">
        <v>1409</v>
      </c>
      <c r="G168" s="229"/>
      <c r="H168" s="232">
        <v>9</v>
      </c>
      <c r="I168" s="233"/>
      <c r="J168" s="229"/>
      <c r="K168" s="229"/>
      <c r="L168" s="234"/>
      <c r="M168" s="235"/>
      <c r="N168" s="236"/>
      <c r="O168" s="236"/>
      <c r="P168" s="236"/>
      <c r="Q168" s="236"/>
      <c r="R168" s="236"/>
      <c r="S168" s="236"/>
      <c r="T168" s="23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8" t="s">
        <v>150</v>
      </c>
      <c r="AU168" s="238" t="s">
        <v>21</v>
      </c>
      <c r="AV168" s="13" t="s">
        <v>21</v>
      </c>
      <c r="AW168" s="13" t="s">
        <v>42</v>
      </c>
      <c r="AX168" s="13" t="s">
        <v>82</v>
      </c>
      <c r="AY168" s="238" t="s">
        <v>128</v>
      </c>
    </row>
    <row r="169" s="13" customFormat="1">
      <c r="A169" s="13"/>
      <c r="B169" s="228"/>
      <c r="C169" s="229"/>
      <c r="D169" s="223" t="s">
        <v>150</v>
      </c>
      <c r="E169" s="230" t="s">
        <v>44</v>
      </c>
      <c r="F169" s="231" t="s">
        <v>1410</v>
      </c>
      <c r="G169" s="229"/>
      <c r="H169" s="232">
        <v>8.9000000000000004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150</v>
      </c>
      <c r="AU169" s="238" t="s">
        <v>21</v>
      </c>
      <c r="AV169" s="13" t="s">
        <v>21</v>
      </c>
      <c r="AW169" s="13" t="s">
        <v>42</v>
      </c>
      <c r="AX169" s="13" t="s">
        <v>82</v>
      </c>
      <c r="AY169" s="238" t="s">
        <v>128</v>
      </c>
    </row>
    <row r="170" s="13" customFormat="1">
      <c r="A170" s="13"/>
      <c r="B170" s="228"/>
      <c r="C170" s="229"/>
      <c r="D170" s="223" t="s">
        <v>150</v>
      </c>
      <c r="E170" s="230" t="s">
        <v>44</v>
      </c>
      <c r="F170" s="231" t="s">
        <v>1411</v>
      </c>
      <c r="G170" s="229"/>
      <c r="H170" s="232">
        <v>8.0999999999999996</v>
      </c>
      <c r="I170" s="233"/>
      <c r="J170" s="229"/>
      <c r="K170" s="229"/>
      <c r="L170" s="234"/>
      <c r="M170" s="235"/>
      <c r="N170" s="236"/>
      <c r="O170" s="236"/>
      <c r="P170" s="236"/>
      <c r="Q170" s="236"/>
      <c r="R170" s="236"/>
      <c r="S170" s="236"/>
      <c r="T170" s="23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8" t="s">
        <v>150</v>
      </c>
      <c r="AU170" s="238" t="s">
        <v>21</v>
      </c>
      <c r="AV170" s="13" t="s">
        <v>21</v>
      </c>
      <c r="AW170" s="13" t="s">
        <v>42</v>
      </c>
      <c r="AX170" s="13" t="s">
        <v>82</v>
      </c>
      <c r="AY170" s="238" t="s">
        <v>128</v>
      </c>
    </row>
    <row r="171" s="14" customFormat="1">
      <c r="A171" s="14"/>
      <c r="B171" s="245"/>
      <c r="C171" s="246"/>
      <c r="D171" s="223" t="s">
        <v>150</v>
      </c>
      <c r="E171" s="247" t="s">
        <v>44</v>
      </c>
      <c r="F171" s="248" t="s">
        <v>245</v>
      </c>
      <c r="G171" s="246"/>
      <c r="H171" s="249">
        <v>26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5" t="s">
        <v>150</v>
      </c>
      <c r="AU171" s="255" t="s">
        <v>21</v>
      </c>
      <c r="AV171" s="14" t="s">
        <v>146</v>
      </c>
      <c r="AW171" s="14" t="s">
        <v>42</v>
      </c>
      <c r="AX171" s="14" t="s">
        <v>90</v>
      </c>
      <c r="AY171" s="255" t="s">
        <v>128</v>
      </c>
    </row>
    <row r="172" s="2" customFormat="1" ht="37.8" customHeight="1">
      <c r="A172" s="42"/>
      <c r="B172" s="43"/>
      <c r="C172" s="210" t="s">
        <v>301</v>
      </c>
      <c r="D172" s="210" t="s">
        <v>131</v>
      </c>
      <c r="E172" s="211" t="s">
        <v>1013</v>
      </c>
      <c r="F172" s="212" t="s">
        <v>1014</v>
      </c>
      <c r="G172" s="213" t="s">
        <v>194</v>
      </c>
      <c r="H172" s="214">
        <v>3.5</v>
      </c>
      <c r="I172" s="215"/>
      <c r="J172" s="216">
        <f>ROUND(I172*H172,2)</f>
        <v>0</v>
      </c>
      <c r="K172" s="212" t="s">
        <v>221</v>
      </c>
      <c r="L172" s="48"/>
      <c r="M172" s="217" t="s">
        <v>44</v>
      </c>
      <c r="N172" s="218" t="s">
        <v>53</v>
      </c>
      <c r="O172" s="88"/>
      <c r="P172" s="219">
        <f>O172*H172</f>
        <v>0</v>
      </c>
      <c r="Q172" s="219">
        <v>0</v>
      </c>
      <c r="R172" s="219">
        <f>Q172*H172</f>
        <v>0</v>
      </c>
      <c r="S172" s="219">
        <v>0</v>
      </c>
      <c r="T172" s="220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21" t="s">
        <v>146</v>
      </c>
      <c r="AT172" s="221" t="s">
        <v>131</v>
      </c>
      <c r="AU172" s="221" t="s">
        <v>21</v>
      </c>
      <c r="AY172" s="20" t="s">
        <v>128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20" t="s">
        <v>90</v>
      </c>
      <c r="BK172" s="222">
        <f>ROUND(I172*H172,2)</f>
        <v>0</v>
      </c>
      <c r="BL172" s="20" t="s">
        <v>146</v>
      </c>
      <c r="BM172" s="221" t="s">
        <v>1421</v>
      </c>
    </row>
    <row r="173" s="2" customFormat="1">
      <c r="A173" s="42"/>
      <c r="B173" s="43"/>
      <c r="C173" s="44"/>
      <c r="D173" s="243" t="s">
        <v>223</v>
      </c>
      <c r="E173" s="44"/>
      <c r="F173" s="244" t="s">
        <v>1016</v>
      </c>
      <c r="G173" s="44"/>
      <c r="H173" s="44"/>
      <c r="I173" s="225"/>
      <c r="J173" s="44"/>
      <c r="K173" s="44"/>
      <c r="L173" s="48"/>
      <c r="M173" s="226"/>
      <c r="N173" s="227"/>
      <c r="O173" s="88"/>
      <c r="P173" s="88"/>
      <c r="Q173" s="88"/>
      <c r="R173" s="88"/>
      <c r="S173" s="88"/>
      <c r="T173" s="89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T173" s="20" t="s">
        <v>223</v>
      </c>
      <c r="AU173" s="20" t="s">
        <v>21</v>
      </c>
    </row>
    <row r="174" s="13" customFormat="1">
      <c r="A174" s="13"/>
      <c r="B174" s="228"/>
      <c r="C174" s="229"/>
      <c r="D174" s="223" t="s">
        <v>150</v>
      </c>
      <c r="E174" s="230" t="s">
        <v>44</v>
      </c>
      <c r="F174" s="231" t="s">
        <v>963</v>
      </c>
      <c r="G174" s="229"/>
      <c r="H174" s="232">
        <v>3.5</v>
      </c>
      <c r="I174" s="233"/>
      <c r="J174" s="229"/>
      <c r="K174" s="229"/>
      <c r="L174" s="234"/>
      <c r="M174" s="235"/>
      <c r="N174" s="236"/>
      <c r="O174" s="236"/>
      <c r="P174" s="236"/>
      <c r="Q174" s="236"/>
      <c r="R174" s="236"/>
      <c r="S174" s="236"/>
      <c r="T174" s="23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8" t="s">
        <v>150</v>
      </c>
      <c r="AU174" s="238" t="s">
        <v>21</v>
      </c>
      <c r="AV174" s="13" t="s">
        <v>21</v>
      </c>
      <c r="AW174" s="13" t="s">
        <v>42</v>
      </c>
      <c r="AX174" s="13" t="s">
        <v>90</v>
      </c>
      <c r="AY174" s="238" t="s">
        <v>128</v>
      </c>
    </row>
    <row r="175" s="2" customFormat="1">
      <c r="A175" s="42"/>
      <c r="B175" s="43"/>
      <c r="C175" s="44"/>
      <c r="D175" s="223" t="s">
        <v>251</v>
      </c>
      <c r="E175" s="44"/>
      <c r="F175" s="256" t="s">
        <v>1017</v>
      </c>
      <c r="G175" s="44"/>
      <c r="H175" s="44"/>
      <c r="I175" s="44"/>
      <c r="J175" s="44"/>
      <c r="K175" s="44"/>
      <c r="L175" s="48"/>
      <c r="M175" s="226"/>
      <c r="N175" s="227"/>
      <c r="O175" s="88"/>
      <c r="P175" s="88"/>
      <c r="Q175" s="88"/>
      <c r="R175" s="88"/>
      <c r="S175" s="88"/>
      <c r="T175" s="89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U175" s="20" t="s">
        <v>21</v>
      </c>
    </row>
    <row r="176" s="2" customFormat="1">
      <c r="A176" s="42"/>
      <c r="B176" s="43"/>
      <c r="C176" s="44"/>
      <c r="D176" s="223" t="s">
        <v>251</v>
      </c>
      <c r="E176" s="44"/>
      <c r="F176" s="257" t="s">
        <v>1422</v>
      </c>
      <c r="G176" s="44"/>
      <c r="H176" s="258">
        <v>3.5</v>
      </c>
      <c r="I176" s="44"/>
      <c r="J176" s="44"/>
      <c r="K176" s="44"/>
      <c r="L176" s="48"/>
      <c r="M176" s="226"/>
      <c r="N176" s="227"/>
      <c r="O176" s="88"/>
      <c r="P176" s="88"/>
      <c r="Q176" s="88"/>
      <c r="R176" s="88"/>
      <c r="S176" s="88"/>
      <c r="T176" s="89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U176" s="20" t="s">
        <v>21</v>
      </c>
    </row>
    <row r="177" s="2" customFormat="1">
      <c r="A177" s="42"/>
      <c r="B177" s="43"/>
      <c r="C177" s="44"/>
      <c r="D177" s="223" t="s">
        <v>251</v>
      </c>
      <c r="E177" s="44"/>
      <c r="F177" s="257" t="s">
        <v>245</v>
      </c>
      <c r="G177" s="44"/>
      <c r="H177" s="258">
        <v>3.5</v>
      </c>
      <c r="I177" s="44"/>
      <c r="J177" s="44"/>
      <c r="K177" s="44"/>
      <c r="L177" s="48"/>
      <c r="M177" s="226"/>
      <c r="N177" s="227"/>
      <c r="O177" s="88"/>
      <c r="P177" s="88"/>
      <c r="Q177" s="88"/>
      <c r="R177" s="88"/>
      <c r="S177" s="88"/>
      <c r="T177" s="89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U177" s="20" t="s">
        <v>21</v>
      </c>
    </row>
    <row r="178" s="2" customFormat="1" ht="37.8" customHeight="1">
      <c r="A178" s="42"/>
      <c r="B178" s="43"/>
      <c r="C178" s="210" t="s">
        <v>306</v>
      </c>
      <c r="D178" s="210" t="s">
        <v>131</v>
      </c>
      <c r="E178" s="211" t="s">
        <v>1019</v>
      </c>
      <c r="F178" s="212" t="s">
        <v>1020</v>
      </c>
      <c r="G178" s="213" t="s">
        <v>194</v>
      </c>
      <c r="H178" s="214">
        <v>35</v>
      </c>
      <c r="I178" s="215"/>
      <c r="J178" s="216">
        <f>ROUND(I178*H178,2)</f>
        <v>0</v>
      </c>
      <c r="K178" s="212" t="s">
        <v>221</v>
      </c>
      <c r="L178" s="48"/>
      <c r="M178" s="217" t="s">
        <v>44</v>
      </c>
      <c r="N178" s="218" t="s">
        <v>53</v>
      </c>
      <c r="O178" s="88"/>
      <c r="P178" s="219">
        <f>O178*H178</f>
        <v>0</v>
      </c>
      <c r="Q178" s="219">
        <v>0</v>
      </c>
      <c r="R178" s="219">
        <f>Q178*H178</f>
        <v>0</v>
      </c>
      <c r="S178" s="219">
        <v>0</v>
      </c>
      <c r="T178" s="220">
        <f>S178*H178</f>
        <v>0</v>
      </c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R178" s="221" t="s">
        <v>146</v>
      </c>
      <c r="AT178" s="221" t="s">
        <v>131</v>
      </c>
      <c r="AU178" s="221" t="s">
        <v>21</v>
      </c>
      <c r="AY178" s="20" t="s">
        <v>128</v>
      </c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20" t="s">
        <v>90</v>
      </c>
      <c r="BK178" s="222">
        <f>ROUND(I178*H178,2)</f>
        <v>0</v>
      </c>
      <c r="BL178" s="20" t="s">
        <v>146</v>
      </c>
      <c r="BM178" s="221" t="s">
        <v>1423</v>
      </c>
    </row>
    <row r="179" s="2" customFormat="1">
      <c r="A179" s="42"/>
      <c r="B179" s="43"/>
      <c r="C179" s="44"/>
      <c r="D179" s="243" t="s">
        <v>223</v>
      </c>
      <c r="E179" s="44"/>
      <c r="F179" s="244" t="s">
        <v>1022</v>
      </c>
      <c r="G179" s="44"/>
      <c r="H179" s="44"/>
      <c r="I179" s="225"/>
      <c r="J179" s="44"/>
      <c r="K179" s="44"/>
      <c r="L179" s="48"/>
      <c r="M179" s="226"/>
      <c r="N179" s="227"/>
      <c r="O179" s="88"/>
      <c r="P179" s="88"/>
      <c r="Q179" s="88"/>
      <c r="R179" s="88"/>
      <c r="S179" s="88"/>
      <c r="T179" s="89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T179" s="20" t="s">
        <v>223</v>
      </c>
      <c r="AU179" s="20" t="s">
        <v>21</v>
      </c>
    </row>
    <row r="180" s="13" customFormat="1">
      <c r="A180" s="13"/>
      <c r="B180" s="228"/>
      <c r="C180" s="229"/>
      <c r="D180" s="223" t="s">
        <v>150</v>
      </c>
      <c r="E180" s="230" t="s">
        <v>44</v>
      </c>
      <c r="F180" s="231" t="s">
        <v>963</v>
      </c>
      <c r="G180" s="229"/>
      <c r="H180" s="232">
        <v>3.5</v>
      </c>
      <c r="I180" s="233"/>
      <c r="J180" s="229"/>
      <c r="K180" s="229"/>
      <c r="L180" s="234"/>
      <c r="M180" s="235"/>
      <c r="N180" s="236"/>
      <c r="O180" s="236"/>
      <c r="P180" s="236"/>
      <c r="Q180" s="236"/>
      <c r="R180" s="236"/>
      <c r="S180" s="236"/>
      <c r="T180" s="23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8" t="s">
        <v>150</v>
      </c>
      <c r="AU180" s="238" t="s">
        <v>21</v>
      </c>
      <c r="AV180" s="13" t="s">
        <v>21</v>
      </c>
      <c r="AW180" s="13" t="s">
        <v>42</v>
      </c>
      <c r="AX180" s="13" t="s">
        <v>90</v>
      </c>
      <c r="AY180" s="238" t="s">
        <v>128</v>
      </c>
    </row>
    <row r="181" s="2" customFormat="1">
      <c r="A181" s="42"/>
      <c r="B181" s="43"/>
      <c r="C181" s="44"/>
      <c r="D181" s="223" t="s">
        <v>251</v>
      </c>
      <c r="E181" s="44"/>
      <c r="F181" s="256" t="s">
        <v>1017</v>
      </c>
      <c r="G181" s="44"/>
      <c r="H181" s="44"/>
      <c r="I181" s="44"/>
      <c r="J181" s="44"/>
      <c r="K181" s="44"/>
      <c r="L181" s="48"/>
      <c r="M181" s="226"/>
      <c r="N181" s="227"/>
      <c r="O181" s="88"/>
      <c r="P181" s="88"/>
      <c r="Q181" s="88"/>
      <c r="R181" s="88"/>
      <c r="S181" s="88"/>
      <c r="T181" s="89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U181" s="20" t="s">
        <v>21</v>
      </c>
    </row>
    <row r="182" s="2" customFormat="1">
      <c r="A182" s="42"/>
      <c r="B182" s="43"/>
      <c r="C182" s="44"/>
      <c r="D182" s="223" t="s">
        <v>251</v>
      </c>
      <c r="E182" s="44"/>
      <c r="F182" s="257" t="s">
        <v>1422</v>
      </c>
      <c r="G182" s="44"/>
      <c r="H182" s="258">
        <v>3.5</v>
      </c>
      <c r="I182" s="44"/>
      <c r="J182" s="44"/>
      <c r="K182" s="44"/>
      <c r="L182" s="48"/>
      <c r="M182" s="226"/>
      <c r="N182" s="227"/>
      <c r="O182" s="88"/>
      <c r="P182" s="88"/>
      <c r="Q182" s="88"/>
      <c r="R182" s="88"/>
      <c r="S182" s="88"/>
      <c r="T182" s="89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U182" s="20" t="s">
        <v>21</v>
      </c>
    </row>
    <row r="183" s="2" customFormat="1">
      <c r="A183" s="42"/>
      <c r="B183" s="43"/>
      <c r="C183" s="44"/>
      <c r="D183" s="223" t="s">
        <v>251</v>
      </c>
      <c r="E183" s="44"/>
      <c r="F183" s="257" t="s">
        <v>245</v>
      </c>
      <c r="G183" s="44"/>
      <c r="H183" s="258">
        <v>3.5</v>
      </c>
      <c r="I183" s="44"/>
      <c r="J183" s="44"/>
      <c r="K183" s="44"/>
      <c r="L183" s="48"/>
      <c r="M183" s="226"/>
      <c r="N183" s="227"/>
      <c r="O183" s="88"/>
      <c r="P183" s="88"/>
      <c r="Q183" s="88"/>
      <c r="R183" s="88"/>
      <c r="S183" s="88"/>
      <c r="T183" s="89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U183" s="20" t="s">
        <v>21</v>
      </c>
    </row>
    <row r="184" s="13" customFormat="1">
      <c r="A184" s="13"/>
      <c r="B184" s="228"/>
      <c r="C184" s="229"/>
      <c r="D184" s="223" t="s">
        <v>150</v>
      </c>
      <c r="E184" s="229"/>
      <c r="F184" s="231" t="s">
        <v>1424</v>
      </c>
      <c r="G184" s="229"/>
      <c r="H184" s="232">
        <v>35</v>
      </c>
      <c r="I184" s="233"/>
      <c r="J184" s="229"/>
      <c r="K184" s="229"/>
      <c r="L184" s="234"/>
      <c r="M184" s="235"/>
      <c r="N184" s="236"/>
      <c r="O184" s="236"/>
      <c r="P184" s="236"/>
      <c r="Q184" s="236"/>
      <c r="R184" s="236"/>
      <c r="S184" s="236"/>
      <c r="T184" s="23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8" t="s">
        <v>150</v>
      </c>
      <c r="AU184" s="238" t="s">
        <v>21</v>
      </c>
      <c r="AV184" s="13" t="s">
        <v>21</v>
      </c>
      <c r="AW184" s="13" t="s">
        <v>4</v>
      </c>
      <c r="AX184" s="13" t="s">
        <v>90</v>
      </c>
      <c r="AY184" s="238" t="s">
        <v>128</v>
      </c>
    </row>
    <row r="185" s="2" customFormat="1" ht="24.15" customHeight="1">
      <c r="A185" s="42"/>
      <c r="B185" s="43"/>
      <c r="C185" s="210" t="s">
        <v>316</v>
      </c>
      <c r="D185" s="210" t="s">
        <v>131</v>
      </c>
      <c r="E185" s="211" t="s">
        <v>1024</v>
      </c>
      <c r="F185" s="212" t="s">
        <v>1025</v>
      </c>
      <c r="G185" s="213" t="s">
        <v>428</v>
      </c>
      <c r="H185" s="214">
        <v>7</v>
      </c>
      <c r="I185" s="215"/>
      <c r="J185" s="216">
        <f>ROUND(I185*H185,2)</f>
        <v>0</v>
      </c>
      <c r="K185" s="212" t="s">
        <v>221</v>
      </c>
      <c r="L185" s="48"/>
      <c r="M185" s="217" t="s">
        <v>44</v>
      </c>
      <c r="N185" s="218" t="s">
        <v>53</v>
      </c>
      <c r="O185" s="88"/>
      <c r="P185" s="219">
        <f>O185*H185</f>
        <v>0</v>
      </c>
      <c r="Q185" s="219">
        <v>0</v>
      </c>
      <c r="R185" s="219">
        <f>Q185*H185</f>
        <v>0</v>
      </c>
      <c r="S185" s="219">
        <v>0</v>
      </c>
      <c r="T185" s="220">
        <f>S185*H185</f>
        <v>0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1" t="s">
        <v>146</v>
      </c>
      <c r="AT185" s="221" t="s">
        <v>131</v>
      </c>
      <c r="AU185" s="221" t="s">
        <v>21</v>
      </c>
      <c r="AY185" s="20" t="s">
        <v>128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20" t="s">
        <v>90</v>
      </c>
      <c r="BK185" s="222">
        <f>ROUND(I185*H185,2)</f>
        <v>0</v>
      </c>
      <c r="BL185" s="20" t="s">
        <v>146</v>
      </c>
      <c r="BM185" s="221" t="s">
        <v>1425</v>
      </c>
    </row>
    <row r="186" s="2" customFormat="1">
      <c r="A186" s="42"/>
      <c r="B186" s="43"/>
      <c r="C186" s="44"/>
      <c r="D186" s="243" t="s">
        <v>223</v>
      </c>
      <c r="E186" s="44"/>
      <c r="F186" s="244" t="s">
        <v>1027</v>
      </c>
      <c r="G186" s="44"/>
      <c r="H186" s="44"/>
      <c r="I186" s="225"/>
      <c r="J186" s="44"/>
      <c r="K186" s="44"/>
      <c r="L186" s="48"/>
      <c r="M186" s="226"/>
      <c r="N186" s="227"/>
      <c r="O186" s="88"/>
      <c r="P186" s="88"/>
      <c r="Q186" s="88"/>
      <c r="R186" s="88"/>
      <c r="S186" s="88"/>
      <c r="T186" s="89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T186" s="20" t="s">
        <v>223</v>
      </c>
      <c r="AU186" s="20" t="s">
        <v>21</v>
      </c>
    </row>
    <row r="187" s="13" customFormat="1">
      <c r="A187" s="13"/>
      <c r="B187" s="228"/>
      <c r="C187" s="229"/>
      <c r="D187" s="223" t="s">
        <v>150</v>
      </c>
      <c r="E187" s="230" t="s">
        <v>44</v>
      </c>
      <c r="F187" s="231" t="s">
        <v>963</v>
      </c>
      <c r="G187" s="229"/>
      <c r="H187" s="232">
        <v>3.5</v>
      </c>
      <c r="I187" s="233"/>
      <c r="J187" s="229"/>
      <c r="K187" s="229"/>
      <c r="L187" s="234"/>
      <c r="M187" s="235"/>
      <c r="N187" s="236"/>
      <c r="O187" s="236"/>
      <c r="P187" s="236"/>
      <c r="Q187" s="236"/>
      <c r="R187" s="236"/>
      <c r="S187" s="236"/>
      <c r="T187" s="23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8" t="s">
        <v>150</v>
      </c>
      <c r="AU187" s="238" t="s">
        <v>21</v>
      </c>
      <c r="AV187" s="13" t="s">
        <v>21</v>
      </c>
      <c r="AW187" s="13" t="s">
        <v>42</v>
      </c>
      <c r="AX187" s="13" t="s">
        <v>90</v>
      </c>
      <c r="AY187" s="238" t="s">
        <v>128</v>
      </c>
    </row>
    <row r="188" s="2" customFormat="1">
      <c r="A188" s="42"/>
      <c r="B188" s="43"/>
      <c r="C188" s="44"/>
      <c r="D188" s="223" t="s">
        <v>251</v>
      </c>
      <c r="E188" s="44"/>
      <c r="F188" s="256" t="s">
        <v>1017</v>
      </c>
      <c r="G188" s="44"/>
      <c r="H188" s="44"/>
      <c r="I188" s="44"/>
      <c r="J188" s="44"/>
      <c r="K188" s="44"/>
      <c r="L188" s="48"/>
      <c r="M188" s="226"/>
      <c r="N188" s="227"/>
      <c r="O188" s="88"/>
      <c r="P188" s="88"/>
      <c r="Q188" s="88"/>
      <c r="R188" s="88"/>
      <c r="S188" s="88"/>
      <c r="T188" s="89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U188" s="20" t="s">
        <v>21</v>
      </c>
    </row>
    <row r="189" s="2" customFormat="1">
      <c r="A189" s="42"/>
      <c r="B189" s="43"/>
      <c r="C189" s="44"/>
      <c r="D189" s="223" t="s">
        <v>251</v>
      </c>
      <c r="E189" s="44"/>
      <c r="F189" s="257" t="s">
        <v>1422</v>
      </c>
      <c r="G189" s="44"/>
      <c r="H189" s="258">
        <v>3.5</v>
      </c>
      <c r="I189" s="44"/>
      <c r="J189" s="44"/>
      <c r="K189" s="44"/>
      <c r="L189" s="48"/>
      <c r="M189" s="226"/>
      <c r="N189" s="227"/>
      <c r="O189" s="88"/>
      <c r="P189" s="88"/>
      <c r="Q189" s="88"/>
      <c r="R189" s="88"/>
      <c r="S189" s="88"/>
      <c r="T189" s="89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U189" s="20" t="s">
        <v>21</v>
      </c>
    </row>
    <row r="190" s="2" customFormat="1">
      <c r="A190" s="42"/>
      <c r="B190" s="43"/>
      <c r="C190" s="44"/>
      <c r="D190" s="223" t="s">
        <v>251</v>
      </c>
      <c r="E190" s="44"/>
      <c r="F190" s="257" t="s">
        <v>245</v>
      </c>
      <c r="G190" s="44"/>
      <c r="H190" s="258">
        <v>3.5</v>
      </c>
      <c r="I190" s="44"/>
      <c r="J190" s="44"/>
      <c r="K190" s="44"/>
      <c r="L190" s="48"/>
      <c r="M190" s="226"/>
      <c r="N190" s="227"/>
      <c r="O190" s="88"/>
      <c r="P190" s="88"/>
      <c r="Q190" s="88"/>
      <c r="R190" s="88"/>
      <c r="S190" s="88"/>
      <c r="T190" s="89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U190" s="20" t="s">
        <v>21</v>
      </c>
    </row>
    <row r="191" s="13" customFormat="1">
      <c r="A191" s="13"/>
      <c r="B191" s="228"/>
      <c r="C191" s="229"/>
      <c r="D191" s="223" t="s">
        <v>150</v>
      </c>
      <c r="E191" s="229"/>
      <c r="F191" s="231" t="s">
        <v>1426</v>
      </c>
      <c r="G191" s="229"/>
      <c r="H191" s="232">
        <v>7</v>
      </c>
      <c r="I191" s="233"/>
      <c r="J191" s="229"/>
      <c r="K191" s="229"/>
      <c r="L191" s="234"/>
      <c r="M191" s="235"/>
      <c r="N191" s="236"/>
      <c r="O191" s="236"/>
      <c r="P191" s="236"/>
      <c r="Q191" s="236"/>
      <c r="R191" s="236"/>
      <c r="S191" s="236"/>
      <c r="T191" s="23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8" t="s">
        <v>150</v>
      </c>
      <c r="AU191" s="238" t="s">
        <v>21</v>
      </c>
      <c r="AV191" s="13" t="s">
        <v>21</v>
      </c>
      <c r="AW191" s="13" t="s">
        <v>4</v>
      </c>
      <c r="AX191" s="13" t="s">
        <v>90</v>
      </c>
      <c r="AY191" s="238" t="s">
        <v>128</v>
      </c>
    </row>
    <row r="192" s="2" customFormat="1" ht="24.15" customHeight="1">
      <c r="A192" s="42"/>
      <c r="B192" s="43"/>
      <c r="C192" s="210" t="s">
        <v>321</v>
      </c>
      <c r="D192" s="210" t="s">
        <v>131</v>
      </c>
      <c r="E192" s="211" t="s">
        <v>1029</v>
      </c>
      <c r="F192" s="212" t="s">
        <v>1030</v>
      </c>
      <c r="G192" s="213" t="s">
        <v>194</v>
      </c>
      <c r="H192" s="214">
        <v>3.5</v>
      </c>
      <c r="I192" s="215"/>
      <c r="J192" s="216">
        <f>ROUND(I192*H192,2)</f>
        <v>0</v>
      </c>
      <c r="K192" s="212" t="s">
        <v>221</v>
      </c>
      <c r="L192" s="48"/>
      <c r="M192" s="217" t="s">
        <v>44</v>
      </c>
      <c r="N192" s="218" t="s">
        <v>53</v>
      </c>
      <c r="O192" s="88"/>
      <c r="P192" s="219">
        <f>O192*H192</f>
        <v>0</v>
      </c>
      <c r="Q192" s="219">
        <v>0</v>
      </c>
      <c r="R192" s="219">
        <f>Q192*H192</f>
        <v>0</v>
      </c>
      <c r="S192" s="219">
        <v>0</v>
      </c>
      <c r="T192" s="220">
        <f>S192*H192</f>
        <v>0</v>
      </c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R192" s="221" t="s">
        <v>146</v>
      </c>
      <c r="AT192" s="221" t="s">
        <v>131</v>
      </c>
      <c r="AU192" s="221" t="s">
        <v>21</v>
      </c>
      <c r="AY192" s="20" t="s">
        <v>128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20" t="s">
        <v>90</v>
      </c>
      <c r="BK192" s="222">
        <f>ROUND(I192*H192,2)</f>
        <v>0</v>
      </c>
      <c r="BL192" s="20" t="s">
        <v>146</v>
      </c>
      <c r="BM192" s="221" t="s">
        <v>1427</v>
      </c>
    </row>
    <row r="193" s="2" customFormat="1">
      <c r="A193" s="42"/>
      <c r="B193" s="43"/>
      <c r="C193" s="44"/>
      <c r="D193" s="243" t="s">
        <v>223</v>
      </c>
      <c r="E193" s="44"/>
      <c r="F193" s="244" t="s">
        <v>1032</v>
      </c>
      <c r="G193" s="44"/>
      <c r="H193" s="44"/>
      <c r="I193" s="225"/>
      <c r="J193" s="44"/>
      <c r="K193" s="44"/>
      <c r="L193" s="48"/>
      <c r="M193" s="226"/>
      <c r="N193" s="227"/>
      <c r="O193" s="88"/>
      <c r="P193" s="88"/>
      <c r="Q193" s="88"/>
      <c r="R193" s="88"/>
      <c r="S193" s="88"/>
      <c r="T193" s="89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T193" s="20" t="s">
        <v>223</v>
      </c>
      <c r="AU193" s="20" t="s">
        <v>21</v>
      </c>
    </row>
    <row r="194" s="13" customFormat="1">
      <c r="A194" s="13"/>
      <c r="B194" s="228"/>
      <c r="C194" s="229"/>
      <c r="D194" s="223" t="s">
        <v>150</v>
      </c>
      <c r="E194" s="230" t="s">
        <v>44</v>
      </c>
      <c r="F194" s="231" t="s">
        <v>1422</v>
      </c>
      <c r="G194" s="229"/>
      <c r="H194" s="232">
        <v>3.5</v>
      </c>
      <c r="I194" s="233"/>
      <c r="J194" s="229"/>
      <c r="K194" s="229"/>
      <c r="L194" s="234"/>
      <c r="M194" s="235"/>
      <c r="N194" s="236"/>
      <c r="O194" s="236"/>
      <c r="P194" s="236"/>
      <c r="Q194" s="236"/>
      <c r="R194" s="236"/>
      <c r="S194" s="236"/>
      <c r="T194" s="23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8" t="s">
        <v>150</v>
      </c>
      <c r="AU194" s="238" t="s">
        <v>21</v>
      </c>
      <c r="AV194" s="13" t="s">
        <v>21</v>
      </c>
      <c r="AW194" s="13" t="s">
        <v>42</v>
      </c>
      <c r="AX194" s="13" t="s">
        <v>82</v>
      </c>
      <c r="AY194" s="238" t="s">
        <v>128</v>
      </c>
    </row>
    <row r="195" s="14" customFormat="1">
      <c r="A195" s="14"/>
      <c r="B195" s="245"/>
      <c r="C195" s="246"/>
      <c r="D195" s="223" t="s">
        <v>150</v>
      </c>
      <c r="E195" s="247" t="s">
        <v>963</v>
      </c>
      <c r="F195" s="248" t="s">
        <v>245</v>
      </c>
      <c r="G195" s="246"/>
      <c r="H195" s="249">
        <v>3.5</v>
      </c>
      <c r="I195" s="250"/>
      <c r="J195" s="246"/>
      <c r="K195" s="246"/>
      <c r="L195" s="251"/>
      <c r="M195" s="252"/>
      <c r="N195" s="253"/>
      <c r="O195" s="253"/>
      <c r="P195" s="253"/>
      <c r="Q195" s="253"/>
      <c r="R195" s="253"/>
      <c r="S195" s="253"/>
      <c r="T195" s="25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5" t="s">
        <v>150</v>
      </c>
      <c r="AU195" s="255" t="s">
        <v>21</v>
      </c>
      <c r="AV195" s="14" t="s">
        <v>146</v>
      </c>
      <c r="AW195" s="14" t="s">
        <v>42</v>
      </c>
      <c r="AX195" s="14" t="s">
        <v>90</v>
      </c>
      <c r="AY195" s="255" t="s">
        <v>128</v>
      </c>
    </row>
    <row r="196" s="2" customFormat="1" ht="24.15" customHeight="1">
      <c r="A196" s="42"/>
      <c r="B196" s="43"/>
      <c r="C196" s="210" t="s">
        <v>326</v>
      </c>
      <c r="D196" s="210" t="s">
        <v>131</v>
      </c>
      <c r="E196" s="211" t="s">
        <v>332</v>
      </c>
      <c r="F196" s="212" t="s">
        <v>333</v>
      </c>
      <c r="G196" s="213" t="s">
        <v>194</v>
      </c>
      <c r="H196" s="214">
        <v>23</v>
      </c>
      <c r="I196" s="215"/>
      <c r="J196" s="216">
        <f>ROUND(I196*H196,2)</f>
        <v>0</v>
      </c>
      <c r="K196" s="212" t="s">
        <v>221</v>
      </c>
      <c r="L196" s="48"/>
      <c r="M196" s="217" t="s">
        <v>44</v>
      </c>
      <c r="N196" s="218" t="s">
        <v>53</v>
      </c>
      <c r="O196" s="88"/>
      <c r="P196" s="219">
        <f>O196*H196</f>
        <v>0</v>
      </c>
      <c r="Q196" s="219">
        <v>0</v>
      </c>
      <c r="R196" s="219">
        <f>Q196*H196</f>
        <v>0</v>
      </c>
      <c r="S196" s="219">
        <v>0</v>
      </c>
      <c r="T196" s="220">
        <f>S196*H196</f>
        <v>0</v>
      </c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R196" s="221" t="s">
        <v>146</v>
      </c>
      <c r="AT196" s="221" t="s">
        <v>131</v>
      </c>
      <c r="AU196" s="221" t="s">
        <v>21</v>
      </c>
      <c r="AY196" s="20" t="s">
        <v>128</v>
      </c>
      <c r="BE196" s="222">
        <f>IF(N196="základní",J196,0)</f>
        <v>0</v>
      </c>
      <c r="BF196" s="222">
        <f>IF(N196="snížená",J196,0)</f>
        <v>0</v>
      </c>
      <c r="BG196" s="222">
        <f>IF(N196="zákl. přenesená",J196,0)</f>
        <v>0</v>
      </c>
      <c r="BH196" s="222">
        <f>IF(N196="sníž. přenesená",J196,0)</f>
        <v>0</v>
      </c>
      <c r="BI196" s="222">
        <f>IF(N196="nulová",J196,0)</f>
        <v>0</v>
      </c>
      <c r="BJ196" s="20" t="s">
        <v>90</v>
      </c>
      <c r="BK196" s="222">
        <f>ROUND(I196*H196,2)</f>
        <v>0</v>
      </c>
      <c r="BL196" s="20" t="s">
        <v>146</v>
      </c>
      <c r="BM196" s="221" t="s">
        <v>1428</v>
      </c>
    </row>
    <row r="197" s="2" customFormat="1">
      <c r="A197" s="42"/>
      <c r="B197" s="43"/>
      <c r="C197" s="44"/>
      <c r="D197" s="243" t="s">
        <v>223</v>
      </c>
      <c r="E197" s="44"/>
      <c r="F197" s="244" t="s">
        <v>335</v>
      </c>
      <c r="G197" s="44"/>
      <c r="H197" s="44"/>
      <c r="I197" s="225"/>
      <c r="J197" s="44"/>
      <c r="K197" s="44"/>
      <c r="L197" s="48"/>
      <c r="M197" s="226"/>
      <c r="N197" s="227"/>
      <c r="O197" s="88"/>
      <c r="P197" s="88"/>
      <c r="Q197" s="88"/>
      <c r="R197" s="88"/>
      <c r="S197" s="88"/>
      <c r="T197" s="89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T197" s="20" t="s">
        <v>223</v>
      </c>
      <c r="AU197" s="20" t="s">
        <v>21</v>
      </c>
    </row>
    <row r="198" s="13" customFormat="1">
      <c r="A198" s="13"/>
      <c r="B198" s="228"/>
      <c r="C198" s="229"/>
      <c r="D198" s="223" t="s">
        <v>150</v>
      </c>
      <c r="E198" s="230" t="s">
        <v>44</v>
      </c>
      <c r="F198" s="231" t="s">
        <v>192</v>
      </c>
      <c r="G198" s="229"/>
      <c r="H198" s="232">
        <v>26</v>
      </c>
      <c r="I198" s="233"/>
      <c r="J198" s="229"/>
      <c r="K198" s="229"/>
      <c r="L198" s="234"/>
      <c r="M198" s="235"/>
      <c r="N198" s="236"/>
      <c r="O198" s="236"/>
      <c r="P198" s="236"/>
      <c r="Q198" s="236"/>
      <c r="R198" s="236"/>
      <c r="S198" s="236"/>
      <c r="T198" s="23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8" t="s">
        <v>150</v>
      </c>
      <c r="AU198" s="238" t="s">
        <v>21</v>
      </c>
      <c r="AV198" s="13" t="s">
        <v>21</v>
      </c>
      <c r="AW198" s="13" t="s">
        <v>42</v>
      </c>
      <c r="AX198" s="13" t="s">
        <v>82</v>
      </c>
      <c r="AY198" s="238" t="s">
        <v>128</v>
      </c>
    </row>
    <row r="199" s="13" customFormat="1">
      <c r="A199" s="13"/>
      <c r="B199" s="228"/>
      <c r="C199" s="229"/>
      <c r="D199" s="223" t="s">
        <v>150</v>
      </c>
      <c r="E199" s="230" t="s">
        <v>44</v>
      </c>
      <c r="F199" s="231" t="s">
        <v>337</v>
      </c>
      <c r="G199" s="229"/>
      <c r="H199" s="232">
        <v>-3</v>
      </c>
      <c r="I199" s="233"/>
      <c r="J199" s="229"/>
      <c r="K199" s="229"/>
      <c r="L199" s="234"/>
      <c r="M199" s="235"/>
      <c r="N199" s="236"/>
      <c r="O199" s="236"/>
      <c r="P199" s="236"/>
      <c r="Q199" s="236"/>
      <c r="R199" s="236"/>
      <c r="S199" s="236"/>
      <c r="T199" s="23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8" t="s">
        <v>150</v>
      </c>
      <c r="AU199" s="238" t="s">
        <v>21</v>
      </c>
      <c r="AV199" s="13" t="s">
        <v>21</v>
      </c>
      <c r="AW199" s="13" t="s">
        <v>42</v>
      </c>
      <c r="AX199" s="13" t="s">
        <v>82</v>
      </c>
      <c r="AY199" s="238" t="s">
        <v>128</v>
      </c>
    </row>
    <row r="200" s="14" customFormat="1">
      <c r="A200" s="14"/>
      <c r="B200" s="245"/>
      <c r="C200" s="246"/>
      <c r="D200" s="223" t="s">
        <v>150</v>
      </c>
      <c r="E200" s="247" t="s">
        <v>338</v>
      </c>
      <c r="F200" s="248" t="s">
        <v>245</v>
      </c>
      <c r="G200" s="246"/>
      <c r="H200" s="249">
        <v>23</v>
      </c>
      <c r="I200" s="250"/>
      <c r="J200" s="246"/>
      <c r="K200" s="246"/>
      <c r="L200" s="251"/>
      <c r="M200" s="252"/>
      <c r="N200" s="253"/>
      <c r="O200" s="253"/>
      <c r="P200" s="253"/>
      <c r="Q200" s="253"/>
      <c r="R200" s="253"/>
      <c r="S200" s="253"/>
      <c r="T200" s="25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5" t="s">
        <v>150</v>
      </c>
      <c r="AU200" s="255" t="s">
        <v>21</v>
      </c>
      <c r="AV200" s="14" t="s">
        <v>146</v>
      </c>
      <c r="AW200" s="14" t="s">
        <v>42</v>
      </c>
      <c r="AX200" s="14" t="s">
        <v>90</v>
      </c>
      <c r="AY200" s="255" t="s">
        <v>128</v>
      </c>
    </row>
    <row r="201" s="2" customFormat="1">
      <c r="A201" s="42"/>
      <c r="B201" s="43"/>
      <c r="C201" s="44"/>
      <c r="D201" s="223" t="s">
        <v>251</v>
      </c>
      <c r="E201" s="44"/>
      <c r="F201" s="256" t="s">
        <v>252</v>
      </c>
      <c r="G201" s="44"/>
      <c r="H201" s="44"/>
      <c r="I201" s="44"/>
      <c r="J201" s="44"/>
      <c r="K201" s="44"/>
      <c r="L201" s="48"/>
      <c r="M201" s="226"/>
      <c r="N201" s="227"/>
      <c r="O201" s="88"/>
      <c r="P201" s="88"/>
      <c r="Q201" s="88"/>
      <c r="R201" s="88"/>
      <c r="S201" s="88"/>
      <c r="T201" s="89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U201" s="20" t="s">
        <v>21</v>
      </c>
    </row>
    <row r="202" s="2" customFormat="1">
      <c r="A202" s="42"/>
      <c r="B202" s="43"/>
      <c r="C202" s="44"/>
      <c r="D202" s="223" t="s">
        <v>251</v>
      </c>
      <c r="E202" s="44"/>
      <c r="F202" s="257" t="s">
        <v>1409</v>
      </c>
      <c r="G202" s="44"/>
      <c r="H202" s="258">
        <v>9</v>
      </c>
      <c r="I202" s="44"/>
      <c r="J202" s="44"/>
      <c r="K202" s="44"/>
      <c r="L202" s="48"/>
      <c r="M202" s="226"/>
      <c r="N202" s="227"/>
      <c r="O202" s="88"/>
      <c r="P202" s="88"/>
      <c r="Q202" s="88"/>
      <c r="R202" s="88"/>
      <c r="S202" s="88"/>
      <c r="T202" s="89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U202" s="20" t="s">
        <v>21</v>
      </c>
    </row>
    <row r="203" s="2" customFormat="1">
      <c r="A203" s="42"/>
      <c r="B203" s="43"/>
      <c r="C203" s="44"/>
      <c r="D203" s="223" t="s">
        <v>251</v>
      </c>
      <c r="E203" s="44"/>
      <c r="F203" s="257" t="s">
        <v>1410</v>
      </c>
      <c r="G203" s="44"/>
      <c r="H203" s="258">
        <v>8.9000000000000004</v>
      </c>
      <c r="I203" s="44"/>
      <c r="J203" s="44"/>
      <c r="K203" s="44"/>
      <c r="L203" s="48"/>
      <c r="M203" s="226"/>
      <c r="N203" s="227"/>
      <c r="O203" s="88"/>
      <c r="P203" s="88"/>
      <c r="Q203" s="88"/>
      <c r="R203" s="88"/>
      <c r="S203" s="88"/>
      <c r="T203" s="89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U203" s="20" t="s">
        <v>21</v>
      </c>
    </row>
    <row r="204" s="2" customFormat="1">
      <c r="A204" s="42"/>
      <c r="B204" s="43"/>
      <c r="C204" s="44"/>
      <c r="D204" s="223" t="s">
        <v>251</v>
      </c>
      <c r="E204" s="44"/>
      <c r="F204" s="257" t="s">
        <v>1411</v>
      </c>
      <c r="G204" s="44"/>
      <c r="H204" s="258">
        <v>8.0999999999999996</v>
      </c>
      <c r="I204" s="44"/>
      <c r="J204" s="44"/>
      <c r="K204" s="44"/>
      <c r="L204" s="48"/>
      <c r="M204" s="226"/>
      <c r="N204" s="227"/>
      <c r="O204" s="88"/>
      <c r="P204" s="88"/>
      <c r="Q204" s="88"/>
      <c r="R204" s="88"/>
      <c r="S204" s="88"/>
      <c r="T204" s="89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U204" s="20" t="s">
        <v>21</v>
      </c>
    </row>
    <row r="205" s="2" customFormat="1">
      <c r="A205" s="42"/>
      <c r="B205" s="43"/>
      <c r="C205" s="44"/>
      <c r="D205" s="223" t="s">
        <v>251</v>
      </c>
      <c r="E205" s="44"/>
      <c r="F205" s="257" t="s">
        <v>257</v>
      </c>
      <c r="G205" s="44"/>
      <c r="H205" s="258">
        <v>26</v>
      </c>
      <c r="I205" s="44"/>
      <c r="J205" s="44"/>
      <c r="K205" s="44"/>
      <c r="L205" s="48"/>
      <c r="M205" s="226"/>
      <c r="N205" s="227"/>
      <c r="O205" s="88"/>
      <c r="P205" s="88"/>
      <c r="Q205" s="88"/>
      <c r="R205" s="88"/>
      <c r="S205" s="88"/>
      <c r="T205" s="89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U205" s="20" t="s">
        <v>21</v>
      </c>
    </row>
    <row r="206" s="2" customFormat="1">
      <c r="A206" s="42"/>
      <c r="B206" s="43"/>
      <c r="C206" s="44"/>
      <c r="D206" s="223" t="s">
        <v>251</v>
      </c>
      <c r="E206" s="44"/>
      <c r="F206" s="256" t="s">
        <v>339</v>
      </c>
      <c r="G206" s="44"/>
      <c r="H206" s="44"/>
      <c r="I206" s="44"/>
      <c r="J206" s="44"/>
      <c r="K206" s="44"/>
      <c r="L206" s="48"/>
      <c r="M206" s="226"/>
      <c r="N206" s="227"/>
      <c r="O206" s="88"/>
      <c r="P206" s="88"/>
      <c r="Q206" s="88"/>
      <c r="R206" s="88"/>
      <c r="S206" s="88"/>
      <c r="T206" s="89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U206" s="20" t="s">
        <v>21</v>
      </c>
    </row>
    <row r="207" s="2" customFormat="1">
      <c r="A207" s="42"/>
      <c r="B207" s="43"/>
      <c r="C207" s="44"/>
      <c r="D207" s="223" t="s">
        <v>251</v>
      </c>
      <c r="E207" s="44"/>
      <c r="F207" s="257" t="s">
        <v>1429</v>
      </c>
      <c r="G207" s="44"/>
      <c r="H207" s="258">
        <v>0.75</v>
      </c>
      <c r="I207" s="44"/>
      <c r="J207" s="44"/>
      <c r="K207" s="44"/>
      <c r="L207" s="48"/>
      <c r="M207" s="226"/>
      <c r="N207" s="227"/>
      <c r="O207" s="88"/>
      <c r="P207" s="88"/>
      <c r="Q207" s="88"/>
      <c r="R207" s="88"/>
      <c r="S207" s="88"/>
      <c r="T207" s="89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U207" s="20" t="s">
        <v>21</v>
      </c>
    </row>
    <row r="208" s="2" customFormat="1">
      <c r="A208" s="42"/>
      <c r="B208" s="43"/>
      <c r="C208" s="44"/>
      <c r="D208" s="223" t="s">
        <v>251</v>
      </c>
      <c r="E208" s="44"/>
      <c r="F208" s="257" t="s">
        <v>1430</v>
      </c>
      <c r="G208" s="44"/>
      <c r="H208" s="258">
        <v>1.5</v>
      </c>
      <c r="I208" s="44"/>
      <c r="J208" s="44"/>
      <c r="K208" s="44"/>
      <c r="L208" s="48"/>
      <c r="M208" s="226"/>
      <c r="N208" s="227"/>
      <c r="O208" s="88"/>
      <c r="P208" s="88"/>
      <c r="Q208" s="88"/>
      <c r="R208" s="88"/>
      <c r="S208" s="88"/>
      <c r="T208" s="89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U208" s="20" t="s">
        <v>21</v>
      </c>
    </row>
    <row r="209" s="2" customFormat="1">
      <c r="A209" s="42"/>
      <c r="B209" s="43"/>
      <c r="C209" s="44"/>
      <c r="D209" s="223" t="s">
        <v>251</v>
      </c>
      <c r="E209" s="44"/>
      <c r="F209" s="257" t="s">
        <v>1431</v>
      </c>
      <c r="G209" s="44"/>
      <c r="H209" s="258">
        <v>0.75</v>
      </c>
      <c r="I209" s="44"/>
      <c r="J209" s="44"/>
      <c r="K209" s="44"/>
      <c r="L209" s="48"/>
      <c r="M209" s="226"/>
      <c r="N209" s="227"/>
      <c r="O209" s="88"/>
      <c r="P209" s="88"/>
      <c r="Q209" s="88"/>
      <c r="R209" s="88"/>
      <c r="S209" s="88"/>
      <c r="T209" s="89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U209" s="20" t="s">
        <v>21</v>
      </c>
    </row>
    <row r="210" s="2" customFormat="1">
      <c r="A210" s="42"/>
      <c r="B210" s="43"/>
      <c r="C210" s="44"/>
      <c r="D210" s="223" t="s">
        <v>251</v>
      </c>
      <c r="E210" s="44"/>
      <c r="F210" s="257" t="s">
        <v>245</v>
      </c>
      <c r="G210" s="44"/>
      <c r="H210" s="258">
        <v>3</v>
      </c>
      <c r="I210" s="44"/>
      <c r="J210" s="44"/>
      <c r="K210" s="44"/>
      <c r="L210" s="48"/>
      <c r="M210" s="226"/>
      <c r="N210" s="227"/>
      <c r="O210" s="88"/>
      <c r="P210" s="88"/>
      <c r="Q210" s="88"/>
      <c r="R210" s="88"/>
      <c r="S210" s="88"/>
      <c r="T210" s="89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U210" s="20" t="s">
        <v>21</v>
      </c>
    </row>
    <row r="211" s="2" customFormat="1" ht="16.5" customHeight="1">
      <c r="A211" s="42"/>
      <c r="B211" s="43"/>
      <c r="C211" s="270" t="s">
        <v>331</v>
      </c>
      <c r="D211" s="270" t="s">
        <v>368</v>
      </c>
      <c r="E211" s="271" t="s">
        <v>1040</v>
      </c>
      <c r="F211" s="272" t="s">
        <v>1041</v>
      </c>
      <c r="G211" s="273" t="s">
        <v>428</v>
      </c>
      <c r="H211" s="274">
        <v>5.8449999999999998</v>
      </c>
      <c r="I211" s="275"/>
      <c r="J211" s="276">
        <f>ROUND(I211*H211,2)</f>
        <v>0</v>
      </c>
      <c r="K211" s="272" t="s">
        <v>221</v>
      </c>
      <c r="L211" s="277"/>
      <c r="M211" s="278" t="s">
        <v>44</v>
      </c>
      <c r="N211" s="279" t="s">
        <v>53</v>
      </c>
      <c r="O211" s="88"/>
      <c r="P211" s="219">
        <f>O211*H211</f>
        <v>0</v>
      </c>
      <c r="Q211" s="219">
        <v>1</v>
      </c>
      <c r="R211" s="219">
        <f>Q211*H211</f>
        <v>5.8449999999999998</v>
      </c>
      <c r="S211" s="219">
        <v>0</v>
      </c>
      <c r="T211" s="220">
        <f>S211*H211</f>
        <v>0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21" t="s">
        <v>165</v>
      </c>
      <c r="AT211" s="221" t="s">
        <v>368</v>
      </c>
      <c r="AU211" s="221" t="s">
        <v>21</v>
      </c>
      <c r="AY211" s="20" t="s">
        <v>128</v>
      </c>
      <c r="BE211" s="222">
        <f>IF(N211="základní",J211,0)</f>
        <v>0</v>
      </c>
      <c r="BF211" s="222">
        <f>IF(N211="snížená",J211,0)</f>
        <v>0</v>
      </c>
      <c r="BG211" s="222">
        <f>IF(N211="zákl. přenesená",J211,0)</f>
        <v>0</v>
      </c>
      <c r="BH211" s="222">
        <f>IF(N211="sníž. přenesená",J211,0)</f>
        <v>0</v>
      </c>
      <c r="BI211" s="222">
        <f>IF(N211="nulová",J211,0)</f>
        <v>0</v>
      </c>
      <c r="BJ211" s="20" t="s">
        <v>90</v>
      </c>
      <c r="BK211" s="222">
        <f>ROUND(I211*H211,2)</f>
        <v>0</v>
      </c>
      <c r="BL211" s="20" t="s">
        <v>146</v>
      </c>
      <c r="BM211" s="221" t="s">
        <v>1432</v>
      </c>
    </row>
    <row r="212" s="13" customFormat="1">
      <c r="A212" s="13"/>
      <c r="B212" s="228"/>
      <c r="C212" s="229"/>
      <c r="D212" s="223" t="s">
        <v>150</v>
      </c>
      <c r="E212" s="230" t="s">
        <v>44</v>
      </c>
      <c r="F212" s="231" t="s">
        <v>1433</v>
      </c>
      <c r="G212" s="229"/>
      <c r="H212" s="232">
        <v>5.8449999999999998</v>
      </c>
      <c r="I212" s="233"/>
      <c r="J212" s="229"/>
      <c r="K212" s="229"/>
      <c r="L212" s="234"/>
      <c r="M212" s="235"/>
      <c r="N212" s="236"/>
      <c r="O212" s="236"/>
      <c r="P212" s="236"/>
      <c r="Q212" s="236"/>
      <c r="R212" s="236"/>
      <c r="S212" s="236"/>
      <c r="T212" s="23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8" t="s">
        <v>150</v>
      </c>
      <c r="AU212" s="238" t="s">
        <v>21</v>
      </c>
      <c r="AV212" s="13" t="s">
        <v>21</v>
      </c>
      <c r="AW212" s="13" t="s">
        <v>42</v>
      </c>
      <c r="AX212" s="13" t="s">
        <v>90</v>
      </c>
      <c r="AY212" s="238" t="s">
        <v>128</v>
      </c>
    </row>
    <row r="213" s="2" customFormat="1" ht="37.8" customHeight="1">
      <c r="A213" s="42"/>
      <c r="B213" s="43"/>
      <c r="C213" s="210" t="s">
        <v>345</v>
      </c>
      <c r="D213" s="210" t="s">
        <v>131</v>
      </c>
      <c r="E213" s="211" t="s">
        <v>346</v>
      </c>
      <c r="F213" s="212" t="s">
        <v>347</v>
      </c>
      <c r="G213" s="213" t="s">
        <v>194</v>
      </c>
      <c r="H213" s="214">
        <v>3</v>
      </c>
      <c r="I213" s="215"/>
      <c r="J213" s="216">
        <f>ROUND(I213*H213,2)</f>
        <v>0</v>
      </c>
      <c r="K213" s="212" t="s">
        <v>221</v>
      </c>
      <c r="L213" s="48"/>
      <c r="M213" s="217" t="s">
        <v>44</v>
      </c>
      <c r="N213" s="218" t="s">
        <v>53</v>
      </c>
      <c r="O213" s="88"/>
      <c r="P213" s="219">
        <f>O213*H213</f>
        <v>0</v>
      </c>
      <c r="Q213" s="219">
        <v>0</v>
      </c>
      <c r="R213" s="219">
        <f>Q213*H213</f>
        <v>0</v>
      </c>
      <c r="S213" s="219">
        <v>0</v>
      </c>
      <c r="T213" s="220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1" t="s">
        <v>146</v>
      </c>
      <c r="AT213" s="221" t="s">
        <v>131</v>
      </c>
      <c r="AU213" s="221" t="s">
        <v>21</v>
      </c>
      <c r="AY213" s="20" t="s">
        <v>128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20" t="s">
        <v>90</v>
      </c>
      <c r="BK213" s="222">
        <f>ROUND(I213*H213,2)</f>
        <v>0</v>
      </c>
      <c r="BL213" s="20" t="s">
        <v>146</v>
      </c>
      <c r="BM213" s="221" t="s">
        <v>1434</v>
      </c>
    </row>
    <row r="214" s="2" customFormat="1">
      <c r="A214" s="42"/>
      <c r="B214" s="43"/>
      <c r="C214" s="44"/>
      <c r="D214" s="243" t="s">
        <v>223</v>
      </c>
      <c r="E214" s="44"/>
      <c r="F214" s="244" t="s">
        <v>349</v>
      </c>
      <c r="G214" s="44"/>
      <c r="H214" s="44"/>
      <c r="I214" s="225"/>
      <c r="J214" s="44"/>
      <c r="K214" s="44"/>
      <c r="L214" s="48"/>
      <c r="M214" s="226"/>
      <c r="N214" s="227"/>
      <c r="O214" s="88"/>
      <c r="P214" s="88"/>
      <c r="Q214" s="88"/>
      <c r="R214" s="88"/>
      <c r="S214" s="88"/>
      <c r="T214" s="8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T214" s="20" t="s">
        <v>223</v>
      </c>
      <c r="AU214" s="20" t="s">
        <v>21</v>
      </c>
    </row>
    <row r="215" s="13" customFormat="1">
      <c r="A215" s="13"/>
      <c r="B215" s="228"/>
      <c r="C215" s="229"/>
      <c r="D215" s="223" t="s">
        <v>150</v>
      </c>
      <c r="E215" s="230" t="s">
        <v>44</v>
      </c>
      <c r="F215" s="231" t="s">
        <v>1429</v>
      </c>
      <c r="G215" s="229"/>
      <c r="H215" s="232">
        <v>0.75</v>
      </c>
      <c r="I215" s="233"/>
      <c r="J215" s="229"/>
      <c r="K215" s="229"/>
      <c r="L215" s="234"/>
      <c r="M215" s="235"/>
      <c r="N215" s="236"/>
      <c r="O215" s="236"/>
      <c r="P215" s="236"/>
      <c r="Q215" s="236"/>
      <c r="R215" s="236"/>
      <c r="S215" s="236"/>
      <c r="T215" s="23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8" t="s">
        <v>150</v>
      </c>
      <c r="AU215" s="238" t="s">
        <v>21</v>
      </c>
      <c r="AV215" s="13" t="s">
        <v>21</v>
      </c>
      <c r="AW215" s="13" t="s">
        <v>42</v>
      </c>
      <c r="AX215" s="13" t="s">
        <v>82</v>
      </c>
      <c r="AY215" s="238" t="s">
        <v>128</v>
      </c>
    </row>
    <row r="216" s="13" customFormat="1">
      <c r="A216" s="13"/>
      <c r="B216" s="228"/>
      <c r="C216" s="229"/>
      <c r="D216" s="223" t="s">
        <v>150</v>
      </c>
      <c r="E216" s="230" t="s">
        <v>44</v>
      </c>
      <c r="F216" s="231" t="s">
        <v>1430</v>
      </c>
      <c r="G216" s="229"/>
      <c r="H216" s="232">
        <v>1.5</v>
      </c>
      <c r="I216" s="233"/>
      <c r="J216" s="229"/>
      <c r="K216" s="229"/>
      <c r="L216" s="234"/>
      <c r="M216" s="235"/>
      <c r="N216" s="236"/>
      <c r="O216" s="236"/>
      <c r="P216" s="236"/>
      <c r="Q216" s="236"/>
      <c r="R216" s="236"/>
      <c r="S216" s="236"/>
      <c r="T216" s="23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8" t="s">
        <v>150</v>
      </c>
      <c r="AU216" s="238" t="s">
        <v>21</v>
      </c>
      <c r="AV216" s="13" t="s">
        <v>21</v>
      </c>
      <c r="AW216" s="13" t="s">
        <v>42</v>
      </c>
      <c r="AX216" s="13" t="s">
        <v>82</v>
      </c>
      <c r="AY216" s="238" t="s">
        <v>128</v>
      </c>
    </row>
    <row r="217" s="13" customFormat="1">
      <c r="A217" s="13"/>
      <c r="B217" s="228"/>
      <c r="C217" s="229"/>
      <c r="D217" s="223" t="s">
        <v>150</v>
      </c>
      <c r="E217" s="230" t="s">
        <v>44</v>
      </c>
      <c r="F217" s="231" t="s">
        <v>1431</v>
      </c>
      <c r="G217" s="229"/>
      <c r="H217" s="232">
        <v>0.75</v>
      </c>
      <c r="I217" s="233"/>
      <c r="J217" s="229"/>
      <c r="K217" s="229"/>
      <c r="L217" s="234"/>
      <c r="M217" s="235"/>
      <c r="N217" s="236"/>
      <c r="O217" s="236"/>
      <c r="P217" s="236"/>
      <c r="Q217" s="236"/>
      <c r="R217" s="236"/>
      <c r="S217" s="236"/>
      <c r="T217" s="23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8" t="s">
        <v>150</v>
      </c>
      <c r="AU217" s="238" t="s">
        <v>21</v>
      </c>
      <c r="AV217" s="13" t="s">
        <v>21</v>
      </c>
      <c r="AW217" s="13" t="s">
        <v>42</v>
      </c>
      <c r="AX217" s="13" t="s">
        <v>82</v>
      </c>
      <c r="AY217" s="238" t="s">
        <v>128</v>
      </c>
    </row>
    <row r="218" s="14" customFormat="1">
      <c r="A218" s="14"/>
      <c r="B218" s="245"/>
      <c r="C218" s="246"/>
      <c r="D218" s="223" t="s">
        <v>150</v>
      </c>
      <c r="E218" s="247" t="s">
        <v>199</v>
      </c>
      <c r="F218" s="248" t="s">
        <v>245</v>
      </c>
      <c r="G218" s="246"/>
      <c r="H218" s="249">
        <v>3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5" t="s">
        <v>150</v>
      </c>
      <c r="AU218" s="255" t="s">
        <v>21</v>
      </c>
      <c r="AV218" s="14" t="s">
        <v>146</v>
      </c>
      <c r="AW218" s="14" t="s">
        <v>42</v>
      </c>
      <c r="AX218" s="14" t="s">
        <v>90</v>
      </c>
      <c r="AY218" s="255" t="s">
        <v>128</v>
      </c>
    </row>
    <row r="219" s="2" customFormat="1" ht="16.5" customHeight="1">
      <c r="A219" s="42"/>
      <c r="B219" s="43"/>
      <c r="C219" s="210" t="s">
        <v>7</v>
      </c>
      <c r="D219" s="210" t="s">
        <v>131</v>
      </c>
      <c r="E219" s="211" t="s">
        <v>350</v>
      </c>
      <c r="F219" s="212" t="s">
        <v>351</v>
      </c>
      <c r="G219" s="213" t="s">
        <v>194</v>
      </c>
      <c r="H219" s="214">
        <v>3</v>
      </c>
      <c r="I219" s="215"/>
      <c r="J219" s="216">
        <f>ROUND(I219*H219,2)</f>
        <v>0</v>
      </c>
      <c r="K219" s="212" t="s">
        <v>221</v>
      </c>
      <c r="L219" s="48"/>
      <c r="M219" s="217" t="s">
        <v>44</v>
      </c>
      <c r="N219" s="218" t="s">
        <v>53</v>
      </c>
      <c r="O219" s="88"/>
      <c r="P219" s="219">
        <f>O219*H219</f>
        <v>0</v>
      </c>
      <c r="Q219" s="219">
        <v>0</v>
      </c>
      <c r="R219" s="219">
        <f>Q219*H219</f>
        <v>0</v>
      </c>
      <c r="S219" s="219">
        <v>0</v>
      </c>
      <c r="T219" s="220">
        <f>S219*H219</f>
        <v>0</v>
      </c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R219" s="221" t="s">
        <v>146</v>
      </c>
      <c r="AT219" s="221" t="s">
        <v>131</v>
      </c>
      <c r="AU219" s="221" t="s">
        <v>21</v>
      </c>
      <c r="AY219" s="20" t="s">
        <v>128</v>
      </c>
      <c r="BE219" s="222">
        <f>IF(N219="základní",J219,0)</f>
        <v>0</v>
      </c>
      <c r="BF219" s="222">
        <f>IF(N219="snížená",J219,0)</f>
        <v>0</v>
      </c>
      <c r="BG219" s="222">
        <f>IF(N219="zákl. přenesená",J219,0)</f>
        <v>0</v>
      </c>
      <c r="BH219" s="222">
        <f>IF(N219="sníž. přenesená",J219,0)</f>
        <v>0</v>
      </c>
      <c r="BI219" s="222">
        <f>IF(N219="nulová",J219,0)</f>
        <v>0</v>
      </c>
      <c r="BJ219" s="20" t="s">
        <v>90</v>
      </c>
      <c r="BK219" s="222">
        <f>ROUND(I219*H219,2)</f>
        <v>0</v>
      </c>
      <c r="BL219" s="20" t="s">
        <v>146</v>
      </c>
      <c r="BM219" s="221" t="s">
        <v>1435</v>
      </c>
    </row>
    <row r="220" s="2" customFormat="1">
      <c r="A220" s="42"/>
      <c r="B220" s="43"/>
      <c r="C220" s="44"/>
      <c r="D220" s="243" t="s">
        <v>223</v>
      </c>
      <c r="E220" s="44"/>
      <c r="F220" s="244" t="s">
        <v>353</v>
      </c>
      <c r="G220" s="44"/>
      <c r="H220" s="44"/>
      <c r="I220" s="225"/>
      <c r="J220" s="44"/>
      <c r="K220" s="44"/>
      <c r="L220" s="48"/>
      <c r="M220" s="226"/>
      <c r="N220" s="227"/>
      <c r="O220" s="88"/>
      <c r="P220" s="88"/>
      <c r="Q220" s="88"/>
      <c r="R220" s="88"/>
      <c r="S220" s="88"/>
      <c r="T220" s="89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T220" s="20" t="s">
        <v>223</v>
      </c>
      <c r="AU220" s="20" t="s">
        <v>21</v>
      </c>
    </row>
    <row r="221" s="13" customFormat="1">
      <c r="A221" s="13"/>
      <c r="B221" s="228"/>
      <c r="C221" s="229"/>
      <c r="D221" s="223" t="s">
        <v>150</v>
      </c>
      <c r="E221" s="230" t="s">
        <v>44</v>
      </c>
      <c r="F221" s="231" t="s">
        <v>199</v>
      </c>
      <c r="G221" s="229"/>
      <c r="H221" s="232">
        <v>3</v>
      </c>
      <c r="I221" s="233"/>
      <c r="J221" s="229"/>
      <c r="K221" s="229"/>
      <c r="L221" s="234"/>
      <c r="M221" s="235"/>
      <c r="N221" s="236"/>
      <c r="O221" s="236"/>
      <c r="P221" s="236"/>
      <c r="Q221" s="236"/>
      <c r="R221" s="236"/>
      <c r="S221" s="236"/>
      <c r="T221" s="23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8" t="s">
        <v>150</v>
      </c>
      <c r="AU221" s="238" t="s">
        <v>21</v>
      </c>
      <c r="AV221" s="13" t="s">
        <v>21</v>
      </c>
      <c r="AW221" s="13" t="s">
        <v>42</v>
      </c>
      <c r="AX221" s="13" t="s">
        <v>90</v>
      </c>
      <c r="AY221" s="238" t="s">
        <v>128</v>
      </c>
    </row>
    <row r="222" s="2" customFormat="1">
      <c r="A222" s="42"/>
      <c r="B222" s="43"/>
      <c r="C222" s="44"/>
      <c r="D222" s="223" t="s">
        <v>251</v>
      </c>
      <c r="E222" s="44"/>
      <c r="F222" s="256" t="s">
        <v>339</v>
      </c>
      <c r="G222" s="44"/>
      <c r="H222" s="44"/>
      <c r="I222" s="44"/>
      <c r="J222" s="44"/>
      <c r="K222" s="44"/>
      <c r="L222" s="48"/>
      <c r="M222" s="226"/>
      <c r="N222" s="227"/>
      <c r="O222" s="88"/>
      <c r="P222" s="88"/>
      <c r="Q222" s="88"/>
      <c r="R222" s="88"/>
      <c r="S222" s="88"/>
      <c r="T222" s="89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U222" s="20" t="s">
        <v>21</v>
      </c>
    </row>
    <row r="223" s="2" customFormat="1">
      <c r="A223" s="42"/>
      <c r="B223" s="43"/>
      <c r="C223" s="44"/>
      <c r="D223" s="223" t="s">
        <v>251</v>
      </c>
      <c r="E223" s="44"/>
      <c r="F223" s="257" t="s">
        <v>1429</v>
      </c>
      <c r="G223" s="44"/>
      <c r="H223" s="258">
        <v>0.75</v>
      </c>
      <c r="I223" s="44"/>
      <c r="J223" s="44"/>
      <c r="K223" s="44"/>
      <c r="L223" s="48"/>
      <c r="M223" s="226"/>
      <c r="N223" s="227"/>
      <c r="O223" s="88"/>
      <c r="P223" s="88"/>
      <c r="Q223" s="88"/>
      <c r="R223" s="88"/>
      <c r="S223" s="88"/>
      <c r="T223" s="89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U223" s="20" t="s">
        <v>21</v>
      </c>
    </row>
    <row r="224" s="2" customFormat="1">
      <c r="A224" s="42"/>
      <c r="B224" s="43"/>
      <c r="C224" s="44"/>
      <c r="D224" s="223" t="s">
        <v>251</v>
      </c>
      <c r="E224" s="44"/>
      <c r="F224" s="257" t="s">
        <v>1430</v>
      </c>
      <c r="G224" s="44"/>
      <c r="H224" s="258">
        <v>1.5</v>
      </c>
      <c r="I224" s="44"/>
      <c r="J224" s="44"/>
      <c r="K224" s="44"/>
      <c r="L224" s="48"/>
      <c r="M224" s="226"/>
      <c r="N224" s="227"/>
      <c r="O224" s="88"/>
      <c r="P224" s="88"/>
      <c r="Q224" s="88"/>
      <c r="R224" s="88"/>
      <c r="S224" s="88"/>
      <c r="T224" s="89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U224" s="20" t="s">
        <v>21</v>
      </c>
    </row>
    <row r="225" s="2" customFormat="1">
      <c r="A225" s="42"/>
      <c r="B225" s="43"/>
      <c r="C225" s="44"/>
      <c r="D225" s="223" t="s">
        <v>251</v>
      </c>
      <c r="E225" s="44"/>
      <c r="F225" s="257" t="s">
        <v>1431</v>
      </c>
      <c r="G225" s="44"/>
      <c r="H225" s="258">
        <v>0.75</v>
      </c>
      <c r="I225" s="44"/>
      <c r="J225" s="44"/>
      <c r="K225" s="44"/>
      <c r="L225" s="48"/>
      <c r="M225" s="226"/>
      <c r="N225" s="227"/>
      <c r="O225" s="88"/>
      <c r="P225" s="88"/>
      <c r="Q225" s="88"/>
      <c r="R225" s="88"/>
      <c r="S225" s="88"/>
      <c r="T225" s="89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U225" s="20" t="s">
        <v>21</v>
      </c>
    </row>
    <row r="226" s="2" customFormat="1">
      <c r="A226" s="42"/>
      <c r="B226" s="43"/>
      <c r="C226" s="44"/>
      <c r="D226" s="223" t="s">
        <v>251</v>
      </c>
      <c r="E226" s="44"/>
      <c r="F226" s="257" t="s">
        <v>245</v>
      </c>
      <c r="G226" s="44"/>
      <c r="H226" s="258">
        <v>3</v>
      </c>
      <c r="I226" s="44"/>
      <c r="J226" s="44"/>
      <c r="K226" s="44"/>
      <c r="L226" s="48"/>
      <c r="M226" s="226"/>
      <c r="N226" s="227"/>
      <c r="O226" s="88"/>
      <c r="P226" s="88"/>
      <c r="Q226" s="88"/>
      <c r="R226" s="88"/>
      <c r="S226" s="88"/>
      <c r="T226" s="89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U226" s="20" t="s">
        <v>21</v>
      </c>
    </row>
    <row r="227" s="2" customFormat="1" ht="24.15" customHeight="1">
      <c r="A227" s="42"/>
      <c r="B227" s="43"/>
      <c r="C227" s="210" t="s">
        <v>354</v>
      </c>
      <c r="D227" s="210" t="s">
        <v>131</v>
      </c>
      <c r="E227" s="211" t="s">
        <v>1436</v>
      </c>
      <c r="F227" s="212" t="s">
        <v>1437</v>
      </c>
      <c r="G227" s="213" t="s">
        <v>190</v>
      </c>
      <c r="H227" s="214">
        <v>24</v>
      </c>
      <c r="I227" s="215"/>
      <c r="J227" s="216">
        <f>ROUND(I227*H227,2)</f>
        <v>0</v>
      </c>
      <c r="K227" s="212" t="s">
        <v>221</v>
      </c>
      <c r="L227" s="48"/>
      <c r="M227" s="217" t="s">
        <v>44</v>
      </c>
      <c r="N227" s="218" t="s">
        <v>53</v>
      </c>
      <c r="O227" s="88"/>
      <c r="P227" s="219">
        <f>O227*H227</f>
        <v>0</v>
      </c>
      <c r="Q227" s="219">
        <v>0</v>
      </c>
      <c r="R227" s="219">
        <f>Q227*H227</f>
        <v>0</v>
      </c>
      <c r="S227" s="219">
        <v>0</v>
      </c>
      <c r="T227" s="220">
        <f>S227*H227</f>
        <v>0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21" t="s">
        <v>146</v>
      </c>
      <c r="AT227" s="221" t="s">
        <v>131</v>
      </c>
      <c r="AU227" s="221" t="s">
        <v>21</v>
      </c>
      <c r="AY227" s="20" t="s">
        <v>128</v>
      </c>
      <c r="BE227" s="222">
        <f>IF(N227="základní",J227,0)</f>
        <v>0</v>
      </c>
      <c r="BF227" s="222">
        <f>IF(N227="snížená",J227,0)</f>
        <v>0</v>
      </c>
      <c r="BG227" s="222">
        <f>IF(N227="zákl. přenesená",J227,0)</f>
        <v>0</v>
      </c>
      <c r="BH227" s="222">
        <f>IF(N227="sníž. přenesená",J227,0)</f>
        <v>0</v>
      </c>
      <c r="BI227" s="222">
        <f>IF(N227="nulová",J227,0)</f>
        <v>0</v>
      </c>
      <c r="BJ227" s="20" t="s">
        <v>90</v>
      </c>
      <c r="BK227" s="222">
        <f>ROUND(I227*H227,2)</f>
        <v>0</v>
      </c>
      <c r="BL227" s="20" t="s">
        <v>146</v>
      </c>
      <c r="BM227" s="221" t="s">
        <v>1438</v>
      </c>
    </row>
    <row r="228" s="2" customFormat="1">
      <c r="A228" s="42"/>
      <c r="B228" s="43"/>
      <c r="C228" s="44"/>
      <c r="D228" s="243" t="s">
        <v>223</v>
      </c>
      <c r="E228" s="44"/>
      <c r="F228" s="244" t="s">
        <v>1439</v>
      </c>
      <c r="G228" s="44"/>
      <c r="H228" s="44"/>
      <c r="I228" s="225"/>
      <c r="J228" s="44"/>
      <c r="K228" s="44"/>
      <c r="L228" s="48"/>
      <c r="M228" s="226"/>
      <c r="N228" s="227"/>
      <c r="O228" s="88"/>
      <c r="P228" s="88"/>
      <c r="Q228" s="88"/>
      <c r="R228" s="88"/>
      <c r="S228" s="88"/>
      <c r="T228" s="89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T228" s="20" t="s">
        <v>223</v>
      </c>
      <c r="AU228" s="20" t="s">
        <v>21</v>
      </c>
    </row>
    <row r="229" s="13" customFormat="1">
      <c r="A229" s="13"/>
      <c r="B229" s="228"/>
      <c r="C229" s="229"/>
      <c r="D229" s="223" t="s">
        <v>150</v>
      </c>
      <c r="E229" s="230" t="s">
        <v>44</v>
      </c>
      <c r="F229" s="231" t="s">
        <v>188</v>
      </c>
      <c r="G229" s="229"/>
      <c r="H229" s="232">
        <v>24</v>
      </c>
      <c r="I229" s="233"/>
      <c r="J229" s="229"/>
      <c r="K229" s="229"/>
      <c r="L229" s="234"/>
      <c r="M229" s="235"/>
      <c r="N229" s="236"/>
      <c r="O229" s="236"/>
      <c r="P229" s="236"/>
      <c r="Q229" s="236"/>
      <c r="R229" s="236"/>
      <c r="S229" s="236"/>
      <c r="T229" s="23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8" t="s">
        <v>150</v>
      </c>
      <c r="AU229" s="238" t="s">
        <v>21</v>
      </c>
      <c r="AV229" s="13" t="s">
        <v>21</v>
      </c>
      <c r="AW229" s="13" t="s">
        <v>42</v>
      </c>
      <c r="AX229" s="13" t="s">
        <v>90</v>
      </c>
      <c r="AY229" s="238" t="s">
        <v>128</v>
      </c>
    </row>
    <row r="230" s="2" customFormat="1">
      <c r="A230" s="42"/>
      <c r="B230" s="43"/>
      <c r="C230" s="44"/>
      <c r="D230" s="223" t="s">
        <v>251</v>
      </c>
      <c r="E230" s="44"/>
      <c r="F230" s="256" t="s">
        <v>359</v>
      </c>
      <c r="G230" s="44"/>
      <c r="H230" s="44"/>
      <c r="I230" s="44"/>
      <c r="J230" s="44"/>
      <c r="K230" s="44"/>
      <c r="L230" s="48"/>
      <c r="M230" s="226"/>
      <c r="N230" s="227"/>
      <c r="O230" s="88"/>
      <c r="P230" s="88"/>
      <c r="Q230" s="88"/>
      <c r="R230" s="88"/>
      <c r="S230" s="88"/>
      <c r="T230" s="89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U230" s="20" t="s">
        <v>21</v>
      </c>
    </row>
    <row r="231" s="2" customFormat="1">
      <c r="A231" s="42"/>
      <c r="B231" s="43"/>
      <c r="C231" s="44"/>
      <c r="D231" s="223" t="s">
        <v>251</v>
      </c>
      <c r="E231" s="44"/>
      <c r="F231" s="257" t="s">
        <v>1406</v>
      </c>
      <c r="G231" s="44"/>
      <c r="H231" s="258">
        <v>12</v>
      </c>
      <c r="I231" s="44"/>
      <c r="J231" s="44"/>
      <c r="K231" s="44"/>
      <c r="L231" s="48"/>
      <c r="M231" s="226"/>
      <c r="N231" s="227"/>
      <c r="O231" s="88"/>
      <c r="P231" s="88"/>
      <c r="Q231" s="88"/>
      <c r="R231" s="88"/>
      <c r="S231" s="88"/>
      <c r="T231" s="89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U231" s="20" t="s">
        <v>21</v>
      </c>
    </row>
    <row r="232" s="2" customFormat="1">
      <c r="A232" s="42"/>
      <c r="B232" s="43"/>
      <c r="C232" s="44"/>
      <c r="D232" s="223" t="s">
        <v>251</v>
      </c>
      <c r="E232" s="44"/>
      <c r="F232" s="257" t="s">
        <v>1407</v>
      </c>
      <c r="G232" s="44"/>
      <c r="H232" s="258">
        <v>12</v>
      </c>
      <c r="I232" s="44"/>
      <c r="J232" s="44"/>
      <c r="K232" s="44"/>
      <c r="L232" s="48"/>
      <c r="M232" s="226"/>
      <c r="N232" s="227"/>
      <c r="O232" s="88"/>
      <c r="P232" s="88"/>
      <c r="Q232" s="88"/>
      <c r="R232" s="88"/>
      <c r="S232" s="88"/>
      <c r="T232" s="89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U232" s="20" t="s">
        <v>21</v>
      </c>
    </row>
    <row r="233" s="2" customFormat="1">
      <c r="A233" s="42"/>
      <c r="B233" s="43"/>
      <c r="C233" s="44"/>
      <c r="D233" s="223" t="s">
        <v>251</v>
      </c>
      <c r="E233" s="44"/>
      <c r="F233" s="257" t="s">
        <v>245</v>
      </c>
      <c r="G233" s="44"/>
      <c r="H233" s="258">
        <v>24</v>
      </c>
      <c r="I233" s="44"/>
      <c r="J233" s="44"/>
      <c r="K233" s="44"/>
      <c r="L233" s="48"/>
      <c r="M233" s="226"/>
      <c r="N233" s="227"/>
      <c r="O233" s="88"/>
      <c r="P233" s="88"/>
      <c r="Q233" s="88"/>
      <c r="R233" s="88"/>
      <c r="S233" s="88"/>
      <c r="T233" s="89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U233" s="20" t="s">
        <v>21</v>
      </c>
    </row>
    <row r="234" s="2" customFormat="1" ht="24.15" customHeight="1">
      <c r="A234" s="42"/>
      <c r="B234" s="43"/>
      <c r="C234" s="210" t="s">
        <v>361</v>
      </c>
      <c r="D234" s="210" t="s">
        <v>131</v>
      </c>
      <c r="E234" s="211" t="s">
        <v>1047</v>
      </c>
      <c r="F234" s="212" t="s">
        <v>1048</v>
      </c>
      <c r="G234" s="213" t="s">
        <v>190</v>
      </c>
      <c r="H234" s="214">
        <v>24</v>
      </c>
      <c r="I234" s="215"/>
      <c r="J234" s="216">
        <f>ROUND(I234*H234,2)</f>
        <v>0</v>
      </c>
      <c r="K234" s="212" t="s">
        <v>221</v>
      </c>
      <c r="L234" s="48"/>
      <c r="M234" s="217" t="s">
        <v>44</v>
      </c>
      <c r="N234" s="218" t="s">
        <v>53</v>
      </c>
      <c r="O234" s="88"/>
      <c r="P234" s="219">
        <f>O234*H234</f>
        <v>0</v>
      </c>
      <c r="Q234" s="219">
        <v>0</v>
      </c>
      <c r="R234" s="219">
        <f>Q234*H234</f>
        <v>0</v>
      </c>
      <c r="S234" s="219">
        <v>0</v>
      </c>
      <c r="T234" s="220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1" t="s">
        <v>146</v>
      </c>
      <c r="AT234" s="221" t="s">
        <v>131</v>
      </c>
      <c r="AU234" s="221" t="s">
        <v>21</v>
      </c>
      <c r="AY234" s="20" t="s">
        <v>128</v>
      </c>
      <c r="BE234" s="222">
        <f>IF(N234="základní",J234,0)</f>
        <v>0</v>
      </c>
      <c r="BF234" s="222">
        <f>IF(N234="snížená",J234,0)</f>
        <v>0</v>
      </c>
      <c r="BG234" s="222">
        <f>IF(N234="zákl. přenesená",J234,0)</f>
        <v>0</v>
      </c>
      <c r="BH234" s="222">
        <f>IF(N234="sníž. přenesená",J234,0)</f>
        <v>0</v>
      </c>
      <c r="BI234" s="222">
        <f>IF(N234="nulová",J234,0)</f>
        <v>0</v>
      </c>
      <c r="BJ234" s="20" t="s">
        <v>90</v>
      </c>
      <c r="BK234" s="222">
        <f>ROUND(I234*H234,2)</f>
        <v>0</v>
      </c>
      <c r="BL234" s="20" t="s">
        <v>146</v>
      </c>
      <c r="BM234" s="221" t="s">
        <v>1440</v>
      </c>
    </row>
    <row r="235" s="2" customFormat="1">
      <c r="A235" s="42"/>
      <c r="B235" s="43"/>
      <c r="C235" s="44"/>
      <c r="D235" s="243" t="s">
        <v>223</v>
      </c>
      <c r="E235" s="44"/>
      <c r="F235" s="244" t="s">
        <v>1050</v>
      </c>
      <c r="G235" s="44"/>
      <c r="H235" s="44"/>
      <c r="I235" s="225"/>
      <c r="J235" s="44"/>
      <c r="K235" s="44"/>
      <c r="L235" s="48"/>
      <c r="M235" s="226"/>
      <c r="N235" s="227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T235" s="20" t="s">
        <v>223</v>
      </c>
      <c r="AU235" s="20" t="s">
        <v>21</v>
      </c>
    </row>
    <row r="236" s="13" customFormat="1">
      <c r="A236" s="13"/>
      <c r="B236" s="228"/>
      <c r="C236" s="229"/>
      <c r="D236" s="223" t="s">
        <v>150</v>
      </c>
      <c r="E236" s="230" t="s">
        <v>44</v>
      </c>
      <c r="F236" s="231" t="s">
        <v>188</v>
      </c>
      <c r="G236" s="229"/>
      <c r="H236" s="232">
        <v>24</v>
      </c>
      <c r="I236" s="233"/>
      <c r="J236" s="229"/>
      <c r="K236" s="229"/>
      <c r="L236" s="234"/>
      <c r="M236" s="235"/>
      <c r="N236" s="236"/>
      <c r="O236" s="236"/>
      <c r="P236" s="236"/>
      <c r="Q236" s="236"/>
      <c r="R236" s="236"/>
      <c r="S236" s="236"/>
      <c r="T236" s="23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8" t="s">
        <v>150</v>
      </c>
      <c r="AU236" s="238" t="s">
        <v>21</v>
      </c>
      <c r="AV236" s="13" t="s">
        <v>21</v>
      </c>
      <c r="AW236" s="13" t="s">
        <v>42</v>
      </c>
      <c r="AX236" s="13" t="s">
        <v>90</v>
      </c>
      <c r="AY236" s="238" t="s">
        <v>128</v>
      </c>
    </row>
    <row r="237" s="2" customFormat="1">
      <c r="A237" s="42"/>
      <c r="B237" s="43"/>
      <c r="C237" s="44"/>
      <c r="D237" s="223" t="s">
        <v>251</v>
      </c>
      <c r="E237" s="44"/>
      <c r="F237" s="256" t="s">
        <v>359</v>
      </c>
      <c r="G237" s="44"/>
      <c r="H237" s="44"/>
      <c r="I237" s="44"/>
      <c r="J237" s="44"/>
      <c r="K237" s="44"/>
      <c r="L237" s="48"/>
      <c r="M237" s="226"/>
      <c r="N237" s="227"/>
      <c r="O237" s="88"/>
      <c r="P237" s="88"/>
      <c r="Q237" s="88"/>
      <c r="R237" s="88"/>
      <c r="S237" s="88"/>
      <c r="T237" s="89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U237" s="20" t="s">
        <v>21</v>
      </c>
    </row>
    <row r="238" s="2" customFormat="1">
      <c r="A238" s="42"/>
      <c r="B238" s="43"/>
      <c r="C238" s="44"/>
      <c r="D238" s="223" t="s">
        <v>251</v>
      </c>
      <c r="E238" s="44"/>
      <c r="F238" s="257" t="s">
        <v>1406</v>
      </c>
      <c r="G238" s="44"/>
      <c r="H238" s="258">
        <v>12</v>
      </c>
      <c r="I238" s="44"/>
      <c r="J238" s="44"/>
      <c r="K238" s="44"/>
      <c r="L238" s="48"/>
      <c r="M238" s="226"/>
      <c r="N238" s="227"/>
      <c r="O238" s="88"/>
      <c r="P238" s="88"/>
      <c r="Q238" s="88"/>
      <c r="R238" s="88"/>
      <c r="S238" s="88"/>
      <c r="T238" s="89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U238" s="20" t="s">
        <v>21</v>
      </c>
    </row>
    <row r="239" s="2" customFormat="1">
      <c r="A239" s="42"/>
      <c r="B239" s="43"/>
      <c r="C239" s="44"/>
      <c r="D239" s="223" t="s">
        <v>251</v>
      </c>
      <c r="E239" s="44"/>
      <c r="F239" s="257" t="s">
        <v>1407</v>
      </c>
      <c r="G239" s="44"/>
      <c r="H239" s="258">
        <v>12</v>
      </c>
      <c r="I239" s="44"/>
      <c r="J239" s="44"/>
      <c r="K239" s="44"/>
      <c r="L239" s="48"/>
      <c r="M239" s="226"/>
      <c r="N239" s="227"/>
      <c r="O239" s="88"/>
      <c r="P239" s="88"/>
      <c r="Q239" s="88"/>
      <c r="R239" s="88"/>
      <c r="S239" s="88"/>
      <c r="T239" s="89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U239" s="20" t="s">
        <v>21</v>
      </c>
    </row>
    <row r="240" s="2" customFormat="1">
      <c r="A240" s="42"/>
      <c r="B240" s="43"/>
      <c r="C240" s="44"/>
      <c r="D240" s="223" t="s">
        <v>251</v>
      </c>
      <c r="E240" s="44"/>
      <c r="F240" s="257" t="s">
        <v>245</v>
      </c>
      <c r="G240" s="44"/>
      <c r="H240" s="258">
        <v>24</v>
      </c>
      <c r="I240" s="44"/>
      <c r="J240" s="44"/>
      <c r="K240" s="44"/>
      <c r="L240" s="48"/>
      <c r="M240" s="226"/>
      <c r="N240" s="227"/>
      <c r="O240" s="88"/>
      <c r="P240" s="88"/>
      <c r="Q240" s="88"/>
      <c r="R240" s="88"/>
      <c r="S240" s="88"/>
      <c r="T240" s="89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U240" s="20" t="s">
        <v>21</v>
      </c>
    </row>
    <row r="241" s="2" customFormat="1" ht="16.5" customHeight="1">
      <c r="A241" s="42"/>
      <c r="B241" s="43"/>
      <c r="C241" s="270" t="s">
        <v>367</v>
      </c>
      <c r="D241" s="270" t="s">
        <v>368</v>
      </c>
      <c r="E241" s="271" t="s">
        <v>1051</v>
      </c>
      <c r="F241" s="272" t="s">
        <v>1052</v>
      </c>
      <c r="G241" s="273" t="s">
        <v>924</v>
      </c>
      <c r="H241" s="274">
        <v>0.47999999999999998</v>
      </c>
      <c r="I241" s="275"/>
      <c r="J241" s="276">
        <f>ROUND(I241*H241,2)</f>
        <v>0</v>
      </c>
      <c r="K241" s="272" t="s">
        <v>221</v>
      </c>
      <c r="L241" s="277"/>
      <c r="M241" s="278" t="s">
        <v>44</v>
      </c>
      <c r="N241" s="279" t="s">
        <v>53</v>
      </c>
      <c r="O241" s="88"/>
      <c r="P241" s="219">
        <f>O241*H241</f>
        <v>0</v>
      </c>
      <c r="Q241" s="219">
        <v>0.001</v>
      </c>
      <c r="R241" s="219">
        <f>Q241*H241</f>
        <v>0.00048000000000000001</v>
      </c>
      <c r="S241" s="219">
        <v>0</v>
      </c>
      <c r="T241" s="220">
        <f>S241*H241</f>
        <v>0</v>
      </c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R241" s="221" t="s">
        <v>165</v>
      </c>
      <c r="AT241" s="221" t="s">
        <v>368</v>
      </c>
      <c r="AU241" s="221" t="s">
        <v>21</v>
      </c>
      <c r="AY241" s="20" t="s">
        <v>128</v>
      </c>
      <c r="BE241" s="222">
        <f>IF(N241="základní",J241,0)</f>
        <v>0</v>
      </c>
      <c r="BF241" s="222">
        <f>IF(N241="snížená",J241,0)</f>
        <v>0</v>
      </c>
      <c r="BG241" s="222">
        <f>IF(N241="zákl. přenesená",J241,0)</f>
        <v>0</v>
      </c>
      <c r="BH241" s="222">
        <f>IF(N241="sníž. přenesená",J241,0)</f>
        <v>0</v>
      </c>
      <c r="BI241" s="222">
        <f>IF(N241="nulová",J241,0)</f>
        <v>0</v>
      </c>
      <c r="BJ241" s="20" t="s">
        <v>90</v>
      </c>
      <c r="BK241" s="222">
        <f>ROUND(I241*H241,2)</f>
        <v>0</v>
      </c>
      <c r="BL241" s="20" t="s">
        <v>146</v>
      </c>
      <c r="BM241" s="221" t="s">
        <v>1441</v>
      </c>
    </row>
    <row r="242" s="13" customFormat="1">
      <c r="A242" s="13"/>
      <c r="B242" s="228"/>
      <c r="C242" s="229"/>
      <c r="D242" s="223" t="s">
        <v>150</v>
      </c>
      <c r="E242" s="229"/>
      <c r="F242" s="231" t="s">
        <v>1442</v>
      </c>
      <c r="G242" s="229"/>
      <c r="H242" s="232">
        <v>0.47999999999999998</v>
      </c>
      <c r="I242" s="233"/>
      <c r="J242" s="229"/>
      <c r="K242" s="229"/>
      <c r="L242" s="234"/>
      <c r="M242" s="235"/>
      <c r="N242" s="236"/>
      <c r="O242" s="236"/>
      <c r="P242" s="236"/>
      <c r="Q242" s="236"/>
      <c r="R242" s="236"/>
      <c r="S242" s="236"/>
      <c r="T242" s="23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8" t="s">
        <v>150</v>
      </c>
      <c r="AU242" s="238" t="s">
        <v>21</v>
      </c>
      <c r="AV242" s="13" t="s">
        <v>21</v>
      </c>
      <c r="AW242" s="13" t="s">
        <v>4</v>
      </c>
      <c r="AX242" s="13" t="s">
        <v>90</v>
      </c>
      <c r="AY242" s="238" t="s">
        <v>128</v>
      </c>
    </row>
    <row r="243" s="12" customFormat="1" ht="22.8" customHeight="1">
      <c r="A243" s="12"/>
      <c r="B243" s="194"/>
      <c r="C243" s="195"/>
      <c r="D243" s="196" t="s">
        <v>81</v>
      </c>
      <c r="E243" s="208" t="s">
        <v>21</v>
      </c>
      <c r="F243" s="208" t="s">
        <v>360</v>
      </c>
      <c r="G243" s="195"/>
      <c r="H243" s="195"/>
      <c r="I243" s="198"/>
      <c r="J243" s="209">
        <f>BK243</f>
        <v>0</v>
      </c>
      <c r="K243" s="195"/>
      <c r="L243" s="200"/>
      <c r="M243" s="201"/>
      <c r="N243" s="202"/>
      <c r="O243" s="202"/>
      <c r="P243" s="203">
        <f>SUM(P244:P248)</f>
        <v>0</v>
      </c>
      <c r="Q243" s="202"/>
      <c r="R243" s="203">
        <f>SUM(R244:R248)</f>
        <v>0.26700344999999998</v>
      </c>
      <c r="S243" s="202"/>
      <c r="T243" s="204">
        <f>SUM(T244:T248)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5" t="s">
        <v>90</v>
      </c>
      <c r="AT243" s="206" t="s">
        <v>81</v>
      </c>
      <c r="AU243" s="206" t="s">
        <v>90</v>
      </c>
      <c r="AY243" s="205" t="s">
        <v>128</v>
      </c>
      <c r="BK243" s="207">
        <f>SUM(BK244:BK248)</f>
        <v>0</v>
      </c>
    </row>
    <row r="244" s="2" customFormat="1" ht="33" customHeight="1">
      <c r="A244" s="42"/>
      <c r="B244" s="43"/>
      <c r="C244" s="210" t="s">
        <v>373</v>
      </c>
      <c r="D244" s="210" t="s">
        <v>131</v>
      </c>
      <c r="E244" s="211" t="s">
        <v>398</v>
      </c>
      <c r="F244" s="212" t="s">
        <v>399</v>
      </c>
      <c r="G244" s="213" t="s">
        <v>194</v>
      </c>
      <c r="H244" s="214">
        <v>0.105</v>
      </c>
      <c r="I244" s="215"/>
      <c r="J244" s="216">
        <f>ROUND(I244*H244,2)</f>
        <v>0</v>
      </c>
      <c r="K244" s="212" t="s">
        <v>221</v>
      </c>
      <c r="L244" s="48"/>
      <c r="M244" s="217" t="s">
        <v>44</v>
      </c>
      <c r="N244" s="218" t="s">
        <v>53</v>
      </c>
      <c r="O244" s="88"/>
      <c r="P244" s="219">
        <f>O244*H244</f>
        <v>0</v>
      </c>
      <c r="Q244" s="219">
        <v>2.5428899999999999</v>
      </c>
      <c r="R244" s="219">
        <f>Q244*H244</f>
        <v>0.26700344999999998</v>
      </c>
      <c r="S244" s="219">
        <v>0</v>
      </c>
      <c r="T244" s="220">
        <f>S244*H244</f>
        <v>0</v>
      </c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R244" s="221" t="s">
        <v>146</v>
      </c>
      <c r="AT244" s="221" t="s">
        <v>131</v>
      </c>
      <c r="AU244" s="221" t="s">
        <v>21</v>
      </c>
      <c r="AY244" s="20" t="s">
        <v>128</v>
      </c>
      <c r="BE244" s="222">
        <f>IF(N244="základní",J244,0)</f>
        <v>0</v>
      </c>
      <c r="BF244" s="222">
        <f>IF(N244="snížená",J244,0)</f>
        <v>0</v>
      </c>
      <c r="BG244" s="222">
        <f>IF(N244="zákl. přenesená",J244,0)</f>
        <v>0</v>
      </c>
      <c r="BH244" s="222">
        <f>IF(N244="sníž. přenesená",J244,0)</f>
        <v>0</v>
      </c>
      <c r="BI244" s="222">
        <f>IF(N244="nulová",J244,0)</f>
        <v>0</v>
      </c>
      <c r="BJ244" s="20" t="s">
        <v>90</v>
      </c>
      <c r="BK244" s="222">
        <f>ROUND(I244*H244,2)</f>
        <v>0</v>
      </c>
      <c r="BL244" s="20" t="s">
        <v>146</v>
      </c>
      <c r="BM244" s="221" t="s">
        <v>1443</v>
      </c>
    </row>
    <row r="245" s="2" customFormat="1">
      <c r="A245" s="42"/>
      <c r="B245" s="43"/>
      <c r="C245" s="44"/>
      <c r="D245" s="243" t="s">
        <v>223</v>
      </c>
      <c r="E245" s="44"/>
      <c r="F245" s="244" t="s">
        <v>401</v>
      </c>
      <c r="G245" s="44"/>
      <c r="H245" s="44"/>
      <c r="I245" s="225"/>
      <c r="J245" s="44"/>
      <c r="K245" s="44"/>
      <c r="L245" s="48"/>
      <c r="M245" s="226"/>
      <c r="N245" s="227"/>
      <c r="O245" s="88"/>
      <c r="P245" s="88"/>
      <c r="Q245" s="88"/>
      <c r="R245" s="88"/>
      <c r="S245" s="88"/>
      <c r="T245" s="89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T245" s="20" t="s">
        <v>223</v>
      </c>
      <c r="AU245" s="20" t="s">
        <v>21</v>
      </c>
    </row>
    <row r="246" s="16" customFormat="1">
      <c r="A246" s="16"/>
      <c r="B246" s="280"/>
      <c r="C246" s="281"/>
      <c r="D246" s="223" t="s">
        <v>150</v>
      </c>
      <c r="E246" s="282" t="s">
        <v>44</v>
      </c>
      <c r="F246" s="283" t="s">
        <v>402</v>
      </c>
      <c r="G246" s="281"/>
      <c r="H246" s="282" t="s">
        <v>44</v>
      </c>
      <c r="I246" s="284"/>
      <c r="J246" s="281"/>
      <c r="K246" s="281"/>
      <c r="L246" s="285"/>
      <c r="M246" s="286"/>
      <c r="N246" s="287"/>
      <c r="O246" s="287"/>
      <c r="P246" s="287"/>
      <c r="Q246" s="287"/>
      <c r="R246" s="287"/>
      <c r="S246" s="287"/>
      <c r="T246" s="288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T246" s="289" t="s">
        <v>150</v>
      </c>
      <c r="AU246" s="289" t="s">
        <v>21</v>
      </c>
      <c r="AV246" s="16" t="s">
        <v>90</v>
      </c>
      <c r="AW246" s="16" t="s">
        <v>42</v>
      </c>
      <c r="AX246" s="16" t="s">
        <v>82</v>
      </c>
      <c r="AY246" s="289" t="s">
        <v>128</v>
      </c>
    </row>
    <row r="247" s="13" customFormat="1">
      <c r="A247" s="13"/>
      <c r="B247" s="228"/>
      <c r="C247" s="229"/>
      <c r="D247" s="223" t="s">
        <v>150</v>
      </c>
      <c r="E247" s="230" t="s">
        <v>44</v>
      </c>
      <c r="F247" s="231" t="s">
        <v>1444</v>
      </c>
      <c r="G247" s="229"/>
      <c r="H247" s="232">
        <v>0.105</v>
      </c>
      <c r="I247" s="233"/>
      <c r="J247" s="229"/>
      <c r="K247" s="229"/>
      <c r="L247" s="234"/>
      <c r="M247" s="235"/>
      <c r="N247" s="236"/>
      <c r="O247" s="236"/>
      <c r="P247" s="236"/>
      <c r="Q247" s="236"/>
      <c r="R247" s="236"/>
      <c r="S247" s="236"/>
      <c r="T247" s="23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8" t="s">
        <v>150</v>
      </c>
      <c r="AU247" s="238" t="s">
        <v>21</v>
      </c>
      <c r="AV247" s="13" t="s">
        <v>21</v>
      </c>
      <c r="AW247" s="13" t="s">
        <v>42</v>
      </c>
      <c r="AX247" s="13" t="s">
        <v>82</v>
      </c>
      <c r="AY247" s="238" t="s">
        <v>128</v>
      </c>
    </row>
    <row r="248" s="14" customFormat="1">
      <c r="A248" s="14"/>
      <c r="B248" s="245"/>
      <c r="C248" s="246"/>
      <c r="D248" s="223" t="s">
        <v>150</v>
      </c>
      <c r="E248" s="247" t="s">
        <v>44</v>
      </c>
      <c r="F248" s="248" t="s">
        <v>245</v>
      </c>
      <c r="G248" s="246"/>
      <c r="H248" s="249">
        <v>0.105</v>
      </c>
      <c r="I248" s="250"/>
      <c r="J248" s="246"/>
      <c r="K248" s="246"/>
      <c r="L248" s="251"/>
      <c r="M248" s="252"/>
      <c r="N248" s="253"/>
      <c r="O248" s="253"/>
      <c r="P248" s="253"/>
      <c r="Q248" s="253"/>
      <c r="R248" s="253"/>
      <c r="S248" s="253"/>
      <c r="T248" s="25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5" t="s">
        <v>150</v>
      </c>
      <c r="AU248" s="255" t="s">
        <v>21</v>
      </c>
      <c r="AV248" s="14" t="s">
        <v>146</v>
      </c>
      <c r="AW248" s="14" t="s">
        <v>42</v>
      </c>
      <c r="AX248" s="14" t="s">
        <v>90</v>
      </c>
      <c r="AY248" s="255" t="s">
        <v>128</v>
      </c>
    </row>
    <row r="249" s="12" customFormat="1" ht="22.8" customHeight="1">
      <c r="A249" s="12"/>
      <c r="B249" s="194"/>
      <c r="C249" s="195"/>
      <c r="D249" s="196" t="s">
        <v>81</v>
      </c>
      <c r="E249" s="208" t="s">
        <v>142</v>
      </c>
      <c r="F249" s="208" t="s">
        <v>407</v>
      </c>
      <c r="G249" s="195"/>
      <c r="H249" s="195"/>
      <c r="I249" s="198"/>
      <c r="J249" s="209">
        <f>BK249</f>
        <v>0</v>
      </c>
      <c r="K249" s="195"/>
      <c r="L249" s="200"/>
      <c r="M249" s="201"/>
      <c r="N249" s="202"/>
      <c r="O249" s="202"/>
      <c r="P249" s="203">
        <f>SUM(P250:P254)</f>
        <v>0</v>
      </c>
      <c r="Q249" s="202"/>
      <c r="R249" s="203">
        <f>SUM(R250:R254)</f>
        <v>0</v>
      </c>
      <c r="S249" s="202"/>
      <c r="T249" s="204">
        <f>SUM(T250:T254)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5" t="s">
        <v>90</v>
      </c>
      <c r="AT249" s="206" t="s">
        <v>81</v>
      </c>
      <c r="AU249" s="206" t="s">
        <v>90</v>
      </c>
      <c r="AY249" s="205" t="s">
        <v>128</v>
      </c>
      <c r="BK249" s="207">
        <f>SUM(BK250:BK254)</f>
        <v>0</v>
      </c>
    </row>
    <row r="250" s="2" customFormat="1" ht="16.5" customHeight="1">
      <c r="A250" s="42"/>
      <c r="B250" s="43"/>
      <c r="C250" s="210" t="s">
        <v>379</v>
      </c>
      <c r="D250" s="210" t="s">
        <v>131</v>
      </c>
      <c r="E250" s="211" t="s">
        <v>432</v>
      </c>
      <c r="F250" s="212" t="s">
        <v>433</v>
      </c>
      <c r="G250" s="213" t="s">
        <v>234</v>
      </c>
      <c r="H250" s="214">
        <v>226.63999999999999</v>
      </c>
      <c r="I250" s="215"/>
      <c r="J250" s="216">
        <f>ROUND(I250*H250,2)</f>
        <v>0</v>
      </c>
      <c r="K250" s="212" t="s">
        <v>44</v>
      </c>
      <c r="L250" s="48"/>
      <c r="M250" s="217" t="s">
        <v>44</v>
      </c>
      <c r="N250" s="218" t="s">
        <v>53</v>
      </c>
      <c r="O250" s="88"/>
      <c r="P250" s="219">
        <f>O250*H250</f>
        <v>0</v>
      </c>
      <c r="Q250" s="219">
        <v>0</v>
      </c>
      <c r="R250" s="219">
        <f>Q250*H250</f>
        <v>0</v>
      </c>
      <c r="S250" s="219">
        <v>0</v>
      </c>
      <c r="T250" s="220">
        <f>S250*H250</f>
        <v>0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R250" s="221" t="s">
        <v>146</v>
      </c>
      <c r="AT250" s="221" t="s">
        <v>131</v>
      </c>
      <c r="AU250" s="221" t="s">
        <v>21</v>
      </c>
      <c r="AY250" s="20" t="s">
        <v>128</v>
      </c>
      <c r="BE250" s="222">
        <f>IF(N250="základní",J250,0)</f>
        <v>0</v>
      </c>
      <c r="BF250" s="222">
        <f>IF(N250="snížená",J250,0)</f>
        <v>0</v>
      </c>
      <c r="BG250" s="222">
        <f>IF(N250="zákl. přenesená",J250,0)</f>
        <v>0</v>
      </c>
      <c r="BH250" s="222">
        <f>IF(N250="sníž. přenesená",J250,0)</f>
        <v>0</v>
      </c>
      <c r="BI250" s="222">
        <f>IF(N250="nulová",J250,0)</f>
        <v>0</v>
      </c>
      <c r="BJ250" s="20" t="s">
        <v>90</v>
      </c>
      <c r="BK250" s="222">
        <f>ROUND(I250*H250,2)</f>
        <v>0</v>
      </c>
      <c r="BL250" s="20" t="s">
        <v>146</v>
      </c>
      <c r="BM250" s="221" t="s">
        <v>434</v>
      </c>
    </row>
    <row r="251" s="13" customFormat="1">
      <c r="A251" s="13"/>
      <c r="B251" s="228"/>
      <c r="C251" s="229"/>
      <c r="D251" s="223" t="s">
        <v>150</v>
      </c>
      <c r="E251" s="230" t="s">
        <v>44</v>
      </c>
      <c r="F251" s="231" t="s">
        <v>1445</v>
      </c>
      <c r="G251" s="229"/>
      <c r="H251" s="232">
        <v>226.63999999999999</v>
      </c>
      <c r="I251" s="233"/>
      <c r="J251" s="229"/>
      <c r="K251" s="229"/>
      <c r="L251" s="234"/>
      <c r="M251" s="235"/>
      <c r="N251" s="236"/>
      <c r="O251" s="236"/>
      <c r="P251" s="236"/>
      <c r="Q251" s="236"/>
      <c r="R251" s="236"/>
      <c r="S251" s="236"/>
      <c r="T251" s="23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8" t="s">
        <v>150</v>
      </c>
      <c r="AU251" s="238" t="s">
        <v>21</v>
      </c>
      <c r="AV251" s="13" t="s">
        <v>21</v>
      </c>
      <c r="AW251" s="13" t="s">
        <v>42</v>
      </c>
      <c r="AX251" s="13" t="s">
        <v>90</v>
      </c>
      <c r="AY251" s="238" t="s">
        <v>128</v>
      </c>
    </row>
    <row r="252" s="2" customFormat="1" ht="16.5" customHeight="1">
      <c r="A252" s="42"/>
      <c r="B252" s="43"/>
      <c r="C252" s="210" t="s">
        <v>385</v>
      </c>
      <c r="D252" s="210" t="s">
        <v>131</v>
      </c>
      <c r="E252" s="211" t="s">
        <v>437</v>
      </c>
      <c r="F252" s="212" t="s">
        <v>438</v>
      </c>
      <c r="G252" s="213" t="s">
        <v>234</v>
      </c>
      <c r="H252" s="214">
        <v>226.63999999999999</v>
      </c>
      <c r="I252" s="215"/>
      <c r="J252" s="216">
        <f>ROUND(I252*H252,2)</f>
        <v>0</v>
      </c>
      <c r="K252" s="212" t="s">
        <v>221</v>
      </c>
      <c r="L252" s="48"/>
      <c r="M252" s="217" t="s">
        <v>44</v>
      </c>
      <c r="N252" s="218" t="s">
        <v>53</v>
      </c>
      <c r="O252" s="88"/>
      <c r="P252" s="219">
        <f>O252*H252</f>
        <v>0</v>
      </c>
      <c r="Q252" s="219">
        <v>0</v>
      </c>
      <c r="R252" s="219">
        <f>Q252*H252</f>
        <v>0</v>
      </c>
      <c r="S252" s="219">
        <v>0</v>
      </c>
      <c r="T252" s="220">
        <f>S252*H252</f>
        <v>0</v>
      </c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R252" s="221" t="s">
        <v>146</v>
      </c>
      <c r="AT252" s="221" t="s">
        <v>131</v>
      </c>
      <c r="AU252" s="221" t="s">
        <v>21</v>
      </c>
      <c r="AY252" s="20" t="s">
        <v>128</v>
      </c>
      <c r="BE252" s="222">
        <f>IF(N252="základní",J252,0)</f>
        <v>0</v>
      </c>
      <c r="BF252" s="222">
        <f>IF(N252="snížená",J252,0)</f>
        <v>0</v>
      </c>
      <c r="BG252" s="222">
        <f>IF(N252="zákl. přenesená",J252,0)</f>
        <v>0</v>
      </c>
      <c r="BH252" s="222">
        <f>IF(N252="sníž. přenesená",J252,0)</f>
        <v>0</v>
      </c>
      <c r="BI252" s="222">
        <f>IF(N252="nulová",J252,0)</f>
        <v>0</v>
      </c>
      <c r="BJ252" s="20" t="s">
        <v>90</v>
      </c>
      <c r="BK252" s="222">
        <f>ROUND(I252*H252,2)</f>
        <v>0</v>
      </c>
      <c r="BL252" s="20" t="s">
        <v>146</v>
      </c>
      <c r="BM252" s="221" t="s">
        <v>439</v>
      </c>
    </row>
    <row r="253" s="2" customFormat="1">
      <c r="A253" s="42"/>
      <c r="B253" s="43"/>
      <c r="C253" s="44"/>
      <c r="D253" s="243" t="s">
        <v>223</v>
      </c>
      <c r="E253" s="44"/>
      <c r="F253" s="244" t="s">
        <v>440</v>
      </c>
      <c r="G253" s="44"/>
      <c r="H253" s="44"/>
      <c r="I253" s="225"/>
      <c r="J253" s="44"/>
      <c r="K253" s="44"/>
      <c r="L253" s="48"/>
      <c r="M253" s="226"/>
      <c r="N253" s="227"/>
      <c r="O253" s="88"/>
      <c r="P253" s="88"/>
      <c r="Q253" s="88"/>
      <c r="R253" s="88"/>
      <c r="S253" s="88"/>
      <c r="T253" s="89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T253" s="20" t="s">
        <v>223</v>
      </c>
      <c r="AU253" s="20" t="s">
        <v>21</v>
      </c>
    </row>
    <row r="254" s="13" customFormat="1">
      <c r="A254" s="13"/>
      <c r="B254" s="228"/>
      <c r="C254" s="229"/>
      <c r="D254" s="223" t="s">
        <v>150</v>
      </c>
      <c r="E254" s="230" t="s">
        <v>44</v>
      </c>
      <c r="F254" s="231" t="s">
        <v>1445</v>
      </c>
      <c r="G254" s="229"/>
      <c r="H254" s="232">
        <v>226.63999999999999</v>
      </c>
      <c r="I254" s="233"/>
      <c r="J254" s="229"/>
      <c r="K254" s="229"/>
      <c r="L254" s="234"/>
      <c r="M254" s="235"/>
      <c r="N254" s="236"/>
      <c r="O254" s="236"/>
      <c r="P254" s="236"/>
      <c r="Q254" s="236"/>
      <c r="R254" s="236"/>
      <c r="S254" s="236"/>
      <c r="T254" s="23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8" t="s">
        <v>150</v>
      </c>
      <c r="AU254" s="238" t="s">
        <v>21</v>
      </c>
      <c r="AV254" s="13" t="s">
        <v>21</v>
      </c>
      <c r="AW254" s="13" t="s">
        <v>42</v>
      </c>
      <c r="AX254" s="13" t="s">
        <v>90</v>
      </c>
      <c r="AY254" s="238" t="s">
        <v>128</v>
      </c>
    </row>
    <row r="255" s="12" customFormat="1" ht="22.8" customHeight="1">
      <c r="A255" s="12"/>
      <c r="B255" s="194"/>
      <c r="C255" s="195"/>
      <c r="D255" s="196" t="s">
        <v>81</v>
      </c>
      <c r="E255" s="208" t="s">
        <v>146</v>
      </c>
      <c r="F255" s="208" t="s">
        <v>441</v>
      </c>
      <c r="G255" s="195"/>
      <c r="H255" s="195"/>
      <c r="I255" s="198"/>
      <c r="J255" s="209">
        <f>BK255</f>
        <v>0</v>
      </c>
      <c r="K255" s="195"/>
      <c r="L255" s="200"/>
      <c r="M255" s="201"/>
      <c r="N255" s="202"/>
      <c r="O255" s="202"/>
      <c r="P255" s="203">
        <f>SUM(P256:P273)</f>
        <v>0</v>
      </c>
      <c r="Q255" s="202"/>
      <c r="R255" s="203">
        <f>SUM(R256:R273)</f>
        <v>0.083132799999999993</v>
      </c>
      <c r="S255" s="202"/>
      <c r="T255" s="204">
        <f>SUM(T256:T273)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5" t="s">
        <v>90</v>
      </c>
      <c r="AT255" s="206" t="s">
        <v>81</v>
      </c>
      <c r="AU255" s="206" t="s">
        <v>90</v>
      </c>
      <c r="AY255" s="205" t="s">
        <v>128</v>
      </c>
      <c r="BK255" s="207">
        <f>SUM(BK256:BK273)</f>
        <v>0</v>
      </c>
    </row>
    <row r="256" s="2" customFormat="1" ht="24.15" customHeight="1">
      <c r="A256" s="42"/>
      <c r="B256" s="43"/>
      <c r="C256" s="210" t="s">
        <v>391</v>
      </c>
      <c r="D256" s="210" t="s">
        <v>131</v>
      </c>
      <c r="E256" s="211" t="s">
        <v>449</v>
      </c>
      <c r="F256" s="212" t="s">
        <v>450</v>
      </c>
      <c r="G256" s="213" t="s">
        <v>194</v>
      </c>
      <c r="H256" s="214">
        <v>1.4239999999999999</v>
      </c>
      <c r="I256" s="215"/>
      <c r="J256" s="216">
        <f>ROUND(I256*H256,2)</f>
        <v>0</v>
      </c>
      <c r="K256" s="212" t="s">
        <v>221</v>
      </c>
      <c r="L256" s="48"/>
      <c r="M256" s="217" t="s">
        <v>44</v>
      </c>
      <c r="N256" s="218" t="s">
        <v>53</v>
      </c>
      <c r="O256" s="88"/>
      <c r="P256" s="219">
        <f>O256*H256</f>
        <v>0</v>
      </c>
      <c r="Q256" s="219">
        <v>0</v>
      </c>
      <c r="R256" s="219">
        <f>Q256*H256</f>
        <v>0</v>
      </c>
      <c r="S256" s="219">
        <v>0</v>
      </c>
      <c r="T256" s="220">
        <f>S256*H256</f>
        <v>0</v>
      </c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R256" s="221" t="s">
        <v>146</v>
      </c>
      <c r="AT256" s="221" t="s">
        <v>131</v>
      </c>
      <c r="AU256" s="221" t="s">
        <v>21</v>
      </c>
      <c r="AY256" s="20" t="s">
        <v>128</v>
      </c>
      <c r="BE256" s="222">
        <f>IF(N256="základní",J256,0)</f>
        <v>0</v>
      </c>
      <c r="BF256" s="222">
        <f>IF(N256="snížená",J256,0)</f>
        <v>0</v>
      </c>
      <c r="BG256" s="222">
        <f>IF(N256="zákl. přenesená",J256,0)</f>
        <v>0</v>
      </c>
      <c r="BH256" s="222">
        <f>IF(N256="sníž. přenesená",J256,0)</f>
        <v>0</v>
      </c>
      <c r="BI256" s="222">
        <f>IF(N256="nulová",J256,0)</f>
        <v>0</v>
      </c>
      <c r="BJ256" s="20" t="s">
        <v>90</v>
      </c>
      <c r="BK256" s="222">
        <f>ROUND(I256*H256,2)</f>
        <v>0</v>
      </c>
      <c r="BL256" s="20" t="s">
        <v>146</v>
      </c>
      <c r="BM256" s="221" t="s">
        <v>1446</v>
      </c>
    </row>
    <row r="257" s="2" customFormat="1">
      <c r="A257" s="42"/>
      <c r="B257" s="43"/>
      <c r="C257" s="44"/>
      <c r="D257" s="243" t="s">
        <v>223</v>
      </c>
      <c r="E257" s="44"/>
      <c r="F257" s="244" t="s">
        <v>452</v>
      </c>
      <c r="G257" s="44"/>
      <c r="H257" s="44"/>
      <c r="I257" s="225"/>
      <c r="J257" s="44"/>
      <c r="K257" s="44"/>
      <c r="L257" s="48"/>
      <c r="M257" s="226"/>
      <c r="N257" s="227"/>
      <c r="O257" s="88"/>
      <c r="P257" s="88"/>
      <c r="Q257" s="88"/>
      <c r="R257" s="88"/>
      <c r="S257" s="88"/>
      <c r="T257" s="89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T257" s="20" t="s">
        <v>223</v>
      </c>
      <c r="AU257" s="20" t="s">
        <v>21</v>
      </c>
    </row>
    <row r="258" s="13" customFormat="1">
      <c r="A258" s="13"/>
      <c r="B258" s="228"/>
      <c r="C258" s="229"/>
      <c r="D258" s="223" t="s">
        <v>150</v>
      </c>
      <c r="E258" s="230" t="s">
        <v>44</v>
      </c>
      <c r="F258" s="231" t="s">
        <v>1447</v>
      </c>
      <c r="G258" s="229"/>
      <c r="H258" s="232">
        <v>0.72499999999999998</v>
      </c>
      <c r="I258" s="233"/>
      <c r="J258" s="229"/>
      <c r="K258" s="229"/>
      <c r="L258" s="234"/>
      <c r="M258" s="235"/>
      <c r="N258" s="236"/>
      <c r="O258" s="236"/>
      <c r="P258" s="236"/>
      <c r="Q258" s="236"/>
      <c r="R258" s="236"/>
      <c r="S258" s="236"/>
      <c r="T258" s="23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8" t="s">
        <v>150</v>
      </c>
      <c r="AU258" s="238" t="s">
        <v>21</v>
      </c>
      <c r="AV258" s="13" t="s">
        <v>21</v>
      </c>
      <c r="AW258" s="13" t="s">
        <v>42</v>
      </c>
      <c r="AX258" s="13" t="s">
        <v>82</v>
      </c>
      <c r="AY258" s="238" t="s">
        <v>128</v>
      </c>
    </row>
    <row r="259" s="13" customFormat="1">
      <c r="A259" s="13"/>
      <c r="B259" s="228"/>
      <c r="C259" s="229"/>
      <c r="D259" s="223" t="s">
        <v>150</v>
      </c>
      <c r="E259" s="230" t="s">
        <v>44</v>
      </c>
      <c r="F259" s="231" t="s">
        <v>1083</v>
      </c>
      <c r="G259" s="229"/>
      <c r="H259" s="232">
        <v>0.59899999999999998</v>
      </c>
      <c r="I259" s="233"/>
      <c r="J259" s="229"/>
      <c r="K259" s="229"/>
      <c r="L259" s="234"/>
      <c r="M259" s="235"/>
      <c r="N259" s="236"/>
      <c r="O259" s="236"/>
      <c r="P259" s="236"/>
      <c r="Q259" s="236"/>
      <c r="R259" s="236"/>
      <c r="S259" s="236"/>
      <c r="T259" s="23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8" t="s">
        <v>150</v>
      </c>
      <c r="AU259" s="238" t="s">
        <v>21</v>
      </c>
      <c r="AV259" s="13" t="s">
        <v>21</v>
      </c>
      <c r="AW259" s="13" t="s">
        <v>42</v>
      </c>
      <c r="AX259" s="13" t="s">
        <v>82</v>
      </c>
      <c r="AY259" s="238" t="s">
        <v>128</v>
      </c>
    </row>
    <row r="260" s="13" customFormat="1">
      <c r="A260" s="13"/>
      <c r="B260" s="228"/>
      <c r="C260" s="229"/>
      <c r="D260" s="223" t="s">
        <v>150</v>
      </c>
      <c r="E260" s="230" t="s">
        <v>44</v>
      </c>
      <c r="F260" s="231" t="s">
        <v>456</v>
      </c>
      <c r="G260" s="229"/>
      <c r="H260" s="232">
        <v>0.10000000000000001</v>
      </c>
      <c r="I260" s="233"/>
      <c r="J260" s="229"/>
      <c r="K260" s="229"/>
      <c r="L260" s="234"/>
      <c r="M260" s="235"/>
      <c r="N260" s="236"/>
      <c r="O260" s="236"/>
      <c r="P260" s="236"/>
      <c r="Q260" s="236"/>
      <c r="R260" s="236"/>
      <c r="S260" s="236"/>
      <c r="T260" s="23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8" t="s">
        <v>150</v>
      </c>
      <c r="AU260" s="238" t="s">
        <v>21</v>
      </c>
      <c r="AV260" s="13" t="s">
        <v>21</v>
      </c>
      <c r="AW260" s="13" t="s">
        <v>42</v>
      </c>
      <c r="AX260" s="13" t="s">
        <v>82</v>
      </c>
      <c r="AY260" s="238" t="s">
        <v>128</v>
      </c>
    </row>
    <row r="261" s="14" customFormat="1">
      <c r="A261" s="14"/>
      <c r="B261" s="245"/>
      <c r="C261" s="246"/>
      <c r="D261" s="223" t="s">
        <v>150</v>
      </c>
      <c r="E261" s="247" t="s">
        <v>44</v>
      </c>
      <c r="F261" s="248" t="s">
        <v>245</v>
      </c>
      <c r="G261" s="246"/>
      <c r="H261" s="249">
        <v>1.4239999999999999</v>
      </c>
      <c r="I261" s="250"/>
      <c r="J261" s="246"/>
      <c r="K261" s="246"/>
      <c r="L261" s="251"/>
      <c r="M261" s="252"/>
      <c r="N261" s="253"/>
      <c r="O261" s="253"/>
      <c r="P261" s="253"/>
      <c r="Q261" s="253"/>
      <c r="R261" s="253"/>
      <c r="S261" s="253"/>
      <c r="T261" s="25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5" t="s">
        <v>150</v>
      </c>
      <c r="AU261" s="255" t="s">
        <v>21</v>
      </c>
      <c r="AV261" s="14" t="s">
        <v>146</v>
      </c>
      <c r="AW261" s="14" t="s">
        <v>42</v>
      </c>
      <c r="AX261" s="14" t="s">
        <v>90</v>
      </c>
      <c r="AY261" s="255" t="s">
        <v>128</v>
      </c>
    </row>
    <row r="262" s="2" customFormat="1" ht="16.5" customHeight="1">
      <c r="A262" s="42"/>
      <c r="B262" s="43"/>
      <c r="C262" s="210" t="s">
        <v>397</v>
      </c>
      <c r="D262" s="210" t="s">
        <v>131</v>
      </c>
      <c r="E262" s="211" t="s">
        <v>458</v>
      </c>
      <c r="F262" s="212" t="s">
        <v>459</v>
      </c>
      <c r="G262" s="213" t="s">
        <v>190</v>
      </c>
      <c r="H262" s="214">
        <v>6.2599999999999998</v>
      </c>
      <c r="I262" s="215"/>
      <c r="J262" s="216">
        <f>ROUND(I262*H262,2)</f>
        <v>0</v>
      </c>
      <c r="K262" s="212" t="s">
        <v>221</v>
      </c>
      <c r="L262" s="48"/>
      <c r="M262" s="217" t="s">
        <v>44</v>
      </c>
      <c r="N262" s="218" t="s">
        <v>53</v>
      </c>
      <c r="O262" s="88"/>
      <c r="P262" s="219">
        <f>O262*H262</f>
        <v>0</v>
      </c>
      <c r="Q262" s="219">
        <v>0.01328</v>
      </c>
      <c r="R262" s="219">
        <f>Q262*H262</f>
        <v>0.083132799999999993</v>
      </c>
      <c r="S262" s="219">
        <v>0</v>
      </c>
      <c r="T262" s="220">
        <f>S262*H262</f>
        <v>0</v>
      </c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R262" s="221" t="s">
        <v>146</v>
      </c>
      <c r="AT262" s="221" t="s">
        <v>131</v>
      </c>
      <c r="AU262" s="221" t="s">
        <v>21</v>
      </c>
      <c r="AY262" s="20" t="s">
        <v>128</v>
      </c>
      <c r="BE262" s="222">
        <f>IF(N262="základní",J262,0)</f>
        <v>0</v>
      </c>
      <c r="BF262" s="222">
        <f>IF(N262="snížená",J262,0)</f>
        <v>0</v>
      </c>
      <c r="BG262" s="222">
        <f>IF(N262="zákl. přenesená",J262,0)</f>
        <v>0</v>
      </c>
      <c r="BH262" s="222">
        <f>IF(N262="sníž. přenesená",J262,0)</f>
        <v>0</v>
      </c>
      <c r="BI262" s="222">
        <f>IF(N262="nulová",J262,0)</f>
        <v>0</v>
      </c>
      <c r="BJ262" s="20" t="s">
        <v>90</v>
      </c>
      <c r="BK262" s="222">
        <f>ROUND(I262*H262,2)</f>
        <v>0</v>
      </c>
      <c r="BL262" s="20" t="s">
        <v>146</v>
      </c>
      <c r="BM262" s="221" t="s">
        <v>1448</v>
      </c>
    </row>
    <row r="263" s="2" customFormat="1">
      <c r="A263" s="42"/>
      <c r="B263" s="43"/>
      <c r="C263" s="44"/>
      <c r="D263" s="243" t="s">
        <v>223</v>
      </c>
      <c r="E263" s="44"/>
      <c r="F263" s="244" t="s">
        <v>461</v>
      </c>
      <c r="G263" s="44"/>
      <c r="H263" s="44"/>
      <c r="I263" s="225"/>
      <c r="J263" s="44"/>
      <c r="K263" s="44"/>
      <c r="L263" s="48"/>
      <c r="M263" s="226"/>
      <c r="N263" s="227"/>
      <c r="O263" s="88"/>
      <c r="P263" s="88"/>
      <c r="Q263" s="88"/>
      <c r="R263" s="88"/>
      <c r="S263" s="88"/>
      <c r="T263" s="89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T263" s="20" t="s">
        <v>223</v>
      </c>
      <c r="AU263" s="20" t="s">
        <v>21</v>
      </c>
    </row>
    <row r="264" s="13" customFormat="1">
      <c r="A264" s="13"/>
      <c r="B264" s="228"/>
      <c r="C264" s="229"/>
      <c r="D264" s="223" t="s">
        <v>150</v>
      </c>
      <c r="E264" s="230" t="s">
        <v>44</v>
      </c>
      <c r="F264" s="231" t="s">
        <v>1449</v>
      </c>
      <c r="G264" s="229"/>
      <c r="H264" s="232">
        <v>2.8700000000000001</v>
      </c>
      <c r="I264" s="233"/>
      <c r="J264" s="229"/>
      <c r="K264" s="229"/>
      <c r="L264" s="234"/>
      <c r="M264" s="235"/>
      <c r="N264" s="236"/>
      <c r="O264" s="236"/>
      <c r="P264" s="236"/>
      <c r="Q264" s="236"/>
      <c r="R264" s="236"/>
      <c r="S264" s="236"/>
      <c r="T264" s="23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8" t="s">
        <v>150</v>
      </c>
      <c r="AU264" s="238" t="s">
        <v>21</v>
      </c>
      <c r="AV264" s="13" t="s">
        <v>21</v>
      </c>
      <c r="AW264" s="13" t="s">
        <v>42</v>
      </c>
      <c r="AX264" s="13" t="s">
        <v>82</v>
      </c>
      <c r="AY264" s="238" t="s">
        <v>128</v>
      </c>
    </row>
    <row r="265" s="13" customFormat="1">
      <c r="A265" s="13"/>
      <c r="B265" s="228"/>
      <c r="C265" s="229"/>
      <c r="D265" s="223" t="s">
        <v>150</v>
      </c>
      <c r="E265" s="230" t="s">
        <v>44</v>
      </c>
      <c r="F265" s="231" t="s">
        <v>1450</v>
      </c>
      <c r="G265" s="229"/>
      <c r="H265" s="232">
        <v>2.5899999999999999</v>
      </c>
      <c r="I265" s="233"/>
      <c r="J265" s="229"/>
      <c r="K265" s="229"/>
      <c r="L265" s="234"/>
      <c r="M265" s="235"/>
      <c r="N265" s="236"/>
      <c r="O265" s="236"/>
      <c r="P265" s="236"/>
      <c r="Q265" s="236"/>
      <c r="R265" s="236"/>
      <c r="S265" s="236"/>
      <c r="T265" s="237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8" t="s">
        <v>150</v>
      </c>
      <c r="AU265" s="238" t="s">
        <v>21</v>
      </c>
      <c r="AV265" s="13" t="s">
        <v>21</v>
      </c>
      <c r="AW265" s="13" t="s">
        <v>42</v>
      </c>
      <c r="AX265" s="13" t="s">
        <v>82</v>
      </c>
      <c r="AY265" s="238" t="s">
        <v>128</v>
      </c>
    </row>
    <row r="266" s="13" customFormat="1">
      <c r="A266" s="13"/>
      <c r="B266" s="228"/>
      <c r="C266" s="229"/>
      <c r="D266" s="223" t="s">
        <v>150</v>
      </c>
      <c r="E266" s="230" t="s">
        <v>44</v>
      </c>
      <c r="F266" s="231" t="s">
        <v>465</v>
      </c>
      <c r="G266" s="229"/>
      <c r="H266" s="232">
        <v>0.80000000000000004</v>
      </c>
      <c r="I266" s="233"/>
      <c r="J266" s="229"/>
      <c r="K266" s="229"/>
      <c r="L266" s="234"/>
      <c r="M266" s="235"/>
      <c r="N266" s="236"/>
      <c r="O266" s="236"/>
      <c r="P266" s="236"/>
      <c r="Q266" s="236"/>
      <c r="R266" s="236"/>
      <c r="S266" s="236"/>
      <c r="T266" s="23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8" t="s">
        <v>150</v>
      </c>
      <c r="AU266" s="238" t="s">
        <v>21</v>
      </c>
      <c r="AV266" s="13" t="s">
        <v>21</v>
      </c>
      <c r="AW266" s="13" t="s">
        <v>42</v>
      </c>
      <c r="AX266" s="13" t="s">
        <v>82</v>
      </c>
      <c r="AY266" s="238" t="s">
        <v>128</v>
      </c>
    </row>
    <row r="267" s="14" customFormat="1">
      <c r="A267" s="14"/>
      <c r="B267" s="245"/>
      <c r="C267" s="246"/>
      <c r="D267" s="223" t="s">
        <v>150</v>
      </c>
      <c r="E267" s="247" t="s">
        <v>44</v>
      </c>
      <c r="F267" s="248" t="s">
        <v>245</v>
      </c>
      <c r="G267" s="246"/>
      <c r="H267" s="249">
        <v>6.2599999999999998</v>
      </c>
      <c r="I267" s="250"/>
      <c r="J267" s="246"/>
      <c r="K267" s="246"/>
      <c r="L267" s="251"/>
      <c r="M267" s="252"/>
      <c r="N267" s="253"/>
      <c r="O267" s="253"/>
      <c r="P267" s="253"/>
      <c r="Q267" s="253"/>
      <c r="R267" s="253"/>
      <c r="S267" s="253"/>
      <c r="T267" s="25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5" t="s">
        <v>150</v>
      </c>
      <c r="AU267" s="255" t="s">
        <v>21</v>
      </c>
      <c r="AV267" s="14" t="s">
        <v>146</v>
      </c>
      <c r="AW267" s="14" t="s">
        <v>42</v>
      </c>
      <c r="AX267" s="14" t="s">
        <v>90</v>
      </c>
      <c r="AY267" s="255" t="s">
        <v>128</v>
      </c>
    </row>
    <row r="268" s="2" customFormat="1" ht="16.5" customHeight="1">
      <c r="A268" s="42"/>
      <c r="B268" s="43"/>
      <c r="C268" s="210" t="s">
        <v>408</v>
      </c>
      <c r="D268" s="210" t="s">
        <v>131</v>
      </c>
      <c r="E268" s="211" t="s">
        <v>467</v>
      </c>
      <c r="F268" s="212" t="s">
        <v>468</v>
      </c>
      <c r="G268" s="213" t="s">
        <v>190</v>
      </c>
      <c r="H268" s="214">
        <v>6.2599999999999998</v>
      </c>
      <c r="I268" s="215"/>
      <c r="J268" s="216">
        <f>ROUND(I268*H268,2)</f>
        <v>0</v>
      </c>
      <c r="K268" s="212" t="s">
        <v>221</v>
      </c>
      <c r="L268" s="48"/>
      <c r="M268" s="217" t="s">
        <v>44</v>
      </c>
      <c r="N268" s="218" t="s">
        <v>53</v>
      </c>
      <c r="O268" s="88"/>
      <c r="P268" s="219">
        <f>O268*H268</f>
        <v>0</v>
      </c>
      <c r="Q268" s="219">
        <v>0</v>
      </c>
      <c r="R268" s="219">
        <f>Q268*H268</f>
        <v>0</v>
      </c>
      <c r="S268" s="219">
        <v>0</v>
      </c>
      <c r="T268" s="220">
        <f>S268*H268</f>
        <v>0</v>
      </c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R268" s="221" t="s">
        <v>146</v>
      </c>
      <c r="AT268" s="221" t="s">
        <v>131</v>
      </c>
      <c r="AU268" s="221" t="s">
        <v>21</v>
      </c>
      <c r="AY268" s="20" t="s">
        <v>128</v>
      </c>
      <c r="BE268" s="222">
        <f>IF(N268="základní",J268,0)</f>
        <v>0</v>
      </c>
      <c r="BF268" s="222">
        <f>IF(N268="snížená",J268,0)</f>
        <v>0</v>
      </c>
      <c r="BG268" s="222">
        <f>IF(N268="zákl. přenesená",J268,0)</f>
        <v>0</v>
      </c>
      <c r="BH268" s="222">
        <f>IF(N268="sníž. přenesená",J268,0)</f>
        <v>0</v>
      </c>
      <c r="BI268" s="222">
        <f>IF(N268="nulová",J268,0)</f>
        <v>0</v>
      </c>
      <c r="BJ268" s="20" t="s">
        <v>90</v>
      </c>
      <c r="BK268" s="222">
        <f>ROUND(I268*H268,2)</f>
        <v>0</v>
      </c>
      <c r="BL268" s="20" t="s">
        <v>146</v>
      </c>
      <c r="BM268" s="221" t="s">
        <v>1451</v>
      </c>
    </row>
    <row r="269" s="2" customFormat="1">
      <c r="A269" s="42"/>
      <c r="B269" s="43"/>
      <c r="C269" s="44"/>
      <c r="D269" s="243" t="s">
        <v>223</v>
      </c>
      <c r="E269" s="44"/>
      <c r="F269" s="244" t="s">
        <v>470</v>
      </c>
      <c r="G269" s="44"/>
      <c r="H269" s="44"/>
      <c r="I269" s="225"/>
      <c r="J269" s="44"/>
      <c r="K269" s="44"/>
      <c r="L269" s="48"/>
      <c r="M269" s="226"/>
      <c r="N269" s="227"/>
      <c r="O269" s="88"/>
      <c r="P269" s="88"/>
      <c r="Q269" s="88"/>
      <c r="R269" s="88"/>
      <c r="S269" s="88"/>
      <c r="T269" s="89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T269" s="20" t="s">
        <v>223</v>
      </c>
      <c r="AU269" s="20" t="s">
        <v>21</v>
      </c>
    </row>
    <row r="270" s="13" customFormat="1">
      <c r="A270" s="13"/>
      <c r="B270" s="228"/>
      <c r="C270" s="229"/>
      <c r="D270" s="223" t="s">
        <v>150</v>
      </c>
      <c r="E270" s="230" t="s">
        <v>44</v>
      </c>
      <c r="F270" s="231" t="s">
        <v>1449</v>
      </c>
      <c r="G270" s="229"/>
      <c r="H270" s="232">
        <v>2.8700000000000001</v>
      </c>
      <c r="I270" s="233"/>
      <c r="J270" s="229"/>
      <c r="K270" s="229"/>
      <c r="L270" s="234"/>
      <c r="M270" s="235"/>
      <c r="N270" s="236"/>
      <c r="O270" s="236"/>
      <c r="P270" s="236"/>
      <c r="Q270" s="236"/>
      <c r="R270" s="236"/>
      <c r="S270" s="236"/>
      <c r="T270" s="23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8" t="s">
        <v>150</v>
      </c>
      <c r="AU270" s="238" t="s">
        <v>21</v>
      </c>
      <c r="AV270" s="13" t="s">
        <v>21</v>
      </c>
      <c r="AW270" s="13" t="s">
        <v>42</v>
      </c>
      <c r="AX270" s="13" t="s">
        <v>82</v>
      </c>
      <c r="AY270" s="238" t="s">
        <v>128</v>
      </c>
    </row>
    <row r="271" s="13" customFormat="1">
      <c r="A271" s="13"/>
      <c r="B271" s="228"/>
      <c r="C271" s="229"/>
      <c r="D271" s="223" t="s">
        <v>150</v>
      </c>
      <c r="E271" s="230" t="s">
        <v>44</v>
      </c>
      <c r="F271" s="231" t="s">
        <v>1450</v>
      </c>
      <c r="G271" s="229"/>
      <c r="H271" s="232">
        <v>2.5899999999999999</v>
      </c>
      <c r="I271" s="233"/>
      <c r="J271" s="229"/>
      <c r="K271" s="229"/>
      <c r="L271" s="234"/>
      <c r="M271" s="235"/>
      <c r="N271" s="236"/>
      <c r="O271" s="236"/>
      <c r="P271" s="236"/>
      <c r="Q271" s="236"/>
      <c r="R271" s="236"/>
      <c r="S271" s="236"/>
      <c r="T271" s="23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8" t="s">
        <v>150</v>
      </c>
      <c r="AU271" s="238" t="s">
        <v>21</v>
      </c>
      <c r="AV271" s="13" t="s">
        <v>21</v>
      </c>
      <c r="AW271" s="13" t="s">
        <v>42</v>
      </c>
      <c r="AX271" s="13" t="s">
        <v>82</v>
      </c>
      <c r="AY271" s="238" t="s">
        <v>128</v>
      </c>
    </row>
    <row r="272" s="13" customFormat="1">
      <c r="A272" s="13"/>
      <c r="B272" s="228"/>
      <c r="C272" s="229"/>
      <c r="D272" s="223" t="s">
        <v>150</v>
      </c>
      <c r="E272" s="230" t="s">
        <v>44</v>
      </c>
      <c r="F272" s="231" t="s">
        <v>465</v>
      </c>
      <c r="G272" s="229"/>
      <c r="H272" s="232">
        <v>0.80000000000000004</v>
      </c>
      <c r="I272" s="233"/>
      <c r="J272" s="229"/>
      <c r="K272" s="229"/>
      <c r="L272" s="234"/>
      <c r="M272" s="235"/>
      <c r="N272" s="236"/>
      <c r="O272" s="236"/>
      <c r="P272" s="236"/>
      <c r="Q272" s="236"/>
      <c r="R272" s="236"/>
      <c r="S272" s="236"/>
      <c r="T272" s="23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8" t="s">
        <v>150</v>
      </c>
      <c r="AU272" s="238" t="s">
        <v>21</v>
      </c>
      <c r="AV272" s="13" t="s">
        <v>21</v>
      </c>
      <c r="AW272" s="13" t="s">
        <v>42</v>
      </c>
      <c r="AX272" s="13" t="s">
        <v>82</v>
      </c>
      <c r="AY272" s="238" t="s">
        <v>128</v>
      </c>
    </row>
    <row r="273" s="14" customFormat="1">
      <c r="A273" s="14"/>
      <c r="B273" s="245"/>
      <c r="C273" s="246"/>
      <c r="D273" s="223" t="s">
        <v>150</v>
      </c>
      <c r="E273" s="247" t="s">
        <v>44</v>
      </c>
      <c r="F273" s="248" t="s">
        <v>245</v>
      </c>
      <c r="G273" s="246"/>
      <c r="H273" s="249">
        <v>6.2599999999999998</v>
      </c>
      <c r="I273" s="250"/>
      <c r="J273" s="246"/>
      <c r="K273" s="246"/>
      <c r="L273" s="251"/>
      <c r="M273" s="252"/>
      <c r="N273" s="253"/>
      <c r="O273" s="253"/>
      <c r="P273" s="253"/>
      <c r="Q273" s="253"/>
      <c r="R273" s="253"/>
      <c r="S273" s="253"/>
      <c r="T273" s="25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5" t="s">
        <v>150</v>
      </c>
      <c r="AU273" s="255" t="s">
        <v>21</v>
      </c>
      <c r="AV273" s="14" t="s">
        <v>146</v>
      </c>
      <c r="AW273" s="14" t="s">
        <v>42</v>
      </c>
      <c r="AX273" s="14" t="s">
        <v>90</v>
      </c>
      <c r="AY273" s="255" t="s">
        <v>128</v>
      </c>
    </row>
    <row r="274" s="12" customFormat="1" ht="22.8" customHeight="1">
      <c r="A274" s="12"/>
      <c r="B274" s="194"/>
      <c r="C274" s="195"/>
      <c r="D274" s="196" t="s">
        <v>81</v>
      </c>
      <c r="E274" s="208" t="s">
        <v>127</v>
      </c>
      <c r="F274" s="208" t="s">
        <v>1091</v>
      </c>
      <c r="G274" s="195"/>
      <c r="H274" s="195"/>
      <c r="I274" s="198"/>
      <c r="J274" s="209">
        <f>BK274</f>
        <v>0</v>
      </c>
      <c r="K274" s="195"/>
      <c r="L274" s="200"/>
      <c r="M274" s="201"/>
      <c r="N274" s="202"/>
      <c r="O274" s="202"/>
      <c r="P274" s="203">
        <f>SUM(P275:P289)</f>
        <v>0</v>
      </c>
      <c r="Q274" s="202"/>
      <c r="R274" s="203">
        <f>SUM(R275:R289)</f>
        <v>2.2424999999999997</v>
      </c>
      <c r="S274" s="202"/>
      <c r="T274" s="204">
        <f>SUM(T275:T289)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05" t="s">
        <v>90</v>
      </c>
      <c r="AT274" s="206" t="s">
        <v>81</v>
      </c>
      <c r="AU274" s="206" t="s">
        <v>90</v>
      </c>
      <c r="AY274" s="205" t="s">
        <v>128</v>
      </c>
      <c r="BK274" s="207">
        <f>SUM(BK275:BK289)</f>
        <v>0</v>
      </c>
    </row>
    <row r="275" s="2" customFormat="1" ht="21.75" customHeight="1">
      <c r="A275" s="42"/>
      <c r="B275" s="43"/>
      <c r="C275" s="210" t="s">
        <v>414</v>
      </c>
      <c r="D275" s="210" t="s">
        <v>131</v>
      </c>
      <c r="E275" s="211" t="s">
        <v>1092</v>
      </c>
      <c r="F275" s="212" t="s">
        <v>1093</v>
      </c>
      <c r="G275" s="213" t="s">
        <v>190</v>
      </c>
      <c r="H275" s="214">
        <v>7</v>
      </c>
      <c r="I275" s="215"/>
      <c r="J275" s="216">
        <f>ROUND(I275*H275,2)</f>
        <v>0</v>
      </c>
      <c r="K275" s="212" t="s">
        <v>221</v>
      </c>
      <c r="L275" s="48"/>
      <c r="M275" s="217" t="s">
        <v>44</v>
      </c>
      <c r="N275" s="218" t="s">
        <v>53</v>
      </c>
      <c r="O275" s="88"/>
      <c r="P275" s="219">
        <f>O275*H275</f>
        <v>0</v>
      </c>
      <c r="Q275" s="219">
        <v>0</v>
      </c>
      <c r="R275" s="219">
        <f>Q275*H275</f>
        <v>0</v>
      </c>
      <c r="S275" s="219">
        <v>0</v>
      </c>
      <c r="T275" s="220">
        <f>S275*H275</f>
        <v>0</v>
      </c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R275" s="221" t="s">
        <v>146</v>
      </c>
      <c r="AT275" s="221" t="s">
        <v>131</v>
      </c>
      <c r="AU275" s="221" t="s">
        <v>21</v>
      </c>
      <c r="AY275" s="20" t="s">
        <v>128</v>
      </c>
      <c r="BE275" s="222">
        <f>IF(N275="základní",J275,0)</f>
        <v>0</v>
      </c>
      <c r="BF275" s="222">
        <f>IF(N275="snížená",J275,0)</f>
        <v>0</v>
      </c>
      <c r="BG275" s="222">
        <f>IF(N275="zákl. přenesená",J275,0)</f>
        <v>0</v>
      </c>
      <c r="BH275" s="222">
        <f>IF(N275="sníž. přenesená",J275,0)</f>
        <v>0</v>
      </c>
      <c r="BI275" s="222">
        <f>IF(N275="nulová",J275,0)</f>
        <v>0</v>
      </c>
      <c r="BJ275" s="20" t="s">
        <v>90</v>
      </c>
      <c r="BK275" s="222">
        <f>ROUND(I275*H275,2)</f>
        <v>0</v>
      </c>
      <c r="BL275" s="20" t="s">
        <v>146</v>
      </c>
      <c r="BM275" s="221" t="s">
        <v>1452</v>
      </c>
    </row>
    <row r="276" s="2" customFormat="1">
      <c r="A276" s="42"/>
      <c r="B276" s="43"/>
      <c r="C276" s="44"/>
      <c r="D276" s="243" t="s">
        <v>223</v>
      </c>
      <c r="E276" s="44"/>
      <c r="F276" s="244" t="s">
        <v>1095</v>
      </c>
      <c r="G276" s="44"/>
      <c r="H276" s="44"/>
      <c r="I276" s="225"/>
      <c r="J276" s="44"/>
      <c r="K276" s="44"/>
      <c r="L276" s="48"/>
      <c r="M276" s="226"/>
      <c r="N276" s="227"/>
      <c r="O276" s="88"/>
      <c r="P276" s="88"/>
      <c r="Q276" s="88"/>
      <c r="R276" s="88"/>
      <c r="S276" s="88"/>
      <c r="T276" s="89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T276" s="20" t="s">
        <v>223</v>
      </c>
      <c r="AU276" s="20" t="s">
        <v>21</v>
      </c>
    </row>
    <row r="277" s="13" customFormat="1">
      <c r="A277" s="13"/>
      <c r="B277" s="228"/>
      <c r="C277" s="229"/>
      <c r="D277" s="223" t="s">
        <v>150</v>
      </c>
      <c r="E277" s="230" t="s">
        <v>44</v>
      </c>
      <c r="F277" s="231" t="s">
        <v>160</v>
      </c>
      <c r="G277" s="229"/>
      <c r="H277" s="232">
        <v>7</v>
      </c>
      <c r="I277" s="233"/>
      <c r="J277" s="229"/>
      <c r="K277" s="229"/>
      <c r="L277" s="234"/>
      <c r="M277" s="235"/>
      <c r="N277" s="236"/>
      <c r="O277" s="236"/>
      <c r="P277" s="236"/>
      <c r="Q277" s="236"/>
      <c r="R277" s="236"/>
      <c r="S277" s="236"/>
      <c r="T277" s="23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8" t="s">
        <v>150</v>
      </c>
      <c r="AU277" s="238" t="s">
        <v>21</v>
      </c>
      <c r="AV277" s="13" t="s">
        <v>21</v>
      </c>
      <c r="AW277" s="13" t="s">
        <v>42</v>
      </c>
      <c r="AX277" s="13" t="s">
        <v>90</v>
      </c>
      <c r="AY277" s="238" t="s">
        <v>128</v>
      </c>
    </row>
    <row r="278" s="2" customFormat="1" ht="24.15" customHeight="1">
      <c r="A278" s="42"/>
      <c r="B278" s="43"/>
      <c r="C278" s="210" t="s">
        <v>420</v>
      </c>
      <c r="D278" s="210" t="s">
        <v>131</v>
      </c>
      <c r="E278" s="211" t="s">
        <v>1096</v>
      </c>
      <c r="F278" s="212" t="s">
        <v>1097</v>
      </c>
      <c r="G278" s="213" t="s">
        <v>190</v>
      </c>
      <c r="H278" s="214">
        <v>7</v>
      </c>
      <c r="I278" s="215"/>
      <c r="J278" s="216">
        <f>ROUND(I278*H278,2)</f>
        <v>0</v>
      </c>
      <c r="K278" s="212" t="s">
        <v>221</v>
      </c>
      <c r="L278" s="48"/>
      <c r="M278" s="217" t="s">
        <v>44</v>
      </c>
      <c r="N278" s="218" t="s">
        <v>53</v>
      </c>
      <c r="O278" s="88"/>
      <c r="P278" s="219">
        <f>O278*H278</f>
        <v>0</v>
      </c>
      <c r="Q278" s="219">
        <v>0</v>
      </c>
      <c r="R278" s="219">
        <f>Q278*H278</f>
        <v>0</v>
      </c>
      <c r="S278" s="219">
        <v>0</v>
      </c>
      <c r="T278" s="220">
        <f>S278*H278</f>
        <v>0</v>
      </c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R278" s="221" t="s">
        <v>146</v>
      </c>
      <c r="AT278" s="221" t="s">
        <v>131</v>
      </c>
      <c r="AU278" s="221" t="s">
        <v>21</v>
      </c>
      <c r="AY278" s="20" t="s">
        <v>128</v>
      </c>
      <c r="BE278" s="222">
        <f>IF(N278="základní",J278,0)</f>
        <v>0</v>
      </c>
      <c r="BF278" s="222">
        <f>IF(N278="snížená",J278,0)</f>
        <v>0</v>
      </c>
      <c r="BG278" s="222">
        <f>IF(N278="zákl. přenesená",J278,0)</f>
        <v>0</v>
      </c>
      <c r="BH278" s="222">
        <f>IF(N278="sníž. přenesená",J278,0)</f>
        <v>0</v>
      </c>
      <c r="BI278" s="222">
        <f>IF(N278="nulová",J278,0)</f>
        <v>0</v>
      </c>
      <c r="BJ278" s="20" t="s">
        <v>90</v>
      </c>
      <c r="BK278" s="222">
        <f>ROUND(I278*H278,2)</f>
        <v>0</v>
      </c>
      <c r="BL278" s="20" t="s">
        <v>146</v>
      </c>
      <c r="BM278" s="221" t="s">
        <v>1453</v>
      </c>
    </row>
    <row r="279" s="2" customFormat="1">
      <c r="A279" s="42"/>
      <c r="B279" s="43"/>
      <c r="C279" s="44"/>
      <c r="D279" s="243" t="s">
        <v>223</v>
      </c>
      <c r="E279" s="44"/>
      <c r="F279" s="244" t="s">
        <v>1099</v>
      </c>
      <c r="G279" s="44"/>
      <c r="H279" s="44"/>
      <c r="I279" s="225"/>
      <c r="J279" s="44"/>
      <c r="K279" s="44"/>
      <c r="L279" s="48"/>
      <c r="M279" s="226"/>
      <c r="N279" s="227"/>
      <c r="O279" s="88"/>
      <c r="P279" s="88"/>
      <c r="Q279" s="88"/>
      <c r="R279" s="88"/>
      <c r="S279" s="88"/>
      <c r="T279" s="89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T279" s="20" t="s">
        <v>223</v>
      </c>
      <c r="AU279" s="20" t="s">
        <v>21</v>
      </c>
    </row>
    <row r="280" s="13" customFormat="1">
      <c r="A280" s="13"/>
      <c r="B280" s="228"/>
      <c r="C280" s="229"/>
      <c r="D280" s="223" t="s">
        <v>150</v>
      </c>
      <c r="E280" s="230" t="s">
        <v>44</v>
      </c>
      <c r="F280" s="231" t="s">
        <v>160</v>
      </c>
      <c r="G280" s="229"/>
      <c r="H280" s="232">
        <v>7</v>
      </c>
      <c r="I280" s="233"/>
      <c r="J280" s="229"/>
      <c r="K280" s="229"/>
      <c r="L280" s="234"/>
      <c r="M280" s="235"/>
      <c r="N280" s="236"/>
      <c r="O280" s="236"/>
      <c r="P280" s="236"/>
      <c r="Q280" s="236"/>
      <c r="R280" s="236"/>
      <c r="S280" s="236"/>
      <c r="T280" s="23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8" t="s">
        <v>150</v>
      </c>
      <c r="AU280" s="238" t="s">
        <v>21</v>
      </c>
      <c r="AV280" s="13" t="s">
        <v>21</v>
      </c>
      <c r="AW280" s="13" t="s">
        <v>42</v>
      </c>
      <c r="AX280" s="13" t="s">
        <v>90</v>
      </c>
      <c r="AY280" s="238" t="s">
        <v>128</v>
      </c>
    </row>
    <row r="281" s="2" customFormat="1" ht="21.75" customHeight="1">
      <c r="A281" s="42"/>
      <c r="B281" s="43"/>
      <c r="C281" s="210" t="s">
        <v>425</v>
      </c>
      <c r="D281" s="210" t="s">
        <v>131</v>
      </c>
      <c r="E281" s="211" t="s">
        <v>1454</v>
      </c>
      <c r="F281" s="212" t="s">
        <v>1455</v>
      </c>
      <c r="G281" s="213" t="s">
        <v>190</v>
      </c>
      <c r="H281" s="214">
        <v>6.5</v>
      </c>
      <c r="I281" s="215"/>
      <c r="J281" s="216">
        <f>ROUND(I281*H281,2)</f>
        <v>0</v>
      </c>
      <c r="K281" s="212" t="s">
        <v>221</v>
      </c>
      <c r="L281" s="48"/>
      <c r="M281" s="217" t="s">
        <v>44</v>
      </c>
      <c r="N281" s="218" t="s">
        <v>53</v>
      </c>
      <c r="O281" s="88"/>
      <c r="P281" s="219">
        <f>O281*H281</f>
        <v>0</v>
      </c>
      <c r="Q281" s="219">
        <v>0.34499999999999997</v>
      </c>
      <c r="R281" s="219">
        <f>Q281*H281</f>
        <v>2.2424999999999997</v>
      </c>
      <c r="S281" s="219">
        <v>0</v>
      </c>
      <c r="T281" s="220">
        <f>S281*H281</f>
        <v>0</v>
      </c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R281" s="221" t="s">
        <v>146</v>
      </c>
      <c r="AT281" s="221" t="s">
        <v>131</v>
      </c>
      <c r="AU281" s="221" t="s">
        <v>21</v>
      </c>
      <c r="AY281" s="20" t="s">
        <v>128</v>
      </c>
      <c r="BE281" s="222">
        <f>IF(N281="základní",J281,0)</f>
        <v>0</v>
      </c>
      <c r="BF281" s="222">
        <f>IF(N281="snížená",J281,0)</f>
        <v>0</v>
      </c>
      <c r="BG281" s="222">
        <f>IF(N281="zákl. přenesená",J281,0)</f>
        <v>0</v>
      </c>
      <c r="BH281" s="222">
        <f>IF(N281="sníž. přenesená",J281,0)</f>
        <v>0</v>
      </c>
      <c r="BI281" s="222">
        <f>IF(N281="nulová",J281,0)</f>
        <v>0</v>
      </c>
      <c r="BJ281" s="20" t="s">
        <v>90</v>
      </c>
      <c r="BK281" s="222">
        <f>ROUND(I281*H281,2)</f>
        <v>0</v>
      </c>
      <c r="BL281" s="20" t="s">
        <v>146</v>
      </c>
      <c r="BM281" s="221" t="s">
        <v>1456</v>
      </c>
    </row>
    <row r="282" s="2" customFormat="1">
      <c r="A282" s="42"/>
      <c r="B282" s="43"/>
      <c r="C282" s="44"/>
      <c r="D282" s="243" t="s">
        <v>223</v>
      </c>
      <c r="E282" s="44"/>
      <c r="F282" s="244" t="s">
        <v>1457</v>
      </c>
      <c r="G282" s="44"/>
      <c r="H282" s="44"/>
      <c r="I282" s="225"/>
      <c r="J282" s="44"/>
      <c r="K282" s="44"/>
      <c r="L282" s="48"/>
      <c r="M282" s="226"/>
      <c r="N282" s="227"/>
      <c r="O282" s="88"/>
      <c r="P282" s="88"/>
      <c r="Q282" s="88"/>
      <c r="R282" s="88"/>
      <c r="S282" s="88"/>
      <c r="T282" s="89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T282" s="20" t="s">
        <v>223</v>
      </c>
      <c r="AU282" s="20" t="s">
        <v>21</v>
      </c>
    </row>
    <row r="283" s="13" customFormat="1">
      <c r="A283" s="13"/>
      <c r="B283" s="228"/>
      <c r="C283" s="229"/>
      <c r="D283" s="223" t="s">
        <v>150</v>
      </c>
      <c r="E283" s="230" t="s">
        <v>44</v>
      </c>
      <c r="F283" s="231" t="s">
        <v>1458</v>
      </c>
      <c r="G283" s="229"/>
      <c r="H283" s="232">
        <v>6.5</v>
      </c>
      <c r="I283" s="233"/>
      <c r="J283" s="229"/>
      <c r="K283" s="229"/>
      <c r="L283" s="234"/>
      <c r="M283" s="235"/>
      <c r="N283" s="236"/>
      <c r="O283" s="236"/>
      <c r="P283" s="236"/>
      <c r="Q283" s="236"/>
      <c r="R283" s="236"/>
      <c r="S283" s="236"/>
      <c r="T283" s="23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8" t="s">
        <v>150</v>
      </c>
      <c r="AU283" s="238" t="s">
        <v>21</v>
      </c>
      <c r="AV283" s="13" t="s">
        <v>21</v>
      </c>
      <c r="AW283" s="13" t="s">
        <v>42</v>
      </c>
      <c r="AX283" s="13" t="s">
        <v>90</v>
      </c>
      <c r="AY283" s="238" t="s">
        <v>128</v>
      </c>
    </row>
    <row r="284" s="2" customFormat="1" ht="16.5" customHeight="1">
      <c r="A284" s="42"/>
      <c r="B284" s="43"/>
      <c r="C284" s="210" t="s">
        <v>431</v>
      </c>
      <c r="D284" s="210" t="s">
        <v>131</v>
      </c>
      <c r="E284" s="211" t="s">
        <v>1100</v>
      </c>
      <c r="F284" s="212" t="s">
        <v>1101</v>
      </c>
      <c r="G284" s="213" t="s">
        <v>190</v>
      </c>
      <c r="H284" s="214">
        <v>7</v>
      </c>
      <c r="I284" s="215"/>
      <c r="J284" s="216">
        <f>ROUND(I284*H284,2)</f>
        <v>0</v>
      </c>
      <c r="K284" s="212" t="s">
        <v>221</v>
      </c>
      <c r="L284" s="48"/>
      <c r="M284" s="217" t="s">
        <v>44</v>
      </c>
      <c r="N284" s="218" t="s">
        <v>53</v>
      </c>
      <c r="O284" s="88"/>
      <c r="P284" s="219">
        <f>O284*H284</f>
        <v>0</v>
      </c>
      <c r="Q284" s="219">
        <v>0</v>
      </c>
      <c r="R284" s="219">
        <f>Q284*H284</f>
        <v>0</v>
      </c>
      <c r="S284" s="219">
        <v>0</v>
      </c>
      <c r="T284" s="220">
        <f>S284*H284</f>
        <v>0</v>
      </c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R284" s="221" t="s">
        <v>146</v>
      </c>
      <c r="AT284" s="221" t="s">
        <v>131</v>
      </c>
      <c r="AU284" s="221" t="s">
        <v>21</v>
      </c>
      <c r="AY284" s="20" t="s">
        <v>128</v>
      </c>
      <c r="BE284" s="222">
        <f>IF(N284="základní",J284,0)</f>
        <v>0</v>
      </c>
      <c r="BF284" s="222">
        <f>IF(N284="snížená",J284,0)</f>
        <v>0</v>
      </c>
      <c r="BG284" s="222">
        <f>IF(N284="zákl. přenesená",J284,0)</f>
        <v>0</v>
      </c>
      <c r="BH284" s="222">
        <f>IF(N284="sníž. přenesená",J284,0)</f>
        <v>0</v>
      </c>
      <c r="BI284" s="222">
        <f>IF(N284="nulová",J284,0)</f>
        <v>0</v>
      </c>
      <c r="BJ284" s="20" t="s">
        <v>90</v>
      </c>
      <c r="BK284" s="222">
        <f>ROUND(I284*H284,2)</f>
        <v>0</v>
      </c>
      <c r="BL284" s="20" t="s">
        <v>146</v>
      </c>
      <c r="BM284" s="221" t="s">
        <v>1459</v>
      </c>
    </row>
    <row r="285" s="2" customFormat="1">
      <c r="A285" s="42"/>
      <c r="B285" s="43"/>
      <c r="C285" s="44"/>
      <c r="D285" s="243" t="s">
        <v>223</v>
      </c>
      <c r="E285" s="44"/>
      <c r="F285" s="244" t="s">
        <v>1103</v>
      </c>
      <c r="G285" s="44"/>
      <c r="H285" s="44"/>
      <c r="I285" s="225"/>
      <c r="J285" s="44"/>
      <c r="K285" s="44"/>
      <c r="L285" s="48"/>
      <c r="M285" s="226"/>
      <c r="N285" s="227"/>
      <c r="O285" s="88"/>
      <c r="P285" s="88"/>
      <c r="Q285" s="88"/>
      <c r="R285" s="88"/>
      <c r="S285" s="88"/>
      <c r="T285" s="89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T285" s="20" t="s">
        <v>223</v>
      </c>
      <c r="AU285" s="20" t="s">
        <v>21</v>
      </c>
    </row>
    <row r="286" s="13" customFormat="1">
      <c r="A286" s="13"/>
      <c r="B286" s="228"/>
      <c r="C286" s="229"/>
      <c r="D286" s="223" t="s">
        <v>150</v>
      </c>
      <c r="E286" s="230" t="s">
        <v>44</v>
      </c>
      <c r="F286" s="231" t="s">
        <v>160</v>
      </c>
      <c r="G286" s="229"/>
      <c r="H286" s="232">
        <v>7</v>
      </c>
      <c r="I286" s="233"/>
      <c r="J286" s="229"/>
      <c r="K286" s="229"/>
      <c r="L286" s="234"/>
      <c r="M286" s="235"/>
      <c r="N286" s="236"/>
      <c r="O286" s="236"/>
      <c r="P286" s="236"/>
      <c r="Q286" s="236"/>
      <c r="R286" s="236"/>
      <c r="S286" s="236"/>
      <c r="T286" s="23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8" t="s">
        <v>150</v>
      </c>
      <c r="AU286" s="238" t="s">
        <v>21</v>
      </c>
      <c r="AV286" s="13" t="s">
        <v>21</v>
      </c>
      <c r="AW286" s="13" t="s">
        <v>42</v>
      </c>
      <c r="AX286" s="13" t="s">
        <v>90</v>
      </c>
      <c r="AY286" s="238" t="s">
        <v>128</v>
      </c>
    </row>
    <row r="287" s="2" customFormat="1" ht="24.15" customHeight="1">
      <c r="A287" s="42"/>
      <c r="B287" s="43"/>
      <c r="C287" s="210" t="s">
        <v>436</v>
      </c>
      <c r="D287" s="210" t="s">
        <v>131</v>
      </c>
      <c r="E287" s="211" t="s">
        <v>1104</v>
      </c>
      <c r="F287" s="212" t="s">
        <v>1105</v>
      </c>
      <c r="G287" s="213" t="s">
        <v>190</v>
      </c>
      <c r="H287" s="214">
        <v>7</v>
      </c>
      <c r="I287" s="215"/>
      <c r="J287" s="216">
        <f>ROUND(I287*H287,2)</f>
        <v>0</v>
      </c>
      <c r="K287" s="212" t="s">
        <v>221</v>
      </c>
      <c r="L287" s="48"/>
      <c r="M287" s="217" t="s">
        <v>44</v>
      </c>
      <c r="N287" s="218" t="s">
        <v>53</v>
      </c>
      <c r="O287" s="88"/>
      <c r="P287" s="219">
        <f>O287*H287</f>
        <v>0</v>
      </c>
      <c r="Q287" s="219">
        <v>0</v>
      </c>
      <c r="R287" s="219">
        <f>Q287*H287</f>
        <v>0</v>
      </c>
      <c r="S287" s="219">
        <v>0</v>
      </c>
      <c r="T287" s="220">
        <f>S287*H287</f>
        <v>0</v>
      </c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R287" s="221" t="s">
        <v>146</v>
      </c>
      <c r="AT287" s="221" t="s">
        <v>131</v>
      </c>
      <c r="AU287" s="221" t="s">
        <v>21</v>
      </c>
      <c r="AY287" s="20" t="s">
        <v>128</v>
      </c>
      <c r="BE287" s="222">
        <f>IF(N287="základní",J287,0)</f>
        <v>0</v>
      </c>
      <c r="BF287" s="222">
        <f>IF(N287="snížená",J287,0)</f>
        <v>0</v>
      </c>
      <c r="BG287" s="222">
        <f>IF(N287="zákl. přenesená",J287,0)</f>
        <v>0</v>
      </c>
      <c r="BH287" s="222">
        <f>IF(N287="sníž. přenesená",J287,0)</f>
        <v>0</v>
      </c>
      <c r="BI287" s="222">
        <f>IF(N287="nulová",J287,0)</f>
        <v>0</v>
      </c>
      <c r="BJ287" s="20" t="s">
        <v>90</v>
      </c>
      <c r="BK287" s="222">
        <f>ROUND(I287*H287,2)</f>
        <v>0</v>
      </c>
      <c r="BL287" s="20" t="s">
        <v>146</v>
      </c>
      <c r="BM287" s="221" t="s">
        <v>1460</v>
      </c>
    </row>
    <row r="288" s="2" customFormat="1">
      <c r="A288" s="42"/>
      <c r="B288" s="43"/>
      <c r="C288" s="44"/>
      <c r="D288" s="243" t="s">
        <v>223</v>
      </c>
      <c r="E288" s="44"/>
      <c r="F288" s="244" t="s">
        <v>1107</v>
      </c>
      <c r="G288" s="44"/>
      <c r="H288" s="44"/>
      <c r="I288" s="225"/>
      <c r="J288" s="44"/>
      <c r="K288" s="44"/>
      <c r="L288" s="48"/>
      <c r="M288" s="226"/>
      <c r="N288" s="227"/>
      <c r="O288" s="88"/>
      <c r="P288" s="88"/>
      <c r="Q288" s="88"/>
      <c r="R288" s="88"/>
      <c r="S288" s="88"/>
      <c r="T288" s="89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T288" s="20" t="s">
        <v>223</v>
      </c>
      <c r="AU288" s="20" t="s">
        <v>21</v>
      </c>
    </row>
    <row r="289" s="13" customFormat="1">
      <c r="A289" s="13"/>
      <c r="B289" s="228"/>
      <c r="C289" s="229"/>
      <c r="D289" s="223" t="s">
        <v>150</v>
      </c>
      <c r="E289" s="230" t="s">
        <v>44</v>
      </c>
      <c r="F289" s="231" t="s">
        <v>160</v>
      </c>
      <c r="G289" s="229"/>
      <c r="H289" s="232">
        <v>7</v>
      </c>
      <c r="I289" s="233"/>
      <c r="J289" s="229"/>
      <c r="K289" s="229"/>
      <c r="L289" s="234"/>
      <c r="M289" s="235"/>
      <c r="N289" s="236"/>
      <c r="O289" s="236"/>
      <c r="P289" s="236"/>
      <c r="Q289" s="236"/>
      <c r="R289" s="236"/>
      <c r="S289" s="236"/>
      <c r="T289" s="23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8" t="s">
        <v>150</v>
      </c>
      <c r="AU289" s="238" t="s">
        <v>21</v>
      </c>
      <c r="AV289" s="13" t="s">
        <v>21</v>
      </c>
      <c r="AW289" s="13" t="s">
        <v>42</v>
      </c>
      <c r="AX289" s="13" t="s">
        <v>90</v>
      </c>
      <c r="AY289" s="238" t="s">
        <v>128</v>
      </c>
    </row>
    <row r="290" s="12" customFormat="1" ht="22.8" customHeight="1">
      <c r="A290" s="12"/>
      <c r="B290" s="194"/>
      <c r="C290" s="195"/>
      <c r="D290" s="196" t="s">
        <v>81</v>
      </c>
      <c r="E290" s="208" t="s">
        <v>165</v>
      </c>
      <c r="F290" s="208" t="s">
        <v>471</v>
      </c>
      <c r="G290" s="195"/>
      <c r="H290" s="195"/>
      <c r="I290" s="198"/>
      <c r="J290" s="209">
        <f>BK290</f>
        <v>0</v>
      </c>
      <c r="K290" s="195"/>
      <c r="L290" s="200"/>
      <c r="M290" s="201"/>
      <c r="N290" s="202"/>
      <c r="O290" s="202"/>
      <c r="P290" s="203">
        <f>SUM(P291:P444)</f>
        <v>0</v>
      </c>
      <c r="Q290" s="202"/>
      <c r="R290" s="203">
        <f>SUM(R291:R444)</f>
        <v>4.8755280499999998</v>
      </c>
      <c r="S290" s="202"/>
      <c r="T290" s="204">
        <f>SUM(T291:T444)</f>
        <v>1.33331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5" t="s">
        <v>90</v>
      </c>
      <c r="AT290" s="206" t="s">
        <v>81</v>
      </c>
      <c r="AU290" s="206" t="s">
        <v>90</v>
      </c>
      <c r="AY290" s="205" t="s">
        <v>128</v>
      </c>
      <c r="BK290" s="207">
        <f>SUM(BK291:BK444)</f>
        <v>0</v>
      </c>
    </row>
    <row r="291" s="2" customFormat="1" ht="24.15" customHeight="1">
      <c r="A291" s="42"/>
      <c r="B291" s="43"/>
      <c r="C291" s="210" t="s">
        <v>442</v>
      </c>
      <c r="D291" s="210" t="s">
        <v>131</v>
      </c>
      <c r="E291" s="211" t="s">
        <v>473</v>
      </c>
      <c r="F291" s="212" t="s">
        <v>474</v>
      </c>
      <c r="G291" s="213" t="s">
        <v>234</v>
      </c>
      <c r="H291" s="214">
        <v>7.2300000000000004</v>
      </c>
      <c r="I291" s="215"/>
      <c r="J291" s="216">
        <f>ROUND(I291*H291,2)</f>
        <v>0</v>
      </c>
      <c r="K291" s="212" t="s">
        <v>221</v>
      </c>
      <c r="L291" s="48"/>
      <c r="M291" s="217" t="s">
        <v>44</v>
      </c>
      <c r="N291" s="218" t="s">
        <v>53</v>
      </c>
      <c r="O291" s="88"/>
      <c r="P291" s="219">
        <f>O291*H291</f>
        <v>0</v>
      </c>
      <c r="Q291" s="219">
        <v>0</v>
      </c>
      <c r="R291" s="219">
        <f>Q291*H291</f>
        <v>0</v>
      </c>
      <c r="S291" s="219">
        <v>0.097000000000000003</v>
      </c>
      <c r="T291" s="220">
        <f>S291*H291</f>
        <v>0.7013100000000001</v>
      </c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R291" s="221" t="s">
        <v>146</v>
      </c>
      <c r="AT291" s="221" t="s">
        <v>131</v>
      </c>
      <c r="AU291" s="221" t="s">
        <v>21</v>
      </c>
      <c r="AY291" s="20" t="s">
        <v>128</v>
      </c>
      <c r="BE291" s="222">
        <f>IF(N291="základní",J291,0)</f>
        <v>0</v>
      </c>
      <c r="BF291" s="222">
        <f>IF(N291="snížená",J291,0)</f>
        <v>0</v>
      </c>
      <c r="BG291" s="222">
        <f>IF(N291="zákl. přenesená",J291,0)</f>
        <v>0</v>
      </c>
      <c r="BH291" s="222">
        <f>IF(N291="sníž. přenesená",J291,0)</f>
        <v>0</v>
      </c>
      <c r="BI291" s="222">
        <f>IF(N291="nulová",J291,0)</f>
        <v>0</v>
      </c>
      <c r="BJ291" s="20" t="s">
        <v>90</v>
      </c>
      <c r="BK291" s="222">
        <f>ROUND(I291*H291,2)</f>
        <v>0</v>
      </c>
      <c r="BL291" s="20" t="s">
        <v>146</v>
      </c>
      <c r="BM291" s="221" t="s">
        <v>1461</v>
      </c>
    </row>
    <row r="292" s="2" customFormat="1">
      <c r="A292" s="42"/>
      <c r="B292" s="43"/>
      <c r="C292" s="44"/>
      <c r="D292" s="243" t="s">
        <v>223</v>
      </c>
      <c r="E292" s="44"/>
      <c r="F292" s="244" t="s">
        <v>476</v>
      </c>
      <c r="G292" s="44"/>
      <c r="H292" s="44"/>
      <c r="I292" s="225"/>
      <c r="J292" s="44"/>
      <c r="K292" s="44"/>
      <c r="L292" s="48"/>
      <c r="M292" s="226"/>
      <c r="N292" s="227"/>
      <c r="O292" s="88"/>
      <c r="P292" s="88"/>
      <c r="Q292" s="88"/>
      <c r="R292" s="88"/>
      <c r="S292" s="88"/>
      <c r="T292" s="89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T292" s="20" t="s">
        <v>223</v>
      </c>
      <c r="AU292" s="20" t="s">
        <v>21</v>
      </c>
    </row>
    <row r="293" s="13" customFormat="1">
      <c r="A293" s="13"/>
      <c r="B293" s="228"/>
      <c r="C293" s="229"/>
      <c r="D293" s="223" t="s">
        <v>150</v>
      </c>
      <c r="E293" s="230" t="s">
        <v>44</v>
      </c>
      <c r="F293" s="231" t="s">
        <v>146</v>
      </c>
      <c r="G293" s="229"/>
      <c r="H293" s="232">
        <v>4</v>
      </c>
      <c r="I293" s="233"/>
      <c r="J293" s="229"/>
      <c r="K293" s="229"/>
      <c r="L293" s="234"/>
      <c r="M293" s="235"/>
      <c r="N293" s="236"/>
      <c r="O293" s="236"/>
      <c r="P293" s="236"/>
      <c r="Q293" s="236"/>
      <c r="R293" s="236"/>
      <c r="S293" s="236"/>
      <c r="T293" s="23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8" t="s">
        <v>150</v>
      </c>
      <c r="AU293" s="238" t="s">
        <v>21</v>
      </c>
      <c r="AV293" s="13" t="s">
        <v>21</v>
      </c>
      <c r="AW293" s="13" t="s">
        <v>42</v>
      </c>
      <c r="AX293" s="13" t="s">
        <v>82</v>
      </c>
      <c r="AY293" s="238" t="s">
        <v>128</v>
      </c>
    </row>
    <row r="294" s="13" customFormat="1">
      <c r="A294" s="13"/>
      <c r="B294" s="228"/>
      <c r="C294" s="229"/>
      <c r="D294" s="223" t="s">
        <v>150</v>
      </c>
      <c r="E294" s="230" t="s">
        <v>44</v>
      </c>
      <c r="F294" s="231" t="s">
        <v>1462</v>
      </c>
      <c r="G294" s="229"/>
      <c r="H294" s="232">
        <v>3.23</v>
      </c>
      <c r="I294" s="233"/>
      <c r="J294" s="229"/>
      <c r="K294" s="229"/>
      <c r="L294" s="234"/>
      <c r="M294" s="235"/>
      <c r="N294" s="236"/>
      <c r="O294" s="236"/>
      <c r="P294" s="236"/>
      <c r="Q294" s="236"/>
      <c r="R294" s="236"/>
      <c r="S294" s="236"/>
      <c r="T294" s="23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8" t="s">
        <v>150</v>
      </c>
      <c r="AU294" s="238" t="s">
        <v>21</v>
      </c>
      <c r="AV294" s="13" t="s">
        <v>21</v>
      </c>
      <c r="AW294" s="13" t="s">
        <v>42</v>
      </c>
      <c r="AX294" s="13" t="s">
        <v>82</v>
      </c>
      <c r="AY294" s="238" t="s">
        <v>128</v>
      </c>
    </row>
    <row r="295" s="14" customFormat="1">
      <c r="A295" s="14"/>
      <c r="B295" s="245"/>
      <c r="C295" s="246"/>
      <c r="D295" s="223" t="s">
        <v>150</v>
      </c>
      <c r="E295" s="247" t="s">
        <v>44</v>
      </c>
      <c r="F295" s="248" t="s">
        <v>245</v>
      </c>
      <c r="G295" s="246"/>
      <c r="H295" s="249">
        <v>7.2300000000000004</v>
      </c>
      <c r="I295" s="250"/>
      <c r="J295" s="246"/>
      <c r="K295" s="246"/>
      <c r="L295" s="251"/>
      <c r="M295" s="252"/>
      <c r="N295" s="253"/>
      <c r="O295" s="253"/>
      <c r="P295" s="253"/>
      <c r="Q295" s="253"/>
      <c r="R295" s="253"/>
      <c r="S295" s="253"/>
      <c r="T295" s="25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5" t="s">
        <v>150</v>
      </c>
      <c r="AU295" s="255" t="s">
        <v>21</v>
      </c>
      <c r="AV295" s="14" t="s">
        <v>146</v>
      </c>
      <c r="AW295" s="14" t="s">
        <v>42</v>
      </c>
      <c r="AX295" s="14" t="s">
        <v>90</v>
      </c>
      <c r="AY295" s="255" t="s">
        <v>128</v>
      </c>
    </row>
    <row r="296" s="2" customFormat="1" ht="24.15" customHeight="1">
      <c r="A296" s="42"/>
      <c r="B296" s="43"/>
      <c r="C296" s="210" t="s">
        <v>448</v>
      </c>
      <c r="D296" s="210" t="s">
        <v>131</v>
      </c>
      <c r="E296" s="211" t="s">
        <v>1463</v>
      </c>
      <c r="F296" s="212" t="s">
        <v>1464</v>
      </c>
      <c r="G296" s="213" t="s">
        <v>388</v>
      </c>
      <c r="H296" s="214">
        <v>1</v>
      </c>
      <c r="I296" s="215"/>
      <c r="J296" s="216">
        <f>ROUND(I296*H296,2)</f>
        <v>0</v>
      </c>
      <c r="K296" s="212" t="s">
        <v>221</v>
      </c>
      <c r="L296" s="48"/>
      <c r="M296" s="217" t="s">
        <v>44</v>
      </c>
      <c r="N296" s="218" t="s">
        <v>53</v>
      </c>
      <c r="O296" s="88"/>
      <c r="P296" s="219">
        <f>O296*H296</f>
        <v>0</v>
      </c>
      <c r="Q296" s="219">
        <v>0</v>
      </c>
      <c r="R296" s="219">
        <f>Q296*H296</f>
        <v>0</v>
      </c>
      <c r="S296" s="219">
        <v>0</v>
      </c>
      <c r="T296" s="220">
        <f>S296*H296</f>
        <v>0</v>
      </c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R296" s="221" t="s">
        <v>146</v>
      </c>
      <c r="AT296" s="221" t="s">
        <v>131</v>
      </c>
      <c r="AU296" s="221" t="s">
        <v>21</v>
      </c>
      <c r="AY296" s="20" t="s">
        <v>128</v>
      </c>
      <c r="BE296" s="222">
        <f>IF(N296="základní",J296,0)</f>
        <v>0</v>
      </c>
      <c r="BF296" s="222">
        <f>IF(N296="snížená",J296,0)</f>
        <v>0</v>
      </c>
      <c r="BG296" s="222">
        <f>IF(N296="zákl. přenesená",J296,0)</f>
        <v>0</v>
      </c>
      <c r="BH296" s="222">
        <f>IF(N296="sníž. přenesená",J296,0)</f>
        <v>0</v>
      </c>
      <c r="BI296" s="222">
        <f>IF(N296="nulová",J296,0)</f>
        <v>0</v>
      </c>
      <c r="BJ296" s="20" t="s">
        <v>90</v>
      </c>
      <c r="BK296" s="222">
        <f>ROUND(I296*H296,2)</f>
        <v>0</v>
      </c>
      <c r="BL296" s="20" t="s">
        <v>146</v>
      </c>
      <c r="BM296" s="221" t="s">
        <v>1465</v>
      </c>
    </row>
    <row r="297" s="2" customFormat="1">
      <c r="A297" s="42"/>
      <c r="B297" s="43"/>
      <c r="C297" s="44"/>
      <c r="D297" s="243" t="s">
        <v>223</v>
      </c>
      <c r="E297" s="44"/>
      <c r="F297" s="244" t="s">
        <v>1466</v>
      </c>
      <c r="G297" s="44"/>
      <c r="H297" s="44"/>
      <c r="I297" s="225"/>
      <c r="J297" s="44"/>
      <c r="K297" s="44"/>
      <c r="L297" s="48"/>
      <c r="M297" s="226"/>
      <c r="N297" s="227"/>
      <c r="O297" s="88"/>
      <c r="P297" s="88"/>
      <c r="Q297" s="88"/>
      <c r="R297" s="88"/>
      <c r="S297" s="88"/>
      <c r="T297" s="89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T297" s="20" t="s">
        <v>223</v>
      </c>
      <c r="AU297" s="20" t="s">
        <v>21</v>
      </c>
    </row>
    <row r="298" s="13" customFormat="1">
      <c r="A298" s="13"/>
      <c r="B298" s="228"/>
      <c r="C298" s="229"/>
      <c r="D298" s="223" t="s">
        <v>150</v>
      </c>
      <c r="E298" s="230" t="s">
        <v>44</v>
      </c>
      <c r="F298" s="231" t="s">
        <v>1467</v>
      </c>
      <c r="G298" s="229"/>
      <c r="H298" s="232">
        <v>1</v>
      </c>
      <c r="I298" s="233"/>
      <c r="J298" s="229"/>
      <c r="K298" s="229"/>
      <c r="L298" s="234"/>
      <c r="M298" s="235"/>
      <c r="N298" s="236"/>
      <c r="O298" s="236"/>
      <c r="P298" s="236"/>
      <c r="Q298" s="236"/>
      <c r="R298" s="236"/>
      <c r="S298" s="236"/>
      <c r="T298" s="237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8" t="s">
        <v>150</v>
      </c>
      <c r="AU298" s="238" t="s">
        <v>21</v>
      </c>
      <c r="AV298" s="13" t="s">
        <v>21</v>
      </c>
      <c r="AW298" s="13" t="s">
        <v>42</v>
      </c>
      <c r="AX298" s="13" t="s">
        <v>90</v>
      </c>
      <c r="AY298" s="238" t="s">
        <v>128</v>
      </c>
    </row>
    <row r="299" s="2" customFormat="1" ht="16.5" customHeight="1">
      <c r="A299" s="42"/>
      <c r="B299" s="43"/>
      <c r="C299" s="270" t="s">
        <v>457</v>
      </c>
      <c r="D299" s="270" t="s">
        <v>368</v>
      </c>
      <c r="E299" s="271" t="s">
        <v>1468</v>
      </c>
      <c r="F299" s="272" t="s">
        <v>1469</v>
      </c>
      <c r="G299" s="273" t="s">
        <v>388</v>
      </c>
      <c r="H299" s="274">
        <v>1.01</v>
      </c>
      <c r="I299" s="275"/>
      <c r="J299" s="276">
        <f>ROUND(I299*H299,2)</f>
        <v>0</v>
      </c>
      <c r="K299" s="272" t="s">
        <v>221</v>
      </c>
      <c r="L299" s="277"/>
      <c r="M299" s="278" t="s">
        <v>44</v>
      </c>
      <c r="N299" s="279" t="s">
        <v>53</v>
      </c>
      <c r="O299" s="88"/>
      <c r="P299" s="219">
        <f>O299*H299</f>
        <v>0</v>
      </c>
      <c r="Q299" s="219">
        <v>0.014</v>
      </c>
      <c r="R299" s="219">
        <f>Q299*H299</f>
        <v>0.01414</v>
      </c>
      <c r="S299" s="219">
        <v>0</v>
      </c>
      <c r="T299" s="220">
        <f>S299*H299</f>
        <v>0</v>
      </c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R299" s="221" t="s">
        <v>165</v>
      </c>
      <c r="AT299" s="221" t="s">
        <v>368</v>
      </c>
      <c r="AU299" s="221" t="s">
        <v>21</v>
      </c>
      <c r="AY299" s="20" t="s">
        <v>128</v>
      </c>
      <c r="BE299" s="222">
        <f>IF(N299="základní",J299,0)</f>
        <v>0</v>
      </c>
      <c r="BF299" s="222">
        <f>IF(N299="snížená",J299,0)</f>
        <v>0</v>
      </c>
      <c r="BG299" s="222">
        <f>IF(N299="zákl. přenesená",J299,0)</f>
        <v>0</v>
      </c>
      <c r="BH299" s="222">
        <f>IF(N299="sníž. přenesená",J299,0)</f>
        <v>0</v>
      </c>
      <c r="BI299" s="222">
        <f>IF(N299="nulová",J299,0)</f>
        <v>0</v>
      </c>
      <c r="BJ299" s="20" t="s">
        <v>90</v>
      </c>
      <c r="BK299" s="222">
        <f>ROUND(I299*H299,2)</f>
        <v>0</v>
      </c>
      <c r="BL299" s="20" t="s">
        <v>146</v>
      </c>
      <c r="BM299" s="221" t="s">
        <v>1470</v>
      </c>
    </row>
    <row r="300" s="13" customFormat="1">
      <c r="A300" s="13"/>
      <c r="B300" s="228"/>
      <c r="C300" s="229"/>
      <c r="D300" s="223" t="s">
        <v>150</v>
      </c>
      <c r="E300" s="229"/>
      <c r="F300" s="231" t="s">
        <v>498</v>
      </c>
      <c r="G300" s="229"/>
      <c r="H300" s="232">
        <v>1.01</v>
      </c>
      <c r="I300" s="233"/>
      <c r="J300" s="229"/>
      <c r="K300" s="229"/>
      <c r="L300" s="234"/>
      <c r="M300" s="235"/>
      <c r="N300" s="236"/>
      <c r="O300" s="236"/>
      <c r="P300" s="236"/>
      <c r="Q300" s="236"/>
      <c r="R300" s="236"/>
      <c r="S300" s="236"/>
      <c r="T300" s="23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8" t="s">
        <v>150</v>
      </c>
      <c r="AU300" s="238" t="s">
        <v>21</v>
      </c>
      <c r="AV300" s="13" t="s">
        <v>21</v>
      </c>
      <c r="AW300" s="13" t="s">
        <v>4</v>
      </c>
      <c r="AX300" s="13" t="s">
        <v>90</v>
      </c>
      <c r="AY300" s="238" t="s">
        <v>128</v>
      </c>
    </row>
    <row r="301" s="2" customFormat="1" ht="24.15" customHeight="1">
      <c r="A301" s="42"/>
      <c r="B301" s="43"/>
      <c r="C301" s="210" t="s">
        <v>466</v>
      </c>
      <c r="D301" s="210" t="s">
        <v>131</v>
      </c>
      <c r="E301" s="211" t="s">
        <v>1471</v>
      </c>
      <c r="F301" s="212" t="s">
        <v>1472</v>
      </c>
      <c r="G301" s="213" t="s">
        <v>388</v>
      </c>
      <c r="H301" s="214">
        <v>1</v>
      </c>
      <c r="I301" s="215"/>
      <c r="J301" s="216">
        <f>ROUND(I301*H301,2)</f>
        <v>0</v>
      </c>
      <c r="K301" s="212" t="s">
        <v>221</v>
      </c>
      <c r="L301" s="48"/>
      <c r="M301" s="217" t="s">
        <v>44</v>
      </c>
      <c r="N301" s="218" t="s">
        <v>53</v>
      </c>
      <c r="O301" s="88"/>
      <c r="P301" s="219">
        <f>O301*H301</f>
        <v>0</v>
      </c>
      <c r="Q301" s="219">
        <v>0.00282</v>
      </c>
      <c r="R301" s="219">
        <f>Q301*H301</f>
        <v>0.00282</v>
      </c>
      <c r="S301" s="219">
        <v>0</v>
      </c>
      <c r="T301" s="220">
        <f>S301*H301</f>
        <v>0</v>
      </c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R301" s="221" t="s">
        <v>146</v>
      </c>
      <c r="AT301" s="221" t="s">
        <v>131</v>
      </c>
      <c r="AU301" s="221" t="s">
        <v>21</v>
      </c>
      <c r="AY301" s="20" t="s">
        <v>128</v>
      </c>
      <c r="BE301" s="222">
        <f>IF(N301="základní",J301,0)</f>
        <v>0</v>
      </c>
      <c r="BF301" s="222">
        <f>IF(N301="snížená",J301,0)</f>
        <v>0</v>
      </c>
      <c r="BG301" s="222">
        <f>IF(N301="zákl. přenesená",J301,0)</f>
        <v>0</v>
      </c>
      <c r="BH301" s="222">
        <f>IF(N301="sníž. přenesená",J301,0)</f>
        <v>0</v>
      </c>
      <c r="BI301" s="222">
        <f>IF(N301="nulová",J301,0)</f>
        <v>0</v>
      </c>
      <c r="BJ301" s="20" t="s">
        <v>90</v>
      </c>
      <c r="BK301" s="222">
        <f>ROUND(I301*H301,2)</f>
        <v>0</v>
      </c>
      <c r="BL301" s="20" t="s">
        <v>146</v>
      </c>
      <c r="BM301" s="221" t="s">
        <v>1473</v>
      </c>
    </row>
    <row r="302" s="2" customFormat="1">
      <c r="A302" s="42"/>
      <c r="B302" s="43"/>
      <c r="C302" s="44"/>
      <c r="D302" s="243" t="s">
        <v>223</v>
      </c>
      <c r="E302" s="44"/>
      <c r="F302" s="244" t="s">
        <v>1474</v>
      </c>
      <c r="G302" s="44"/>
      <c r="H302" s="44"/>
      <c r="I302" s="225"/>
      <c r="J302" s="44"/>
      <c r="K302" s="44"/>
      <c r="L302" s="48"/>
      <c r="M302" s="226"/>
      <c r="N302" s="227"/>
      <c r="O302" s="88"/>
      <c r="P302" s="88"/>
      <c r="Q302" s="88"/>
      <c r="R302" s="88"/>
      <c r="S302" s="88"/>
      <c r="T302" s="89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T302" s="20" t="s">
        <v>223</v>
      </c>
      <c r="AU302" s="20" t="s">
        <v>21</v>
      </c>
    </row>
    <row r="303" s="13" customFormat="1">
      <c r="A303" s="13"/>
      <c r="B303" s="228"/>
      <c r="C303" s="229"/>
      <c r="D303" s="223" t="s">
        <v>150</v>
      </c>
      <c r="E303" s="230" t="s">
        <v>44</v>
      </c>
      <c r="F303" s="231" t="s">
        <v>1475</v>
      </c>
      <c r="G303" s="229"/>
      <c r="H303" s="232">
        <v>1</v>
      </c>
      <c r="I303" s="233"/>
      <c r="J303" s="229"/>
      <c r="K303" s="229"/>
      <c r="L303" s="234"/>
      <c r="M303" s="235"/>
      <c r="N303" s="236"/>
      <c r="O303" s="236"/>
      <c r="P303" s="236"/>
      <c r="Q303" s="236"/>
      <c r="R303" s="236"/>
      <c r="S303" s="236"/>
      <c r="T303" s="23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8" t="s">
        <v>150</v>
      </c>
      <c r="AU303" s="238" t="s">
        <v>21</v>
      </c>
      <c r="AV303" s="13" t="s">
        <v>21</v>
      </c>
      <c r="AW303" s="13" t="s">
        <v>42</v>
      </c>
      <c r="AX303" s="13" t="s">
        <v>90</v>
      </c>
      <c r="AY303" s="238" t="s">
        <v>128</v>
      </c>
    </row>
    <row r="304" s="2" customFormat="1" ht="16.5" customHeight="1">
      <c r="A304" s="42"/>
      <c r="B304" s="43"/>
      <c r="C304" s="270" t="s">
        <v>472</v>
      </c>
      <c r="D304" s="270" t="s">
        <v>368</v>
      </c>
      <c r="E304" s="271" t="s">
        <v>1476</v>
      </c>
      <c r="F304" s="272" t="s">
        <v>1477</v>
      </c>
      <c r="G304" s="273" t="s">
        <v>388</v>
      </c>
      <c r="H304" s="274">
        <v>1.01</v>
      </c>
      <c r="I304" s="275"/>
      <c r="J304" s="276">
        <f>ROUND(I304*H304,2)</f>
        <v>0</v>
      </c>
      <c r="K304" s="272" t="s">
        <v>221</v>
      </c>
      <c r="L304" s="277"/>
      <c r="M304" s="278" t="s">
        <v>44</v>
      </c>
      <c r="N304" s="279" t="s">
        <v>53</v>
      </c>
      <c r="O304" s="88"/>
      <c r="P304" s="219">
        <f>O304*H304</f>
        <v>0</v>
      </c>
      <c r="Q304" s="219">
        <v>0.010359999999999999</v>
      </c>
      <c r="R304" s="219">
        <f>Q304*H304</f>
        <v>0.0104636</v>
      </c>
      <c r="S304" s="219">
        <v>0</v>
      </c>
      <c r="T304" s="220">
        <f>S304*H304</f>
        <v>0</v>
      </c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R304" s="221" t="s">
        <v>165</v>
      </c>
      <c r="AT304" s="221" t="s">
        <v>368</v>
      </c>
      <c r="AU304" s="221" t="s">
        <v>21</v>
      </c>
      <c r="AY304" s="20" t="s">
        <v>128</v>
      </c>
      <c r="BE304" s="222">
        <f>IF(N304="základní",J304,0)</f>
        <v>0</v>
      </c>
      <c r="BF304" s="222">
        <f>IF(N304="snížená",J304,0)</f>
        <v>0</v>
      </c>
      <c r="BG304" s="222">
        <f>IF(N304="zákl. přenesená",J304,0)</f>
        <v>0</v>
      </c>
      <c r="BH304" s="222">
        <f>IF(N304="sníž. přenesená",J304,0)</f>
        <v>0</v>
      </c>
      <c r="BI304" s="222">
        <f>IF(N304="nulová",J304,0)</f>
        <v>0</v>
      </c>
      <c r="BJ304" s="20" t="s">
        <v>90</v>
      </c>
      <c r="BK304" s="222">
        <f>ROUND(I304*H304,2)</f>
        <v>0</v>
      </c>
      <c r="BL304" s="20" t="s">
        <v>146</v>
      </c>
      <c r="BM304" s="221" t="s">
        <v>1478</v>
      </c>
    </row>
    <row r="305" s="13" customFormat="1">
      <c r="A305" s="13"/>
      <c r="B305" s="228"/>
      <c r="C305" s="229"/>
      <c r="D305" s="223" t="s">
        <v>150</v>
      </c>
      <c r="E305" s="229"/>
      <c r="F305" s="231" t="s">
        <v>498</v>
      </c>
      <c r="G305" s="229"/>
      <c r="H305" s="232">
        <v>1.01</v>
      </c>
      <c r="I305" s="233"/>
      <c r="J305" s="229"/>
      <c r="K305" s="229"/>
      <c r="L305" s="234"/>
      <c r="M305" s="235"/>
      <c r="N305" s="236"/>
      <c r="O305" s="236"/>
      <c r="P305" s="236"/>
      <c r="Q305" s="236"/>
      <c r="R305" s="236"/>
      <c r="S305" s="236"/>
      <c r="T305" s="23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8" t="s">
        <v>150</v>
      </c>
      <c r="AU305" s="238" t="s">
        <v>21</v>
      </c>
      <c r="AV305" s="13" t="s">
        <v>21</v>
      </c>
      <c r="AW305" s="13" t="s">
        <v>4</v>
      </c>
      <c r="AX305" s="13" t="s">
        <v>90</v>
      </c>
      <c r="AY305" s="238" t="s">
        <v>128</v>
      </c>
    </row>
    <row r="306" s="2" customFormat="1" ht="24.15" customHeight="1">
      <c r="A306" s="42"/>
      <c r="B306" s="43"/>
      <c r="C306" s="210" t="s">
        <v>479</v>
      </c>
      <c r="D306" s="210" t="s">
        <v>131</v>
      </c>
      <c r="E306" s="211" t="s">
        <v>526</v>
      </c>
      <c r="F306" s="212" t="s">
        <v>527</v>
      </c>
      <c r="G306" s="213" t="s">
        <v>388</v>
      </c>
      <c r="H306" s="214">
        <v>9</v>
      </c>
      <c r="I306" s="215"/>
      <c r="J306" s="216">
        <f>ROUND(I306*H306,2)</f>
        <v>0</v>
      </c>
      <c r="K306" s="212" t="s">
        <v>221</v>
      </c>
      <c r="L306" s="48"/>
      <c r="M306" s="217" t="s">
        <v>44</v>
      </c>
      <c r="N306" s="218" t="s">
        <v>53</v>
      </c>
      <c r="O306" s="88"/>
      <c r="P306" s="219">
        <f>O306*H306</f>
        <v>0</v>
      </c>
      <c r="Q306" s="219">
        <v>0.0028700000000000002</v>
      </c>
      <c r="R306" s="219">
        <f>Q306*H306</f>
        <v>0.025830000000000002</v>
      </c>
      <c r="S306" s="219">
        <v>0</v>
      </c>
      <c r="T306" s="220">
        <f>S306*H306</f>
        <v>0</v>
      </c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R306" s="221" t="s">
        <v>146</v>
      </c>
      <c r="AT306" s="221" t="s">
        <v>131</v>
      </c>
      <c r="AU306" s="221" t="s">
        <v>21</v>
      </c>
      <c r="AY306" s="20" t="s">
        <v>128</v>
      </c>
      <c r="BE306" s="222">
        <f>IF(N306="základní",J306,0)</f>
        <v>0</v>
      </c>
      <c r="BF306" s="222">
        <f>IF(N306="snížená",J306,0)</f>
        <v>0</v>
      </c>
      <c r="BG306" s="222">
        <f>IF(N306="zákl. přenesená",J306,0)</f>
        <v>0</v>
      </c>
      <c r="BH306" s="222">
        <f>IF(N306="sníž. přenesená",J306,0)</f>
        <v>0</v>
      </c>
      <c r="BI306" s="222">
        <f>IF(N306="nulová",J306,0)</f>
        <v>0</v>
      </c>
      <c r="BJ306" s="20" t="s">
        <v>90</v>
      </c>
      <c r="BK306" s="222">
        <f>ROUND(I306*H306,2)</f>
        <v>0</v>
      </c>
      <c r="BL306" s="20" t="s">
        <v>146</v>
      </c>
      <c r="BM306" s="221" t="s">
        <v>528</v>
      </c>
    </row>
    <row r="307" s="2" customFormat="1">
      <c r="A307" s="42"/>
      <c r="B307" s="43"/>
      <c r="C307" s="44"/>
      <c r="D307" s="243" t="s">
        <v>223</v>
      </c>
      <c r="E307" s="44"/>
      <c r="F307" s="244" t="s">
        <v>529</v>
      </c>
      <c r="G307" s="44"/>
      <c r="H307" s="44"/>
      <c r="I307" s="225"/>
      <c r="J307" s="44"/>
      <c r="K307" s="44"/>
      <c r="L307" s="48"/>
      <c r="M307" s="226"/>
      <c r="N307" s="227"/>
      <c r="O307" s="88"/>
      <c r="P307" s="88"/>
      <c r="Q307" s="88"/>
      <c r="R307" s="88"/>
      <c r="S307" s="88"/>
      <c r="T307" s="89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T307" s="20" t="s">
        <v>223</v>
      </c>
      <c r="AU307" s="20" t="s">
        <v>21</v>
      </c>
    </row>
    <row r="308" s="13" customFormat="1">
      <c r="A308" s="13"/>
      <c r="B308" s="228"/>
      <c r="C308" s="229"/>
      <c r="D308" s="223" t="s">
        <v>150</v>
      </c>
      <c r="E308" s="230" t="s">
        <v>44</v>
      </c>
      <c r="F308" s="231" t="s">
        <v>1479</v>
      </c>
      <c r="G308" s="229"/>
      <c r="H308" s="232">
        <v>4</v>
      </c>
      <c r="I308" s="233"/>
      <c r="J308" s="229"/>
      <c r="K308" s="229"/>
      <c r="L308" s="234"/>
      <c r="M308" s="235"/>
      <c r="N308" s="236"/>
      <c r="O308" s="236"/>
      <c r="P308" s="236"/>
      <c r="Q308" s="236"/>
      <c r="R308" s="236"/>
      <c r="S308" s="236"/>
      <c r="T308" s="237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8" t="s">
        <v>150</v>
      </c>
      <c r="AU308" s="238" t="s">
        <v>21</v>
      </c>
      <c r="AV308" s="13" t="s">
        <v>21</v>
      </c>
      <c r="AW308" s="13" t="s">
        <v>42</v>
      </c>
      <c r="AX308" s="13" t="s">
        <v>82</v>
      </c>
      <c r="AY308" s="238" t="s">
        <v>128</v>
      </c>
    </row>
    <row r="309" s="13" customFormat="1">
      <c r="A309" s="13"/>
      <c r="B309" s="228"/>
      <c r="C309" s="229"/>
      <c r="D309" s="223" t="s">
        <v>150</v>
      </c>
      <c r="E309" s="230" t="s">
        <v>44</v>
      </c>
      <c r="F309" s="231" t="s">
        <v>531</v>
      </c>
      <c r="G309" s="229"/>
      <c r="H309" s="232">
        <v>1</v>
      </c>
      <c r="I309" s="233"/>
      <c r="J309" s="229"/>
      <c r="K309" s="229"/>
      <c r="L309" s="234"/>
      <c r="M309" s="235"/>
      <c r="N309" s="236"/>
      <c r="O309" s="236"/>
      <c r="P309" s="236"/>
      <c r="Q309" s="236"/>
      <c r="R309" s="236"/>
      <c r="S309" s="236"/>
      <c r="T309" s="23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8" t="s">
        <v>150</v>
      </c>
      <c r="AU309" s="238" t="s">
        <v>21</v>
      </c>
      <c r="AV309" s="13" t="s">
        <v>21</v>
      </c>
      <c r="AW309" s="13" t="s">
        <v>42</v>
      </c>
      <c r="AX309" s="13" t="s">
        <v>82</v>
      </c>
      <c r="AY309" s="238" t="s">
        <v>128</v>
      </c>
    </row>
    <row r="310" s="13" customFormat="1">
      <c r="A310" s="13"/>
      <c r="B310" s="228"/>
      <c r="C310" s="229"/>
      <c r="D310" s="223" t="s">
        <v>150</v>
      </c>
      <c r="E310" s="230" t="s">
        <v>44</v>
      </c>
      <c r="F310" s="231" t="s">
        <v>1480</v>
      </c>
      <c r="G310" s="229"/>
      <c r="H310" s="232">
        <v>1</v>
      </c>
      <c r="I310" s="233"/>
      <c r="J310" s="229"/>
      <c r="K310" s="229"/>
      <c r="L310" s="234"/>
      <c r="M310" s="235"/>
      <c r="N310" s="236"/>
      <c r="O310" s="236"/>
      <c r="P310" s="236"/>
      <c r="Q310" s="236"/>
      <c r="R310" s="236"/>
      <c r="S310" s="236"/>
      <c r="T310" s="237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8" t="s">
        <v>150</v>
      </c>
      <c r="AU310" s="238" t="s">
        <v>21</v>
      </c>
      <c r="AV310" s="13" t="s">
        <v>21</v>
      </c>
      <c r="AW310" s="13" t="s">
        <v>42</v>
      </c>
      <c r="AX310" s="13" t="s">
        <v>82</v>
      </c>
      <c r="AY310" s="238" t="s">
        <v>128</v>
      </c>
    </row>
    <row r="311" s="13" customFormat="1">
      <c r="A311" s="13"/>
      <c r="B311" s="228"/>
      <c r="C311" s="229"/>
      <c r="D311" s="223" t="s">
        <v>150</v>
      </c>
      <c r="E311" s="230" t="s">
        <v>44</v>
      </c>
      <c r="F311" s="231" t="s">
        <v>1475</v>
      </c>
      <c r="G311" s="229"/>
      <c r="H311" s="232">
        <v>1</v>
      </c>
      <c r="I311" s="233"/>
      <c r="J311" s="229"/>
      <c r="K311" s="229"/>
      <c r="L311" s="234"/>
      <c r="M311" s="235"/>
      <c r="N311" s="236"/>
      <c r="O311" s="236"/>
      <c r="P311" s="236"/>
      <c r="Q311" s="236"/>
      <c r="R311" s="236"/>
      <c r="S311" s="236"/>
      <c r="T311" s="237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8" t="s">
        <v>150</v>
      </c>
      <c r="AU311" s="238" t="s">
        <v>21</v>
      </c>
      <c r="AV311" s="13" t="s">
        <v>21</v>
      </c>
      <c r="AW311" s="13" t="s">
        <v>42</v>
      </c>
      <c r="AX311" s="13" t="s">
        <v>82</v>
      </c>
      <c r="AY311" s="238" t="s">
        <v>128</v>
      </c>
    </row>
    <row r="312" s="13" customFormat="1">
      <c r="A312" s="13"/>
      <c r="B312" s="228"/>
      <c r="C312" s="229"/>
      <c r="D312" s="223" t="s">
        <v>150</v>
      </c>
      <c r="E312" s="230" t="s">
        <v>44</v>
      </c>
      <c r="F312" s="231" t="s">
        <v>1481</v>
      </c>
      <c r="G312" s="229"/>
      <c r="H312" s="232">
        <v>2</v>
      </c>
      <c r="I312" s="233"/>
      <c r="J312" s="229"/>
      <c r="K312" s="229"/>
      <c r="L312" s="234"/>
      <c r="M312" s="235"/>
      <c r="N312" s="236"/>
      <c r="O312" s="236"/>
      <c r="P312" s="236"/>
      <c r="Q312" s="236"/>
      <c r="R312" s="236"/>
      <c r="S312" s="236"/>
      <c r="T312" s="23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8" t="s">
        <v>150</v>
      </c>
      <c r="AU312" s="238" t="s">
        <v>21</v>
      </c>
      <c r="AV312" s="13" t="s">
        <v>21</v>
      </c>
      <c r="AW312" s="13" t="s">
        <v>42</v>
      </c>
      <c r="AX312" s="13" t="s">
        <v>82</v>
      </c>
      <c r="AY312" s="238" t="s">
        <v>128</v>
      </c>
    </row>
    <row r="313" s="14" customFormat="1">
      <c r="A313" s="14"/>
      <c r="B313" s="245"/>
      <c r="C313" s="246"/>
      <c r="D313" s="223" t="s">
        <v>150</v>
      </c>
      <c r="E313" s="247" t="s">
        <v>44</v>
      </c>
      <c r="F313" s="248" t="s">
        <v>245</v>
      </c>
      <c r="G313" s="246"/>
      <c r="H313" s="249">
        <v>9</v>
      </c>
      <c r="I313" s="250"/>
      <c r="J313" s="246"/>
      <c r="K313" s="246"/>
      <c r="L313" s="251"/>
      <c r="M313" s="252"/>
      <c r="N313" s="253"/>
      <c r="O313" s="253"/>
      <c r="P313" s="253"/>
      <c r="Q313" s="253"/>
      <c r="R313" s="253"/>
      <c r="S313" s="253"/>
      <c r="T313" s="25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5" t="s">
        <v>150</v>
      </c>
      <c r="AU313" s="255" t="s">
        <v>21</v>
      </c>
      <c r="AV313" s="14" t="s">
        <v>146</v>
      </c>
      <c r="AW313" s="14" t="s">
        <v>42</v>
      </c>
      <c r="AX313" s="14" t="s">
        <v>90</v>
      </c>
      <c r="AY313" s="255" t="s">
        <v>128</v>
      </c>
    </row>
    <row r="314" s="2" customFormat="1">
      <c r="A314" s="42"/>
      <c r="B314" s="43"/>
      <c r="C314" s="44"/>
      <c r="D314" s="223" t="s">
        <v>251</v>
      </c>
      <c r="E314" s="44"/>
      <c r="F314" s="256" t="s">
        <v>489</v>
      </c>
      <c r="G314" s="44"/>
      <c r="H314" s="44"/>
      <c r="I314" s="44"/>
      <c r="J314" s="44"/>
      <c r="K314" s="44"/>
      <c r="L314" s="48"/>
      <c r="M314" s="226"/>
      <c r="N314" s="227"/>
      <c r="O314" s="88"/>
      <c r="P314" s="88"/>
      <c r="Q314" s="88"/>
      <c r="R314" s="88"/>
      <c r="S314" s="88"/>
      <c r="T314" s="89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U314" s="20" t="s">
        <v>21</v>
      </c>
    </row>
    <row r="315" s="2" customFormat="1">
      <c r="A315" s="42"/>
      <c r="B315" s="43"/>
      <c r="C315" s="44"/>
      <c r="D315" s="223" t="s">
        <v>251</v>
      </c>
      <c r="E315" s="44"/>
      <c r="F315" s="257" t="s">
        <v>192</v>
      </c>
      <c r="G315" s="44"/>
      <c r="H315" s="258">
        <v>26</v>
      </c>
      <c r="I315" s="44"/>
      <c r="J315" s="44"/>
      <c r="K315" s="44"/>
      <c r="L315" s="48"/>
      <c r="M315" s="226"/>
      <c r="N315" s="227"/>
      <c r="O315" s="88"/>
      <c r="P315" s="88"/>
      <c r="Q315" s="88"/>
      <c r="R315" s="88"/>
      <c r="S315" s="88"/>
      <c r="T315" s="89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U315" s="20" t="s">
        <v>21</v>
      </c>
    </row>
    <row r="316" s="2" customFormat="1">
      <c r="A316" s="42"/>
      <c r="B316" s="43"/>
      <c r="C316" s="44"/>
      <c r="D316" s="223" t="s">
        <v>251</v>
      </c>
      <c r="E316" s="44"/>
      <c r="F316" s="257" t="s">
        <v>337</v>
      </c>
      <c r="G316" s="44"/>
      <c r="H316" s="258">
        <v>-3</v>
      </c>
      <c r="I316" s="44"/>
      <c r="J316" s="44"/>
      <c r="K316" s="44"/>
      <c r="L316" s="48"/>
      <c r="M316" s="226"/>
      <c r="N316" s="227"/>
      <c r="O316" s="88"/>
      <c r="P316" s="88"/>
      <c r="Q316" s="88"/>
      <c r="R316" s="88"/>
      <c r="S316" s="88"/>
      <c r="T316" s="89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U316" s="20" t="s">
        <v>21</v>
      </c>
    </row>
    <row r="317" s="2" customFormat="1">
      <c r="A317" s="42"/>
      <c r="B317" s="43"/>
      <c r="C317" s="44"/>
      <c r="D317" s="223" t="s">
        <v>251</v>
      </c>
      <c r="E317" s="44"/>
      <c r="F317" s="257" t="s">
        <v>245</v>
      </c>
      <c r="G317" s="44"/>
      <c r="H317" s="258">
        <v>23</v>
      </c>
      <c r="I317" s="44"/>
      <c r="J317" s="44"/>
      <c r="K317" s="44"/>
      <c r="L317" s="48"/>
      <c r="M317" s="226"/>
      <c r="N317" s="227"/>
      <c r="O317" s="88"/>
      <c r="P317" s="88"/>
      <c r="Q317" s="88"/>
      <c r="R317" s="88"/>
      <c r="S317" s="88"/>
      <c r="T317" s="89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U317" s="20" t="s">
        <v>21</v>
      </c>
    </row>
    <row r="318" s="2" customFormat="1" ht="16.5" customHeight="1">
      <c r="A318" s="42"/>
      <c r="B318" s="43"/>
      <c r="C318" s="270" t="s">
        <v>29</v>
      </c>
      <c r="D318" s="270" t="s">
        <v>368</v>
      </c>
      <c r="E318" s="271" t="s">
        <v>568</v>
      </c>
      <c r="F318" s="272" t="s">
        <v>569</v>
      </c>
      <c r="G318" s="273" t="s">
        <v>388</v>
      </c>
      <c r="H318" s="274">
        <v>2</v>
      </c>
      <c r="I318" s="275"/>
      <c r="J318" s="276">
        <f>ROUND(I318*H318,2)</f>
        <v>0</v>
      </c>
      <c r="K318" s="272" t="s">
        <v>221</v>
      </c>
      <c r="L318" s="277"/>
      <c r="M318" s="278" t="s">
        <v>44</v>
      </c>
      <c r="N318" s="279" t="s">
        <v>53</v>
      </c>
      <c r="O318" s="88"/>
      <c r="P318" s="219">
        <f>O318*H318</f>
        <v>0</v>
      </c>
      <c r="Q318" s="219">
        <v>0.012</v>
      </c>
      <c r="R318" s="219">
        <f>Q318*H318</f>
        <v>0.024</v>
      </c>
      <c r="S318" s="219">
        <v>0</v>
      </c>
      <c r="T318" s="220">
        <f>S318*H318</f>
        <v>0</v>
      </c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R318" s="221" t="s">
        <v>165</v>
      </c>
      <c r="AT318" s="221" t="s">
        <v>368</v>
      </c>
      <c r="AU318" s="221" t="s">
        <v>21</v>
      </c>
      <c r="AY318" s="20" t="s">
        <v>128</v>
      </c>
      <c r="BE318" s="222">
        <f>IF(N318="základní",J318,0)</f>
        <v>0</v>
      </c>
      <c r="BF318" s="222">
        <f>IF(N318="snížená",J318,0)</f>
        <v>0</v>
      </c>
      <c r="BG318" s="222">
        <f>IF(N318="zákl. přenesená",J318,0)</f>
        <v>0</v>
      </c>
      <c r="BH318" s="222">
        <f>IF(N318="sníž. přenesená",J318,0)</f>
        <v>0</v>
      </c>
      <c r="BI318" s="222">
        <f>IF(N318="nulová",J318,0)</f>
        <v>0</v>
      </c>
      <c r="BJ318" s="20" t="s">
        <v>90</v>
      </c>
      <c r="BK318" s="222">
        <f>ROUND(I318*H318,2)</f>
        <v>0</v>
      </c>
      <c r="BL318" s="20" t="s">
        <v>146</v>
      </c>
      <c r="BM318" s="221" t="s">
        <v>1482</v>
      </c>
    </row>
    <row r="319" s="2" customFormat="1" ht="16.5" customHeight="1">
      <c r="A319" s="42"/>
      <c r="B319" s="43"/>
      <c r="C319" s="270" t="s">
        <v>494</v>
      </c>
      <c r="D319" s="270" t="s">
        <v>368</v>
      </c>
      <c r="E319" s="271" t="s">
        <v>563</v>
      </c>
      <c r="F319" s="272" t="s">
        <v>564</v>
      </c>
      <c r="G319" s="273" t="s">
        <v>388</v>
      </c>
      <c r="H319" s="274">
        <v>4.04</v>
      </c>
      <c r="I319" s="275"/>
      <c r="J319" s="276">
        <f>ROUND(I319*H319,2)</f>
        <v>0</v>
      </c>
      <c r="K319" s="272" t="s">
        <v>221</v>
      </c>
      <c r="L319" s="277"/>
      <c r="M319" s="278" t="s">
        <v>44</v>
      </c>
      <c r="N319" s="279" t="s">
        <v>53</v>
      </c>
      <c r="O319" s="88"/>
      <c r="P319" s="219">
        <f>O319*H319</f>
        <v>0</v>
      </c>
      <c r="Q319" s="219">
        <v>0.014500000000000001</v>
      </c>
      <c r="R319" s="219">
        <f>Q319*H319</f>
        <v>0.05858</v>
      </c>
      <c r="S319" s="219">
        <v>0</v>
      </c>
      <c r="T319" s="220">
        <f>S319*H319</f>
        <v>0</v>
      </c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R319" s="221" t="s">
        <v>165</v>
      </c>
      <c r="AT319" s="221" t="s">
        <v>368</v>
      </c>
      <c r="AU319" s="221" t="s">
        <v>21</v>
      </c>
      <c r="AY319" s="20" t="s">
        <v>128</v>
      </c>
      <c r="BE319" s="222">
        <f>IF(N319="základní",J319,0)</f>
        <v>0</v>
      </c>
      <c r="BF319" s="222">
        <f>IF(N319="snížená",J319,0)</f>
        <v>0</v>
      </c>
      <c r="BG319" s="222">
        <f>IF(N319="zákl. přenesená",J319,0)</f>
        <v>0</v>
      </c>
      <c r="BH319" s="222">
        <f>IF(N319="sníž. přenesená",J319,0)</f>
        <v>0</v>
      </c>
      <c r="BI319" s="222">
        <f>IF(N319="nulová",J319,0)</f>
        <v>0</v>
      </c>
      <c r="BJ319" s="20" t="s">
        <v>90</v>
      </c>
      <c r="BK319" s="222">
        <f>ROUND(I319*H319,2)</f>
        <v>0</v>
      </c>
      <c r="BL319" s="20" t="s">
        <v>146</v>
      </c>
      <c r="BM319" s="221" t="s">
        <v>565</v>
      </c>
    </row>
    <row r="320" s="13" customFormat="1">
      <c r="A320" s="13"/>
      <c r="B320" s="228"/>
      <c r="C320" s="229"/>
      <c r="D320" s="223" t="s">
        <v>150</v>
      </c>
      <c r="E320" s="229"/>
      <c r="F320" s="231" t="s">
        <v>1483</v>
      </c>
      <c r="G320" s="229"/>
      <c r="H320" s="232">
        <v>4.04</v>
      </c>
      <c r="I320" s="233"/>
      <c r="J320" s="229"/>
      <c r="K320" s="229"/>
      <c r="L320" s="234"/>
      <c r="M320" s="235"/>
      <c r="N320" s="236"/>
      <c r="O320" s="236"/>
      <c r="P320" s="236"/>
      <c r="Q320" s="236"/>
      <c r="R320" s="236"/>
      <c r="S320" s="236"/>
      <c r="T320" s="237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8" t="s">
        <v>150</v>
      </c>
      <c r="AU320" s="238" t="s">
        <v>21</v>
      </c>
      <c r="AV320" s="13" t="s">
        <v>21</v>
      </c>
      <c r="AW320" s="13" t="s">
        <v>4</v>
      </c>
      <c r="AX320" s="13" t="s">
        <v>90</v>
      </c>
      <c r="AY320" s="238" t="s">
        <v>128</v>
      </c>
    </row>
    <row r="321" s="2" customFormat="1" ht="16.5" customHeight="1">
      <c r="A321" s="42"/>
      <c r="B321" s="43"/>
      <c r="C321" s="270" t="s">
        <v>499</v>
      </c>
      <c r="D321" s="270" t="s">
        <v>368</v>
      </c>
      <c r="E321" s="271" t="s">
        <v>1484</v>
      </c>
      <c r="F321" s="272" t="s">
        <v>1485</v>
      </c>
      <c r="G321" s="273" t="s">
        <v>388</v>
      </c>
      <c r="H321" s="274">
        <v>1.01</v>
      </c>
      <c r="I321" s="275"/>
      <c r="J321" s="276">
        <f>ROUND(I321*H321,2)</f>
        <v>0</v>
      </c>
      <c r="K321" s="272" t="s">
        <v>221</v>
      </c>
      <c r="L321" s="277"/>
      <c r="M321" s="278" t="s">
        <v>44</v>
      </c>
      <c r="N321" s="279" t="s">
        <v>53</v>
      </c>
      <c r="O321" s="88"/>
      <c r="P321" s="219">
        <f>O321*H321</f>
        <v>0</v>
      </c>
      <c r="Q321" s="219">
        <v>0.024199999999999999</v>
      </c>
      <c r="R321" s="219">
        <f>Q321*H321</f>
        <v>0.024441999999999998</v>
      </c>
      <c r="S321" s="219">
        <v>0</v>
      </c>
      <c r="T321" s="220">
        <f>S321*H321</f>
        <v>0</v>
      </c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R321" s="221" t="s">
        <v>165</v>
      </c>
      <c r="AT321" s="221" t="s">
        <v>368</v>
      </c>
      <c r="AU321" s="221" t="s">
        <v>21</v>
      </c>
      <c r="AY321" s="20" t="s">
        <v>128</v>
      </c>
      <c r="BE321" s="222">
        <f>IF(N321="základní",J321,0)</f>
        <v>0</v>
      </c>
      <c r="BF321" s="222">
        <f>IF(N321="snížená",J321,0)</f>
        <v>0</v>
      </c>
      <c r="BG321" s="222">
        <f>IF(N321="zákl. přenesená",J321,0)</f>
        <v>0</v>
      </c>
      <c r="BH321" s="222">
        <f>IF(N321="sníž. přenesená",J321,0)</f>
        <v>0</v>
      </c>
      <c r="BI321" s="222">
        <f>IF(N321="nulová",J321,0)</f>
        <v>0</v>
      </c>
      <c r="BJ321" s="20" t="s">
        <v>90</v>
      </c>
      <c r="BK321" s="222">
        <f>ROUND(I321*H321,2)</f>
        <v>0</v>
      </c>
      <c r="BL321" s="20" t="s">
        <v>146</v>
      </c>
      <c r="BM321" s="221" t="s">
        <v>1486</v>
      </c>
    </row>
    <row r="322" s="13" customFormat="1">
      <c r="A322" s="13"/>
      <c r="B322" s="228"/>
      <c r="C322" s="229"/>
      <c r="D322" s="223" t="s">
        <v>150</v>
      </c>
      <c r="E322" s="229"/>
      <c r="F322" s="231" t="s">
        <v>498</v>
      </c>
      <c r="G322" s="229"/>
      <c r="H322" s="232">
        <v>1.01</v>
      </c>
      <c r="I322" s="233"/>
      <c r="J322" s="229"/>
      <c r="K322" s="229"/>
      <c r="L322" s="234"/>
      <c r="M322" s="235"/>
      <c r="N322" s="236"/>
      <c r="O322" s="236"/>
      <c r="P322" s="236"/>
      <c r="Q322" s="236"/>
      <c r="R322" s="236"/>
      <c r="S322" s="236"/>
      <c r="T322" s="237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8" t="s">
        <v>150</v>
      </c>
      <c r="AU322" s="238" t="s">
        <v>21</v>
      </c>
      <c r="AV322" s="13" t="s">
        <v>21</v>
      </c>
      <c r="AW322" s="13" t="s">
        <v>4</v>
      </c>
      <c r="AX322" s="13" t="s">
        <v>90</v>
      </c>
      <c r="AY322" s="238" t="s">
        <v>128</v>
      </c>
    </row>
    <row r="323" s="2" customFormat="1" ht="16.5" customHeight="1">
      <c r="A323" s="42"/>
      <c r="B323" s="43"/>
      <c r="C323" s="270" t="s">
        <v>503</v>
      </c>
      <c r="D323" s="270" t="s">
        <v>368</v>
      </c>
      <c r="E323" s="271" t="s">
        <v>1140</v>
      </c>
      <c r="F323" s="272" t="s">
        <v>1141</v>
      </c>
      <c r="G323" s="273" t="s">
        <v>388</v>
      </c>
      <c r="H323" s="274">
        <v>1.01</v>
      </c>
      <c r="I323" s="275"/>
      <c r="J323" s="276">
        <f>ROUND(I323*H323,2)</f>
        <v>0</v>
      </c>
      <c r="K323" s="272" t="s">
        <v>221</v>
      </c>
      <c r="L323" s="277"/>
      <c r="M323" s="278" t="s">
        <v>44</v>
      </c>
      <c r="N323" s="279" t="s">
        <v>53</v>
      </c>
      <c r="O323" s="88"/>
      <c r="P323" s="219">
        <f>O323*H323</f>
        <v>0</v>
      </c>
      <c r="Q323" s="219">
        <v>0.018010000000000002</v>
      </c>
      <c r="R323" s="219">
        <f>Q323*H323</f>
        <v>0.018190100000000001</v>
      </c>
      <c r="S323" s="219">
        <v>0</v>
      </c>
      <c r="T323" s="220">
        <f>S323*H323</f>
        <v>0</v>
      </c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R323" s="221" t="s">
        <v>165</v>
      </c>
      <c r="AT323" s="221" t="s">
        <v>368</v>
      </c>
      <c r="AU323" s="221" t="s">
        <v>21</v>
      </c>
      <c r="AY323" s="20" t="s">
        <v>128</v>
      </c>
      <c r="BE323" s="222">
        <f>IF(N323="základní",J323,0)</f>
        <v>0</v>
      </c>
      <c r="BF323" s="222">
        <f>IF(N323="snížená",J323,0)</f>
        <v>0</v>
      </c>
      <c r="BG323" s="222">
        <f>IF(N323="zákl. přenesená",J323,0)</f>
        <v>0</v>
      </c>
      <c r="BH323" s="222">
        <f>IF(N323="sníž. přenesená",J323,0)</f>
        <v>0</v>
      </c>
      <c r="BI323" s="222">
        <f>IF(N323="nulová",J323,0)</f>
        <v>0</v>
      </c>
      <c r="BJ323" s="20" t="s">
        <v>90</v>
      </c>
      <c r="BK323" s="222">
        <f>ROUND(I323*H323,2)</f>
        <v>0</v>
      </c>
      <c r="BL323" s="20" t="s">
        <v>146</v>
      </c>
      <c r="BM323" s="221" t="s">
        <v>1487</v>
      </c>
    </row>
    <row r="324" s="13" customFormat="1">
      <c r="A324" s="13"/>
      <c r="B324" s="228"/>
      <c r="C324" s="229"/>
      <c r="D324" s="223" t="s">
        <v>150</v>
      </c>
      <c r="E324" s="229"/>
      <c r="F324" s="231" t="s">
        <v>498</v>
      </c>
      <c r="G324" s="229"/>
      <c r="H324" s="232">
        <v>1.01</v>
      </c>
      <c r="I324" s="233"/>
      <c r="J324" s="229"/>
      <c r="K324" s="229"/>
      <c r="L324" s="234"/>
      <c r="M324" s="235"/>
      <c r="N324" s="236"/>
      <c r="O324" s="236"/>
      <c r="P324" s="236"/>
      <c r="Q324" s="236"/>
      <c r="R324" s="236"/>
      <c r="S324" s="236"/>
      <c r="T324" s="23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8" t="s">
        <v>150</v>
      </c>
      <c r="AU324" s="238" t="s">
        <v>21</v>
      </c>
      <c r="AV324" s="13" t="s">
        <v>21</v>
      </c>
      <c r="AW324" s="13" t="s">
        <v>4</v>
      </c>
      <c r="AX324" s="13" t="s">
        <v>90</v>
      </c>
      <c r="AY324" s="238" t="s">
        <v>128</v>
      </c>
    </row>
    <row r="325" s="2" customFormat="1" ht="16.5" customHeight="1">
      <c r="A325" s="42"/>
      <c r="B325" s="43"/>
      <c r="C325" s="270" t="s">
        <v>507</v>
      </c>
      <c r="D325" s="270" t="s">
        <v>368</v>
      </c>
      <c r="E325" s="271" t="s">
        <v>572</v>
      </c>
      <c r="F325" s="272" t="s">
        <v>573</v>
      </c>
      <c r="G325" s="273" t="s">
        <v>388</v>
      </c>
      <c r="H325" s="274">
        <v>1.01</v>
      </c>
      <c r="I325" s="275"/>
      <c r="J325" s="276">
        <f>ROUND(I325*H325,2)</f>
        <v>0</v>
      </c>
      <c r="K325" s="272" t="s">
        <v>221</v>
      </c>
      <c r="L325" s="277"/>
      <c r="M325" s="278" t="s">
        <v>44</v>
      </c>
      <c r="N325" s="279" t="s">
        <v>53</v>
      </c>
      <c r="O325" s="88"/>
      <c r="P325" s="219">
        <f>O325*H325</f>
        <v>0</v>
      </c>
      <c r="Q325" s="219">
        <v>0.025000000000000001</v>
      </c>
      <c r="R325" s="219">
        <f>Q325*H325</f>
        <v>0.025250000000000002</v>
      </c>
      <c r="S325" s="219">
        <v>0</v>
      </c>
      <c r="T325" s="220">
        <f>S325*H325</f>
        <v>0</v>
      </c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R325" s="221" t="s">
        <v>165</v>
      </c>
      <c r="AT325" s="221" t="s">
        <v>368</v>
      </c>
      <c r="AU325" s="221" t="s">
        <v>21</v>
      </c>
      <c r="AY325" s="20" t="s">
        <v>128</v>
      </c>
      <c r="BE325" s="222">
        <f>IF(N325="základní",J325,0)</f>
        <v>0</v>
      </c>
      <c r="BF325" s="222">
        <f>IF(N325="snížená",J325,0)</f>
        <v>0</v>
      </c>
      <c r="BG325" s="222">
        <f>IF(N325="zákl. přenesená",J325,0)</f>
        <v>0</v>
      </c>
      <c r="BH325" s="222">
        <f>IF(N325="sníž. přenesená",J325,0)</f>
        <v>0</v>
      </c>
      <c r="BI325" s="222">
        <f>IF(N325="nulová",J325,0)</f>
        <v>0</v>
      </c>
      <c r="BJ325" s="20" t="s">
        <v>90</v>
      </c>
      <c r="BK325" s="222">
        <f>ROUND(I325*H325,2)</f>
        <v>0</v>
      </c>
      <c r="BL325" s="20" t="s">
        <v>146</v>
      </c>
      <c r="BM325" s="221" t="s">
        <v>574</v>
      </c>
    </row>
    <row r="326" s="13" customFormat="1">
      <c r="A326" s="13"/>
      <c r="B326" s="228"/>
      <c r="C326" s="229"/>
      <c r="D326" s="223" t="s">
        <v>150</v>
      </c>
      <c r="E326" s="229"/>
      <c r="F326" s="231" t="s">
        <v>498</v>
      </c>
      <c r="G326" s="229"/>
      <c r="H326" s="232">
        <v>1.01</v>
      </c>
      <c r="I326" s="233"/>
      <c r="J326" s="229"/>
      <c r="K326" s="229"/>
      <c r="L326" s="234"/>
      <c r="M326" s="235"/>
      <c r="N326" s="236"/>
      <c r="O326" s="236"/>
      <c r="P326" s="236"/>
      <c r="Q326" s="236"/>
      <c r="R326" s="236"/>
      <c r="S326" s="236"/>
      <c r="T326" s="23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8" t="s">
        <v>150</v>
      </c>
      <c r="AU326" s="238" t="s">
        <v>21</v>
      </c>
      <c r="AV326" s="13" t="s">
        <v>21</v>
      </c>
      <c r="AW326" s="13" t="s">
        <v>4</v>
      </c>
      <c r="AX326" s="13" t="s">
        <v>90</v>
      </c>
      <c r="AY326" s="238" t="s">
        <v>128</v>
      </c>
    </row>
    <row r="327" s="2" customFormat="1" ht="24.15" customHeight="1">
      <c r="A327" s="42"/>
      <c r="B327" s="43"/>
      <c r="C327" s="210" t="s">
        <v>511</v>
      </c>
      <c r="D327" s="210" t="s">
        <v>131</v>
      </c>
      <c r="E327" s="211" t="s">
        <v>576</v>
      </c>
      <c r="F327" s="212" t="s">
        <v>577</v>
      </c>
      <c r="G327" s="213" t="s">
        <v>388</v>
      </c>
      <c r="H327" s="214">
        <v>2</v>
      </c>
      <c r="I327" s="215"/>
      <c r="J327" s="216">
        <f>ROUND(I327*H327,2)</f>
        <v>0</v>
      </c>
      <c r="K327" s="212" t="s">
        <v>221</v>
      </c>
      <c r="L327" s="48"/>
      <c r="M327" s="217" t="s">
        <v>44</v>
      </c>
      <c r="N327" s="218" t="s">
        <v>53</v>
      </c>
      <c r="O327" s="88"/>
      <c r="P327" s="219">
        <f>O327*H327</f>
        <v>0</v>
      </c>
      <c r="Q327" s="219">
        <v>0.0042900000000000004</v>
      </c>
      <c r="R327" s="219">
        <f>Q327*H327</f>
        <v>0.0085800000000000008</v>
      </c>
      <c r="S327" s="219">
        <v>0</v>
      </c>
      <c r="T327" s="220">
        <f>S327*H327</f>
        <v>0</v>
      </c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R327" s="221" t="s">
        <v>146</v>
      </c>
      <c r="AT327" s="221" t="s">
        <v>131</v>
      </c>
      <c r="AU327" s="221" t="s">
        <v>21</v>
      </c>
      <c r="AY327" s="20" t="s">
        <v>128</v>
      </c>
      <c r="BE327" s="222">
        <f>IF(N327="základní",J327,0)</f>
        <v>0</v>
      </c>
      <c r="BF327" s="222">
        <f>IF(N327="snížená",J327,0)</f>
        <v>0</v>
      </c>
      <c r="BG327" s="222">
        <f>IF(N327="zákl. přenesená",J327,0)</f>
        <v>0</v>
      </c>
      <c r="BH327" s="222">
        <f>IF(N327="sníž. přenesená",J327,0)</f>
        <v>0</v>
      </c>
      <c r="BI327" s="222">
        <f>IF(N327="nulová",J327,0)</f>
        <v>0</v>
      </c>
      <c r="BJ327" s="20" t="s">
        <v>90</v>
      </c>
      <c r="BK327" s="222">
        <f>ROUND(I327*H327,2)</f>
        <v>0</v>
      </c>
      <c r="BL327" s="20" t="s">
        <v>146</v>
      </c>
      <c r="BM327" s="221" t="s">
        <v>578</v>
      </c>
    </row>
    <row r="328" s="2" customFormat="1">
      <c r="A328" s="42"/>
      <c r="B328" s="43"/>
      <c r="C328" s="44"/>
      <c r="D328" s="243" t="s">
        <v>223</v>
      </c>
      <c r="E328" s="44"/>
      <c r="F328" s="244" t="s">
        <v>579</v>
      </c>
      <c r="G328" s="44"/>
      <c r="H328" s="44"/>
      <c r="I328" s="225"/>
      <c r="J328" s="44"/>
      <c r="K328" s="44"/>
      <c r="L328" s="48"/>
      <c r="M328" s="226"/>
      <c r="N328" s="227"/>
      <c r="O328" s="88"/>
      <c r="P328" s="88"/>
      <c r="Q328" s="88"/>
      <c r="R328" s="88"/>
      <c r="S328" s="88"/>
      <c r="T328" s="89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T328" s="20" t="s">
        <v>223</v>
      </c>
      <c r="AU328" s="20" t="s">
        <v>21</v>
      </c>
    </row>
    <row r="329" s="13" customFormat="1">
      <c r="A329" s="13"/>
      <c r="B329" s="228"/>
      <c r="C329" s="229"/>
      <c r="D329" s="223" t="s">
        <v>150</v>
      </c>
      <c r="E329" s="230" t="s">
        <v>44</v>
      </c>
      <c r="F329" s="231" t="s">
        <v>1149</v>
      </c>
      <c r="G329" s="229"/>
      <c r="H329" s="232">
        <v>1</v>
      </c>
      <c r="I329" s="233"/>
      <c r="J329" s="229"/>
      <c r="K329" s="229"/>
      <c r="L329" s="234"/>
      <c r="M329" s="235"/>
      <c r="N329" s="236"/>
      <c r="O329" s="236"/>
      <c r="P329" s="236"/>
      <c r="Q329" s="236"/>
      <c r="R329" s="236"/>
      <c r="S329" s="236"/>
      <c r="T329" s="237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8" t="s">
        <v>150</v>
      </c>
      <c r="AU329" s="238" t="s">
        <v>21</v>
      </c>
      <c r="AV329" s="13" t="s">
        <v>21</v>
      </c>
      <c r="AW329" s="13" t="s">
        <v>42</v>
      </c>
      <c r="AX329" s="13" t="s">
        <v>82</v>
      </c>
      <c r="AY329" s="238" t="s">
        <v>128</v>
      </c>
    </row>
    <row r="330" s="13" customFormat="1">
      <c r="A330" s="13"/>
      <c r="B330" s="228"/>
      <c r="C330" s="229"/>
      <c r="D330" s="223" t="s">
        <v>150</v>
      </c>
      <c r="E330" s="230" t="s">
        <v>44</v>
      </c>
      <c r="F330" s="231" t="s">
        <v>1488</v>
      </c>
      <c r="G330" s="229"/>
      <c r="H330" s="232">
        <v>1</v>
      </c>
      <c r="I330" s="233"/>
      <c r="J330" s="229"/>
      <c r="K330" s="229"/>
      <c r="L330" s="234"/>
      <c r="M330" s="235"/>
      <c r="N330" s="236"/>
      <c r="O330" s="236"/>
      <c r="P330" s="236"/>
      <c r="Q330" s="236"/>
      <c r="R330" s="236"/>
      <c r="S330" s="236"/>
      <c r="T330" s="237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8" t="s">
        <v>150</v>
      </c>
      <c r="AU330" s="238" t="s">
        <v>21</v>
      </c>
      <c r="AV330" s="13" t="s">
        <v>21</v>
      </c>
      <c r="AW330" s="13" t="s">
        <v>42</v>
      </c>
      <c r="AX330" s="13" t="s">
        <v>82</v>
      </c>
      <c r="AY330" s="238" t="s">
        <v>128</v>
      </c>
    </row>
    <row r="331" s="14" customFormat="1">
      <c r="A331" s="14"/>
      <c r="B331" s="245"/>
      <c r="C331" s="246"/>
      <c r="D331" s="223" t="s">
        <v>150</v>
      </c>
      <c r="E331" s="247" t="s">
        <v>44</v>
      </c>
      <c r="F331" s="248" t="s">
        <v>245</v>
      </c>
      <c r="G331" s="246"/>
      <c r="H331" s="249">
        <v>2</v>
      </c>
      <c r="I331" s="250"/>
      <c r="J331" s="246"/>
      <c r="K331" s="246"/>
      <c r="L331" s="251"/>
      <c r="M331" s="252"/>
      <c r="N331" s="253"/>
      <c r="O331" s="253"/>
      <c r="P331" s="253"/>
      <c r="Q331" s="253"/>
      <c r="R331" s="253"/>
      <c r="S331" s="253"/>
      <c r="T331" s="25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5" t="s">
        <v>150</v>
      </c>
      <c r="AU331" s="255" t="s">
        <v>21</v>
      </c>
      <c r="AV331" s="14" t="s">
        <v>146</v>
      </c>
      <c r="AW331" s="14" t="s">
        <v>42</v>
      </c>
      <c r="AX331" s="14" t="s">
        <v>90</v>
      </c>
      <c r="AY331" s="255" t="s">
        <v>128</v>
      </c>
    </row>
    <row r="332" s="2" customFormat="1" ht="16.5" customHeight="1">
      <c r="A332" s="42"/>
      <c r="B332" s="43"/>
      <c r="C332" s="270" t="s">
        <v>518</v>
      </c>
      <c r="D332" s="270" t="s">
        <v>368</v>
      </c>
      <c r="E332" s="271" t="s">
        <v>583</v>
      </c>
      <c r="F332" s="272" t="s">
        <v>584</v>
      </c>
      <c r="G332" s="273" t="s">
        <v>388</v>
      </c>
      <c r="H332" s="274">
        <v>1.01</v>
      </c>
      <c r="I332" s="275"/>
      <c r="J332" s="276">
        <f>ROUND(I332*H332,2)</f>
        <v>0</v>
      </c>
      <c r="K332" s="272" t="s">
        <v>221</v>
      </c>
      <c r="L332" s="277"/>
      <c r="M332" s="278" t="s">
        <v>44</v>
      </c>
      <c r="N332" s="279" t="s">
        <v>53</v>
      </c>
      <c r="O332" s="88"/>
      <c r="P332" s="219">
        <f>O332*H332</f>
        <v>0</v>
      </c>
      <c r="Q332" s="219">
        <v>0.042000000000000003</v>
      </c>
      <c r="R332" s="219">
        <f>Q332*H332</f>
        <v>0.042420000000000006</v>
      </c>
      <c r="S332" s="219">
        <v>0</v>
      </c>
      <c r="T332" s="220">
        <f>S332*H332</f>
        <v>0</v>
      </c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R332" s="221" t="s">
        <v>165</v>
      </c>
      <c r="AT332" s="221" t="s">
        <v>368</v>
      </c>
      <c r="AU332" s="221" t="s">
        <v>21</v>
      </c>
      <c r="AY332" s="20" t="s">
        <v>128</v>
      </c>
      <c r="BE332" s="222">
        <f>IF(N332="základní",J332,0)</f>
        <v>0</v>
      </c>
      <c r="BF332" s="222">
        <f>IF(N332="snížená",J332,0)</f>
        <v>0</v>
      </c>
      <c r="BG332" s="222">
        <f>IF(N332="zákl. přenesená",J332,0)</f>
        <v>0</v>
      </c>
      <c r="BH332" s="222">
        <f>IF(N332="sníž. přenesená",J332,0)</f>
        <v>0</v>
      </c>
      <c r="BI332" s="222">
        <f>IF(N332="nulová",J332,0)</f>
        <v>0</v>
      </c>
      <c r="BJ332" s="20" t="s">
        <v>90</v>
      </c>
      <c r="BK332" s="222">
        <f>ROUND(I332*H332,2)</f>
        <v>0</v>
      </c>
      <c r="BL332" s="20" t="s">
        <v>146</v>
      </c>
      <c r="BM332" s="221" t="s">
        <v>585</v>
      </c>
    </row>
    <row r="333" s="13" customFormat="1">
      <c r="A333" s="13"/>
      <c r="B333" s="228"/>
      <c r="C333" s="229"/>
      <c r="D333" s="223" t="s">
        <v>150</v>
      </c>
      <c r="E333" s="229"/>
      <c r="F333" s="231" t="s">
        <v>498</v>
      </c>
      <c r="G333" s="229"/>
      <c r="H333" s="232">
        <v>1.01</v>
      </c>
      <c r="I333" s="233"/>
      <c r="J333" s="229"/>
      <c r="K333" s="229"/>
      <c r="L333" s="234"/>
      <c r="M333" s="235"/>
      <c r="N333" s="236"/>
      <c r="O333" s="236"/>
      <c r="P333" s="236"/>
      <c r="Q333" s="236"/>
      <c r="R333" s="236"/>
      <c r="S333" s="236"/>
      <c r="T333" s="237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8" t="s">
        <v>150</v>
      </c>
      <c r="AU333" s="238" t="s">
        <v>21</v>
      </c>
      <c r="AV333" s="13" t="s">
        <v>21</v>
      </c>
      <c r="AW333" s="13" t="s">
        <v>4</v>
      </c>
      <c r="AX333" s="13" t="s">
        <v>90</v>
      </c>
      <c r="AY333" s="238" t="s">
        <v>128</v>
      </c>
    </row>
    <row r="334" s="2" customFormat="1" ht="16.5" customHeight="1">
      <c r="A334" s="42"/>
      <c r="B334" s="43"/>
      <c r="C334" s="270" t="s">
        <v>198</v>
      </c>
      <c r="D334" s="270" t="s">
        <v>368</v>
      </c>
      <c r="E334" s="271" t="s">
        <v>1489</v>
      </c>
      <c r="F334" s="272" t="s">
        <v>1490</v>
      </c>
      <c r="G334" s="273" t="s">
        <v>388</v>
      </c>
      <c r="H334" s="274">
        <v>1.01</v>
      </c>
      <c r="I334" s="275"/>
      <c r="J334" s="276">
        <f>ROUND(I334*H334,2)</f>
        <v>0</v>
      </c>
      <c r="K334" s="272" t="s">
        <v>221</v>
      </c>
      <c r="L334" s="277"/>
      <c r="M334" s="278" t="s">
        <v>44</v>
      </c>
      <c r="N334" s="279" t="s">
        <v>53</v>
      </c>
      <c r="O334" s="88"/>
      <c r="P334" s="219">
        <f>O334*H334</f>
        <v>0</v>
      </c>
      <c r="Q334" s="219">
        <v>0.050000000000000003</v>
      </c>
      <c r="R334" s="219">
        <f>Q334*H334</f>
        <v>0.050500000000000003</v>
      </c>
      <c r="S334" s="219">
        <v>0</v>
      </c>
      <c r="T334" s="220">
        <f>S334*H334</f>
        <v>0</v>
      </c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R334" s="221" t="s">
        <v>165</v>
      </c>
      <c r="AT334" s="221" t="s">
        <v>368</v>
      </c>
      <c r="AU334" s="221" t="s">
        <v>21</v>
      </c>
      <c r="AY334" s="20" t="s">
        <v>128</v>
      </c>
      <c r="BE334" s="222">
        <f>IF(N334="základní",J334,0)</f>
        <v>0</v>
      </c>
      <c r="BF334" s="222">
        <f>IF(N334="snížená",J334,0)</f>
        <v>0</v>
      </c>
      <c r="BG334" s="222">
        <f>IF(N334="zákl. přenesená",J334,0)</f>
        <v>0</v>
      </c>
      <c r="BH334" s="222">
        <f>IF(N334="sníž. přenesená",J334,0)</f>
        <v>0</v>
      </c>
      <c r="BI334" s="222">
        <f>IF(N334="nulová",J334,0)</f>
        <v>0</v>
      </c>
      <c r="BJ334" s="20" t="s">
        <v>90</v>
      </c>
      <c r="BK334" s="222">
        <f>ROUND(I334*H334,2)</f>
        <v>0</v>
      </c>
      <c r="BL334" s="20" t="s">
        <v>146</v>
      </c>
      <c r="BM334" s="221" t="s">
        <v>1491</v>
      </c>
    </row>
    <row r="335" s="13" customFormat="1">
      <c r="A335" s="13"/>
      <c r="B335" s="228"/>
      <c r="C335" s="229"/>
      <c r="D335" s="223" t="s">
        <v>150</v>
      </c>
      <c r="E335" s="229"/>
      <c r="F335" s="231" t="s">
        <v>498</v>
      </c>
      <c r="G335" s="229"/>
      <c r="H335" s="232">
        <v>1.01</v>
      </c>
      <c r="I335" s="233"/>
      <c r="J335" s="229"/>
      <c r="K335" s="229"/>
      <c r="L335" s="234"/>
      <c r="M335" s="235"/>
      <c r="N335" s="236"/>
      <c r="O335" s="236"/>
      <c r="P335" s="236"/>
      <c r="Q335" s="236"/>
      <c r="R335" s="236"/>
      <c r="S335" s="236"/>
      <c r="T335" s="23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8" t="s">
        <v>150</v>
      </c>
      <c r="AU335" s="238" t="s">
        <v>21</v>
      </c>
      <c r="AV335" s="13" t="s">
        <v>21</v>
      </c>
      <c r="AW335" s="13" t="s">
        <v>4</v>
      </c>
      <c r="AX335" s="13" t="s">
        <v>90</v>
      </c>
      <c r="AY335" s="238" t="s">
        <v>128</v>
      </c>
    </row>
    <row r="336" s="2" customFormat="1" ht="24.15" customHeight="1">
      <c r="A336" s="42"/>
      <c r="B336" s="43"/>
      <c r="C336" s="210" t="s">
        <v>525</v>
      </c>
      <c r="D336" s="210" t="s">
        <v>131</v>
      </c>
      <c r="E336" s="211" t="s">
        <v>592</v>
      </c>
      <c r="F336" s="212" t="s">
        <v>593</v>
      </c>
      <c r="G336" s="213" t="s">
        <v>234</v>
      </c>
      <c r="H336" s="214">
        <v>240</v>
      </c>
      <c r="I336" s="215"/>
      <c r="J336" s="216">
        <f>ROUND(I336*H336,2)</f>
        <v>0</v>
      </c>
      <c r="K336" s="212" t="s">
        <v>221</v>
      </c>
      <c r="L336" s="48"/>
      <c r="M336" s="217" t="s">
        <v>44</v>
      </c>
      <c r="N336" s="218" t="s">
        <v>53</v>
      </c>
      <c r="O336" s="88"/>
      <c r="P336" s="219">
        <f>O336*H336</f>
        <v>0</v>
      </c>
      <c r="Q336" s="219">
        <v>0</v>
      </c>
      <c r="R336" s="219">
        <f>Q336*H336</f>
        <v>0</v>
      </c>
      <c r="S336" s="219">
        <v>0</v>
      </c>
      <c r="T336" s="220">
        <f>S336*H336</f>
        <v>0</v>
      </c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R336" s="221" t="s">
        <v>146</v>
      </c>
      <c r="AT336" s="221" t="s">
        <v>131</v>
      </c>
      <c r="AU336" s="221" t="s">
        <v>21</v>
      </c>
      <c r="AY336" s="20" t="s">
        <v>128</v>
      </c>
      <c r="BE336" s="222">
        <f>IF(N336="základní",J336,0)</f>
        <v>0</v>
      </c>
      <c r="BF336" s="222">
        <f>IF(N336="snížená",J336,0)</f>
        <v>0</v>
      </c>
      <c r="BG336" s="222">
        <f>IF(N336="zákl. přenesená",J336,0)</f>
        <v>0</v>
      </c>
      <c r="BH336" s="222">
        <f>IF(N336="sníž. přenesená",J336,0)</f>
        <v>0</v>
      </c>
      <c r="BI336" s="222">
        <f>IF(N336="nulová",J336,0)</f>
        <v>0</v>
      </c>
      <c r="BJ336" s="20" t="s">
        <v>90</v>
      </c>
      <c r="BK336" s="222">
        <f>ROUND(I336*H336,2)</f>
        <v>0</v>
      </c>
      <c r="BL336" s="20" t="s">
        <v>146</v>
      </c>
      <c r="BM336" s="221" t="s">
        <v>1492</v>
      </c>
    </row>
    <row r="337" s="2" customFormat="1">
      <c r="A337" s="42"/>
      <c r="B337" s="43"/>
      <c r="C337" s="44"/>
      <c r="D337" s="243" t="s">
        <v>223</v>
      </c>
      <c r="E337" s="44"/>
      <c r="F337" s="244" t="s">
        <v>595</v>
      </c>
      <c r="G337" s="44"/>
      <c r="H337" s="44"/>
      <c r="I337" s="225"/>
      <c r="J337" s="44"/>
      <c r="K337" s="44"/>
      <c r="L337" s="48"/>
      <c r="M337" s="226"/>
      <c r="N337" s="227"/>
      <c r="O337" s="88"/>
      <c r="P337" s="88"/>
      <c r="Q337" s="88"/>
      <c r="R337" s="88"/>
      <c r="S337" s="88"/>
      <c r="T337" s="89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T337" s="20" t="s">
        <v>223</v>
      </c>
      <c r="AU337" s="20" t="s">
        <v>21</v>
      </c>
    </row>
    <row r="338" s="13" customFormat="1">
      <c r="A338" s="13"/>
      <c r="B338" s="228"/>
      <c r="C338" s="229"/>
      <c r="D338" s="223" t="s">
        <v>150</v>
      </c>
      <c r="E338" s="230" t="s">
        <v>44</v>
      </c>
      <c r="F338" s="231" t="s">
        <v>1493</v>
      </c>
      <c r="G338" s="229"/>
      <c r="H338" s="232">
        <v>240</v>
      </c>
      <c r="I338" s="233"/>
      <c r="J338" s="229"/>
      <c r="K338" s="229"/>
      <c r="L338" s="234"/>
      <c r="M338" s="235"/>
      <c r="N338" s="236"/>
      <c r="O338" s="236"/>
      <c r="P338" s="236"/>
      <c r="Q338" s="236"/>
      <c r="R338" s="236"/>
      <c r="S338" s="236"/>
      <c r="T338" s="237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8" t="s">
        <v>150</v>
      </c>
      <c r="AU338" s="238" t="s">
        <v>21</v>
      </c>
      <c r="AV338" s="13" t="s">
        <v>21</v>
      </c>
      <c r="AW338" s="13" t="s">
        <v>42</v>
      </c>
      <c r="AX338" s="13" t="s">
        <v>90</v>
      </c>
      <c r="AY338" s="238" t="s">
        <v>128</v>
      </c>
    </row>
    <row r="339" s="2" customFormat="1" ht="16.5" customHeight="1">
      <c r="A339" s="42"/>
      <c r="B339" s="43"/>
      <c r="C339" s="270" t="s">
        <v>538</v>
      </c>
      <c r="D339" s="270" t="s">
        <v>368</v>
      </c>
      <c r="E339" s="271" t="s">
        <v>598</v>
      </c>
      <c r="F339" s="272" t="s">
        <v>599</v>
      </c>
      <c r="G339" s="273" t="s">
        <v>234</v>
      </c>
      <c r="H339" s="274">
        <v>243.59999999999999</v>
      </c>
      <c r="I339" s="275"/>
      <c r="J339" s="276">
        <f>ROUND(I339*H339,2)</f>
        <v>0</v>
      </c>
      <c r="K339" s="272" t="s">
        <v>221</v>
      </c>
      <c r="L339" s="277"/>
      <c r="M339" s="278" t="s">
        <v>44</v>
      </c>
      <c r="N339" s="279" t="s">
        <v>53</v>
      </c>
      <c r="O339" s="88"/>
      <c r="P339" s="219">
        <f>O339*H339</f>
        <v>0</v>
      </c>
      <c r="Q339" s="219">
        <v>0.00071000000000000002</v>
      </c>
      <c r="R339" s="219">
        <f>Q339*H339</f>
        <v>0.172956</v>
      </c>
      <c r="S339" s="219">
        <v>0</v>
      </c>
      <c r="T339" s="220">
        <f>S339*H339</f>
        <v>0</v>
      </c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R339" s="221" t="s">
        <v>165</v>
      </c>
      <c r="AT339" s="221" t="s">
        <v>368</v>
      </c>
      <c r="AU339" s="221" t="s">
        <v>21</v>
      </c>
      <c r="AY339" s="20" t="s">
        <v>128</v>
      </c>
      <c r="BE339" s="222">
        <f>IF(N339="základní",J339,0)</f>
        <v>0</v>
      </c>
      <c r="BF339" s="222">
        <f>IF(N339="snížená",J339,0)</f>
        <v>0</v>
      </c>
      <c r="BG339" s="222">
        <f>IF(N339="zákl. přenesená",J339,0)</f>
        <v>0</v>
      </c>
      <c r="BH339" s="222">
        <f>IF(N339="sníž. přenesená",J339,0)</f>
        <v>0</v>
      </c>
      <c r="BI339" s="222">
        <f>IF(N339="nulová",J339,0)</f>
        <v>0</v>
      </c>
      <c r="BJ339" s="20" t="s">
        <v>90</v>
      </c>
      <c r="BK339" s="222">
        <f>ROUND(I339*H339,2)</f>
        <v>0</v>
      </c>
      <c r="BL339" s="20" t="s">
        <v>146</v>
      </c>
      <c r="BM339" s="221" t="s">
        <v>1494</v>
      </c>
    </row>
    <row r="340" s="13" customFormat="1">
      <c r="A340" s="13"/>
      <c r="B340" s="228"/>
      <c r="C340" s="229"/>
      <c r="D340" s="223" t="s">
        <v>150</v>
      </c>
      <c r="E340" s="230" t="s">
        <v>44</v>
      </c>
      <c r="F340" s="231" t="s">
        <v>1495</v>
      </c>
      <c r="G340" s="229"/>
      <c r="H340" s="232">
        <v>240</v>
      </c>
      <c r="I340" s="233"/>
      <c r="J340" s="229"/>
      <c r="K340" s="229"/>
      <c r="L340" s="234"/>
      <c r="M340" s="235"/>
      <c r="N340" s="236"/>
      <c r="O340" s="236"/>
      <c r="P340" s="236"/>
      <c r="Q340" s="236"/>
      <c r="R340" s="236"/>
      <c r="S340" s="236"/>
      <c r="T340" s="237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8" t="s">
        <v>150</v>
      </c>
      <c r="AU340" s="238" t="s">
        <v>21</v>
      </c>
      <c r="AV340" s="13" t="s">
        <v>21</v>
      </c>
      <c r="AW340" s="13" t="s">
        <v>42</v>
      </c>
      <c r="AX340" s="13" t="s">
        <v>90</v>
      </c>
      <c r="AY340" s="238" t="s">
        <v>128</v>
      </c>
    </row>
    <row r="341" s="13" customFormat="1">
      <c r="A341" s="13"/>
      <c r="B341" s="228"/>
      <c r="C341" s="229"/>
      <c r="D341" s="223" t="s">
        <v>150</v>
      </c>
      <c r="E341" s="229"/>
      <c r="F341" s="231" t="s">
        <v>1496</v>
      </c>
      <c r="G341" s="229"/>
      <c r="H341" s="232">
        <v>243.59999999999999</v>
      </c>
      <c r="I341" s="233"/>
      <c r="J341" s="229"/>
      <c r="K341" s="229"/>
      <c r="L341" s="234"/>
      <c r="M341" s="235"/>
      <c r="N341" s="236"/>
      <c r="O341" s="236"/>
      <c r="P341" s="236"/>
      <c r="Q341" s="236"/>
      <c r="R341" s="236"/>
      <c r="S341" s="236"/>
      <c r="T341" s="23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8" t="s">
        <v>150</v>
      </c>
      <c r="AU341" s="238" t="s">
        <v>21</v>
      </c>
      <c r="AV341" s="13" t="s">
        <v>21</v>
      </c>
      <c r="AW341" s="13" t="s">
        <v>4</v>
      </c>
      <c r="AX341" s="13" t="s">
        <v>90</v>
      </c>
      <c r="AY341" s="238" t="s">
        <v>128</v>
      </c>
    </row>
    <row r="342" s="2" customFormat="1" ht="16.5" customHeight="1">
      <c r="A342" s="42"/>
      <c r="B342" s="43"/>
      <c r="C342" s="210" t="s">
        <v>542</v>
      </c>
      <c r="D342" s="210" t="s">
        <v>131</v>
      </c>
      <c r="E342" s="211" t="s">
        <v>604</v>
      </c>
      <c r="F342" s="212" t="s">
        <v>605</v>
      </c>
      <c r="G342" s="213" t="s">
        <v>234</v>
      </c>
      <c r="H342" s="214">
        <v>240</v>
      </c>
      <c r="I342" s="215"/>
      <c r="J342" s="216">
        <f>ROUND(I342*H342,2)</f>
        <v>0</v>
      </c>
      <c r="K342" s="212" t="s">
        <v>221</v>
      </c>
      <c r="L342" s="48"/>
      <c r="M342" s="217" t="s">
        <v>44</v>
      </c>
      <c r="N342" s="218" t="s">
        <v>53</v>
      </c>
      <c r="O342" s="88"/>
      <c r="P342" s="219">
        <f>O342*H342</f>
        <v>0</v>
      </c>
      <c r="Q342" s="219">
        <v>0</v>
      </c>
      <c r="R342" s="219">
        <f>Q342*H342</f>
        <v>0</v>
      </c>
      <c r="S342" s="219">
        <v>0.0025000000000000001</v>
      </c>
      <c r="T342" s="220">
        <f>S342*H342</f>
        <v>0.59999999999999998</v>
      </c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R342" s="221" t="s">
        <v>146</v>
      </c>
      <c r="AT342" s="221" t="s">
        <v>131</v>
      </c>
      <c r="AU342" s="221" t="s">
        <v>21</v>
      </c>
      <c r="AY342" s="20" t="s">
        <v>128</v>
      </c>
      <c r="BE342" s="222">
        <f>IF(N342="základní",J342,0)</f>
        <v>0</v>
      </c>
      <c r="BF342" s="222">
        <f>IF(N342="snížená",J342,0)</f>
        <v>0</v>
      </c>
      <c r="BG342" s="222">
        <f>IF(N342="zákl. přenesená",J342,0)</f>
        <v>0</v>
      </c>
      <c r="BH342" s="222">
        <f>IF(N342="sníž. přenesená",J342,0)</f>
        <v>0</v>
      </c>
      <c r="BI342" s="222">
        <f>IF(N342="nulová",J342,0)</f>
        <v>0</v>
      </c>
      <c r="BJ342" s="20" t="s">
        <v>90</v>
      </c>
      <c r="BK342" s="222">
        <f>ROUND(I342*H342,2)</f>
        <v>0</v>
      </c>
      <c r="BL342" s="20" t="s">
        <v>146</v>
      </c>
      <c r="BM342" s="221" t="s">
        <v>1497</v>
      </c>
    </row>
    <row r="343" s="2" customFormat="1">
      <c r="A343" s="42"/>
      <c r="B343" s="43"/>
      <c r="C343" s="44"/>
      <c r="D343" s="243" t="s">
        <v>223</v>
      </c>
      <c r="E343" s="44"/>
      <c r="F343" s="244" t="s">
        <v>607</v>
      </c>
      <c r="G343" s="44"/>
      <c r="H343" s="44"/>
      <c r="I343" s="225"/>
      <c r="J343" s="44"/>
      <c r="K343" s="44"/>
      <c r="L343" s="48"/>
      <c r="M343" s="226"/>
      <c r="N343" s="227"/>
      <c r="O343" s="88"/>
      <c r="P343" s="88"/>
      <c r="Q343" s="88"/>
      <c r="R343" s="88"/>
      <c r="S343" s="88"/>
      <c r="T343" s="89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T343" s="20" t="s">
        <v>223</v>
      </c>
      <c r="AU343" s="20" t="s">
        <v>21</v>
      </c>
    </row>
    <row r="344" s="13" customFormat="1">
      <c r="A344" s="13"/>
      <c r="B344" s="228"/>
      <c r="C344" s="229"/>
      <c r="D344" s="223" t="s">
        <v>150</v>
      </c>
      <c r="E344" s="230" t="s">
        <v>44</v>
      </c>
      <c r="F344" s="231" t="s">
        <v>1493</v>
      </c>
      <c r="G344" s="229"/>
      <c r="H344" s="232">
        <v>240</v>
      </c>
      <c r="I344" s="233"/>
      <c r="J344" s="229"/>
      <c r="K344" s="229"/>
      <c r="L344" s="234"/>
      <c r="M344" s="235"/>
      <c r="N344" s="236"/>
      <c r="O344" s="236"/>
      <c r="P344" s="236"/>
      <c r="Q344" s="236"/>
      <c r="R344" s="236"/>
      <c r="S344" s="236"/>
      <c r="T344" s="237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8" t="s">
        <v>150</v>
      </c>
      <c r="AU344" s="238" t="s">
        <v>21</v>
      </c>
      <c r="AV344" s="13" t="s">
        <v>21</v>
      </c>
      <c r="AW344" s="13" t="s">
        <v>42</v>
      </c>
      <c r="AX344" s="13" t="s">
        <v>90</v>
      </c>
      <c r="AY344" s="238" t="s">
        <v>128</v>
      </c>
    </row>
    <row r="345" s="2" customFormat="1" ht="24.15" customHeight="1">
      <c r="A345" s="42"/>
      <c r="B345" s="43"/>
      <c r="C345" s="210" t="s">
        <v>546</v>
      </c>
      <c r="D345" s="210" t="s">
        <v>131</v>
      </c>
      <c r="E345" s="211" t="s">
        <v>1498</v>
      </c>
      <c r="F345" s="212" t="s">
        <v>1499</v>
      </c>
      <c r="G345" s="213" t="s">
        <v>234</v>
      </c>
      <c r="H345" s="214">
        <v>2</v>
      </c>
      <c r="I345" s="215"/>
      <c r="J345" s="216">
        <f>ROUND(I345*H345,2)</f>
        <v>0</v>
      </c>
      <c r="K345" s="212" t="s">
        <v>221</v>
      </c>
      <c r="L345" s="48"/>
      <c r="M345" s="217" t="s">
        <v>44</v>
      </c>
      <c r="N345" s="218" t="s">
        <v>53</v>
      </c>
      <c r="O345" s="88"/>
      <c r="P345" s="219">
        <f>O345*H345</f>
        <v>0</v>
      </c>
      <c r="Q345" s="219">
        <v>0</v>
      </c>
      <c r="R345" s="219">
        <f>Q345*H345</f>
        <v>0</v>
      </c>
      <c r="S345" s="219">
        <v>0</v>
      </c>
      <c r="T345" s="220">
        <f>S345*H345</f>
        <v>0</v>
      </c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R345" s="221" t="s">
        <v>146</v>
      </c>
      <c r="AT345" s="221" t="s">
        <v>131</v>
      </c>
      <c r="AU345" s="221" t="s">
        <v>21</v>
      </c>
      <c r="AY345" s="20" t="s">
        <v>128</v>
      </c>
      <c r="BE345" s="222">
        <f>IF(N345="základní",J345,0)</f>
        <v>0</v>
      </c>
      <c r="BF345" s="222">
        <f>IF(N345="snížená",J345,0)</f>
        <v>0</v>
      </c>
      <c r="BG345" s="222">
        <f>IF(N345="zákl. přenesená",J345,0)</f>
        <v>0</v>
      </c>
      <c r="BH345" s="222">
        <f>IF(N345="sníž. přenesená",J345,0)</f>
        <v>0</v>
      </c>
      <c r="BI345" s="222">
        <f>IF(N345="nulová",J345,0)</f>
        <v>0</v>
      </c>
      <c r="BJ345" s="20" t="s">
        <v>90</v>
      </c>
      <c r="BK345" s="222">
        <f>ROUND(I345*H345,2)</f>
        <v>0</v>
      </c>
      <c r="BL345" s="20" t="s">
        <v>146</v>
      </c>
      <c r="BM345" s="221" t="s">
        <v>1500</v>
      </c>
    </row>
    <row r="346" s="2" customFormat="1">
      <c r="A346" s="42"/>
      <c r="B346" s="43"/>
      <c r="C346" s="44"/>
      <c r="D346" s="243" t="s">
        <v>223</v>
      </c>
      <c r="E346" s="44"/>
      <c r="F346" s="244" t="s">
        <v>1501</v>
      </c>
      <c r="G346" s="44"/>
      <c r="H346" s="44"/>
      <c r="I346" s="225"/>
      <c r="J346" s="44"/>
      <c r="K346" s="44"/>
      <c r="L346" s="48"/>
      <c r="M346" s="226"/>
      <c r="N346" s="227"/>
      <c r="O346" s="88"/>
      <c r="P346" s="88"/>
      <c r="Q346" s="88"/>
      <c r="R346" s="88"/>
      <c r="S346" s="88"/>
      <c r="T346" s="89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T346" s="20" t="s">
        <v>223</v>
      </c>
      <c r="AU346" s="20" t="s">
        <v>21</v>
      </c>
    </row>
    <row r="347" s="13" customFormat="1">
      <c r="A347" s="13"/>
      <c r="B347" s="228"/>
      <c r="C347" s="229"/>
      <c r="D347" s="223" t="s">
        <v>150</v>
      </c>
      <c r="E347" s="230" t="s">
        <v>44</v>
      </c>
      <c r="F347" s="231" t="s">
        <v>1502</v>
      </c>
      <c r="G347" s="229"/>
      <c r="H347" s="232">
        <v>2</v>
      </c>
      <c r="I347" s="233"/>
      <c r="J347" s="229"/>
      <c r="K347" s="229"/>
      <c r="L347" s="234"/>
      <c r="M347" s="235"/>
      <c r="N347" s="236"/>
      <c r="O347" s="236"/>
      <c r="P347" s="236"/>
      <c r="Q347" s="236"/>
      <c r="R347" s="236"/>
      <c r="S347" s="236"/>
      <c r="T347" s="237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8" t="s">
        <v>150</v>
      </c>
      <c r="AU347" s="238" t="s">
        <v>21</v>
      </c>
      <c r="AV347" s="13" t="s">
        <v>21</v>
      </c>
      <c r="AW347" s="13" t="s">
        <v>42</v>
      </c>
      <c r="AX347" s="13" t="s">
        <v>90</v>
      </c>
      <c r="AY347" s="238" t="s">
        <v>128</v>
      </c>
    </row>
    <row r="348" s="2" customFormat="1" ht="16.5" customHeight="1">
      <c r="A348" s="42"/>
      <c r="B348" s="43"/>
      <c r="C348" s="270" t="s">
        <v>550</v>
      </c>
      <c r="D348" s="270" t="s">
        <v>368</v>
      </c>
      <c r="E348" s="271" t="s">
        <v>1503</v>
      </c>
      <c r="F348" s="272" t="s">
        <v>1504</v>
      </c>
      <c r="G348" s="273" t="s">
        <v>234</v>
      </c>
      <c r="H348" s="274">
        <v>2.0299999999999998</v>
      </c>
      <c r="I348" s="275"/>
      <c r="J348" s="276">
        <f>ROUND(I348*H348,2)</f>
        <v>0</v>
      </c>
      <c r="K348" s="272" t="s">
        <v>221</v>
      </c>
      <c r="L348" s="277"/>
      <c r="M348" s="278" t="s">
        <v>44</v>
      </c>
      <c r="N348" s="279" t="s">
        <v>53</v>
      </c>
      <c r="O348" s="88"/>
      <c r="P348" s="219">
        <f>O348*H348</f>
        <v>0</v>
      </c>
      <c r="Q348" s="219">
        <v>0.0067400000000000003</v>
      </c>
      <c r="R348" s="219">
        <f>Q348*H348</f>
        <v>0.013682199999999999</v>
      </c>
      <c r="S348" s="219">
        <v>0</v>
      </c>
      <c r="T348" s="220">
        <f>S348*H348</f>
        <v>0</v>
      </c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R348" s="221" t="s">
        <v>165</v>
      </c>
      <c r="AT348" s="221" t="s">
        <v>368</v>
      </c>
      <c r="AU348" s="221" t="s">
        <v>21</v>
      </c>
      <c r="AY348" s="20" t="s">
        <v>128</v>
      </c>
      <c r="BE348" s="222">
        <f>IF(N348="základní",J348,0)</f>
        <v>0</v>
      </c>
      <c r="BF348" s="222">
        <f>IF(N348="snížená",J348,0)</f>
        <v>0</v>
      </c>
      <c r="BG348" s="222">
        <f>IF(N348="zákl. přenesená",J348,0)</f>
        <v>0</v>
      </c>
      <c r="BH348" s="222">
        <f>IF(N348="sníž. přenesená",J348,0)</f>
        <v>0</v>
      </c>
      <c r="BI348" s="222">
        <f>IF(N348="nulová",J348,0)</f>
        <v>0</v>
      </c>
      <c r="BJ348" s="20" t="s">
        <v>90</v>
      </c>
      <c r="BK348" s="222">
        <f>ROUND(I348*H348,2)</f>
        <v>0</v>
      </c>
      <c r="BL348" s="20" t="s">
        <v>146</v>
      </c>
      <c r="BM348" s="221" t="s">
        <v>1505</v>
      </c>
    </row>
    <row r="349" s="13" customFormat="1">
      <c r="A349" s="13"/>
      <c r="B349" s="228"/>
      <c r="C349" s="229"/>
      <c r="D349" s="223" t="s">
        <v>150</v>
      </c>
      <c r="E349" s="229"/>
      <c r="F349" s="231" t="s">
        <v>1506</v>
      </c>
      <c r="G349" s="229"/>
      <c r="H349" s="232">
        <v>2.0299999999999998</v>
      </c>
      <c r="I349" s="233"/>
      <c r="J349" s="229"/>
      <c r="K349" s="229"/>
      <c r="L349" s="234"/>
      <c r="M349" s="235"/>
      <c r="N349" s="236"/>
      <c r="O349" s="236"/>
      <c r="P349" s="236"/>
      <c r="Q349" s="236"/>
      <c r="R349" s="236"/>
      <c r="S349" s="236"/>
      <c r="T349" s="237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8" t="s">
        <v>150</v>
      </c>
      <c r="AU349" s="238" t="s">
        <v>21</v>
      </c>
      <c r="AV349" s="13" t="s">
        <v>21</v>
      </c>
      <c r="AW349" s="13" t="s">
        <v>4</v>
      </c>
      <c r="AX349" s="13" t="s">
        <v>90</v>
      </c>
      <c r="AY349" s="238" t="s">
        <v>128</v>
      </c>
    </row>
    <row r="350" s="2" customFormat="1" ht="24.15" customHeight="1">
      <c r="A350" s="42"/>
      <c r="B350" s="43"/>
      <c r="C350" s="210" t="s">
        <v>554</v>
      </c>
      <c r="D350" s="210" t="s">
        <v>131</v>
      </c>
      <c r="E350" s="211" t="s">
        <v>609</v>
      </c>
      <c r="F350" s="212" t="s">
        <v>610</v>
      </c>
      <c r="G350" s="213" t="s">
        <v>234</v>
      </c>
      <c r="H350" s="214">
        <v>4</v>
      </c>
      <c r="I350" s="215"/>
      <c r="J350" s="216">
        <f>ROUND(I350*H350,2)</f>
        <v>0</v>
      </c>
      <c r="K350" s="212" t="s">
        <v>221</v>
      </c>
      <c r="L350" s="48"/>
      <c r="M350" s="217" t="s">
        <v>44</v>
      </c>
      <c r="N350" s="218" t="s">
        <v>53</v>
      </c>
      <c r="O350" s="88"/>
      <c r="P350" s="219">
        <f>O350*H350</f>
        <v>0</v>
      </c>
      <c r="Q350" s="219">
        <v>0</v>
      </c>
      <c r="R350" s="219">
        <f>Q350*H350</f>
        <v>0</v>
      </c>
      <c r="S350" s="219">
        <v>0</v>
      </c>
      <c r="T350" s="220">
        <f>S350*H350</f>
        <v>0</v>
      </c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R350" s="221" t="s">
        <v>146</v>
      </c>
      <c r="AT350" s="221" t="s">
        <v>131</v>
      </c>
      <c r="AU350" s="221" t="s">
        <v>21</v>
      </c>
      <c r="AY350" s="20" t="s">
        <v>128</v>
      </c>
      <c r="BE350" s="222">
        <f>IF(N350="základní",J350,0)</f>
        <v>0</v>
      </c>
      <c r="BF350" s="222">
        <f>IF(N350="snížená",J350,0)</f>
        <v>0</v>
      </c>
      <c r="BG350" s="222">
        <f>IF(N350="zákl. přenesená",J350,0)</f>
        <v>0</v>
      </c>
      <c r="BH350" s="222">
        <f>IF(N350="sníž. přenesená",J350,0)</f>
        <v>0</v>
      </c>
      <c r="BI350" s="222">
        <f>IF(N350="nulová",J350,0)</f>
        <v>0</v>
      </c>
      <c r="BJ350" s="20" t="s">
        <v>90</v>
      </c>
      <c r="BK350" s="222">
        <f>ROUND(I350*H350,2)</f>
        <v>0</v>
      </c>
      <c r="BL350" s="20" t="s">
        <v>146</v>
      </c>
      <c r="BM350" s="221" t="s">
        <v>611</v>
      </c>
    </row>
    <row r="351" s="2" customFormat="1">
      <c r="A351" s="42"/>
      <c r="B351" s="43"/>
      <c r="C351" s="44"/>
      <c r="D351" s="243" t="s">
        <v>223</v>
      </c>
      <c r="E351" s="44"/>
      <c r="F351" s="244" t="s">
        <v>612</v>
      </c>
      <c r="G351" s="44"/>
      <c r="H351" s="44"/>
      <c r="I351" s="225"/>
      <c r="J351" s="44"/>
      <c r="K351" s="44"/>
      <c r="L351" s="48"/>
      <c r="M351" s="226"/>
      <c r="N351" s="227"/>
      <c r="O351" s="88"/>
      <c r="P351" s="88"/>
      <c r="Q351" s="88"/>
      <c r="R351" s="88"/>
      <c r="S351" s="88"/>
      <c r="T351" s="89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T351" s="20" t="s">
        <v>223</v>
      </c>
      <c r="AU351" s="20" t="s">
        <v>21</v>
      </c>
    </row>
    <row r="352" s="13" customFormat="1">
      <c r="A352" s="13"/>
      <c r="B352" s="228"/>
      <c r="C352" s="229"/>
      <c r="D352" s="223" t="s">
        <v>150</v>
      </c>
      <c r="E352" s="230" t="s">
        <v>44</v>
      </c>
      <c r="F352" s="231" t="s">
        <v>146</v>
      </c>
      <c r="G352" s="229"/>
      <c r="H352" s="232">
        <v>4</v>
      </c>
      <c r="I352" s="233"/>
      <c r="J352" s="229"/>
      <c r="K352" s="229"/>
      <c r="L352" s="234"/>
      <c r="M352" s="235"/>
      <c r="N352" s="236"/>
      <c r="O352" s="236"/>
      <c r="P352" s="236"/>
      <c r="Q352" s="236"/>
      <c r="R352" s="236"/>
      <c r="S352" s="236"/>
      <c r="T352" s="237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8" t="s">
        <v>150</v>
      </c>
      <c r="AU352" s="238" t="s">
        <v>21</v>
      </c>
      <c r="AV352" s="13" t="s">
        <v>21</v>
      </c>
      <c r="AW352" s="13" t="s">
        <v>42</v>
      </c>
      <c r="AX352" s="13" t="s">
        <v>90</v>
      </c>
      <c r="AY352" s="238" t="s">
        <v>128</v>
      </c>
    </row>
    <row r="353" s="2" customFormat="1" ht="16.5" customHeight="1">
      <c r="A353" s="42"/>
      <c r="B353" s="43"/>
      <c r="C353" s="270" t="s">
        <v>558</v>
      </c>
      <c r="D353" s="270" t="s">
        <v>368</v>
      </c>
      <c r="E353" s="271" t="s">
        <v>614</v>
      </c>
      <c r="F353" s="272" t="s">
        <v>615</v>
      </c>
      <c r="G353" s="273" t="s">
        <v>234</v>
      </c>
      <c r="H353" s="274">
        <v>4.0599999999999996</v>
      </c>
      <c r="I353" s="275"/>
      <c r="J353" s="276">
        <f>ROUND(I353*H353,2)</f>
        <v>0</v>
      </c>
      <c r="K353" s="272" t="s">
        <v>221</v>
      </c>
      <c r="L353" s="277"/>
      <c r="M353" s="278" t="s">
        <v>44</v>
      </c>
      <c r="N353" s="279" t="s">
        <v>53</v>
      </c>
      <c r="O353" s="88"/>
      <c r="P353" s="219">
        <f>O353*H353</f>
        <v>0</v>
      </c>
      <c r="Q353" s="219">
        <v>0.01328</v>
      </c>
      <c r="R353" s="219">
        <f>Q353*H353</f>
        <v>0.053916799999999994</v>
      </c>
      <c r="S353" s="219">
        <v>0</v>
      </c>
      <c r="T353" s="220">
        <f>S353*H353</f>
        <v>0</v>
      </c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R353" s="221" t="s">
        <v>165</v>
      </c>
      <c r="AT353" s="221" t="s">
        <v>368</v>
      </c>
      <c r="AU353" s="221" t="s">
        <v>21</v>
      </c>
      <c r="AY353" s="20" t="s">
        <v>128</v>
      </c>
      <c r="BE353" s="222">
        <f>IF(N353="základní",J353,0)</f>
        <v>0</v>
      </c>
      <c r="BF353" s="222">
        <f>IF(N353="snížená",J353,0)</f>
        <v>0</v>
      </c>
      <c r="BG353" s="222">
        <f>IF(N353="zákl. přenesená",J353,0)</f>
        <v>0</v>
      </c>
      <c r="BH353" s="222">
        <f>IF(N353="sníž. přenesená",J353,0)</f>
        <v>0</v>
      </c>
      <c r="BI353" s="222">
        <f>IF(N353="nulová",J353,0)</f>
        <v>0</v>
      </c>
      <c r="BJ353" s="20" t="s">
        <v>90</v>
      </c>
      <c r="BK353" s="222">
        <f>ROUND(I353*H353,2)</f>
        <v>0</v>
      </c>
      <c r="BL353" s="20" t="s">
        <v>146</v>
      </c>
      <c r="BM353" s="221" t="s">
        <v>616</v>
      </c>
    </row>
    <row r="354" s="13" customFormat="1">
      <c r="A354" s="13"/>
      <c r="B354" s="228"/>
      <c r="C354" s="229"/>
      <c r="D354" s="223" t="s">
        <v>150</v>
      </c>
      <c r="E354" s="229"/>
      <c r="F354" s="231" t="s">
        <v>1507</v>
      </c>
      <c r="G354" s="229"/>
      <c r="H354" s="232">
        <v>4.0599999999999996</v>
      </c>
      <c r="I354" s="233"/>
      <c r="J354" s="229"/>
      <c r="K354" s="229"/>
      <c r="L354" s="234"/>
      <c r="M354" s="235"/>
      <c r="N354" s="236"/>
      <c r="O354" s="236"/>
      <c r="P354" s="236"/>
      <c r="Q354" s="236"/>
      <c r="R354" s="236"/>
      <c r="S354" s="236"/>
      <c r="T354" s="237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8" t="s">
        <v>150</v>
      </c>
      <c r="AU354" s="238" t="s">
        <v>21</v>
      </c>
      <c r="AV354" s="13" t="s">
        <v>21</v>
      </c>
      <c r="AW354" s="13" t="s">
        <v>4</v>
      </c>
      <c r="AX354" s="13" t="s">
        <v>90</v>
      </c>
      <c r="AY354" s="238" t="s">
        <v>128</v>
      </c>
    </row>
    <row r="355" s="2" customFormat="1" ht="21.75" customHeight="1">
      <c r="A355" s="42"/>
      <c r="B355" s="43"/>
      <c r="C355" s="210" t="s">
        <v>562</v>
      </c>
      <c r="D355" s="210" t="s">
        <v>131</v>
      </c>
      <c r="E355" s="211" t="s">
        <v>619</v>
      </c>
      <c r="F355" s="212" t="s">
        <v>620</v>
      </c>
      <c r="G355" s="213" t="s">
        <v>388</v>
      </c>
      <c r="H355" s="214">
        <v>6</v>
      </c>
      <c r="I355" s="215"/>
      <c r="J355" s="216">
        <f>ROUND(I355*H355,2)</f>
        <v>0</v>
      </c>
      <c r="K355" s="212" t="s">
        <v>221</v>
      </c>
      <c r="L355" s="48"/>
      <c r="M355" s="217" t="s">
        <v>44</v>
      </c>
      <c r="N355" s="218" t="s">
        <v>53</v>
      </c>
      <c r="O355" s="88"/>
      <c r="P355" s="219">
        <f>O355*H355</f>
        <v>0</v>
      </c>
      <c r="Q355" s="219">
        <v>0</v>
      </c>
      <c r="R355" s="219">
        <f>Q355*H355</f>
        <v>0</v>
      </c>
      <c r="S355" s="219">
        <v>0</v>
      </c>
      <c r="T355" s="220">
        <f>S355*H355</f>
        <v>0</v>
      </c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R355" s="221" t="s">
        <v>146</v>
      </c>
      <c r="AT355" s="221" t="s">
        <v>131</v>
      </c>
      <c r="AU355" s="221" t="s">
        <v>21</v>
      </c>
      <c r="AY355" s="20" t="s">
        <v>128</v>
      </c>
      <c r="BE355" s="222">
        <f>IF(N355="základní",J355,0)</f>
        <v>0</v>
      </c>
      <c r="BF355" s="222">
        <f>IF(N355="snížená",J355,0)</f>
        <v>0</v>
      </c>
      <c r="BG355" s="222">
        <f>IF(N355="zákl. přenesená",J355,0)</f>
        <v>0</v>
      </c>
      <c r="BH355" s="222">
        <f>IF(N355="sníž. přenesená",J355,0)</f>
        <v>0</v>
      </c>
      <c r="BI355" s="222">
        <f>IF(N355="nulová",J355,0)</f>
        <v>0</v>
      </c>
      <c r="BJ355" s="20" t="s">
        <v>90</v>
      </c>
      <c r="BK355" s="222">
        <f>ROUND(I355*H355,2)</f>
        <v>0</v>
      </c>
      <c r="BL355" s="20" t="s">
        <v>146</v>
      </c>
      <c r="BM355" s="221" t="s">
        <v>1508</v>
      </c>
    </row>
    <row r="356" s="2" customFormat="1">
      <c r="A356" s="42"/>
      <c r="B356" s="43"/>
      <c r="C356" s="44"/>
      <c r="D356" s="243" t="s">
        <v>223</v>
      </c>
      <c r="E356" s="44"/>
      <c r="F356" s="244" t="s">
        <v>622</v>
      </c>
      <c r="G356" s="44"/>
      <c r="H356" s="44"/>
      <c r="I356" s="225"/>
      <c r="J356" s="44"/>
      <c r="K356" s="44"/>
      <c r="L356" s="48"/>
      <c r="M356" s="226"/>
      <c r="N356" s="227"/>
      <c r="O356" s="88"/>
      <c r="P356" s="88"/>
      <c r="Q356" s="88"/>
      <c r="R356" s="88"/>
      <c r="S356" s="88"/>
      <c r="T356" s="89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T356" s="20" t="s">
        <v>223</v>
      </c>
      <c r="AU356" s="20" t="s">
        <v>21</v>
      </c>
    </row>
    <row r="357" s="13" customFormat="1">
      <c r="A357" s="13"/>
      <c r="B357" s="228"/>
      <c r="C357" s="229"/>
      <c r="D357" s="223" t="s">
        <v>150</v>
      </c>
      <c r="E357" s="230" t="s">
        <v>44</v>
      </c>
      <c r="F357" s="231" t="s">
        <v>1509</v>
      </c>
      <c r="G357" s="229"/>
      <c r="H357" s="232">
        <v>6</v>
      </c>
      <c r="I357" s="233"/>
      <c r="J357" s="229"/>
      <c r="K357" s="229"/>
      <c r="L357" s="234"/>
      <c r="M357" s="235"/>
      <c r="N357" s="236"/>
      <c r="O357" s="236"/>
      <c r="P357" s="236"/>
      <c r="Q357" s="236"/>
      <c r="R357" s="236"/>
      <c r="S357" s="236"/>
      <c r="T357" s="237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8" t="s">
        <v>150</v>
      </c>
      <c r="AU357" s="238" t="s">
        <v>21</v>
      </c>
      <c r="AV357" s="13" t="s">
        <v>21</v>
      </c>
      <c r="AW357" s="13" t="s">
        <v>42</v>
      </c>
      <c r="AX357" s="13" t="s">
        <v>90</v>
      </c>
      <c r="AY357" s="238" t="s">
        <v>128</v>
      </c>
    </row>
    <row r="358" s="2" customFormat="1" ht="16.5" customHeight="1">
      <c r="A358" s="42"/>
      <c r="B358" s="43"/>
      <c r="C358" s="270" t="s">
        <v>567</v>
      </c>
      <c r="D358" s="270" t="s">
        <v>368</v>
      </c>
      <c r="E358" s="271" t="s">
        <v>625</v>
      </c>
      <c r="F358" s="272" t="s">
        <v>626</v>
      </c>
      <c r="G358" s="273" t="s">
        <v>388</v>
      </c>
      <c r="H358" s="274">
        <v>4</v>
      </c>
      <c r="I358" s="275"/>
      <c r="J358" s="276">
        <f>ROUND(I358*H358,2)</f>
        <v>0</v>
      </c>
      <c r="K358" s="272" t="s">
        <v>221</v>
      </c>
      <c r="L358" s="277"/>
      <c r="M358" s="278" t="s">
        <v>44</v>
      </c>
      <c r="N358" s="279" t="s">
        <v>53</v>
      </c>
      <c r="O358" s="88"/>
      <c r="P358" s="219">
        <f>O358*H358</f>
        <v>0</v>
      </c>
      <c r="Q358" s="219">
        <v>0.00052999999999999998</v>
      </c>
      <c r="R358" s="219">
        <f>Q358*H358</f>
        <v>0.0021199999999999999</v>
      </c>
      <c r="S358" s="219">
        <v>0</v>
      </c>
      <c r="T358" s="220">
        <f>S358*H358</f>
        <v>0</v>
      </c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R358" s="221" t="s">
        <v>165</v>
      </c>
      <c r="AT358" s="221" t="s">
        <v>368</v>
      </c>
      <c r="AU358" s="221" t="s">
        <v>21</v>
      </c>
      <c r="AY358" s="20" t="s">
        <v>128</v>
      </c>
      <c r="BE358" s="222">
        <f>IF(N358="základní",J358,0)</f>
        <v>0</v>
      </c>
      <c r="BF358" s="222">
        <f>IF(N358="snížená",J358,0)</f>
        <v>0</v>
      </c>
      <c r="BG358" s="222">
        <f>IF(N358="zákl. přenesená",J358,0)</f>
        <v>0</v>
      </c>
      <c r="BH358" s="222">
        <f>IF(N358="sníž. přenesená",J358,0)</f>
        <v>0</v>
      </c>
      <c r="BI358" s="222">
        <f>IF(N358="nulová",J358,0)</f>
        <v>0</v>
      </c>
      <c r="BJ358" s="20" t="s">
        <v>90</v>
      </c>
      <c r="BK358" s="222">
        <f>ROUND(I358*H358,2)</f>
        <v>0</v>
      </c>
      <c r="BL358" s="20" t="s">
        <v>146</v>
      </c>
      <c r="BM358" s="221" t="s">
        <v>1510</v>
      </c>
    </row>
    <row r="359" s="2" customFormat="1" ht="16.5" customHeight="1">
      <c r="A359" s="42"/>
      <c r="B359" s="43"/>
      <c r="C359" s="270" t="s">
        <v>571</v>
      </c>
      <c r="D359" s="270" t="s">
        <v>368</v>
      </c>
      <c r="E359" s="271" t="s">
        <v>629</v>
      </c>
      <c r="F359" s="272" t="s">
        <v>630</v>
      </c>
      <c r="G359" s="273" t="s">
        <v>388</v>
      </c>
      <c r="H359" s="274">
        <v>2</v>
      </c>
      <c r="I359" s="275"/>
      <c r="J359" s="276">
        <f>ROUND(I359*H359,2)</f>
        <v>0</v>
      </c>
      <c r="K359" s="272" t="s">
        <v>221</v>
      </c>
      <c r="L359" s="277"/>
      <c r="M359" s="278" t="s">
        <v>44</v>
      </c>
      <c r="N359" s="279" t="s">
        <v>53</v>
      </c>
      <c r="O359" s="88"/>
      <c r="P359" s="219">
        <f>O359*H359</f>
        <v>0</v>
      </c>
      <c r="Q359" s="219">
        <v>0.00036000000000000002</v>
      </c>
      <c r="R359" s="219">
        <f>Q359*H359</f>
        <v>0.00072000000000000005</v>
      </c>
      <c r="S359" s="219">
        <v>0</v>
      </c>
      <c r="T359" s="220">
        <f>S359*H359</f>
        <v>0</v>
      </c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R359" s="221" t="s">
        <v>165</v>
      </c>
      <c r="AT359" s="221" t="s">
        <v>368</v>
      </c>
      <c r="AU359" s="221" t="s">
        <v>21</v>
      </c>
      <c r="AY359" s="20" t="s">
        <v>128</v>
      </c>
      <c r="BE359" s="222">
        <f>IF(N359="základní",J359,0)</f>
        <v>0</v>
      </c>
      <c r="BF359" s="222">
        <f>IF(N359="snížená",J359,0)</f>
        <v>0</v>
      </c>
      <c r="BG359" s="222">
        <f>IF(N359="zákl. přenesená",J359,0)</f>
        <v>0</v>
      </c>
      <c r="BH359" s="222">
        <f>IF(N359="sníž. přenesená",J359,0)</f>
        <v>0</v>
      </c>
      <c r="BI359" s="222">
        <f>IF(N359="nulová",J359,0)</f>
        <v>0</v>
      </c>
      <c r="BJ359" s="20" t="s">
        <v>90</v>
      </c>
      <c r="BK359" s="222">
        <f>ROUND(I359*H359,2)</f>
        <v>0</v>
      </c>
      <c r="BL359" s="20" t="s">
        <v>146</v>
      </c>
      <c r="BM359" s="221" t="s">
        <v>1511</v>
      </c>
    </row>
    <row r="360" s="2" customFormat="1" ht="24.15" customHeight="1">
      <c r="A360" s="42"/>
      <c r="B360" s="43"/>
      <c r="C360" s="210" t="s">
        <v>575</v>
      </c>
      <c r="D360" s="210" t="s">
        <v>131</v>
      </c>
      <c r="E360" s="211" t="s">
        <v>1512</v>
      </c>
      <c r="F360" s="212" t="s">
        <v>1513</v>
      </c>
      <c r="G360" s="213" t="s">
        <v>388</v>
      </c>
      <c r="H360" s="214">
        <v>2</v>
      </c>
      <c r="I360" s="215"/>
      <c r="J360" s="216">
        <f>ROUND(I360*H360,2)</f>
        <v>0</v>
      </c>
      <c r="K360" s="212" t="s">
        <v>221</v>
      </c>
      <c r="L360" s="48"/>
      <c r="M360" s="217" t="s">
        <v>44</v>
      </c>
      <c r="N360" s="218" t="s">
        <v>53</v>
      </c>
      <c r="O360" s="88"/>
      <c r="P360" s="219">
        <f>O360*H360</f>
        <v>0</v>
      </c>
      <c r="Q360" s="219">
        <v>0</v>
      </c>
      <c r="R360" s="219">
        <f>Q360*H360</f>
        <v>0</v>
      </c>
      <c r="S360" s="219">
        <v>0</v>
      </c>
      <c r="T360" s="220">
        <f>S360*H360</f>
        <v>0</v>
      </c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R360" s="221" t="s">
        <v>146</v>
      </c>
      <c r="AT360" s="221" t="s">
        <v>131</v>
      </c>
      <c r="AU360" s="221" t="s">
        <v>21</v>
      </c>
      <c r="AY360" s="20" t="s">
        <v>128</v>
      </c>
      <c r="BE360" s="222">
        <f>IF(N360="základní",J360,0)</f>
        <v>0</v>
      </c>
      <c r="BF360" s="222">
        <f>IF(N360="snížená",J360,0)</f>
        <v>0</v>
      </c>
      <c r="BG360" s="222">
        <f>IF(N360="zákl. přenesená",J360,0)</f>
        <v>0</v>
      </c>
      <c r="BH360" s="222">
        <f>IF(N360="sníž. přenesená",J360,0)</f>
        <v>0</v>
      </c>
      <c r="BI360" s="222">
        <f>IF(N360="nulová",J360,0)</f>
        <v>0</v>
      </c>
      <c r="BJ360" s="20" t="s">
        <v>90</v>
      </c>
      <c r="BK360" s="222">
        <f>ROUND(I360*H360,2)</f>
        <v>0</v>
      </c>
      <c r="BL360" s="20" t="s">
        <v>146</v>
      </c>
      <c r="BM360" s="221" t="s">
        <v>1514</v>
      </c>
    </row>
    <row r="361" s="2" customFormat="1">
      <c r="A361" s="42"/>
      <c r="B361" s="43"/>
      <c r="C361" s="44"/>
      <c r="D361" s="243" t="s">
        <v>223</v>
      </c>
      <c r="E361" s="44"/>
      <c r="F361" s="244" t="s">
        <v>1515</v>
      </c>
      <c r="G361" s="44"/>
      <c r="H361" s="44"/>
      <c r="I361" s="225"/>
      <c r="J361" s="44"/>
      <c r="K361" s="44"/>
      <c r="L361" s="48"/>
      <c r="M361" s="226"/>
      <c r="N361" s="227"/>
      <c r="O361" s="88"/>
      <c r="P361" s="88"/>
      <c r="Q361" s="88"/>
      <c r="R361" s="88"/>
      <c r="S361" s="88"/>
      <c r="T361" s="89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T361" s="20" t="s">
        <v>223</v>
      </c>
      <c r="AU361" s="20" t="s">
        <v>21</v>
      </c>
    </row>
    <row r="362" s="13" customFormat="1">
      <c r="A362" s="13"/>
      <c r="B362" s="228"/>
      <c r="C362" s="229"/>
      <c r="D362" s="223" t="s">
        <v>150</v>
      </c>
      <c r="E362" s="230" t="s">
        <v>44</v>
      </c>
      <c r="F362" s="231" t="s">
        <v>1165</v>
      </c>
      <c r="G362" s="229"/>
      <c r="H362" s="232">
        <v>1</v>
      </c>
      <c r="I362" s="233"/>
      <c r="J362" s="229"/>
      <c r="K362" s="229"/>
      <c r="L362" s="234"/>
      <c r="M362" s="235"/>
      <c r="N362" s="236"/>
      <c r="O362" s="236"/>
      <c r="P362" s="236"/>
      <c r="Q362" s="236"/>
      <c r="R362" s="236"/>
      <c r="S362" s="236"/>
      <c r="T362" s="237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8" t="s">
        <v>150</v>
      </c>
      <c r="AU362" s="238" t="s">
        <v>21</v>
      </c>
      <c r="AV362" s="13" t="s">
        <v>21</v>
      </c>
      <c r="AW362" s="13" t="s">
        <v>42</v>
      </c>
      <c r="AX362" s="13" t="s">
        <v>82</v>
      </c>
      <c r="AY362" s="238" t="s">
        <v>128</v>
      </c>
    </row>
    <row r="363" s="13" customFormat="1">
      <c r="A363" s="13"/>
      <c r="B363" s="228"/>
      <c r="C363" s="229"/>
      <c r="D363" s="223" t="s">
        <v>150</v>
      </c>
      <c r="E363" s="230" t="s">
        <v>44</v>
      </c>
      <c r="F363" s="231" t="s">
        <v>1166</v>
      </c>
      <c r="G363" s="229"/>
      <c r="H363" s="232">
        <v>1</v>
      </c>
      <c r="I363" s="233"/>
      <c r="J363" s="229"/>
      <c r="K363" s="229"/>
      <c r="L363" s="234"/>
      <c r="M363" s="235"/>
      <c r="N363" s="236"/>
      <c r="O363" s="236"/>
      <c r="P363" s="236"/>
      <c r="Q363" s="236"/>
      <c r="R363" s="236"/>
      <c r="S363" s="236"/>
      <c r="T363" s="237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8" t="s">
        <v>150</v>
      </c>
      <c r="AU363" s="238" t="s">
        <v>21</v>
      </c>
      <c r="AV363" s="13" t="s">
        <v>21</v>
      </c>
      <c r="AW363" s="13" t="s">
        <v>42</v>
      </c>
      <c r="AX363" s="13" t="s">
        <v>82</v>
      </c>
      <c r="AY363" s="238" t="s">
        <v>128</v>
      </c>
    </row>
    <row r="364" s="14" customFormat="1">
      <c r="A364" s="14"/>
      <c r="B364" s="245"/>
      <c r="C364" s="246"/>
      <c r="D364" s="223" t="s">
        <v>150</v>
      </c>
      <c r="E364" s="247" t="s">
        <v>44</v>
      </c>
      <c r="F364" s="248" t="s">
        <v>245</v>
      </c>
      <c r="G364" s="246"/>
      <c r="H364" s="249">
        <v>2</v>
      </c>
      <c r="I364" s="250"/>
      <c r="J364" s="246"/>
      <c r="K364" s="246"/>
      <c r="L364" s="251"/>
      <c r="M364" s="252"/>
      <c r="N364" s="253"/>
      <c r="O364" s="253"/>
      <c r="P364" s="253"/>
      <c r="Q364" s="253"/>
      <c r="R364" s="253"/>
      <c r="S364" s="253"/>
      <c r="T364" s="25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5" t="s">
        <v>150</v>
      </c>
      <c r="AU364" s="255" t="s">
        <v>21</v>
      </c>
      <c r="AV364" s="14" t="s">
        <v>146</v>
      </c>
      <c r="AW364" s="14" t="s">
        <v>42</v>
      </c>
      <c r="AX364" s="14" t="s">
        <v>90</v>
      </c>
      <c r="AY364" s="255" t="s">
        <v>128</v>
      </c>
    </row>
    <row r="365" s="2" customFormat="1" ht="16.5" customHeight="1">
      <c r="A365" s="42"/>
      <c r="B365" s="43"/>
      <c r="C365" s="270" t="s">
        <v>582</v>
      </c>
      <c r="D365" s="270" t="s">
        <v>368</v>
      </c>
      <c r="E365" s="271" t="s">
        <v>1516</v>
      </c>
      <c r="F365" s="272" t="s">
        <v>1517</v>
      </c>
      <c r="G365" s="273" t="s">
        <v>388</v>
      </c>
      <c r="H365" s="274">
        <v>1.0149999999999999</v>
      </c>
      <c r="I365" s="275"/>
      <c r="J365" s="276">
        <f>ROUND(I365*H365,2)</f>
        <v>0</v>
      </c>
      <c r="K365" s="272" t="s">
        <v>221</v>
      </c>
      <c r="L365" s="277"/>
      <c r="M365" s="278" t="s">
        <v>44</v>
      </c>
      <c r="N365" s="279" t="s">
        <v>53</v>
      </c>
      <c r="O365" s="88"/>
      <c r="P365" s="219">
        <f>O365*H365</f>
        <v>0</v>
      </c>
      <c r="Q365" s="219">
        <v>0.00038999999999999999</v>
      </c>
      <c r="R365" s="219">
        <f>Q365*H365</f>
        <v>0.00039584999999999995</v>
      </c>
      <c r="S365" s="219">
        <v>0</v>
      </c>
      <c r="T365" s="220">
        <f>S365*H365</f>
        <v>0</v>
      </c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R365" s="221" t="s">
        <v>165</v>
      </c>
      <c r="AT365" s="221" t="s">
        <v>368</v>
      </c>
      <c r="AU365" s="221" t="s">
        <v>21</v>
      </c>
      <c r="AY365" s="20" t="s">
        <v>128</v>
      </c>
      <c r="BE365" s="222">
        <f>IF(N365="základní",J365,0)</f>
        <v>0</v>
      </c>
      <c r="BF365" s="222">
        <f>IF(N365="snížená",J365,0)</f>
        <v>0</v>
      </c>
      <c r="BG365" s="222">
        <f>IF(N365="zákl. přenesená",J365,0)</f>
        <v>0</v>
      </c>
      <c r="BH365" s="222">
        <f>IF(N365="sníž. přenesená",J365,0)</f>
        <v>0</v>
      </c>
      <c r="BI365" s="222">
        <f>IF(N365="nulová",J365,0)</f>
        <v>0</v>
      </c>
      <c r="BJ365" s="20" t="s">
        <v>90</v>
      </c>
      <c r="BK365" s="222">
        <f>ROUND(I365*H365,2)</f>
        <v>0</v>
      </c>
      <c r="BL365" s="20" t="s">
        <v>146</v>
      </c>
      <c r="BM365" s="221" t="s">
        <v>1518</v>
      </c>
    </row>
    <row r="366" s="13" customFormat="1">
      <c r="A366" s="13"/>
      <c r="B366" s="228"/>
      <c r="C366" s="229"/>
      <c r="D366" s="223" t="s">
        <v>150</v>
      </c>
      <c r="E366" s="229"/>
      <c r="F366" s="231" t="s">
        <v>657</v>
      </c>
      <c r="G366" s="229"/>
      <c r="H366" s="232">
        <v>1.0149999999999999</v>
      </c>
      <c r="I366" s="233"/>
      <c r="J366" s="229"/>
      <c r="K366" s="229"/>
      <c r="L366" s="234"/>
      <c r="M366" s="235"/>
      <c r="N366" s="236"/>
      <c r="O366" s="236"/>
      <c r="P366" s="236"/>
      <c r="Q366" s="236"/>
      <c r="R366" s="236"/>
      <c r="S366" s="236"/>
      <c r="T366" s="237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8" t="s">
        <v>150</v>
      </c>
      <c r="AU366" s="238" t="s">
        <v>21</v>
      </c>
      <c r="AV366" s="13" t="s">
        <v>21</v>
      </c>
      <c r="AW366" s="13" t="s">
        <v>4</v>
      </c>
      <c r="AX366" s="13" t="s">
        <v>90</v>
      </c>
      <c r="AY366" s="238" t="s">
        <v>128</v>
      </c>
    </row>
    <row r="367" s="2" customFormat="1" ht="16.5" customHeight="1">
      <c r="A367" s="42"/>
      <c r="B367" s="43"/>
      <c r="C367" s="270" t="s">
        <v>587</v>
      </c>
      <c r="D367" s="270" t="s">
        <v>368</v>
      </c>
      <c r="E367" s="271" t="s">
        <v>1519</v>
      </c>
      <c r="F367" s="272" t="s">
        <v>1520</v>
      </c>
      <c r="G367" s="273" t="s">
        <v>388</v>
      </c>
      <c r="H367" s="274">
        <v>1.0149999999999999</v>
      </c>
      <c r="I367" s="275"/>
      <c r="J367" s="276">
        <f>ROUND(I367*H367,2)</f>
        <v>0</v>
      </c>
      <c r="K367" s="272" t="s">
        <v>221</v>
      </c>
      <c r="L367" s="277"/>
      <c r="M367" s="278" t="s">
        <v>44</v>
      </c>
      <c r="N367" s="279" t="s">
        <v>53</v>
      </c>
      <c r="O367" s="88"/>
      <c r="P367" s="219">
        <f>O367*H367</f>
        <v>0</v>
      </c>
      <c r="Q367" s="219">
        <v>0.00048000000000000001</v>
      </c>
      <c r="R367" s="219">
        <f>Q367*H367</f>
        <v>0.00048719999999999997</v>
      </c>
      <c r="S367" s="219">
        <v>0</v>
      </c>
      <c r="T367" s="220">
        <f>S367*H367</f>
        <v>0</v>
      </c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R367" s="221" t="s">
        <v>165</v>
      </c>
      <c r="AT367" s="221" t="s">
        <v>368</v>
      </c>
      <c r="AU367" s="221" t="s">
        <v>21</v>
      </c>
      <c r="AY367" s="20" t="s">
        <v>128</v>
      </c>
      <c r="BE367" s="222">
        <f>IF(N367="základní",J367,0)</f>
        <v>0</v>
      </c>
      <c r="BF367" s="222">
        <f>IF(N367="snížená",J367,0)</f>
        <v>0</v>
      </c>
      <c r="BG367" s="222">
        <f>IF(N367="zákl. přenesená",J367,0)</f>
        <v>0</v>
      </c>
      <c r="BH367" s="222">
        <f>IF(N367="sníž. přenesená",J367,0)</f>
        <v>0</v>
      </c>
      <c r="BI367" s="222">
        <f>IF(N367="nulová",J367,0)</f>
        <v>0</v>
      </c>
      <c r="BJ367" s="20" t="s">
        <v>90</v>
      </c>
      <c r="BK367" s="222">
        <f>ROUND(I367*H367,2)</f>
        <v>0</v>
      </c>
      <c r="BL367" s="20" t="s">
        <v>146</v>
      </c>
      <c r="BM367" s="221" t="s">
        <v>1521</v>
      </c>
    </row>
    <row r="368" s="13" customFormat="1">
      <c r="A368" s="13"/>
      <c r="B368" s="228"/>
      <c r="C368" s="229"/>
      <c r="D368" s="223" t="s">
        <v>150</v>
      </c>
      <c r="E368" s="229"/>
      <c r="F368" s="231" t="s">
        <v>657</v>
      </c>
      <c r="G368" s="229"/>
      <c r="H368" s="232">
        <v>1.0149999999999999</v>
      </c>
      <c r="I368" s="233"/>
      <c r="J368" s="229"/>
      <c r="K368" s="229"/>
      <c r="L368" s="234"/>
      <c r="M368" s="235"/>
      <c r="N368" s="236"/>
      <c r="O368" s="236"/>
      <c r="P368" s="236"/>
      <c r="Q368" s="236"/>
      <c r="R368" s="236"/>
      <c r="S368" s="236"/>
      <c r="T368" s="237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8" t="s">
        <v>150</v>
      </c>
      <c r="AU368" s="238" t="s">
        <v>21</v>
      </c>
      <c r="AV368" s="13" t="s">
        <v>21</v>
      </c>
      <c r="AW368" s="13" t="s">
        <v>4</v>
      </c>
      <c r="AX368" s="13" t="s">
        <v>90</v>
      </c>
      <c r="AY368" s="238" t="s">
        <v>128</v>
      </c>
    </row>
    <row r="369" s="2" customFormat="1" ht="16.5" customHeight="1">
      <c r="A369" s="42"/>
      <c r="B369" s="43"/>
      <c r="C369" s="270" t="s">
        <v>591</v>
      </c>
      <c r="D369" s="270" t="s">
        <v>368</v>
      </c>
      <c r="E369" s="271" t="s">
        <v>1522</v>
      </c>
      <c r="F369" s="272" t="s">
        <v>1523</v>
      </c>
      <c r="G369" s="273" t="s">
        <v>388</v>
      </c>
      <c r="H369" s="274">
        <v>1.0149999999999999</v>
      </c>
      <c r="I369" s="275"/>
      <c r="J369" s="276">
        <f>ROUND(I369*H369,2)</f>
        <v>0</v>
      </c>
      <c r="K369" s="272" t="s">
        <v>221</v>
      </c>
      <c r="L369" s="277"/>
      <c r="M369" s="278" t="s">
        <v>44</v>
      </c>
      <c r="N369" s="279" t="s">
        <v>53</v>
      </c>
      <c r="O369" s="88"/>
      <c r="P369" s="219">
        <f>O369*H369</f>
        <v>0</v>
      </c>
      <c r="Q369" s="219">
        <v>0.0035999999999999999</v>
      </c>
      <c r="R369" s="219">
        <f>Q369*H369</f>
        <v>0.0036539999999999997</v>
      </c>
      <c r="S369" s="219">
        <v>0</v>
      </c>
      <c r="T369" s="220">
        <f>S369*H369</f>
        <v>0</v>
      </c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R369" s="221" t="s">
        <v>165</v>
      </c>
      <c r="AT369" s="221" t="s">
        <v>368</v>
      </c>
      <c r="AU369" s="221" t="s">
        <v>21</v>
      </c>
      <c r="AY369" s="20" t="s">
        <v>128</v>
      </c>
      <c r="BE369" s="222">
        <f>IF(N369="základní",J369,0)</f>
        <v>0</v>
      </c>
      <c r="BF369" s="222">
        <f>IF(N369="snížená",J369,0)</f>
        <v>0</v>
      </c>
      <c r="BG369" s="222">
        <f>IF(N369="zákl. přenesená",J369,0)</f>
        <v>0</v>
      </c>
      <c r="BH369" s="222">
        <f>IF(N369="sníž. přenesená",J369,0)</f>
        <v>0</v>
      </c>
      <c r="BI369" s="222">
        <f>IF(N369="nulová",J369,0)</f>
        <v>0</v>
      </c>
      <c r="BJ369" s="20" t="s">
        <v>90</v>
      </c>
      <c r="BK369" s="222">
        <f>ROUND(I369*H369,2)</f>
        <v>0</v>
      </c>
      <c r="BL369" s="20" t="s">
        <v>146</v>
      </c>
      <c r="BM369" s="221" t="s">
        <v>1524</v>
      </c>
    </row>
    <row r="370" s="13" customFormat="1">
      <c r="A370" s="13"/>
      <c r="B370" s="228"/>
      <c r="C370" s="229"/>
      <c r="D370" s="223" t="s">
        <v>150</v>
      </c>
      <c r="E370" s="229"/>
      <c r="F370" s="231" t="s">
        <v>657</v>
      </c>
      <c r="G370" s="229"/>
      <c r="H370" s="232">
        <v>1.0149999999999999</v>
      </c>
      <c r="I370" s="233"/>
      <c r="J370" s="229"/>
      <c r="K370" s="229"/>
      <c r="L370" s="234"/>
      <c r="M370" s="235"/>
      <c r="N370" s="236"/>
      <c r="O370" s="236"/>
      <c r="P370" s="236"/>
      <c r="Q370" s="236"/>
      <c r="R370" s="236"/>
      <c r="S370" s="236"/>
      <c r="T370" s="237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8" t="s">
        <v>150</v>
      </c>
      <c r="AU370" s="238" t="s">
        <v>21</v>
      </c>
      <c r="AV370" s="13" t="s">
        <v>21</v>
      </c>
      <c r="AW370" s="13" t="s">
        <v>4</v>
      </c>
      <c r="AX370" s="13" t="s">
        <v>90</v>
      </c>
      <c r="AY370" s="238" t="s">
        <v>128</v>
      </c>
    </row>
    <row r="371" s="2" customFormat="1" ht="24.15" customHeight="1">
      <c r="A371" s="42"/>
      <c r="B371" s="43"/>
      <c r="C371" s="210" t="s">
        <v>597</v>
      </c>
      <c r="D371" s="210" t="s">
        <v>131</v>
      </c>
      <c r="E371" s="211" t="s">
        <v>633</v>
      </c>
      <c r="F371" s="212" t="s">
        <v>634</v>
      </c>
      <c r="G371" s="213" t="s">
        <v>388</v>
      </c>
      <c r="H371" s="214">
        <v>10</v>
      </c>
      <c r="I371" s="215"/>
      <c r="J371" s="216">
        <f>ROUND(I371*H371,2)</f>
        <v>0</v>
      </c>
      <c r="K371" s="212" t="s">
        <v>221</v>
      </c>
      <c r="L371" s="48"/>
      <c r="M371" s="217" t="s">
        <v>44</v>
      </c>
      <c r="N371" s="218" t="s">
        <v>53</v>
      </c>
      <c r="O371" s="88"/>
      <c r="P371" s="219">
        <f>O371*H371</f>
        <v>0</v>
      </c>
      <c r="Q371" s="219">
        <v>0</v>
      </c>
      <c r="R371" s="219">
        <f>Q371*H371</f>
        <v>0</v>
      </c>
      <c r="S371" s="219">
        <v>0</v>
      </c>
      <c r="T371" s="220">
        <f>S371*H371</f>
        <v>0</v>
      </c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R371" s="221" t="s">
        <v>146</v>
      </c>
      <c r="AT371" s="221" t="s">
        <v>131</v>
      </c>
      <c r="AU371" s="221" t="s">
        <v>21</v>
      </c>
      <c r="AY371" s="20" t="s">
        <v>128</v>
      </c>
      <c r="BE371" s="222">
        <f>IF(N371="základní",J371,0)</f>
        <v>0</v>
      </c>
      <c r="BF371" s="222">
        <f>IF(N371="snížená",J371,0)</f>
        <v>0</v>
      </c>
      <c r="BG371" s="222">
        <f>IF(N371="zákl. přenesená",J371,0)</f>
        <v>0</v>
      </c>
      <c r="BH371" s="222">
        <f>IF(N371="sníž. přenesená",J371,0)</f>
        <v>0</v>
      </c>
      <c r="BI371" s="222">
        <f>IF(N371="nulová",J371,0)</f>
        <v>0</v>
      </c>
      <c r="BJ371" s="20" t="s">
        <v>90</v>
      </c>
      <c r="BK371" s="222">
        <f>ROUND(I371*H371,2)</f>
        <v>0</v>
      </c>
      <c r="BL371" s="20" t="s">
        <v>146</v>
      </c>
      <c r="BM371" s="221" t="s">
        <v>635</v>
      </c>
    </row>
    <row r="372" s="2" customFormat="1">
      <c r="A372" s="42"/>
      <c r="B372" s="43"/>
      <c r="C372" s="44"/>
      <c r="D372" s="243" t="s">
        <v>223</v>
      </c>
      <c r="E372" s="44"/>
      <c r="F372" s="244" t="s">
        <v>636</v>
      </c>
      <c r="G372" s="44"/>
      <c r="H372" s="44"/>
      <c r="I372" s="225"/>
      <c r="J372" s="44"/>
      <c r="K372" s="44"/>
      <c r="L372" s="48"/>
      <c r="M372" s="226"/>
      <c r="N372" s="227"/>
      <c r="O372" s="88"/>
      <c r="P372" s="88"/>
      <c r="Q372" s="88"/>
      <c r="R372" s="88"/>
      <c r="S372" s="88"/>
      <c r="T372" s="89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T372" s="20" t="s">
        <v>223</v>
      </c>
      <c r="AU372" s="20" t="s">
        <v>21</v>
      </c>
    </row>
    <row r="373" s="13" customFormat="1">
      <c r="A373" s="13"/>
      <c r="B373" s="228"/>
      <c r="C373" s="229"/>
      <c r="D373" s="223" t="s">
        <v>150</v>
      </c>
      <c r="E373" s="230" t="s">
        <v>44</v>
      </c>
      <c r="F373" s="231" t="s">
        <v>1525</v>
      </c>
      <c r="G373" s="229"/>
      <c r="H373" s="232">
        <v>5</v>
      </c>
      <c r="I373" s="233"/>
      <c r="J373" s="229"/>
      <c r="K373" s="229"/>
      <c r="L373" s="234"/>
      <c r="M373" s="235"/>
      <c r="N373" s="236"/>
      <c r="O373" s="236"/>
      <c r="P373" s="236"/>
      <c r="Q373" s="236"/>
      <c r="R373" s="236"/>
      <c r="S373" s="236"/>
      <c r="T373" s="237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8" t="s">
        <v>150</v>
      </c>
      <c r="AU373" s="238" t="s">
        <v>21</v>
      </c>
      <c r="AV373" s="13" t="s">
        <v>21</v>
      </c>
      <c r="AW373" s="13" t="s">
        <v>42</v>
      </c>
      <c r="AX373" s="13" t="s">
        <v>82</v>
      </c>
      <c r="AY373" s="238" t="s">
        <v>128</v>
      </c>
    </row>
    <row r="374" s="13" customFormat="1">
      <c r="A374" s="13"/>
      <c r="B374" s="228"/>
      <c r="C374" s="229"/>
      <c r="D374" s="223" t="s">
        <v>150</v>
      </c>
      <c r="E374" s="230" t="s">
        <v>44</v>
      </c>
      <c r="F374" s="231" t="s">
        <v>1526</v>
      </c>
      <c r="G374" s="229"/>
      <c r="H374" s="232">
        <v>5</v>
      </c>
      <c r="I374" s="233"/>
      <c r="J374" s="229"/>
      <c r="K374" s="229"/>
      <c r="L374" s="234"/>
      <c r="M374" s="235"/>
      <c r="N374" s="236"/>
      <c r="O374" s="236"/>
      <c r="P374" s="236"/>
      <c r="Q374" s="236"/>
      <c r="R374" s="236"/>
      <c r="S374" s="236"/>
      <c r="T374" s="237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8" t="s">
        <v>150</v>
      </c>
      <c r="AU374" s="238" t="s">
        <v>21</v>
      </c>
      <c r="AV374" s="13" t="s">
        <v>21</v>
      </c>
      <c r="AW374" s="13" t="s">
        <v>42</v>
      </c>
      <c r="AX374" s="13" t="s">
        <v>82</v>
      </c>
      <c r="AY374" s="238" t="s">
        <v>128</v>
      </c>
    </row>
    <row r="375" s="14" customFormat="1">
      <c r="A375" s="14"/>
      <c r="B375" s="245"/>
      <c r="C375" s="246"/>
      <c r="D375" s="223" t="s">
        <v>150</v>
      </c>
      <c r="E375" s="247" t="s">
        <v>44</v>
      </c>
      <c r="F375" s="248" t="s">
        <v>245</v>
      </c>
      <c r="G375" s="246"/>
      <c r="H375" s="249">
        <v>10</v>
      </c>
      <c r="I375" s="250"/>
      <c r="J375" s="246"/>
      <c r="K375" s="246"/>
      <c r="L375" s="251"/>
      <c r="M375" s="252"/>
      <c r="N375" s="253"/>
      <c r="O375" s="253"/>
      <c r="P375" s="253"/>
      <c r="Q375" s="253"/>
      <c r="R375" s="253"/>
      <c r="S375" s="253"/>
      <c r="T375" s="25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5" t="s">
        <v>150</v>
      </c>
      <c r="AU375" s="255" t="s">
        <v>21</v>
      </c>
      <c r="AV375" s="14" t="s">
        <v>146</v>
      </c>
      <c r="AW375" s="14" t="s">
        <v>42</v>
      </c>
      <c r="AX375" s="14" t="s">
        <v>90</v>
      </c>
      <c r="AY375" s="255" t="s">
        <v>128</v>
      </c>
    </row>
    <row r="376" s="2" customFormat="1" ht="16.5" customHeight="1">
      <c r="A376" s="42"/>
      <c r="B376" s="43"/>
      <c r="C376" s="270" t="s">
        <v>603</v>
      </c>
      <c r="D376" s="270" t="s">
        <v>368</v>
      </c>
      <c r="E376" s="271" t="s">
        <v>641</v>
      </c>
      <c r="F376" s="272" t="s">
        <v>642</v>
      </c>
      <c r="G376" s="273" t="s">
        <v>388</v>
      </c>
      <c r="H376" s="274">
        <v>5.0750000000000002</v>
      </c>
      <c r="I376" s="275"/>
      <c r="J376" s="276">
        <f>ROUND(I376*H376,2)</f>
        <v>0</v>
      </c>
      <c r="K376" s="272" t="s">
        <v>221</v>
      </c>
      <c r="L376" s="277"/>
      <c r="M376" s="278" t="s">
        <v>44</v>
      </c>
      <c r="N376" s="279" t="s">
        <v>53</v>
      </c>
      <c r="O376" s="88"/>
      <c r="P376" s="219">
        <f>O376*H376</f>
        <v>0</v>
      </c>
      <c r="Q376" s="219">
        <v>0.00297</v>
      </c>
      <c r="R376" s="219">
        <f>Q376*H376</f>
        <v>0.015072750000000001</v>
      </c>
      <c r="S376" s="219">
        <v>0</v>
      </c>
      <c r="T376" s="220">
        <f>S376*H376</f>
        <v>0</v>
      </c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R376" s="221" t="s">
        <v>165</v>
      </c>
      <c r="AT376" s="221" t="s">
        <v>368</v>
      </c>
      <c r="AU376" s="221" t="s">
        <v>21</v>
      </c>
      <c r="AY376" s="20" t="s">
        <v>128</v>
      </c>
      <c r="BE376" s="222">
        <f>IF(N376="základní",J376,0)</f>
        <v>0</v>
      </c>
      <c r="BF376" s="222">
        <f>IF(N376="snížená",J376,0)</f>
        <v>0</v>
      </c>
      <c r="BG376" s="222">
        <f>IF(N376="zákl. přenesená",J376,0)</f>
        <v>0</v>
      </c>
      <c r="BH376" s="222">
        <f>IF(N376="sníž. přenesená",J376,0)</f>
        <v>0</v>
      </c>
      <c r="BI376" s="222">
        <f>IF(N376="nulová",J376,0)</f>
        <v>0</v>
      </c>
      <c r="BJ376" s="20" t="s">
        <v>90</v>
      </c>
      <c r="BK376" s="222">
        <f>ROUND(I376*H376,2)</f>
        <v>0</v>
      </c>
      <c r="BL376" s="20" t="s">
        <v>146</v>
      </c>
      <c r="BM376" s="221" t="s">
        <v>643</v>
      </c>
    </row>
    <row r="377" s="13" customFormat="1">
      <c r="A377" s="13"/>
      <c r="B377" s="228"/>
      <c r="C377" s="229"/>
      <c r="D377" s="223" t="s">
        <v>150</v>
      </c>
      <c r="E377" s="229"/>
      <c r="F377" s="231" t="s">
        <v>1527</v>
      </c>
      <c r="G377" s="229"/>
      <c r="H377" s="232">
        <v>5.0750000000000002</v>
      </c>
      <c r="I377" s="233"/>
      <c r="J377" s="229"/>
      <c r="K377" s="229"/>
      <c r="L377" s="234"/>
      <c r="M377" s="235"/>
      <c r="N377" s="236"/>
      <c r="O377" s="236"/>
      <c r="P377" s="236"/>
      <c r="Q377" s="236"/>
      <c r="R377" s="236"/>
      <c r="S377" s="236"/>
      <c r="T377" s="237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8" t="s">
        <v>150</v>
      </c>
      <c r="AU377" s="238" t="s">
        <v>21</v>
      </c>
      <c r="AV377" s="13" t="s">
        <v>21</v>
      </c>
      <c r="AW377" s="13" t="s">
        <v>4</v>
      </c>
      <c r="AX377" s="13" t="s">
        <v>90</v>
      </c>
      <c r="AY377" s="238" t="s">
        <v>128</v>
      </c>
    </row>
    <row r="378" s="2" customFormat="1" ht="24.15" customHeight="1">
      <c r="A378" s="42"/>
      <c r="B378" s="43"/>
      <c r="C378" s="270" t="s">
        <v>608</v>
      </c>
      <c r="D378" s="270" t="s">
        <v>368</v>
      </c>
      <c r="E378" s="271" t="s">
        <v>646</v>
      </c>
      <c r="F378" s="272" t="s">
        <v>647</v>
      </c>
      <c r="G378" s="273" t="s">
        <v>388</v>
      </c>
      <c r="H378" s="274">
        <v>5.0750000000000002</v>
      </c>
      <c r="I378" s="275"/>
      <c r="J378" s="276">
        <f>ROUND(I378*H378,2)</f>
        <v>0</v>
      </c>
      <c r="K378" s="272" t="s">
        <v>44</v>
      </c>
      <c r="L378" s="277"/>
      <c r="M378" s="278" t="s">
        <v>44</v>
      </c>
      <c r="N378" s="279" t="s">
        <v>53</v>
      </c>
      <c r="O378" s="88"/>
      <c r="P378" s="219">
        <f>O378*H378</f>
        <v>0</v>
      </c>
      <c r="Q378" s="219">
        <v>0.001</v>
      </c>
      <c r="R378" s="219">
        <f>Q378*H378</f>
        <v>0.0050750000000000005</v>
      </c>
      <c r="S378" s="219">
        <v>0</v>
      </c>
      <c r="T378" s="220">
        <f>S378*H378</f>
        <v>0</v>
      </c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R378" s="221" t="s">
        <v>165</v>
      </c>
      <c r="AT378" s="221" t="s">
        <v>368</v>
      </c>
      <c r="AU378" s="221" t="s">
        <v>21</v>
      </c>
      <c r="AY378" s="20" t="s">
        <v>128</v>
      </c>
      <c r="BE378" s="222">
        <f>IF(N378="základní",J378,0)</f>
        <v>0</v>
      </c>
      <c r="BF378" s="222">
        <f>IF(N378="snížená",J378,0)</f>
        <v>0</v>
      </c>
      <c r="BG378" s="222">
        <f>IF(N378="zákl. přenesená",J378,0)</f>
        <v>0</v>
      </c>
      <c r="BH378" s="222">
        <f>IF(N378="sníž. přenesená",J378,0)</f>
        <v>0</v>
      </c>
      <c r="BI378" s="222">
        <f>IF(N378="nulová",J378,0)</f>
        <v>0</v>
      </c>
      <c r="BJ378" s="20" t="s">
        <v>90</v>
      </c>
      <c r="BK378" s="222">
        <f>ROUND(I378*H378,2)</f>
        <v>0</v>
      </c>
      <c r="BL378" s="20" t="s">
        <v>146</v>
      </c>
      <c r="BM378" s="221" t="s">
        <v>648</v>
      </c>
    </row>
    <row r="379" s="13" customFormat="1">
      <c r="A379" s="13"/>
      <c r="B379" s="228"/>
      <c r="C379" s="229"/>
      <c r="D379" s="223" t="s">
        <v>150</v>
      </c>
      <c r="E379" s="229"/>
      <c r="F379" s="231" t="s">
        <v>1527</v>
      </c>
      <c r="G379" s="229"/>
      <c r="H379" s="232">
        <v>5.0750000000000002</v>
      </c>
      <c r="I379" s="233"/>
      <c r="J379" s="229"/>
      <c r="K379" s="229"/>
      <c r="L379" s="234"/>
      <c r="M379" s="235"/>
      <c r="N379" s="236"/>
      <c r="O379" s="236"/>
      <c r="P379" s="236"/>
      <c r="Q379" s="236"/>
      <c r="R379" s="236"/>
      <c r="S379" s="236"/>
      <c r="T379" s="237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8" t="s">
        <v>150</v>
      </c>
      <c r="AU379" s="238" t="s">
        <v>21</v>
      </c>
      <c r="AV379" s="13" t="s">
        <v>21</v>
      </c>
      <c r="AW379" s="13" t="s">
        <v>4</v>
      </c>
      <c r="AX379" s="13" t="s">
        <v>90</v>
      </c>
      <c r="AY379" s="238" t="s">
        <v>128</v>
      </c>
    </row>
    <row r="380" s="2" customFormat="1" ht="16.5" customHeight="1">
      <c r="A380" s="42"/>
      <c r="B380" s="43"/>
      <c r="C380" s="270" t="s">
        <v>613</v>
      </c>
      <c r="D380" s="270" t="s">
        <v>368</v>
      </c>
      <c r="E380" s="271" t="s">
        <v>650</v>
      </c>
      <c r="F380" s="272" t="s">
        <v>651</v>
      </c>
      <c r="G380" s="273" t="s">
        <v>388</v>
      </c>
      <c r="H380" s="274">
        <v>5.0750000000000002</v>
      </c>
      <c r="I380" s="275"/>
      <c r="J380" s="276">
        <f>ROUND(I380*H380,2)</f>
        <v>0</v>
      </c>
      <c r="K380" s="272" t="s">
        <v>221</v>
      </c>
      <c r="L380" s="277"/>
      <c r="M380" s="278" t="s">
        <v>44</v>
      </c>
      <c r="N380" s="279" t="s">
        <v>53</v>
      </c>
      <c r="O380" s="88"/>
      <c r="P380" s="219">
        <f>O380*H380</f>
        <v>0</v>
      </c>
      <c r="Q380" s="219">
        <v>0.0035899999999999999</v>
      </c>
      <c r="R380" s="219">
        <f>Q380*H380</f>
        <v>0.018219249999999999</v>
      </c>
      <c r="S380" s="219">
        <v>0</v>
      </c>
      <c r="T380" s="220">
        <f>S380*H380</f>
        <v>0</v>
      </c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R380" s="221" t="s">
        <v>165</v>
      </c>
      <c r="AT380" s="221" t="s">
        <v>368</v>
      </c>
      <c r="AU380" s="221" t="s">
        <v>21</v>
      </c>
      <c r="AY380" s="20" t="s">
        <v>128</v>
      </c>
      <c r="BE380" s="222">
        <f>IF(N380="základní",J380,0)</f>
        <v>0</v>
      </c>
      <c r="BF380" s="222">
        <f>IF(N380="snížená",J380,0)</f>
        <v>0</v>
      </c>
      <c r="BG380" s="222">
        <f>IF(N380="zákl. přenesená",J380,0)</f>
        <v>0</v>
      </c>
      <c r="BH380" s="222">
        <f>IF(N380="sníž. přenesená",J380,0)</f>
        <v>0</v>
      </c>
      <c r="BI380" s="222">
        <f>IF(N380="nulová",J380,0)</f>
        <v>0</v>
      </c>
      <c r="BJ380" s="20" t="s">
        <v>90</v>
      </c>
      <c r="BK380" s="222">
        <f>ROUND(I380*H380,2)</f>
        <v>0</v>
      </c>
      <c r="BL380" s="20" t="s">
        <v>146</v>
      </c>
      <c r="BM380" s="221" t="s">
        <v>652</v>
      </c>
    </row>
    <row r="381" s="13" customFormat="1">
      <c r="A381" s="13"/>
      <c r="B381" s="228"/>
      <c r="C381" s="229"/>
      <c r="D381" s="223" t="s">
        <v>150</v>
      </c>
      <c r="E381" s="230" t="s">
        <v>44</v>
      </c>
      <c r="F381" s="231" t="s">
        <v>127</v>
      </c>
      <c r="G381" s="229"/>
      <c r="H381" s="232">
        <v>5</v>
      </c>
      <c r="I381" s="233"/>
      <c r="J381" s="229"/>
      <c r="K381" s="229"/>
      <c r="L381" s="234"/>
      <c r="M381" s="235"/>
      <c r="N381" s="236"/>
      <c r="O381" s="236"/>
      <c r="P381" s="236"/>
      <c r="Q381" s="236"/>
      <c r="R381" s="236"/>
      <c r="S381" s="236"/>
      <c r="T381" s="237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8" t="s">
        <v>150</v>
      </c>
      <c r="AU381" s="238" t="s">
        <v>21</v>
      </c>
      <c r="AV381" s="13" t="s">
        <v>21</v>
      </c>
      <c r="AW381" s="13" t="s">
        <v>42</v>
      </c>
      <c r="AX381" s="13" t="s">
        <v>90</v>
      </c>
      <c r="AY381" s="238" t="s">
        <v>128</v>
      </c>
    </row>
    <row r="382" s="13" customFormat="1">
      <c r="A382" s="13"/>
      <c r="B382" s="228"/>
      <c r="C382" s="229"/>
      <c r="D382" s="223" t="s">
        <v>150</v>
      </c>
      <c r="E382" s="229"/>
      <c r="F382" s="231" t="s">
        <v>1527</v>
      </c>
      <c r="G382" s="229"/>
      <c r="H382" s="232">
        <v>5.0750000000000002</v>
      </c>
      <c r="I382" s="233"/>
      <c r="J382" s="229"/>
      <c r="K382" s="229"/>
      <c r="L382" s="234"/>
      <c r="M382" s="235"/>
      <c r="N382" s="236"/>
      <c r="O382" s="236"/>
      <c r="P382" s="236"/>
      <c r="Q382" s="236"/>
      <c r="R382" s="236"/>
      <c r="S382" s="236"/>
      <c r="T382" s="237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8" t="s">
        <v>150</v>
      </c>
      <c r="AU382" s="238" t="s">
        <v>21</v>
      </c>
      <c r="AV382" s="13" t="s">
        <v>21</v>
      </c>
      <c r="AW382" s="13" t="s">
        <v>4</v>
      </c>
      <c r="AX382" s="13" t="s">
        <v>90</v>
      </c>
      <c r="AY382" s="238" t="s">
        <v>128</v>
      </c>
    </row>
    <row r="383" s="2" customFormat="1" ht="21.75" customHeight="1">
      <c r="A383" s="42"/>
      <c r="B383" s="43"/>
      <c r="C383" s="210" t="s">
        <v>618</v>
      </c>
      <c r="D383" s="210" t="s">
        <v>131</v>
      </c>
      <c r="E383" s="211" t="s">
        <v>668</v>
      </c>
      <c r="F383" s="212" t="s">
        <v>669</v>
      </c>
      <c r="G383" s="213" t="s">
        <v>388</v>
      </c>
      <c r="H383" s="214">
        <v>3</v>
      </c>
      <c r="I383" s="215"/>
      <c r="J383" s="216">
        <f>ROUND(I383*H383,2)</f>
        <v>0</v>
      </c>
      <c r="K383" s="212" t="s">
        <v>221</v>
      </c>
      <c r="L383" s="48"/>
      <c r="M383" s="217" t="s">
        <v>44</v>
      </c>
      <c r="N383" s="218" t="s">
        <v>53</v>
      </c>
      <c r="O383" s="88"/>
      <c r="P383" s="219">
        <f>O383*H383</f>
        <v>0</v>
      </c>
      <c r="Q383" s="219">
        <v>0</v>
      </c>
      <c r="R383" s="219">
        <f>Q383*H383</f>
        <v>0</v>
      </c>
      <c r="S383" s="219">
        <v>0</v>
      </c>
      <c r="T383" s="220">
        <f>S383*H383</f>
        <v>0</v>
      </c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R383" s="221" t="s">
        <v>146</v>
      </c>
      <c r="AT383" s="221" t="s">
        <v>131</v>
      </c>
      <c r="AU383" s="221" t="s">
        <v>21</v>
      </c>
      <c r="AY383" s="20" t="s">
        <v>128</v>
      </c>
      <c r="BE383" s="222">
        <f>IF(N383="základní",J383,0)</f>
        <v>0</v>
      </c>
      <c r="BF383" s="222">
        <f>IF(N383="snížená",J383,0)</f>
        <v>0</v>
      </c>
      <c r="BG383" s="222">
        <f>IF(N383="zákl. přenesená",J383,0)</f>
        <v>0</v>
      </c>
      <c r="BH383" s="222">
        <f>IF(N383="sníž. přenesená",J383,0)</f>
        <v>0</v>
      </c>
      <c r="BI383" s="222">
        <f>IF(N383="nulová",J383,0)</f>
        <v>0</v>
      </c>
      <c r="BJ383" s="20" t="s">
        <v>90</v>
      </c>
      <c r="BK383" s="222">
        <f>ROUND(I383*H383,2)</f>
        <v>0</v>
      </c>
      <c r="BL383" s="20" t="s">
        <v>146</v>
      </c>
      <c r="BM383" s="221" t="s">
        <v>1528</v>
      </c>
    </row>
    <row r="384" s="2" customFormat="1">
      <c r="A384" s="42"/>
      <c r="B384" s="43"/>
      <c r="C384" s="44"/>
      <c r="D384" s="243" t="s">
        <v>223</v>
      </c>
      <c r="E384" s="44"/>
      <c r="F384" s="244" t="s">
        <v>671</v>
      </c>
      <c r="G384" s="44"/>
      <c r="H384" s="44"/>
      <c r="I384" s="225"/>
      <c r="J384" s="44"/>
      <c r="K384" s="44"/>
      <c r="L384" s="48"/>
      <c r="M384" s="226"/>
      <c r="N384" s="227"/>
      <c r="O384" s="88"/>
      <c r="P384" s="88"/>
      <c r="Q384" s="88"/>
      <c r="R384" s="88"/>
      <c r="S384" s="88"/>
      <c r="T384" s="89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T384" s="20" t="s">
        <v>223</v>
      </c>
      <c r="AU384" s="20" t="s">
        <v>21</v>
      </c>
    </row>
    <row r="385" s="13" customFormat="1">
      <c r="A385" s="13"/>
      <c r="B385" s="228"/>
      <c r="C385" s="229"/>
      <c r="D385" s="223" t="s">
        <v>150</v>
      </c>
      <c r="E385" s="230" t="s">
        <v>44</v>
      </c>
      <c r="F385" s="231" t="s">
        <v>1529</v>
      </c>
      <c r="G385" s="229"/>
      <c r="H385" s="232">
        <v>3</v>
      </c>
      <c r="I385" s="233"/>
      <c r="J385" s="229"/>
      <c r="K385" s="229"/>
      <c r="L385" s="234"/>
      <c r="M385" s="235"/>
      <c r="N385" s="236"/>
      <c r="O385" s="236"/>
      <c r="P385" s="236"/>
      <c r="Q385" s="236"/>
      <c r="R385" s="236"/>
      <c r="S385" s="236"/>
      <c r="T385" s="237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8" t="s">
        <v>150</v>
      </c>
      <c r="AU385" s="238" t="s">
        <v>21</v>
      </c>
      <c r="AV385" s="13" t="s">
        <v>21</v>
      </c>
      <c r="AW385" s="13" t="s">
        <v>42</v>
      </c>
      <c r="AX385" s="13" t="s">
        <v>90</v>
      </c>
      <c r="AY385" s="238" t="s">
        <v>128</v>
      </c>
    </row>
    <row r="386" s="2" customFormat="1" ht="24.15" customHeight="1">
      <c r="A386" s="42"/>
      <c r="B386" s="43"/>
      <c r="C386" s="210" t="s">
        <v>624</v>
      </c>
      <c r="D386" s="210" t="s">
        <v>131</v>
      </c>
      <c r="E386" s="211" t="s">
        <v>674</v>
      </c>
      <c r="F386" s="212" t="s">
        <v>675</v>
      </c>
      <c r="G386" s="213" t="s">
        <v>388</v>
      </c>
      <c r="H386" s="214">
        <v>1</v>
      </c>
      <c r="I386" s="215"/>
      <c r="J386" s="216">
        <f>ROUND(I386*H386,2)</f>
        <v>0</v>
      </c>
      <c r="K386" s="212" t="s">
        <v>221</v>
      </c>
      <c r="L386" s="48"/>
      <c r="M386" s="217" t="s">
        <v>44</v>
      </c>
      <c r="N386" s="218" t="s">
        <v>53</v>
      </c>
      <c r="O386" s="88"/>
      <c r="P386" s="219">
        <f>O386*H386</f>
        <v>0</v>
      </c>
      <c r="Q386" s="219">
        <v>0.0016199999999999999</v>
      </c>
      <c r="R386" s="219">
        <f>Q386*H386</f>
        <v>0.0016199999999999999</v>
      </c>
      <c r="S386" s="219">
        <v>0</v>
      </c>
      <c r="T386" s="220">
        <f>S386*H386</f>
        <v>0</v>
      </c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R386" s="221" t="s">
        <v>146</v>
      </c>
      <c r="AT386" s="221" t="s">
        <v>131</v>
      </c>
      <c r="AU386" s="221" t="s">
        <v>21</v>
      </c>
      <c r="AY386" s="20" t="s">
        <v>128</v>
      </c>
      <c r="BE386" s="222">
        <f>IF(N386="základní",J386,0)</f>
        <v>0</v>
      </c>
      <c r="BF386" s="222">
        <f>IF(N386="snížená",J386,0)</f>
        <v>0</v>
      </c>
      <c r="BG386" s="222">
        <f>IF(N386="zákl. přenesená",J386,0)</f>
        <v>0</v>
      </c>
      <c r="BH386" s="222">
        <f>IF(N386="sníž. přenesená",J386,0)</f>
        <v>0</v>
      </c>
      <c r="BI386" s="222">
        <f>IF(N386="nulová",J386,0)</f>
        <v>0</v>
      </c>
      <c r="BJ386" s="20" t="s">
        <v>90</v>
      </c>
      <c r="BK386" s="222">
        <f>ROUND(I386*H386,2)</f>
        <v>0</v>
      </c>
      <c r="BL386" s="20" t="s">
        <v>146</v>
      </c>
      <c r="BM386" s="221" t="s">
        <v>676</v>
      </c>
    </row>
    <row r="387" s="2" customFormat="1">
      <c r="A387" s="42"/>
      <c r="B387" s="43"/>
      <c r="C387" s="44"/>
      <c r="D387" s="243" t="s">
        <v>223</v>
      </c>
      <c r="E387" s="44"/>
      <c r="F387" s="244" t="s">
        <v>677</v>
      </c>
      <c r="G387" s="44"/>
      <c r="H387" s="44"/>
      <c r="I387" s="225"/>
      <c r="J387" s="44"/>
      <c r="K387" s="44"/>
      <c r="L387" s="48"/>
      <c r="M387" s="226"/>
      <c r="N387" s="227"/>
      <c r="O387" s="88"/>
      <c r="P387" s="88"/>
      <c r="Q387" s="88"/>
      <c r="R387" s="88"/>
      <c r="S387" s="88"/>
      <c r="T387" s="89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T387" s="20" t="s">
        <v>223</v>
      </c>
      <c r="AU387" s="20" t="s">
        <v>21</v>
      </c>
    </row>
    <row r="388" s="13" customFormat="1">
      <c r="A388" s="13"/>
      <c r="B388" s="228"/>
      <c r="C388" s="229"/>
      <c r="D388" s="223" t="s">
        <v>150</v>
      </c>
      <c r="E388" s="230" t="s">
        <v>44</v>
      </c>
      <c r="F388" s="231" t="s">
        <v>90</v>
      </c>
      <c r="G388" s="229"/>
      <c r="H388" s="232">
        <v>1</v>
      </c>
      <c r="I388" s="233"/>
      <c r="J388" s="229"/>
      <c r="K388" s="229"/>
      <c r="L388" s="234"/>
      <c r="M388" s="235"/>
      <c r="N388" s="236"/>
      <c r="O388" s="236"/>
      <c r="P388" s="236"/>
      <c r="Q388" s="236"/>
      <c r="R388" s="236"/>
      <c r="S388" s="236"/>
      <c r="T388" s="237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8" t="s">
        <v>150</v>
      </c>
      <c r="AU388" s="238" t="s">
        <v>21</v>
      </c>
      <c r="AV388" s="13" t="s">
        <v>21</v>
      </c>
      <c r="AW388" s="13" t="s">
        <v>42</v>
      </c>
      <c r="AX388" s="13" t="s">
        <v>90</v>
      </c>
      <c r="AY388" s="238" t="s">
        <v>128</v>
      </c>
    </row>
    <row r="389" s="2" customFormat="1" ht="24.15" customHeight="1">
      <c r="A389" s="42"/>
      <c r="B389" s="43"/>
      <c r="C389" s="270" t="s">
        <v>628</v>
      </c>
      <c r="D389" s="270" t="s">
        <v>368</v>
      </c>
      <c r="E389" s="271" t="s">
        <v>1530</v>
      </c>
      <c r="F389" s="272" t="s">
        <v>1531</v>
      </c>
      <c r="G389" s="273" t="s">
        <v>388</v>
      </c>
      <c r="H389" s="274">
        <v>1.01</v>
      </c>
      <c r="I389" s="275"/>
      <c r="J389" s="276">
        <f>ROUND(I389*H389,2)</f>
        <v>0</v>
      </c>
      <c r="K389" s="272" t="s">
        <v>44</v>
      </c>
      <c r="L389" s="277"/>
      <c r="M389" s="278" t="s">
        <v>44</v>
      </c>
      <c r="N389" s="279" t="s">
        <v>53</v>
      </c>
      <c r="O389" s="88"/>
      <c r="P389" s="219">
        <f>O389*H389</f>
        <v>0</v>
      </c>
      <c r="Q389" s="219">
        <v>0.0073000000000000001</v>
      </c>
      <c r="R389" s="219">
        <f>Q389*H389</f>
        <v>0.0073730000000000002</v>
      </c>
      <c r="S389" s="219">
        <v>0</v>
      </c>
      <c r="T389" s="220">
        <f>S389*H389</f>
        <v>0</v>
      </c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R389" s="221" t="s">
        <v>165</v>
      </c>
      <c r="AT389" s="221" t="s">
        <v>368</v>
      </c>
      <c r="AU389" s="221" t="s">
        <v>21</v>
      </c>
      <c r="AY389" s="20" t="s">
        <v>128</v>
      </c>
      <c r="BE389" s="222">
        <f>IF(N389="základní",J389,0)</f>
        <v>0</v>
      </c>
      <c r="BF389" s="222">
        <f>IF(N389="snížená",J389,0)</f>
        <v>0</v>
      </c>
      <c r="BG389" s="222">
        <f>IF(N389="zákl. přenesená",J389,0)</f>
        <v>0</v>
      </c>
      <c r="BH389" s="222">
        <f>IF(N389="sníž. přenesená",J389,0)</f>
        <v>0</v>
      </c>
      <c r="BI389" s="222">
        <f>IF(N389="nulová",J389,0)</f>
        <v>0</v>
      </c>
      <c r="BJ389" s="20" t="s">
        <v>90</v>
      </c>
      <c r="BK389" s="222">
        <f>ROUND(I389*H389,2)</f>
        <v>0</v>
      </c>
      <c r="BL389" s="20" t="s">
        <v>146</v>
      </c>
      <c r="BM389" s="221" t="s">
        <v>1532</v>
      </c>
    </row>
    <row r="390" s="13" customFormat="1">
      <c r="A390" s="13"/>
      <c r="B390" s="228"/>
      <c r="C390" s="229"/>
      <c r="D390" s="223" t="s">
        <v>150</v>
      </c>
      <c r="E390" s="229"/>
      <c r="F390" s="231" t="s">
        <v>498</v>
      </c>
      <c r="G390" s="229"/>
      <c r="H390" s="232">
        <v>1.01</v>
      </c>
      <c r="I390" s="233"/>
      <c r="J390" s="229"/>
      <c r="K390" s="229"/>
      <c r="L390" s="234"/>
      <c r="M390" s="235"/>
      <c r="N390" s="236"/>
      <c r="O390" s="236"/>
      <c r="P390" s="236"/>
      <c r="Q390" s="236"/>
      <c r="R390" s="236"/>
      <c r="S390" s="236"/>
      <c r="T390" s="237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8" t="s">
        <v>150</v>
      </c>
      <c r="AU390" s="238" t="s">
        <v>21</v>
      </c>
      <c r="AV390" s="13" t="s">
        <v>21</v>
      </c>
      <c r="AW390" s="13" t="s">
        <v>4</v>
      </c>
      <c r="AX390" s="13" t="s">
        <v>90</v>
      </c>
      <c r="AY390" s="238" t="s">
        <v>128</v>
      </c>
    </row>
    <row r="391" s="2" customFormat="1" ht="16.5" customHeight="1">
      <c r="A391" s="42"/>
      <c r="B391" s="43"/>
      <c r="C391" s="270" t="s">
        <v>632</v>
      </c>
      <c r="D391" s="270" t="s">
        <v>368</v>
      </c>
      <c r="E391" s="271" t="s">
        <v>688</v>
      </c>
      <c r="F391" s="272" t="s">
        <v>689</v>
      </c>
      <c r="G391" s="273" t="s">
        <v>388</v>
      </c>
      <c r="H391" s="274">
        <v>1.01</v>
      </c>
      <c r="I391" s="275"/>
      <c r="J391" s="276">
        <f>ROUND(I391*H391,2)</f>
        <v>0</v>
      </c>
      <c r="K391" s="272" t="s">
        <v>221</v>
      </c>
      <c r="L391" s="277"/>
      <c r="M391" s="278" t="s">
        <v>44</v>
      </c>
      <c r="N391" s="279" t="s">
        <v>53</v>
      </c>
      <c r="O391" s="88"/>
      <c r="P391" s="219">
        <f>O391*H391</f>
        <v>0</v>
      </c>
      <c r="Q391" s="219">
        <v>0.01847</v>
      </c>
      <c r="R391" s="219">
        <f>Q391*H391</f>
        <v>0.0186547</v>
      </c>
      <c r="S391" s="219">
        <v>0</v>
      </c>
      <c r="T391" s="220">
        <f>S391*H391</f>
        <v>0</v>
      </c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R391" s="221" t="s">
        <v>165</v>
      </c>
      <c r="AT391" s="221" t="s">
        <v>368</v>
      </c>
      <c r="AU391" s="221" t="s">
        <v>21</v>
      </c>
      <c r="AY391" s="20" t="s">
        <v>128</v>
      </c>
      <c r="BE391" s="222">
        <f>IF(N391="základní",J391,0)</f>
        <v>0</v>
      </c>
      <c r="BF391" s="222">
        <f>IF(N391="snížená",J391,0)</f>
        <v>0</v>
      </c>
      <c r="BG391" s="222">
        <f>IF(N391="zákl. přenesená",J391,0)</f>
        <v>0</v>
      </c>
      <c r="BH391" s="222">
        <f>IF(N391="sníž. přenesená",J391,0)</f>
        <v>0</v>
      </c>
      <c r="BI391" s="222">
        <f>IF(N391="nulová",J391,0)</f>
        <v>0</v>
      </c>
      <c r="BJ391" s="20" t="s">
        <v>90</v>
      </c>
      <c r="BK391" s="222">
        <f>ROUND(I391*H391,2)</f>
        <v>0</v>
      </c>
      <c r="BL391" s="20" t="s">
        <v>146</v>
      </c>
      <c r="BM391" s="221" t="s">
        <v>690</v>
      </c>
    </row>
    <row r="392" s="13" customFormat="1">
      <c r="A392" s="13"/>
      <c r="B392" s="228"/>
      <c r="C392" s="229"/>
      <c r="D392" s="223" t="s">
        <v>150</v>
      </c>
      <c r="E392" s="230" t="s">
        <v>44</v>
      </c>
      <c r="F392" s="231" t="s">
        <v>90</v>
      </c>
      <c r="G392" s="229"/>
      <c r="H392" s="232">
        <v>1</v>
      </c>
      <c r="I392" s="233"/>
      <c r="J392" s="229"/>
      <c r="K392" s="229"/>
      <c r="L392" s="234"/>
      <c r="M392" s="235"/>
      <c r="N392" s="236"/>
      <c r="O392" s="236"/>
      <c r="P392" s="236"/>
      <c r="Q392" s="236"/>
      <c r="R392" s="236"/>
      <c r="S392" s="236"/>
      <c r="T392" s="237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8" t="s">
        <v>150</v>
      </c>
      <c r="AU392" s="238" t="s">
        <v>21</v>
      </c>
      <c r="AV392" s="13" t="s">
        <v>21</v>
      </c>
      <c r="AW392" s="13" t="s">
        <v>42</v>
      </c>
      <c r="AX392" s="13" t="s">
        <v>90</v>
      </c>
      <c r="AY392" s="238" t="s">
        <v>128</v>
      </c>
    </row>
    <row r="393" s="13" customFormat="1">
      <c r="A393" s="13"/>
      <c r="B393" s="228"/>
      <c r="C393" s="229"/>
      <c r="D393" s="223" t="s">
        <v>150</v>
      </c>
      <c r="E393" s="229"/>
      <c r="F393" s="231" t="s">
        <v>498</v>
      </c>
      <c r="G393" s="229"/>
      <c r="H393" s="232">
        <v>1.01</v>
      </c>
      <c r="I393" s="233"/>
      <c r="J393" s="229"/>
      <c r="K393" s="229"/>
      <c r="L393" s="234"/>
      <c r="M393" s="235"/>
      <c r="N393" s="236"/>
      <c r="O393" s="236"/>
      <c r="P393" s="236"/>
      <c r="Q393" s="236"/>
      <c r="R393" s="236"/>
      <c r="S393" s="236"/>
      <c r="T393" s="237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8" t="s">
        <v>150</v>
      </c>
      <c r="AU393" s="238" t="s">
        <v>21</v>
      </c>
      <c r="AV393" s="13" t="s">
        <v>21</v>
      </c>
      <c r="AW393" s="13" t="s">
        <v>4</v>
      </c>
      <c r="AX393" s="13" t="s">
        <v>90</v>
      </c>
      <c r="AY393" s="238" t="s">
        <v>128</v>
      </c>
    </row>
    <row r="394" s="2" customFormat="1" ht="24.15" customHeight="1">
      <c r="A394" s="42"/>
      <c r="B394" s="43"/>
      <c r="C394" s="210" t="s">
        <v>640</v>
      </c>
      <c r="D394" s="210" t="s">
        <v>131</v>
      </c>
      <c r="E394" s="211" t="s">
        <v>1533</v>
      </c>
      <c r="F394" s="212" t="s">
        <v>1534</v>
      </c>
      <c r="G394" s="213" t="s">
        <v>388</v>
      </c>
      <c r="H394" s="214">
        <v>1</v>
      </c>
      <c r="I394" s="215"/>
      <c r="J394" s="216">
        <f>ROUND(I394*H394,2)</f>
        <v>0</v>
      </c>
      <c r="K394" s="212" t="s">
        <v>221</v>
      </c>
      <c r="L394" s="48"/>
      <c r="M394" s="217" t="s">
        <v>44</v>
      </c>
      <c r="N394" s="218" t="s">
        <v>53</v>
      </c>
      <c r="O394" s="88"/>
      <c r="P394" s="219">
        <f>O394*H394</f>
        <v>0</v>
      </c>
      <c r="Q394" s="219">
        <v>0.00281</v>
      </c>
      <c r="R394" s="219">
        <f>Q394*H394</f>
        <v>0.00281</v>
      </c>
      <c r="S394" s="219">
        <v>0</v>
      </c>
      <c r="T394" s="220">
        <f>S394*H394</f>
        <v>0</v>
      </c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R394" s="221" t="s">
        <v>146</v>
      </c>
      <c r="AT394" s="221" t="s">
        <v>131</v>
      </c>
      <c r="AU394" s="221" t="s">
        <v>21</v>
      </c>
      <c r="AY394" s="20" t="s">
        <v>128</v>
      </c>
      <c r="BE394" s="222">
        <f>IF(N394="základní",J394,0)</f>
        <v>0</v>
      </c>
      <c r="BF394" s="222">
        <f>IF(N394="snížená",J394,0)</f>
        <v>0</v>
      </c>
      <c r="BG394" s="222">
        <f>IF(N394="zákl. přenesená",J394,0)</f>
        <v>0</v>
      </c>
      <c r="BH394" s="222">
        <f>IF(N394="sníž. přenesená",J394,0)</f>
        <v>0</v>
      </c>
      <c r="BI394" s="222">
        <f>IF(N394="nulová",J394,0)</f>
        <v>0</v>
      </c>
      <c r="BJ394" s="20" t="s">
        <v>90</v>
      </c>
      <c r="BK394" s="222">
        <f>ROUND(I394*H394,2)</f>
        <v>0</v>
      </c>
      <c r="BL394" s="20" t="s">
        <v>146</v>
      </c>
      <c r="BM394" s="221" t="s">
        <v>1535</v>
      </c>
    </row>
    <row r="395" s="2" customFormat="1">
      <c r="A395" s="42"/>
      <c r="B395" s="43"/>
      <c r="C395" s="44"/>
      <c r="D395" s="243" t="s">
        <v>223</v>
      </c>
      <c r="E395" s="44"/>
      <c r="F395" s="244" t="s">
        <v>1536</v>
      </c>
      <c r="G395" s="44"/>
      <c r="H395" s="44"/>
      <c r="I395" s="225"/>
      <c r="J395" s="44"/>
      <c r="K395" s="44"/>
      <c r="L395" s="48"/>
      <c r="M395" s="226"/>
      <c r="N395" s="227"/>
      <c r="O395" s="88"/>
      <c r="P395" s="88"/>
      <c r="Q395" s="88"/>
      <c r="R395" s="88"/>
      <c r="S395" s="88"/>
      <c r="T395" s="89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T395" s="20" t="s">
        <v>223</v>
      </c>
      <c r="AU395" s="20" t="s">
        <v>21</v>
      </c>
    </row>
    <row r="396" s="13" customFormat="1">
      <c r="A396" s="13"/>
      <c r="B396" s="228"/>
      <c r="C396" s="229"/>
      <c r="D396" s="223" t="s">
        <v>150</v>
      </c>
      <c r="E396" s="230" t="s">
        <v>44</v>
      </c>
      <c r="F396" s="231" t="s">
        <v>714</v>
      </c>
      <c r="G396" s="229"/>
      <c r="H396" s="232">
        <v>1</v>
      </c>
      <c r="I396" s="233"/>
      <c r="J396" s="229"/>
      <c r="K396" s="229"/>
      <c r="L396" s="234"/>
      <c r="M396" s="235"/>
      <c r="N396" s="236"/>
      <c r="O396" s="236"/>
      <c r="P396" s="236"/>
      <c r="Q396" s="236"/>
      <c r="R396" s="236"/>
      <c r="S396" s="236"/>
      <c r="T396" s="237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8" t="s">
        <v>150</v>
      </c>
      <c r="AU396" s="238" t="s">
        <v>21</v>
      </c>
      <c r="AV396" s="13" t="s">
        <v>21</v>
      </c>
      <c r="AW396" s="13" t="s">
        <v>42</v>
      </c>
      <c r="AX396" s="13" t="s">
        <v>90</v>
      </c>
      <c r="AY396" s="238" t="s">
        <v>128</v>
      </c>
    </row>
    <row r="397" s="2" customFormat="1" ht="16.5" customHeight="1">
      <c r="A397" s="42"/>
      <c r="B397" s="43"/>
      <c r="C397" s="270" t="s">
        <v>645</v>
      </c>
      <c r="D397" s="270" t="s">
        <v>368</v>
      </c>
      <c r="E397" s="271" t="s">
        <v>1537</v>
      </c>
      <c r="F397" s="272" t="s">
        <v>1538</v>
      </c>
      <c r="G397" s="273" t="s">
        <v>388</v>
      </c>
      <c r="H397" s="274">
        <v>1.01</v>
      </c>
      <c r="I397" s="275"/>
      <c r="J397" s="276">
        <f>ROUND(I397*H397,2)</f>
        <v>0</v>
      </c>
      <c r="K397" s="272" t="s">
        <v>221</v>
      </c>
      <c r="L397" s="277"/>
      <c r="M397" s="278" t="s">
        <v>44</v>
      </c>
      <c r="N397" s="279" t="s">
        <v>53</v>
      </c>
      <c r="O397" s="88"/>
      <c r="P397" s="219">
        <f>O397*H397</f>
        <v>0</v>
      </c>
      <c r="Q397" s="219">
        <v>0.040500000000000001</v>
      </c>
      <c r="R397" s="219">
        <f>Q397*H397</f>
        <v>0.040905000000000004</v>
      </c>
      <c r="S397" s="219">
        <v>0</v>
      </c>
      <c r="T397" s="220">
        <f>S397*H397</f>
        <v>0</v>
      </c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R397" s="221" t="s">
        <v>165</v>
      </c>
      <c r="AT397" s="221" t="s">
        <v>368</v>
      </c>
      <c r="AU397" s="221" t="s">
        <v>21</v>
      </c>
      <c r="AY397" s="20" t="s">
        <v>128</v>
      </c>
      <c r="BE397" s="222">
        <f>IF(N397="základní",J397,0)</f>
        <v>0</v>
      </c>
      <c r="BF397" s="222">
        <f>IF(N397="snížená",J397,0)</f>
        <v>0</v>
      </c>
      <c r="BG397" s="222">
        <f>IF(N397="zákl. přenesená",J397,0)</f>
        <v>0</v>
      </c>
      <c r="BH397" s="222">
        <f>IF(N397="sníž. přenesená",J397,0)</f>
        <v>0</v>
      </c>
      <c r="BI397" s="222">
        <f>IF(N397="nulová",J397,0)</f>
        <v>0</v>
      </c>
      <c r="BJ397" s="20" t="s">
        <v>90</v>
      </c>
      <c r="BK397" s="222">
        <f>ROUND(I397*H397,2)</f>
        <v>0</v>
      </c>
      <c r="BL397" s="20" t="s">
        <v>146</v>
      </c>
      <c r="BM397" s="221" t="s">
        <v>1539</v>
      </c>
    </row>
    <row r="398" s="13" customFormat="1">
      <c r="A398" s="13"/>
      <c r="B398" s="228"/>
      <c r="C398" s="229"/>
      <c r="D398" s="223" t="s">
        <v>150</v>
      </c>
      <c r="E398" s="229"/>
      <c r="F398" s="231" t="s">
        <v>498</v>
      </c>
      <c r="G398" s="229"/>
      <c r="H398" s="232">
        <v>1.01</v>
      </c>
      <c r="I398" s="233"/>
      <c r="J398" s="229"/>
      <c r="K398" s="229"/>
      <c r="L398" s="234"/>
      <c r="M398" s="235"/>
      <c r="N398" s="236"/>
      <c r="O398" s="236"/>
      <c r="P398" s="236"/>
      <c r="Q398" s="236"/>
      <c r="R398" s="236"/>
      <c r="S398" s="236"/>
      <c r="T398" s="237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8" t="s">
        <v>150</v>
      </c>
      <c r="AU398" s="238" t="s">
        <v>21</v>
      </c>
      <c r="AV398" s="13" t="s">
        <v>21</v>
      </c>
      <c r="AW398" s="13" t="s">
        <v>4</v>
      </c>
      <c r="AX398" s="13" t="s">
        <v>90</v>
      </c>
      <c r="AY398" s="238" t="s">
        <v>128</v>
      </c>
    </row>
    <row r="399" s="2" customFormat="1" ht="16.5" customHeight="1">
      <c r="A399" s="42"/>
      <c r="B399" s="43"/>
      <c r="C399" s="270" t="s">
        <v>649</v>
      </c>
      <c r="D399" s="270" t="s">
        <v>368</v>
      </c>
      <c r="E399" s="271" t="s">
        <v>1540</v>
      </c>
      <c r="F399" s="272" t="s">
        <v>1541</v>
      </c>
      <c r="G399" s="273" t="s">
        <v>388</v>
      </c>
      <c r="H399" s="274">
        <v>1.01</v>
      </c>
      <c r="I399" s="275"/>
      <c r="J399" s="276">
        <f>ROUND(I399*H399,2)</f>
        <v>0</v>
      </c>
      <c r="K399" s="272" t="s">
        <v>221</v>
      </c>
      <c r="L399" s="277"/>
      <c r="M399" s="278" t="s">
        <v>44</v>
      </c>
      <c r="N399" s="279" t="s">
        <v>53</v>
      </c>
      <c r="O399" s="88"/>
      <c r="P399" s="219">
        <f>O399*H399</f>
        <v>0</v>
      </c>
      <c r="Q399" s="219">
        <v>0.0023800000000000002</v>
      </c>
      <c r="R399" s="219">
        <f>Q399*H399</f>
        <v>0.0024038000000000002</v>
      </c>
      <c r="S399" s="219">
        <v>0</v>
      </c>
      <c r="T399" s="220">
        <f>S399*H399</f>
        <v>0</v>
      </c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R399" s="221" t="s">
        <v>165</v>
      </c>
      <c r="AT399" s="221" t="s">
        <v>368</v>
      </c>
      <c r="AU399" s="221" t="s">
        <v>21</v>
      </c>
      <c r="AY399" s="20" t="s">
        <v>128</v>
      </c>
      <c r="BE399" s="222">
        <f>IF(N399="základní",J399,0)</f>
        <v>0</v>
      </c>
      <c r="BF399" s="222">
        <f>IF(N399="snížená",J399,0)</f>
        <v>0</v>
      </c>
      <c r="BG399" s="222">
        <f>IF(N399="zákl. přenesená",J399,0)</f>
        <v>0</v>
      </c>
      <c r="BH399" s="222">
        <f>IF(N399="sníž. přenesená",J399,0)</f>
        <v>0</v>
      </c>
      <c r="BI399" s="222">
        <f>IF(N399="nulová",J399,0)</f>
        <v>0</v>
      </c>
      <c r="BJ399" s="20" t="s">
        <v>90</v>
      </c>
      <c r="BK399" s="222">
        <f>ROUND(I399*H399,2)</f>
        <v>0</v>
      </c>
      <c r="BL399" s="20" t="s">
        <v>146</v>
      </c>
      <c r="BM399" s="221" t="s">
        <v>1542</v>
      </c>
    </row>
    <row r="400" s="13" customFormat="1">
      <c r="A400" s="13"/>
      <c r="B400" s="228"/>
      <c r="C400" s="229"/>
      <c r="D400" s="223" t="s">
        <v>150</v>
      </c>
      <c r="E400" s="229"/>
      <c r="F400" s="231" t="s">
        <v>498</v>
      </c>
      <c r="G400" s="229"/>
      <c r="H400" s="232">
        <v>1.01</v>
      </c>
      <c r="I400" s="233"/>
      <c r="J400" s="229"/>
      <c r="K400" s="229"/>
      <c r="L400" s="234"/>
      <c r="M400" s="235"/>
      <c r="N400" s="236"/>
      <c r="O400" s="236"/>
      <c r="P400" s="236"/>
      <c r="Q400" s="236"/>
      <c r="R400" s="236"/>
      <c r="S400" s="236"/>
      <c r="T400" s="237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8" t="s">
        <v>150</v>
      </c>
      <c r="AU400" s="238" t="s">
        <v>21</v>
      </c>
      <c r="AV400" s="13" t="s">
        <v>21</v>
      </c>
      <c r="AW400" s="13" t="s">
        <v>4</v>
      </c>
      <c r="AX400" s="13" t="s">
        <v>90</v>
      </c>
      <c r="AY400" s="238" t="s">
        <v>128</v>
      </c>
    </row>
    <row r="401" s="2" customFormat="1" ht="24.15" customHeight="1">
      <c r="A401" s="42"/>
      <c r="B401" s="43"/>
      <c r="C401" s="210" t="s">
        <v>653</v>
      </c>
      <c r="D401" s="210" t="s">
        <v>131</v>
      </c>
      <c r="E401" s="211" t="s">
        <v>724</v>
      </c>
      <c r="F401" s="212" t="s">
        <v>725</v>
      </c>
      <c r="G401" s="213" t="s">
        <v>388</v>
      </c>
      <c r="H401" s="214">
        <v>2</v>
      </c>
      <c r="I401" s="215"/>
      <c r="J401" s="216">
        <f>ROUND(I401*H401,2)</f>
        <v>0</v>
      </c>
      <c r="K401" s="212" t="s">
        <v>221</v>
      </c>
      <c r="L401" s="48"/>
      <c r="M401" s="217" t="s">
        <v>44</v>
      </c>
      <c r="N401" s="218" t="s">
        <v>53</v>
      </c>
      <c r="O401" s="88"/>
      <c r="P401" s="219">
        <f>O401*H401</f>
        <v>0</v>
      </c>
      <c r="Q401" s="219">
        <v>0.0028600000000000001</v>
      </c>
      <c r="R401" s="219">
        <f>Q401*H401</f>
        <v>0.0057200000000000003</v>
      </c>
      <c r="S401" s="219">
        <v>0</v>
      </c>
      <c r="T401" s="220">
        <f>S401*H401</f>
        <v>0</v>
      </c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R401" s="221" t="s">
        <v>146</v>
      </c>
      <c r="AT401" s="221" t="s">
        <v>131</v>
      </c>
      <c r="AU401" s="221" t="s">
        <v>21</v>
      </c>
      <c r="AY401" s="20" t="s">
        <v>128</v>
      </c>
      <c r="BE401" s="222">
        <f>IF(N401="základní",J401,0)</f>
        <v>0</v>
      </c>
      <c r="BF401" s="222">
        <f>IF(N401="snížená",J401,0)</f>
        <v>0</v>
      </c>
      <c r="BG401" s="222">
        <f>IF(N401="zákl. přenesená",J401,0)</f>
        <v>0</v>
      </c>
      <c r="BH401" s="222">
        <f>IF(N401="sníž. přenesená",J401,0)</f>
        <v>0</v>
      </c>
      <c r="BI401" s="222">
        <f>IF(N401="nulová",J401,0)</f>
        <v>0</v>
      </c>
      <c r="BJ401" s="20" t="s">
        <v>90</v>
      </c>
      <c r="BK401" s="222">
        <f>ROUND(I401*H401,2)</f>
        <v>0</v>
      </c>
      <c r="BL401" s="20" t="s">
        <v>146</v>
      </c>
      <c r="BM401" s="221" t="s">
        <v>1543</v>
      </c>
    </row>
    <row r="402" s="2" customFormat="1">
      <c r="A402" s="42"/>
      <c r="B402" s="43"/>
      <c r="C402" s="44"/>
      <c r="D402" s="243" t="s">
        <v>223</v>
      </c>
      <c r="E402" s="44"/>
      <c r="F402" s="244" t="s">
        <v>727</v>
      </c>
      <c r="G402" s="44"/>
      <c r="H402" s="44"/>
      <c r="I402" s="225"/>
      <c r="J402" s="44"/>
      <c r="K402" s="44"/>
      <c r="L402" s="48"/>
      <c r="M402" s="226"/>
      <c r="N402" s="227"/>
      <c r="O402" s="88"/>
      <c r="P402" s="88"/>
      <c r="Q402" s="88"/>
      <c r="R402" s="88"/>
      <c r="S402" s="88"/>
      <c r="T402" s="89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T402" s="20" t="s">
        <v>223</v>
      </c>
      <c r="AU402" s="20" t="s">
        <v>21</v>
      </c>
    </row>
    <row r="403" s="13" customFormat="1">
      <c r="A403" s="13"/>
      <c r="B403" s="228"/>
      <c r="C403" s="229"/>
      <c r="D403" s="223" t="s">
        <v>150</v>
      </c>
      <c r="E403" s="230" t="s">
        <v>44</v>
      </c>
      <c r="F403" s="231" t="s">
        <v>1502</v>
      </c>
      <c r="G403" s="229"/>
      <c r="H403" s="232">
        <v>2</v>
      </c>
      <c r="I403" s="233"/>
      <c r="J403" s="229"/>
      <c r="K403" s="229"/>
      <c r="L403" s="234"/>
      <c r="M403" s="235"/>
      <c r="N403" s="236"/>
      <c r="O403" s="236"/>
      <c r="P403" s="236"/>
      <c r="Q403" s="236"/>
      <c r="R403" s="236"/>
      <c r="S403" s="236"/>
      <c r="T403" s="237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8" t="s">
        <v>150</v>
      </c>
      <c r="AU403" s="238" t="s">
        <v>21</v>
      </c>
      <c r="AV403" s="13" t="s">
        <v>21</v>
      </c>
      <c r="AW403" s="13" t="s">
        <v>42</v>
      </c>
      <c r="AX403" s="13" t="s">
        <v>90</v>
      </c>
      <c r="AY403" s="238" t="s">
        <v>128</v>
      </c>
    </row>
    <row r="404" s="2" customFormat="1" ht="16.5" customHeight="1">
      <c r="A404" s="42"/>
      <c r="B404" s="43"/>
      <c r="C404" s="270" t="s">
        <v>658</v>
      </c>
      <c r="D404" s="270" t="s">
        <v>368</v>
      </c>
      <c r="E404" s="271" t="s">
        <v>729</v>
      </c>
      <c r="F404" s="272" t="s">
        <v>730</v>
      </c>
      <c r="G404" s="273" t="s">
        <v>388</v>
      </c>
      <c r="H404" s="274">
        <v>2.02</v>
      </c>
      <c r="I404" s="275"/>
      <c r="J404" s="276">
        <f>ROUND(I404*H404,2)</f>
        <v>0</v>
      </c>
      <c r="K404" s="272" t="s">
        <v>221</v>
      </c>
      <c r="L404" s="277"/>
      <c r="M404" s="278" t="s">
        <v>44</v>
      </c>
      <c r="N404" s="279" t="s">
        <v>53</v>
      </c>
      <c r="O404" s="88"/>
      <c r="P404" s="219">
        <f>O404*H404</f>
        <v>0</v>
      </c>
      <c r="Q404" s="219">
        <v>0.064000000000000001</v>
      </c>
      <c r="R404" s="219">
        <f>Q404*H404</f>
        <v>0.12928000000000001</v>
      </c>
      <c r="S404" s="219">
        <v>0</v>
      </c>
      <c r="T404" s="220">
        <f>S404*H404</f>
        <v>0</v>
      </c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R404" s="221" t="s">
        <v>165</v>
      </c>
      <c r="AT404" s="221" t="s">
        <v>368</v>
      </c>
      <c r="AU404" s="221" t="s">
        <v>21</v>
      </c>
      <c r="AY404" s="20" t="s">
        <v>128</v>
      </c>
      <c r="BE404" s="222">
        <f>IF(N404="základní",J404,0)</f>
        <v>0</v>
      </c>
      <c r="BF404" s="222">
        <f>IF(N404="snížená",J404,0)</f>
        <v>0</v>
      </c>
      <c r="BG404" s="222">
        <f>IF(N404="zákl. přenesená",J404,0)</f>
        <v>0</v>
      </c>
      <c r="BH404" s="222">
        <f>IF(N404="sníž. přenesená",J404,0)</f>
        <v>0</v>
      </c>
      <c r="BI404" s="222">
        <f>IF(N404="nulová",J404,0)</f>
        <v>0</v>
      </c>
      <c r="BJ404" s="20" t="s">
        <v>90</v>
      </c>
      <c r="BK404" s="222">
        <f>ROUND(I404*H404,2)</f>
        <v>0</v>
      </c>
      <c r="BL404" s="20" t="s">
        <v>146</v>
      </c>
      <c r="BM404" s="221" t="s">
        <v>1544</v>
      </c>
    </row>
    <row r="405" s="13" customFormat="1">
      <c r="A405" s="13"/>
      <c r="B405" s="228"/>
      <c r="C405" s="229"/>
      <c r="D405" s="223" t="s">
        <v>150</v>
      </c>
      <c r="E405" s="229"/>
      <c r="F405" s="231" t="s">
        <v>493</v>
      </c>
      <c r="G405" s="229"/>
      <c r="H405" s="232">
        <v>2.02</v>
      </c>
      <c r="I405" s="233"/>
      <c r="J405" s="229"/>
      <c r="K405" s="229"/>
      <c r="L405" s="234"/>
      <c r="M405" s="235"/>
      <c r="N405" s="236"/>
      <c r="O405" s="236"/>
      <c r="P405" s="236"/>
      <c r="Q405" s="236"/>
      <c r="R405" s="236"/>
      <c r="S405" s="236"/>
      <c r="T405" s="237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8" t="s">
        <v>150</v>
      </c>
      <c r="AU405" s="238" t="s">
        <v>21</v>
      </c>
      <c r="AV405" s="13" t="s">
        <v>21</v>
      </c>
      <c r="AW405" s="13" t="s">
        <v>4</v>
      </c>
      <c r="AX405" s="13" t="s">
        <v>90</v>
      </c>
      <c r="AY405" s="238" t="s">
        <v>128</v>
      </c>
    </row>
    <row r="406" s="2" customFormat="1" ht="16.5" customHeight="1">
      <c r="A406" s="42"/>
      <c r="B406" s="43"/>
      <c r="C406" s="270" t="s">
        <v>663</v>
      </c>
      <c r="D406" s="270" t="s">
        <v>368</v>
      </c>
      <c r="E406" s="271" t="s">
        <v>733</v>
      </c>
      <c r="F406" s="272" t="s">
        <v>734</v>
      </c>
      <c r="G406" s="273" t="s">
        <v>388</v>
      </c>
      <c r="H406" s="274">
        <v>2.02</v>
      </c>
      <c r="I406" s="275"/>
      <c r="J406" s="276">
        <f>ROUND(I406*H406,2)</f>
        <v>0</v>
      </c>
      <c r="K406" s="272" t="s">
        <v>221</v>
      </c>
      <c r="L406" s="277"/>
      <c r="M406" s="278" t="s">
        <v>44</v>
      </c>
      <c r="N406" s="279" t="s">
        <v>53</v>
      </c>
      <c r="O406" s="88"/>
      <c r="P406" s="219">
        <f>O406*H406</f>
        <v>0</v>
      </c>
      <c r="Q406" s="219">
        <v>0.0086</v>
      </c>
      <c r="R406" s="219">
        <f>Q406*H406</f>
        <v>0.017371999999999999</v>
      </c>
      <c r="S406" s="219">
        <v>0</v>
      </c>
      <c r="T406" s="220">
        <f>S406*H406</f>
        <v>0</v>
      </c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R406" s="221" t="s">
        <v>165</v>
      </c>
      <c r="AT406" s="221" t="s">
        <v>368</v>
      </c>
      <c r="AU406" s="221" t="s">
        <v>21</v>
      </c>
      <c r="AY406" s="20" t="s">
        <v>128</v>
      </c>
      <c r="BE406" s="222">
        <f>IF(N406="základní",J406,0)</f>
        <v>0</v>
      </c>
      <c r="BF406" s="222">
        <f>IF(N406="snížená",J406,0)</f>
        <v>0</v>
      </c>
      <c r="BG406" s="222">
        <f>IF(N406="zákl. přenesená",J406,0)</f>
        <v>0</v>
      </c>
      <c r="BH406" s="222">
        <f>IF(N406="sníž. přenesená",J406,0)</f>
        <v>0</v>
      </c>
      <c r="BI406" s="222">
        <f>IF(N406="nulová",J406,0)</f>
        <v>0</v>
      </c>
      <c r="BJ406" s="20" t="s">
        <v>90</v>
      </c>
      <c r="BK406" s="222">
        <f>ROUND(I406*H406,2)</f>
        <v>0</v>
      </c>
      <c r="BL406" s="20" t="s">
        <v>146</v>
      </c>
      <c r="BM406" s="221" t="s">
        <v>1545</v>
      </c>
    </row>
    <row r="407" s="13" customFormat="1">
      <c r="A407" s="13"/>
      <c r="B407" s="228"/>
      <c r="C407" s="229"/>
      <c r="D407" s="223" t="s">
        <v>150</v>
      </c>
      <c r="E407" s="229"/>
      <c r="F407" s="231" t="s">
        <v>493</v>
      </c>
      <c r="G407" s="229"/>
      <c r="H407" s="232">
        <v>2.02</v>
      </c>
      <c r="I407" s="233"/>
      <c r="J407" s="229"/>
      <c r="K407" s="229"/>
      <c r="L407" s="234"/>
      <c r="M407" s="235"/>
      <c r="N407" s="236"/>
      <c r="O407" s="236"/>
      <c r="P407" s="236"/>
      <c r="Q407" s="236"/>
      <c r="R407" s="236"/>
      <c r="S407" s="236"/>
      <c r="T407" s="237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8" t="s">
        <v>150</v>
      </c>
      <c r="AU407" s="238" t="s">
        <v>21</v>
      </c>
      <c r="AV407" s="13" t="s">
        <v>21</v>
      </c>
      <c r="AW407" s="13" t="s">
        <v>4</v>
      </c>
      <c r="AX407" s="13" t="s">
        <v>90</v>
      </c>
      <c r="AY407" s="238" t="s">
        <v>128</v>
      </c>
    </row>
    <row r="408" s="2" customFormat="1" ht="16.5" customHeight="1">
      <c r="A408" s="42"/>
      <c r="B408" s="43"/>
      <c r="C408" s="210" t="s">
        <v>667</v>
      </c>
      <c r="D408" s="210" t="s">
        <v>131</v>
      </c>
      <c r="E408" s="211" t="s">
        <v>737</v>
      </c>
      <c r="F408" s="212" t="s">
        <v>738</v>
      </c>
      <c r="G408" s="213" t="s">
        <v>234</v>
      </c>
      <c r="H408" s="214">
        <v>240</v>
      </c>
      <c r="I408" s="215"/>
      <c r="J408" s="216">
        <f>ROUND(I408*H408,2)</f>
        <v>0</v>
      </c>
      <c r="K408" s="212" t="s">
        <v>221</v>
      </c>
      <c r="L408" s="48"/>
      <c r="M408" s="217" t="s">
        <v>44</v>
      </c>
      <c r="N408" s="218" t="s">
        <v>53</v>
      </c>
      <c r="O408" s="88"/>
      <c r="P408" s="219">
        <f>O408*H408</f>
        <v>0</v>
      </c>
      <c r="Q408" s="219">
        <v>0</v>
      </c>
      <c r="R408" s="219">
        <f>Q408*H408</f>
        <v>0</v>
      </c>
      <c r="S408" s="219">
        <v>0</v>
      </c>
      <c r="T408" s="220">
        <f>S408*H408</f>
        <v>0</v>
      </c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R408" s="221" t="s">
        <v>146</v>
      </c>
      <c r="AT408" s="221" t="s">
        <v>131</v>
      </c>
      <c r="AU408" s="221" t="s">
        <v>21</v>
      </c>
      <c r="AY408" s="20" t="s">
        <v>128</v>
      </c>
      <c r="BE408" s="222">
        <f>IF(N408="základní",J408,0)</f>
        <v>0</v>
      </c>
      <c r="BF408" s="222">
        <f>IF(N408="snížená",J408,0)</f>
        <v>0</v>
      </c>
      <c r="BG408" s="222">
        <f>IF(N408="zákl. přenesená",J408,0)</f>
        <v>0</v>
      </c>
      <c r="BH408" s="222">
        <f>IF(N408="sníž. přenesená",J408,0)</f>
        <v>0</v>
      </c>
      <c r="BI408" s="222">
        <f>IF(N408="nulová",J408,0)</f>
        <v>0</v>
      </c>
      <c r="BJ408" s="20" t="s">
        <v>90</v>
      </c>
      <c r="BK408" s="222">
        <f>ROUND(I408*H408,2)</f>
        <v>0</v>
      </c>
      <c r="BL408" s="20" t="s">
        <v>146</v>
      </c>
      <c r="BM408" s="221" t="s">
        <v>1546</v>
      </c>
    </row>
    <row r="409" s="2" customFormat="1">
      <c r="A409" s="42"/>
      <c r="B409" s="43"/>
      <c r="C409" s="44"/>
      <c r="D409" s="243" t="s">
        <v>223</v>
      </c>
      <c r="E409" s="44"/>
      <c r="F409" s="244" t="s">
        <v>740</v>
      </c>
      <c r="G409" s="44"/>
      <c r="H409" s="44"/>
      <c r="I409" s="225"/>
      <c r="J409" s="44"/>
      <c r="K409" s="44"/>
      <c r="L409" s="48"/>
      <c r="M409" s="226"/>
      <c r="N409" s="227"/>
      <c r="O409" s="88"/>
      <c r="P409" s="88"/>
      <c r="Q409" s="88"/>
      <c r="R409" s="88"/>
      <c r="S409" s="88"/>
      <c r="T409" s="89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T409" s="20" t="s">
        <v>223</v>
      </c>
      <c r="AU409" s="20" t="s">
        <v>21</v>
      </c>
    </row>
    <row r="410" s="13" customFormat="1">
      <c r="A410" s="13"/>
      <c r="B410" s="228"/>
      <c r="C410" s="229"/>
      <c r="D410" s="223" t="s">
        <v>150</v>
      </c>
      <c r="E410" s="230" t="s">
        <v>44</v>
      </c>
      <c r="F410" s="231" t="s">
        <v>1493</v>
      </c>
      <c r="G410" s="229"/>
      <c r="H410" s="232">
        <v>240</v>
      </c>
      <c r="I410" s="233"/>
      <c r="J410" s="229"/>
      <c r="K410" s="229"/>
      <c r="L410" s="234"/>
      <c r="M410" s="235"/>
      <c r="N410" s="236"/>
      <c r="O410" s="236"/>
      <c r="P410" s="236"/>
      <c r="Q410" s="236"/>
      <c r="R410" s="236"/>
      <c r="S410" s="236"/>
      <c r="T410" s="237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8" t="s">
        <v>150</v>
      </c>
      <c r="AU410" s="238" t="s">
        <v>21</v>
      </c>
      <c r="AV410" s="13" t="s">
        <v>21</v>
      </c>
      <c r="AW410" s="13" t="s">
        <v>42</v>
      </c>
      <c r="AX410" s="13" t="s">
        <v>90</v>
      </c>
      <c r="AY410" s="238" t="s">
        <v>128</v>
      </c>
    </row>
    <row r="411" s="2" customFormat="1" ht="16.5" customHeight="1">
      <c r="A411" s="42"/>
      <c r="B411" s="43"/>
      <c r="C411" s="210" t="s">
        <v>673</v>
      </c>
      <c r="D411" s="210" t="s">
        <v>131</v>
      </c>
      <c r="E411" s="211" t="s">
        <v>742</v>
      </c>
      <c r="F411" s="212" t="s">
        <v>743</v>
      </c>
      <c r="G411" s="213" t="s">
        <v>234</v>
      </c>
      <c r="H411" s="214">
        <v>240</v>
      </c>
      <c r="I411" s="215"/>
      <c r="J411" s="216">
        <f>ROUND(I411*H411,2)</f>
        <v>0</v>
      </c>
      <c r="K411" s="212" t="s">
        <v>221</v>
      </c>
      <c r="L411" s="48"/>
      <c r="M411" s="217" t="s">
        <v>44</v>
      </c>
      <c r="N411" s="218" t="s">
        <v>53</v>
      </c>
      <c r="O411" s="88"/>
      <c r="P411" s="219">
        <f>O411*H411</f>
        <v>0</v>
      </c>
      <c r="Q411" s="219">
        <v>0</v>
      </c>
      <c r="R411" s="219">
        <f>Q411*H411</f>
        <v>0</v>
      </c>
      <c r="S411" s="219">
        <v>0</v>
      </c>
      <c r="T411" s="220">
        <f>S411*H411</f>
        <v>0</v>
      </c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R411" s="221" t="s">
        <v>146</v>
      </c>
      <c r="AT411" s="221" t="s">
        <v>131</v>
      </c>
      <c r="AU411" s="221" t="s">
        <v>21</v>
      </c>
      <c r="AY411" s="20" t="s">
        <v>128</v>
      </c>
      <c r="BE411" s="222">
        <f>IF(N411="základní",J411,0)</f>
        <v>0</v>
      </c>
      <c r="BF411" s="222">
        <f>IF(N411="snížená",J411,0)</f>
        <v>0</v>
      </c>
      <c r="BG411" s="222">
        <f>IF(N411="zákl. přenesená",J411,0)</f>
        <v>0</v>
      </c>
      <c r="BH411" s="222">
        <f>IF(N411="sníž. přenesená",J411,0)</f>
        <v>0</v>
      </c>
      <c r="BI411" s="222">
        <f>IF(N411="nulová",J411,0)</f>
        <v>0</v>
      </c>
      <c r="BJ411" s="20" t="s">
        <v>90</v>
      </c>
      <c r="BK411" s="222">
        <f>ROUND(I411*H411,2)</f>
        <v>0</v>
      </c>
      <c r="BL411" s="20" t="s">
        <v>146</v>
      </c>
      <c r="BM411" s="221" t="s">
        <v>1547</v>
      </c>
    </row>
    <row r="412" s="2" customFormat="1">
      <c r="A412" s="42"/>
      <c r="B412" s="43"/>
      <c r="C412" s="44"/>
      <c r="D412" s="243" t="s">
        <v>223</v>
      </c>
      <c r="E412" s="44"/>
      <c r="F412" s="244" t="s">
        <v>745</v>
      </c>
      <c r="G412" s="44"/>
      <c r="H412" s="44"/>
      <c r="I412" s="225"/>
      <c r="J412" s="44"/>
      <c r="K412" s="44"/>
      <c r="L412" s="48"/>
      <c r="M412" s="226"/>
      <c r="N412" s="227"/>
      <c r="O412" s="88"/>
      <c r="P412" s="88"/>
      <c r="Q412" s="88"/>
      <c r="R412" s="88"/>
      <c r="S412" s="88"/>
      <c r="T412" s="89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T412" s="20" t="s">
        <v>223</v>
      </c>
      <c r="AU412" s="20" t="s">
        <v>21</v>
      </c>
    </row>
    <row r="413" s="13" customFormat="1">
      <c r="A413" s="13"/>
      <c r="B413" s="228"/>
      <c r="C413" s="229"/>
      <c r="D413" s="223" t="s">
        <v>150</v>
      </c>
      <c r="E413" s="230" t="s">
        <v>44</v>
      </c>
      <c r="F413" s="231" t="s">
        <v>1493</v>
      </c>
      <c r="G413" s="229"/>
      <c r="H413" s="232">
        <v>240</v>
      </c>
      <c r="I413" s="233"/>
      <c r="J413" s="229"/>
      <c r="K413" s="229"/>
      <c r="L413" s="234"/>
      <c r="M413" s="235"/>
      <c r="N413" s="236"/>
      <c r="O413" s="236"/>
      <c r="P413" s="236"/>
      <c r="Q413" s="236"/>
      <c r="R413" s="236"/>
      <c r="S413" s="236"/>
      <c r="T413" s="237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8" t="s">
        <v>150</v>
      </c>
      <c r="AU413" s="238" t="s">
        <v>21</v>
      </c>
      <c r="AV413" s="13" t="s">
        <v>21</v>
      </c>
      <c r="AW413" s="13" t="s">
        <v>42</v>
      </c>
      <c r="AX413" s="13" t="s">
        <v>90</v>
      </c>
      <c r="AY413" s="238" t="s">
        <v>128</v>
      </c>
    </row>
    <row r="414" s="2" customFormat="1" ht="16.5" customHeight="1">
      <c r="A414" s="42"/>
      <c r="B414" s="43"/>
      <c r="C414" s="210" t="s">
        <v>679</v>
      </c>
      <c r="D414" s="210" t="s">
        <v>131</v>
      </c>
      <c r="E414" s="211" t="s">
        <v>747</v>
      </c>
      <c r="F414" s="212" t="s">
        <v>748</v>
      </c>
      <c r="G414" s="213" t="s">
        <v>234</v>
      </c>
      <c r="H414" s="214">
        <v>230.63999999999999</v>
      </c>
      <c r="I414" s="215"/>
      <c r="J414" s="216">
        <f>ROUND(I414*H414,2)</f>
        <v>0</v>
      </c>
      <c r="K414" s="212" t="s">
        <v>221</v>
      </c>
      <c r="L414" s="48"/>
      <c r="M414" s="217" t="s">
        <v>44</v>
      </c>
      <c r="N414" s="218" t="s">
        <v>53</v>
      </c>
      <c r="O414" s="88"/>
      <c r="P414" s="219">
        <f>O414*H414</f>
        <v>0</v>
      </c>
      <c r="Q414" s="219">
        <v>0</v>
      </c>
      <c r="R414" s="219">
        <f>Q414*H414</f>
        <v>0</v>
      </c>
      <c r="S414" s="219">
        <v>0</v>
      </c>
      <c r="T414" s="220">
        <f>S414*H414</f>
        <v>0</v>
      </c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R414" s="221" t="s">
        <v>146</v>
      </c>
      <c r="AT414" s="221" t="s">
        <v>131</v>
      </c>
      <c r="AU414" s="221" t="s">
        <v>21</v>
      </c>
      <c r="AY414" s="20" t="s">
        <v>128</v>
      </c>
      <c r="BE414" s="222">
        <f>IF(N414="základní",J414,0)</f>
        <v>0</v>
      </c>
      <c r="BF414" s="222">
        <f>IF(N414="snížená",J414,0)</f>
        <v>0</v>
      </c>
      <c r="BG414" s="222">
        <f>IF(N414="zákl. přenesená",J414,0)</f>
        <v>0</v>
      </c>
      <c r="BH414" s="222">
        <f>IF(N414="sníž. přenesená",J414,0)</f>
        <v>0</v>
      </c>
      <c r="BI414" s="222">
        <f>IF(N414="nulová",J414,0)</f>
        <v>0</v>
      </c>
      <c r="BJ414" s="20" t="s">
        <v>90</v>
      </c>
      <c r="BK414" s="222">
        <f>ROUND(I414*H414,2)</f>
        <v>0</v>
      </c>
      <c r="BL414" s="20" t="s">
        <v>146</v>
      </c>
      <c r="BM414" s="221" t="s">
        <v>749</v>
      </c>
    </row>
    <row r="415" s="2" customFormat="1">
      <c r="A415" s="42"/>
      <c r="B415" s="43"/>
      <c r="C415" s="44"/>
      <c r="D415" s="243" t="s">
        <v>223</v>
      </c>
      <c r="E415" s="44"/>
      <c r="F415" s="244" t="s">
        <v>750</v>
      </c>
      <c r="G415" s="44"/>
      <c r="H415" s="44"/>
      <c r="I415" s="225"/>
      <c r="J415" s="44"/>
      <c r="K415" s="44"/>
      <c r="L415" s="48"/>
      <c r="M415" s="226"/>
      <c r="N415" s="227"/>
      <c r="O415" s="88"/>
      <c r="P415" s="88"/>
      <c r="Q415" s="88"/>
      <c r="R415" s="88"/>
      <c r="S415" s="88"/>
      <c r="T415" s="89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T415" s="20" t="s">
        <v>223</v>
      </c>
      <c r="AU415" s="20" t="s">
        <v>21</v>
      </c>
    </row>
    <row r="416" s="13" customFormat="1">
      <c r="A416" s="13"/>
      <c r="B416" s="228"/>
      <c r="C416" s="229"/>
      <c r="D416" s="223" t="s">
        <v>150</v>
      </c>
      <c r="E416" s="230" t="s">
        <v>44</v>
      </c>
      <c r="F416" s="231" t="s">
        <v>1548</v>
      </c>
      <c r="G416" s="229"/>
      <c r="H416" s="232">
        <v>230.63999999999999</v>
      </c>
      <c r="I416" s="233"/>
      <c r="J416" s="229"/>
      <c r="K416" s="229"/>
      <c r="L416" s="234"/>
      <c r="M416" s="235"/>
      <c r="N416" s="236"/>
      <c r="O416" s="236"/>
      <c r="P416" s="236"/>
      <c r="Q416" s="236"/>
      <c r="R416" s="236"/>
      <c r="S416" s="236"/>
      <c r="T416" s="237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8" t="s">
        <v>150</v>
      </c>
      <c r="AU416" s="238" t="s">
        <v>21</v>
      </c>
      <c r="AV416" s="13" t="s">
        <v>21</v>
      </c>
      <c r="AW416" s="13" t="s">
        <v>42</v>
      </c>
      <c r="AX416" s="13" t="s">
        <v>90</v>
      </c>
      <c r="AY416" s="238" t="s">
        <v>128</v>
      </c>
    </row>
    <row r="417" s="2" customFormat="1" ht="16.5" customHeight="1">
      <c r="A417" s="42"/>
      <c r="B417" s="43"/>
      <c r="C417" s="210" t="s">
        <v>683</v>
      </c>
      <c r="D417" s="210" t="s">
        <v>131</v>
      </c>
      <c r="E417" s="211" t="s">
        <v>753</v>
      </c>
      <c r="F417" s="212" t="s">
        <v>754</v>
      </c>
      <c r="G417" s="213" t="s">
        <v>234</v>
      </c>
      <c r="H417" s="214">
        <v>230.63999999999999</v>
      </c>
      <c r="I417" s="215"/>
      <c r="J417" s="216">
        <f>ROUND(I417*H417,2)</f>
        <v>0</v>
      </c>
      <c r="K417" s="212" t="s">
        <v>221</v>
      </c>
      <c r="L417" s="48"/>
      <c r="M417" s="217" t="s">
        <v>44</v>
      </c>
      <c r="N417" s="218" t="s">
        <v>53</v>
      </c>
      <c r="O417" s="88"/>
      <c r="P417" s="219">
        <f>O417*H417</f>
        <v>0</v>
      </c>
      <c r="Q417" s="219">
        <v>0</v>
      </c>
      <c r="R417" s="219">
        <f>Q417*H417</f>
        <v>0</v>
      </c>
      <c r="S417" s="219">
        <v>0</v>
      </c>
      <c r="T417" s="220">
        <f>S417*H417</f>
        <v>0</v>
      </c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R417" s="221" t="s">
        <v>146</v>
      </c>
      <c r="AT417" s="221" t="s">
        <v>131</v>
      </c>
      <c r="AU417" s="221" t="s">
        <v>21</v>
      </c>
      <c r="AY417" s="20" t="s">
        <v>128</v>
      </c>
      <c r="BE417" s="222">
        <f>IF(N417="základní",J417,0)</f>
        <v>0</v>
      </c>
      <c r="BF417" s="222">
        <f>IF(N417="snížená",J417,0)</f>
        <v>0</v>
      </c>
      <c r="BG417" s="222">
        <f>IF(N417="zákl. přenesená",J417,0)</f>
        <v>0</v>
      </c>
      <c r="BH417" s="222">
        <f>IF(N417="sníž. přenesená",J417,0)</f>
        <v>0</v>
      </c>
      <c r="BI417" s="222">
        <f>IF(N417="nulová",J417,0)</f>
        <v>0</v>
      </c>
      <c r="BJ417" s="20" t="s">
        <v>90</v>
      </c>
      <c r="BK417" s="222">
        <f>ROUND(I417*H417,2)</f>
        <v>0</v>
      </c>
      <c r="BL417" s="20" t="s">
        <v>146</v>
      </c>
      <c r="BM417" s="221" t="s">
        <v>755</v>
      </c>
    </row>
    <row r="418" s="2" customFormat="1">
      <c r="A418" s="42"/>
      <c r="B418" s="43"/>
      <c r="C418" s="44"/>
      <c r="D418" s="243" t="s">
        <v>223</v>
      </c>
      <c r="E418" s="44"/>
      <c r="F418" s="244" t="s">
        <v>756</v>
      </c>
      <c r="G418" s="44"/>
      <c r="H418" s="44"/>
      <c r="I418" s="225"/>
      <c r="J418" s="44"/>
      <c r="K418" s="44"/>
      <c r="L418" s="48"/>
      <c r="M418" s="226"/>
      <c r="N418" s="227"/>
      <c r="O418" s="88"/>
      <c r="P418" s="88"/>
      <c r="Q418" s="88"/>
      <c r="R418" s="88"/>
      <c r="S418" s="88"/>
      <c r="T418" s="89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T418" s="20" t="s">
        <v>223</v>
      </c>
      <c r="AU418" s="20" t="s">
        <v>21</v>
      </c>
    </row>
    <row r="419" s="13" customFormat="1">
      <c r="A419" s="13"/>
      <c r="B419" s="228"/>
      <c r="C419" s="229"/>
      <c r="D419" s="223" t="s">
        <v>150</v>
      </c>
      <c r="E419" s="230" t="s">
        <v>44</v>
      </c>
      <c r="F419" s="231" t="s">
        <v>1548</v>
      </c>
      <c r="G419" s="229"/>
      <c r="H419" s="232">
        <v>230.63999999999999</v>
      </c>
      <c r="I419" s="233"/>
      <c r="J419" s="229"/>
      <c r="K419" s="229"/>
      <c r="L419" s="234"/>
      <c r="M419" s="235"/>
      <c r="N419" s="236"/>
      <c r="O419" s="236"/>
      <c r="P419" s="236"/>
      <c r="Q419" s="236"/>
      <c r="R419" s="236"/>
      <c r="S419" s="236"/>
      <c r="T419" s="237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8" t="s">
        <v>150</v>
      </c>
      <c r="AU419" s="238" t="s">
        <v>21</v>
      </c>
      <c r="AV419" s="13" t="s">
        <v>21</v>
      </c>
      <c r="AW419" s="13" t="s">
        <v>42</v>
      </c>
      <c r="AX419" s="13" t="s">
        <v>90</v>
      </c>
      <c r="AY419" s="238" t="s">
        <v>128</v>
      </c>
    </row>
    <row r="420" s="2" customFormat="1" ht="16.5" customHeight="1">
      <c r="A420" s="42"/>
      <c r="B420" s="43"/>
      <c r="C420" s="210" t="s">
        <v>687</v>
      </c>
      <c r="D420" s="210" t="s">
        <v>131</v>
      </c>
      <c r="E420" s="211" t="s">
        <v>758</v>
      </c>
      <c r="F420" s="212" t="s">
        <v>759</v>
      </c>
      <c r="G420" s="213" t="s">
        <v>388</v>
      </c>
      <c r="H420" s="214">
        <v>5</v>
      </c>
      <c r="I420" s="215"/>
      <c r="J420" s="216">
        <f>ROUND(I420*H420,2)</f>
        <v>0</v>
      </c>
      <c r="K420" s="212" t="s">
        <v>221</v>
      </c>
      <c r="L420" s="48"/>
      <c r="M420" s="217" t="s">
        <v>44</v>
      </c>
      <c r="N420" s="218" t="s">
        <v>53</v>
      </c>
      <c r="O420" s="88"/>
      <c r="P420" s="219">
        <f>O420*H420</f>
        <v>0</v>
      </c>
      <c r="Q420" s="219">
        <v>0.45937</v>
      </c>
      <c r="R420" s="219">
        <f>Q420*H420</f>
        <v>2.2968500000000001</v>
      </c>
      <c r="S420" s="219">
        <v>0</v>
      </c>
      <c r="T420" s="220">
        <f>S420*H420</f>
        <v>0</v>
      </c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R420" s="221" t="s">
        <v>146</v>
      </c>
      <c r="AT420" s="221" t="s">
        <v>131</v>
      </c>
      <c r="AU420" s="221" t="s">
        <v>21</v>
      </c>
      <c r="AY420" s="20" t="s">
        <v>128</v>
      </c>
      <c r="BE420" s="222">
        <f>IF(N420="základní",J420,0)</f>
        <v>0</v>
      </c>
      <c r="BF420" s="222">
        <f>IF(N420="snížená",J420,0)</f>
        <v>0</v>
      </c>
      <c r="BG420" s="222">
        <f>IF(N420="zákl. přenesená",J420,0)</f>
        <v>0</v>
      </c>
      <c r="BH420" s="222">
        <f>IF(N420="sníž. přenesená",J420,0)</f>
        <v>0</v>
      </c>
      <c r="BI420" s="222">
        <f>IF(N420="nulová",J420,0)</f>
        <v>0</v>
      </c>
      <c r="BJ420" s="20" t="s">
        <v>90</v>
      </c>
      <c r="BK420" s="222">
        <f>ROUND(I420*H420,2)</f>
        <v>0</v>
      </c>
      <c r="BL420" s="20" t="s">
        <v>146</v>
      </c>
      <c r="BM420" s="221" t="s">
        <v>760</v>
      </c>
    </row>
    <row r="421" s="2" customFormat="1">
      <c r="A421" s="42"/>
      <c r="B421" s="43"/>
      <c r="C421" s="44"/>
      <c r="D421" s="243" t="s">
        <v>223</v>
      </c>
      <c r="E421" s="44"/>
      <c r="F421" s="244" t="s">
        <v>761</v>
      </c>
      <c r="G421" s="44"/>
      <c r="H421" s="44"/>
      <c r="I421" s="225"/>
      <c r="J421" s="44"/>
      <c r="K421" s="44"/>
      <c r="L421" s="48"/>
      <c r="M421" s="226"/>
      <c r="N421" s="227"/>
      <c r="O421" s="88"/>
      <c r="P421" s="88"/>
      <c r="Q421" s="88"/>
      <c r="R421" s="88"/>
      <c r="S421" s="88"/>
      <c r="T421" s="89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T421" s="20" t="s">
        <v>223</v>
      </c>
      <c r="AU421" s="20" t="s">
        <v>21</v>
      </c>
    </row>
    <row r="422" s="13" customFormat="1">
      <c r="A422" s="13"/>
      <c r="B422" s="228"/>
      <c r="C422" s="229"/>
      <c r="D422" s="223" t="s">
        <v>150</v>
      </c>
      <c r="E422" s="230" t="s">
        <v>44</v>
      </c>
      <c r="F422" s="231" t="s">
        <v>146</v>
      </c>
      <c r="G422" s="229"/>
      <c r="H422" s="232">
        <v>4</v>
      </c>
      <c r="I422" s="233"/>
      <c r="J422" s="229"/>
      <c r="K422" s="229"/>
      <c r="L422" s="234"/>
      <c r="M422" s="235"/>
      <c r="N422" s="236"/>
      <c r="O422" s="236"/>
      <c r="P422" s="236"/>
      <c r="Q422" s="236"/>
      <c r="R422" s="236"/>
      <c r="S422" s="236"/>
      <c r="T422" s="237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8" t="s">
        <v>150</v>
      </c>
      <c r="AU422" s="238" t="s">
        <v>21</v>
      </c>
      <c r="AV422" s="13" t="s">
        <v>21</v>
      </c>
      <c r="AW422" s="13" t="s">
        <v>42</v>
      </c>
      <c r="AX422" s="13" t="s">
        <v>82</v>
      </c>
      <c r="AY422" s="238" t="s">
        <v>128</v>
      </c>
    </row>
    <row r="423" s="13" customFormat="1">
      <c r="A423" s="13"/>
      <c r="B423" s="228"/>
      <c r="C423" s="229"/>
      <c r="D423" s="223" t="s">
        <v>150</v>
      </c>
      <c r="E423" s="230" t="s">
        <v>44</v>
      </c>
      <c r="F423" s="231" t="s">
        <v>1549</v>
      </c>
      <c r="G423" s="229"/>
      <c r="H423" s="232">
        <v>1</v>
      </c>
      <c r="I423" s="233"/>
      <c r="J423" s="229"/>
      <c r="K423" s="229"/>
      <c r="L423" s="234"/>
      <c r="M423" s="235"/>
      <c r="N423" s="236"/>
      <c r="O423" s="236"/>
      <c r="P423" s="236"/>
      <c r="Q423" s="236"/>
      <c r="R423" s="236"/>
      <c r="S423" s="236"/>
      <c r="T423" s="237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8" t="s">
        <v>150</v>
      </c>
      <c r="AU423" s="238" t="s">
        <v>21</v>
      </c>
      <c r="AV423" s="13" t="s">
        <v>21</v>
      </c>
      <c r="AW423" s="13" t="s">
        <v>42</v>
      </c>
      <c r="AX423" s="13" t="s">
        <v>82</v>
      </c>
      <c r="AY423" s="238" t="s">
        <v>128</v>
      </c>
    </row>
    <row r="424" s="14" customFormat="1">
      <c r="A424" s="14"/>
      <c r="B424" s="245"/>
      <c r="C424" s="246"/>
      <c r="D424" s="223" t="s">
        <v>150</v>
      </c>
      <c r="E424" s="247" t="s">
        <v>44</v>
      </c>
      <c r="F424" s="248" t="s">
        <v>245</v>
      </c>
      <c r="G424" s="246"/>
      <c r="H424" s="249">
        <v>5</v>
      </c>
      <c r="I424" s="250"/>
      <c r="J424" s="246"/>
      <c r="K424" s="246"/>
      <c r="L424" s="251"/>
      <c r="M424" s="252"/>
      <c r="N424" s="253"/>
      <c r="O424" s="253"/>
      <c r="P424" s="253"/>
      <c r="Q424" s="253"/>
      <c r="R424" s="253"/>
      <c r="S424" s="253"/>
      <c r="T424" s="25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5" t="s">
        <v>150</v>
      </c>
      <c r="AU424" s="255" t="s">
        <v>21</v>
      </c>
      <c r="AV424" s="14" t="s">
        <v>146</v>
      </c>
      <c r="AW424" s="14" t="s">
        <v>42</v>
      </c>
      <c r="AX424" s="14" t="s">
        <v>90</v>
      </c>
      <c r="AY424" s="255" t="s">
        <v>128</v>
      </c>
    </row>
    <row r="425" s="2" customFormat="1" ht="33" customHeight="1">
      <c r="A425" s="42"/>
      <c r="B425" s="43"/>
      <c r="C425" s="210" t="s">
        <v>691</v>
      </c>
      <c r="D425" s="210" t="s">
        <v>131</v>
      </c>
      <c r="E425" s="211" t="s">
        <v>774</v>
      </c>
      <c r="F425" s="212" t="s">
        <v>775</v>
      </c>
      <c r="G425" s="213" t="s">
        <v>234</v>
      </c>
      <c r="H425" s="214">
        <v>226.63999999999999</v>
      </c>
      <c r="I425" s="215"/>
      <c r="J425" s="216">
        <f>ROUND(I425*H425,2)</f>
        <v>0</v>
      </c>
      <c r="K425" s="212" t="s">
        <v>44</v>
      </c>
      <c r="L425" s="48"/>
      <c r="M425" s="217" t="s">
        <v>44</v>
      </c>
      <c r="N425" s="218" t="s">
        <v>53</v>
      </c>
      <c r="O425" s="88"/>
      <c r="P425" s="219">
        <f>O425*H425</f>
        <v>0</v>
      </c>
      <c r="Q425" s="219">
        <v>0.0070699999999999999</v>
      </c>
      <c r="R425" s="219">
        <f>Q425*H425</f>
        <v>1.6023447999999998</v>
      </c>
      <c r="S425" s="219">
        <v>0</v>
      </c>
      <c r="T425" s="220">
        <f>S425*H425</f>
        <v>0</v>
      </c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R425" s="221" t="s">
        <v>146</v>
      </c>
      <c r="AT425" s="221" t="s">
        <v>131</v>
      </c>
      <c r="AU425" s="221" t="s">
        <v>21</v>
      </c>
      <c r="AY425" s="20" t="s">
        <v>128</v>
      </c>
      <c r="BE425" s="222">
        <f>IF(N425="základní",J425,0)</f>
        <v>0</v>
      </c>
      <c r="BF425" s="222">
        <f>IF(N425="snížená",J425,0)</f>
        <v>0</v>
      </c>
      <c r="BG425" s="222">
        <f>IF(N425="zákl. přenesená",J425,0)</f>
        <v>0</v>
      </c>
      <c r="BH425" s="222">
        <f>IF(N425="sníž. přenesená",J425,0)</f>
        <v>0</v>
      </c>
      <c r="BI425" s="222">
        <f>IF(N425="nulová",J425,0)</f>
        <v>0</v>
      </c>
      <c r="BJ425" s="20" t="s">
        <v>90</v>
      </c>
      <c r="BK425" s="222">
        <f>ROUND(I425*H425,2)</f>
        <v>0</v>
      </c>
      <c r="BL425" s="20" t="s">
        <v>146</v>
      </c>
      <c r="BM425" s="221" t="s">
        <v>776</v>
      </c>
    </row>
    <row r="426" s="13" customFormat="1">
      <c r="A426" s="13"/>
      <c r="B426" s="228"/>
      <c r="C426" s="229"/>
      <c r="D426" s="223" t="s">
        <v>150</v>
      </c>
      <c r="E426" s="230" t="s">
        <v>44</v>
      </c>
      <c r="F426" s="231" t="s">
        <v>1445</v>
      </c>
      <c r="G426" s="229"/>
      <c r="H426" s="232">
        <v>226.63999999999999</v>
      </c>
      <c r="I426" s="233"/>
      <c r="J426" s="229"/>
      <c r="K426" s="229"/>
      <c r="L426" s="234"/>
      <c r="M426" s="235"/>
      <c r="N426" s="236"/>
      <c r="O426" s="236"/>
      <c r="P426" s="236"/>
      <c r="Q426" s="236"/>
      <c r="R426" s="236"/>
      <c r="S426" s="236"/>
      <c r="T426" s="237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8" t="s">
        <v>150</v>
      </c>
      <c r="AU426" s="238" t="s">
        <v>21</v>
      </c>
      <c r="AV426" s="13" t="s">
        <v>21</v>
      </c>
      <c r="AW426" s="13" t="s">
        <v>42</v>
      </c>
      <c r="AX426" s="13" t="s">
        <v>90</v>
      </c>
      <c r="AY426" s="238" t="s">
        <v>128</v>
      </c>
    </row>
    <row r="427" s="2" customFormat="1" ht="16.5" customHeight="1">
      <c r="A427" s="42"/>
      <c r="B427" s="43"/>
      <c r="C427" s="210" t="s">
        <v>696</v>
      </c>
      <c r="D427" s="210" t="s">
        <v>131</v>
      </c>
      <c r="E427" s="211" t="s">
        <v>794</v>
      </c>
      <c r="F427" s="212" t="s">
        <v>795</v>
      </c>
      <c r="G427" s="213" t="s">
        <v>388</v>
      </c>
      <c r="H427" s="214">
        <v>1</v>
      </c>
      <c r="I427" s="215"/>
      <c r="J427" s="216">
        <f>ROUND(I427*H427,2)</f>
        <v>0</v>
      </c>
      <c r="K427" s="212" t="s">
        <v>221</v>
      </c>
      <c r="L427" s="48"/>
      <c r="M427" s="217" t="s">
        <v>44</v>
      </c>
      <c r="N427" s="218" t="s">
        <v>53</v>
      </c>
      <c r="O427" s="88"/>
      <c r="P427" s="219">
        <f>O427*H427</f>
        <v>0</v>
      </c>
      <c r="Q427" s="219">
        <v>0.040000000000000001</v>
      </c>
      <c r="R427" s="219">
        <f>Q427*H427</f>
        <v>0.040000000000000001</v>
      </c>
      <c r="S427" s="219">
        <v>0</v>
      </c>
      <c r="T427" s="220">
        <f>S427*H427</f>
        <v>0</v>
      </c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R427" s="221" t="s">
        <v>146</v>
      </c>
      <c r="AT427" s="221" t="s">
        <v>131</v>
      </c>
      <c r="AU427" s="221" t="s">
        <v>21</v>
      </c>
      <c r="AY427" s="20" t="s">
        <v>128</v>
      </c>
      <c r="BE427" s="222">
        <f>IF(N427="základní",J427,0)</f>
        <v>0</v>
      </c>
      <c r="BF427" s="222">
        <f>IF(N427="snížená",J427,0)</f>
        <v>0</v>
      </c>
      <c r="BG427" s="222">
        <f>IF(N427="zákl. přenesená",J427,0)</f>
        <v>0</v>
      </c>
      <c r="BH427" s="222">
        <f>IF(N427="sníž. přenesená",J427,0)</f>
        <v>0</v>
      </c>
      <c r="BI427" s="222">
        <f>IF(N427="nulová",J427,0)</f>
        <v>0</v>
      </c>
      <c r="BJ427" s="20" t="s">
        <v>90</v>
      </c>
      <c r="BK427" s="222">
        <f>ROUND(I427*H427,2)</f>
        <v>0</v>
      </c>
      <c r="BL427" s="20" t="s">
        <v>146</v>
      </c>
      <c r="BM427" s="221" t="s">
        <v>796</v>
      </c>
    </row>
    <row r="428" s="2" customFormat="1">
      <c r="A428" s="42"/>
      <c r="B428" s="43"/>
      <c r="C428" s="44"/>
      <c r="D428" s="243" t="s">
        <v>223</v>
      </c>
      <c r="E428" s="44"/>
      <c r="F428" s="244" t="s">
        <v>797</v>
      </c>
      <c r="G428" s="44"/>
      <c r="H428" s="44"/>
      <c r="I428" s="225"/>
      <c r="J428" s="44"/>
      <c r="K428" s="44"/>
      <c r="L428" s="48"/>
      <c r="M428" s="226"/>
      <c r="N428" s="227"/>
      <c r="O428" s="88"/>
      <c r="P428" s="88"/>
      <c r="Q428" s="88"/>
      <c r="R428" s="88"/>
      <c r="S428" s="88"/>
      <c r="T428" s="89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T428" s="20" t="s">
        <v>223</v>
      </c>
      <c r="AU428" s="20" t="s">
        <v>21</v>
      </c>
    </row>
    <row r="429" s="13" customFormat="1">
      <c r="A429" s="13"/>
      <c r="B429" s="228"/>
      <c r="C429" s="229"/>
      <c r="D429" s="223" t="s">
        <v>150</v>
      </c>
      <c r="E429" s="230" t="s">
        <v>44</v>
      </c>
      <c r="F429" s="231" t="s">
        <v>90</v>
      </c>
      <c r="G429" s="229"/>
      <c r="H429" s="232">
        <v>1</v>
      </c>
      <c r="I429" s="233"/>
      <c r="J429" s="229"/>
      <c r="K429" s="229"/>
      <c r="L429" s="234"/>
      <c r="M429" s="235"/>
      <c r="N429" s="236"/>
      <c r="O429" s="236"/>
      <c r="P429" s="236"/>
      <c r="Q429" s="236"/>
      <c r="R429" s="236"/>
      <c r="S429" s="236"/>
      <c r="T429" s="237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8" t="s">
        <v>150</v>
      </c>
      <c r="AU429" s="238" t="s">
        <v>21</v>
      </c>
      <c r="AV429" s="13" t="s">
        <v>21</v>
      </c>
      <c r="AW429" s="13" t="s">
        <v>42</v>
      </c>
      <c r="AX429" s="13" t="s">
        <v>90</v>
      </c>
      <c r="AY429" s="238" t="s">
        <v>128</v>
      </c>
    </row>
    <row r="430" s="2" customFormat="1" ht="16.5" customHeight="1">
      <c r="A430" s="42"/>
      <c r="B430" s="43"/>
      <c r="C430" s="270" t="s">
        <v>700</v>
      </c>
      <c r="D430" s="270" t="s">
        <v>368</v>
      </c>
      <c r="E430" s="271" t="s">
        <v>799</v>
      </c>
      <c r="F430" s="272" t="s">
        <v>800</v>
      </c>
      <c r="G430" s="273" t="s">
        <v>388</v>
      </c>
      <c r="H430" s="274">
        <v>1</v>
      </c>
      <c r="I430" s="275"/>
      <c r="J430" s="276">
        <f>ROUND(I430*H430,2)</f>
        <v>0</v>
      </c>
      <c r="K430" s="272" t="s">
        <v>221</v>
      </c>
      <c r="L430" s="277"/>
      <c r="M430" s="278" t="s">
        <v>44</v>
      </c>
      <c r="N430" s="279" t="s">
        <v>53</v>
      </c>
      <c r="O430" s="88"/>
      <c r="P430" s="219">
        <f>O430*H430</f>
        <v>0</v>
      </c>
      <c r="Q430" s="219">
        <v>0.013299999999999999</v>
      </c>
      <c r="R430" s="219">
        <f>Q430*H430</f>
        <v>0.013299999999999999</v>
      </c>
      <c r="S430" s="219">
        <v>0</v>
      </c>
      <c r="T430" s="220">
        <f>S430*H430</f>
        <v>0</v>
      </c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R430" s="221" t="s">
        <v>165</v>
      </c>
      <c r="AT430" s="221" t="s">
        <v>368</v>
      </c>
      <c r="AU430" s="221" t="s">
        <v>21</v>
      </c>
      <c r="AY430" s="20" t="s">
        <v>128</v>
      </c>
      <c r="BE430" s="222">
        <f>IF(N430="základní",J430,0)</f>
        <v>0</v>
      </c>
      <c r="BF430" s="222">
        <f>IF(N430="snížená",J430,0)</f>
        <v>0</v>
      </c>
      <c r="BG430" s="222">
        <f>IF(N430="zákl. přenesená",J430,0)</f>
        <v>0</v>
      </c>
      <c r="BH430" s="222">
        <f>IF(N430="sníž. přenesená",J430,0)</f>
        <v>0</v>
      </c>
      <c r="BI430" s="222">
        <f>IF(N430="nulová",J430,0)</f>
        <v>0</v>
      </c>
      <c r="BJ430" s="20" t="s">
        <v>90</v>
      </c>
      <c r="BK430" s="222">
        <f>ROUND(I430*H430,2)</f>
        <v>0</v>
      </c>
      <c r="BL430" s="20" t="s">
        <v>146</v>
      </c>
      <c r="BM430" s="221" t="s">
        <v>801</v>
      </c>
    </row>
    <row r="431" s="2" customFormat="1" ht="16.5" customHeight="1">
      <c r="A431" s="42"/>
      <c r="B431" s="43"/>
      <c r="C431" s="270" t="s">
        <v>705</v>
      </c>
      <c r="D431" s="270" t="s">
        <v>368</v>
      </c>
      <c r="E431" s="271" t="s">
        <v>803</v>
      </c>
      <c r="F431" s="272" t="s">
        <v>804</v>
      </c>
      <c r="G431" s="273" t="s">
        <v>388</v>
      </c>
      <c r="H431" s="274">
        <v>1</v>
      </c>
      <c r="I431" s="275"/>
      <c r="J431" s="276">
        <f>ROUND(I431*H431,2)</f>
        <v>0</v>
      </c>
      <c r="K431" s="272" t="s">
        <v>221</v>
      </c>
      <c r="L431" s="277"/>
      <c r="M431" s="278" t="s">
        <v>44</v>
      </c>
      <c r="N431" s="279" t="s">
        <v>53</v>
      </c>
      <c r="O431" s="88"/>
      <c r="P431" s="219">
        <f>O431*H431</f>
        <v>0</v>
      </c>
      <c r="Q431" s="219">
        <v>0.00029999999999999997</v>
      </c>
      <c r="R431" s="219">
        <f>Q431*H431</f>
        <v>0.00029999999999999997</v>
      </c>
      <c r="S431" s="219">
        <v>0</v>
      </c>
      <c r="T431" s="220">
        <f>S431*H431</f>
        <v>0</v>
      </c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R431" s="221" t="s">
        <v>165</v>
      </c>
      <c r="AT431" s="221" t="s">
        <v>368</v>
      </c>
      <c r="AU431" s="221" t="s">
        <v>21</v>
      </c>
      <c r="AY431" s="20" t="s">
        <v>128</v>
      </c>
      <c r="BE431" s="222">
        <f>IF(N431="základní",J431,0)</f>
        <v>0</v>
      </c>
      <c r="BF431" s="222">
        <f>IF(N431="snížená",J431,0)</f>
        <v>0</v>
      </c>
      <c r="BG431" s="222">
        <f>IF(N431="zákl. přenesená",J431,0)</f>
        <v>0</v>
      </c>
      <c r="BH431" s="222">
        <f>IF(N431="sníž. přenesená",J431,0)</f>
        <v>0</v>
      </c>
      <c r="BI431" s="222">
        <f>IF(N431="nulová",J431,0)</f>
        <v>0</v>
      </c>
      <c r="BJ431" s="20" t="s">
        <v>90</v>
      </c>
      <c r="BK431" s="222">
        <f>ROUND(I431*H431,2)</f>
        <v>0</v>
      </c>
      <c r="BL431" s="20" t="s">
        <v>146</v>
      </c>
      <c r="BM431" s="221" t="s">
        <v>805</v>
      </c>
    </row>
    <row r="432" s="2" customFormat="1" ht="21.75" customHeight="1">
      <c r="A432" s="42"/>
      <c r="B432" s="43"/>
      <c r="C432" s="210" t="s">
        <v>709</v>
      </c>
      <c r="D432" s="210" t="s">
        <v>131</v>
      </c>
      <c r="E432" s="211" t="s">
        <v>807</v>
      </c>
      <c r="F432" s="212" t="s">
        <v>808</v>
      </c>
      <c r="G432" s="213" t="s">
        <v>388</v>
      </c>
      <c r="H432" s="214">
        <v>8</v>
      </c>
      <c r="I432" s="215"/>
      <c r="J432" s="216">
        <f>ROUND(I432*H432,2)</f>
        <v>0</v>
      </c>
      <c r="K432" s="212" t="s">
        <v>221</v>
      </c>
      <c r="L432" s="48"/>
      <c r="M432" s="217" t="s">
        <v>44</v>
      </c>
      <c r="N432" s="218" t="s">
        <v>53</v>
      </c>
      <c r="O432" s="88"/>
      <c r="P432" s="219">
        <f>O432*H432</f>
        <v>0</v>
      </c>
      <c r="Q432" s="219">
        <v>0.01299</v>
      </c>
      <c r="R432" s="219">
        <f>Q432*H432</f>
        <v>0.10392</v>
      </c>
      <c r="S432" s="219">
        <v>0.0040000000000000001</v>
      </c>
      <c r="T432" s="220">
        <f>S432*H432</f>
        <v>0.032000000000000001</v>
      </c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R432" s="221" t="s">
        <v>146</v>
      </c>
      <c r="AT432" s="221" t="s">
        <v>131</v>
      </c>
      <c r="AU432" s="221" t="s">
        <v>21</v>
      </c>
      <c r="AY432" s="20" t="s">
        <v>128</v>
      </c>
      <c r="BE432" s="222">
        <f>IF(N432="základní",J432,0)</f>
        <v>0</v>
      </c>
      <c r="BF432" s="222">
        <f>IF(N432="snížená",J432,0)</f>
        <v>0</v>
      </c>
      <c r="BG432" s="222">
        <f>IF(N432="zákl. přenesená",J432,0)</f>
        <v>0</v>
      </c>
      <c r="BH432" s="222">
        <f>IF(N432="sníž. přenesená",J432,0)</f>
        <v>0</v>
      </c>
      <c r="BI432" s="222">
        <f>IF(N432="nulová",J432,0)</f>
        <v>0</v>
      </c>
      <c r="BJ432" s="20" t="s">
        <v>90</v>
      </c>
      <c r="BK432" s="222">
        <f>ROUND(I432*H432,2)</f>
        <v>0</v>
      </c>
      <c r="BL432" s="20" t="s">
        <v>146</v>
      </c>
      <c r="BM432" s="221" t="s">
        <v>1550</v>
      </c>
    </row>
    <row r="433" s="2" customFormat="1">
      <c r="A433" s="42"/>
      <c r="B433" s="43"/>
      <c r="C433" s="44"/>
      <c r="D433" s="243" t="s">
        <v>223</v>
      </c>
      <c r="E433" s="44"/>
      <c r="F433" s="244" t="s">
        <v>810</v>
      </c>
      <c r="G433" s="44"/>
      <c r="H433" s="44"/>
      <c r="I433" s="225"/>
      <c r="J433" s="44"/>
      <c r="K433" s="44"/>
      <c r="L433" s="48"/>
      <c r="M433" s="226"/>
      <c r="N433" s="227"/>
      <c r="O433" s="88"/>
      <c r="P433" s="88"/>
      <c r="Q433" s="88"/>
      <c r="R433" s="88"/>
      <c r="S433" s="88"/>
      <c r="T433" s="89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T433" s="20" t="s">
        <v>223</v>
      </c>
      <c r="AU433" s="20" t="s">
        <v>21</v>
      </c>
    </row>
    <row r="434" s="13" customFormat="1">
      <c r="A434" s="13"/>
      <c r="B434" s="228"/>
      <c r="C434" s="229"/>
      <c r="D434" s="223" t="s">
        <v>150</v>
      </c>
      <c r="E434" s="230" t="s">
        <v>44</v>
      </c>
      <c r="F434" s="231" t="s">
        <v>1551</v>
      </c>
      <c r="G434" s="229"/>
      <c r="H434" s="232">
        <v>8</v>
      </c>
      <c r="I434" s="233"/>
      <c r="J434" s="229"/>
      <c r="K434" s="229"/>
      <c r="L434" s="234"/>
      <c r="M434" s="235"/>
      <c r="N434" s="236"/>
      <c r="O434" s="236"/>
      <c r="P434" s="236"/>
      <c r="Q434" s="236"/>
      <c r="R434" s="236"/>
      <c r="S434" s="236"/>
      <c r="T434" s="237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8" t="s">
        <v>150</v>
      </c>
      <c r="AU434" s="238" t="s">
        <v>21</v>
      </c>
      <c r="AV434" s="13" t="s">
        <v>21</v>
      </c>
      <c r="AW434" s="13" t="s">
        <v>42</v>
      </c>
      <c r="AX434" s="13" t="s">
        <v>90</v>
      </c>
      <c r="AY434" s="238" t="s">
        <v>128</v>
      </c>
    </row>
    <row r="435" s="2" customFormat="1" ht="16.5" customHeight="1">
      <c r="A435" s="42"/>
      <c r="B435" s="43"/>
      <c r="C435" s="210" t="s">
        <v>715</v>
      </c>
      <c r="D435" s="210" t="s">
        <v>131</v>
      </c>
      <c r="E435" s="211" t="s">
        <v>813</v>
      </c>
      <c r="F435" s="212" t="s">
        <v>814</v>
      </c>
      <c r="G435" s="213" t="s">
        <v>234</v>
      </c>
      <c r="H435" s="214">
        <v>4</v>
      </c>
      <c r="I435" s="215"/>
      <c r="J435" s="216">
        <f>ROUND(I435*H435,2)</f>
        <v>0</v>
      </c>
      <c r="K435" s="212" t="s">
        <v>221</v>
      </c>
      <c r="L435" s="48"/>
      <c r="M435" s="217" t="s">
        <v>44</v>
      </c>
      <c r="N435" s="218" t="s">
        <v>53</v>
      </c>
      <c r="O435" s="88"/>
      <c r="P435" s="219">
        <f>O435*H435</f>
        <v>0</v>
      </c>
      <c r="Q435" s="219">
        <v>0.00020000000000000001</v>
      </c>
      <c r="R435" s="219">
        <f>Q435*H435</f>
        <v>0.00080000000000000004</v>
      </c>
      <c r="S435" s="219">
        <v>0</v>
      </c>
      <c r="T435" s="220">
        <f>S435*H435</f>
        <v>0</v>
      </c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R435" s="221" t="s">
        <v>146</v>
      </c>
      <c r="AT435" s="221" t="s">
        <v>131</v>
      </c>
      <c r="AU435" s="221" t="s">
        <v>21</v>
      </c>
      <c r="AY435" s="20" t="s">
        <v>128</v>
      </c>
      <c r="BE435" s="222">
        <f>IF(N435="základní",J435,0)</f>
        <v>0</v>
      </c>
      <c r="BF435" s="222">
        <f>IF(N435="snížená",J435,0)</f>
        <v>0</v>
      </c>
      <c r="BG435" s="222">
        <f>IF(N435="zákl. přenesená",J435,0)</f>
        <v>0</v>
      </c>
      <c r="BH435" s="222">
        <f>IF(N435="sníž. přenesená",J435,0)</f>
        <v>0</v>
      </c>
      <c r="BI435" s="222">
        <f>IF(N435="nulová",J435,0)</f>
        <v>0</v>
      </c>
      <c r="BJ435" s="20" t="s">
        <v>90</v>
      </c>
      <c r="BK435" s="222">
        <f>ROUND(I435*H435,2)</f>
        <v>0</v>
      </c>
      <c r="BL435" s="20" t="s">
        <v>146</v>
      </c>
      <c r="BM435" s="221" t="s">
        <v>815</v>
      </c>
    </row>
    <row r="436" s="2" customFormat="1">
      <c r="A436" s="42"/>
      <c r="B436" s="43"/>
      <c r="C436" s="44"/>
      <c r="D436" s="243" t="s">
        <v>223</v>
      </c>
      <c r="E436" s="44"/>
      <c r="F436" s="244" t="s">
        <v>816</v>
      </c>
      <c r="G436" s="44"/>
      <c r="H436" s="44"/>
      <c r="I436" s="225"/>
      <c r="J436" s="44"/>
      <c r="K436" s="44"/>
      <c r="L436" s="48"/>
      <c r="M436" s="226"/>
      <c r="N436" s="227"/>
      <c r="O436" s="88"/>
      <c r="P436" s="88"/>
      <c r="Q436" s="88"/>
      <c r="R436" s="88"/>
      <c r="S436" s="88"/>
      <c r="T436" s="89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T436" s="20" t="s">
        <v>223</v>
      </c>
      <c r="AU436" s="20" t="s">
        <v>21</v>
      </c>
    </row>
    <row r="437" s="13" customFormat="1">
      <c r="A437" s="13"/>
      <c r="B437" s="228"/>
      <c r="C437" s="229"/>
      <c r="D437" s="223" t="s">
        <v>150</v>
      </c>
      <c r="E437" s="230" t="s">
        <v>44</v>
      </c>
      <c r="F437" s="231" t="s">
        <v>146</v>
      </c>
      <c r="G437" s="229"/>
      <c r="H437" s="232">
        <v>4</v>
      </c>
      <c r="I437" s="233"/>
      <c r="J437" s="229"/>
      <c r="K437" s="229"/>
      <c r="L437" s="234"/>
      <c r="M437" s="235"/>
      <c r="N437" s="236"/>
      <c r="O437" s="236"/>
      <c r="P437" s="236"/>
      <c r="Q437" s="236"/>
      <c r="R437" s="236"/>
      <c r="S437" s="236"/>
      <c r="T437" s="237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8" t="s">
        <v>150</v>
      </c>
      <c r="AU437" s="238" t="s">
        <v>21</v>
      </c>
      <c r="AV437" s="13" t="s">
        <v>21</v>
      </c>
      <c r="AW437" s="13" t="s">
        <v>42</v>
      </c>
      <c r="AX437" s="13" t="s">
        <v>90</v>
      </c>
      <c r="AY437" s="238" t="s">
        <v>128</v>
      </c>
    </row>
    <row r="438" s="2" customFormat="1" ht="16.5" customHeight="1">
      <c r="A438" s="42"/>
      <c r="B438" s="43"/>
      <c r="C438" s="270" t="s">
        <v>719</v>
      </c>
      <c r="D438" s="270" t="s">
        <v>368</v>
      </c>
      <c r="E438" s="271" t="s">
        <v>818</v>
      </c>
      <c r="F438" s="272" t="s">
        <v>819</v>
      </c>
      <c r="G438" s="273" t="s">
        <v>388</v>
      </c>
      <c r="H438" s="274">
        <v>1</v>
      </c>
      <c r="I438" s="275"/>
      <c r="J438" s="276">
        <f>ROUND(I438*H438,2)</f>
        <v>0</v>
      </c>
      <c r="K438" s="272" t="s">
        <v>44</v>
      </c>
      <c r="L438" s="277"/>
      <c r="M438" s="278" t="s">
        <v>44</v>
      </c>
      <c r="N438" s="279" t="s">
        <v>53</v>
      </c>
      <c r="O438" s="88"/>
      <c r="P438" s="219">
        <f>O438*H438</f>
        <v>0</v>
      </c>
      <c r="Q438" s="219">
        <v>0</v>
      </c>
      <c r="R438" s="219">
        <f>Q438*H438</f>
        <v>0</v>
      </c>
      <c r="S438" s="219">
        <v>0</v>
      </c>
      <c r="T438" s="220">
        <f>S438*H438</f>
        <v>0</v>
      </c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R438" s="221" t="s">
        <v>165</v>
      </c>
      <c r="AT438" s="221" t="s">
        <v>368</v>
      </c>
      <c r="AU438" s="221" t="s">
        <v>21</v>
      </c>
      <c r="AY438" s="20" t="s">
        <v>128</v>
      </c>
      <c r="BE438" s="222">
        <f>IF(N438="základní",J438,0)</f>
        <v>0</v>
      </c>
      <c r="BF438" s="222">
        <f>IF(N438="snížená",J438,0)</f>
        <v>0</v>
      </c>
      <c r="BG438" s="222">
        <f>IF(N438="zákl. přenesená",J438,0)</f>
        <v>0</v>
      </c>
      <c r="BH438" s="222">
        <f>IF(N438="sníž. přenesená",J438,0)</f>
        <v>0</v>
      </c>
      <c r="BI438" s="222">
        <f>IF(N438="nulová",J438,0)</f>
        <v>0</v>
      </c>
      <c r="BJ438" s="20" t="s">
        <v>90</v>
      </c>
      <c r="BK438" s="222">
        <f>ROUND(I438*H438,2)</f>
        <v>0</v>
      </c>
      <c r="BL438" s="20" t="s">
        <v>146</v>
      </c>
      <c r="BM438" s="221" t="s">
        <v>820</v>
      </c>
    </row>
    <row r="439" s="13" customFormat="1">
      <c r="A439" s="13"/>
      <c r="B439" s="228"/>
      <c r="C439" s="229"/>
      <c r="D439" s="223" t="s">
        <v>150</v>
      </c>
      <c r="E439" s="230" t="s">
        <v>44</v>
      </c>
      <c r="F439" s="231" t="s">
        <v>90</v>
      </c>
      <c r="G439" s="229"/>
      <c r="H439" s="232">
        <v>1</v>
      </c>
      <c r="I439" s="233"/>
      <c r="J439" s="229"/>
      <c r="K439" s="229"/>
      <c r="L439" s="234"/>
      <c r="M439" s="235"/>
      <c r="N439" s="236"/>
      <c r="O439" s="236"/>
      <c r="P439" s="236"/>
      <c r="Q439" s="236"/>
      <c r="R439" s="236"/>
      <c r="S439" s="236"/>
      <c r="T439" s="237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8" t="s">
        <v>150</v>
      </c>
      <c r="AU439" s="238" t="s">
        <v>21</v>
      </c>
      <c r="AV439" s="13" t="s">
        <v>21</v>
      </c>
      <c r="AW439" s="13" t="s">
        <v>42</v>
      </c>
      <c r="AX439" s="13" t="s">
        <v>90</v>
      </c>
      <c r="AY439" s="238" t="s">
        <v>128</v>
      </c>
    </row>
    <row r="440" s="2" customFormat="1" ht="16.5" customHeight="1">
      <c r="A440" s="42"/>
      <c r="B440" s="43"/>
      <c r="C440" s="210" t="s">
        <v>723</v>
      </c>
      <c r="D440" s="210" t="s">
        <v>131</v>
      </c>
      <c r="E440" s="211" t="s">
        <v>822</v>
      </c>
      <c r="F440" s="212" t="s">
        <v>823</v>
      </c>
      <c r="G440" s="213" t="s">
        <v>234</v>
      </c>
      <c r="H440" s="214">
        <v>4</v>
      </c>
      <c r="I440" s="215"/>
      <c r="J440" s="216">
        <f>ROUND(I440*H440,2)</f>
        <v>0</v>
      </c>
      <c r="K440" s="212" t="s">
        <v>221</v>
      </c>
      <c r="L440" s="48"/>
      <c r="M440" s="217" t="s">
        <v>44</v>
      </c>
      <c r="N440" s="218" t="s">
        <v>53</v>
      </c>
      <c r="O440" s="88"/>
      <c r="P440" s="219">
        <f>O440*H440</f>
        <v>0</v>
      </c>
      <c r="Q440" s="219">
        <v>9.0000000000000006E-05</v>
      </c>
      <c r="R440" s="219">
        <f>Q440*H440</f>
        <v>0.00036000000000000002</v>
      </c>
      <c r="S440" s="219">
        <v>0</v>
      </c>
      <c r="T440" s="220">
        <f>S440*H440</f>
        <v>0</v>
      </c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R440" s="221" t="s">
        <v>146</v>
      </c>
      <c r="AT440" s="221" t="s">
        <v>131</v>
      </c>
      <c r="AU440" s="221" t="s">
        <v>21</v>
      </c>
      <c r="AY440" s="20" t="s">
        <v>128</v>
      </c>
      <c r="BE440" s="222">
        <f>IF(N440="základní",J440,0)</f>
        <v>0</v>
      </c>
      <c r="BF440" s="222">
        <f>IF(N440="snížená",J440,0)</f>
        <v>0</v>
      </c>
      <c r="BG440" s="222">
        <f>IF(N440="zákl. přenesená",J440,0)</f>
        <v>0</v>
      </c>
      <c r="BH440" s="222">
        <f>IF(N440="sníž. přenesená",J440,0)</f>
        <v>0</v>
      </c>
      <c r="BI440" s="222">
        <f>IF(N440="nulová",J440,0)</f>
        <v>0</v>
      </c>
      <c r="BJ440" s="20" t="s">
        <v>90</v>
      </c>
      <c r="BK440" s="222">
        <f>ROUND(I440*H440,2)</f>
        <v>0</v>
      </c>
      <c r="BL440" s="20" t="s">
        <v>146</v>
      </c>
      <c r="BM440" s="221" t="s">
        <v>824</v>
      </c>
    </row>
    <row r="441" s="2" customFormat="1">
      <c r="A441" s="42"/>
      <c r="B441" s="43"/>
      <c r="C441" s="44"/>
      <c r="D441" s="243" t="s">
        <v>223</v>
      </c>
      <c r="E441" s="44"/>
      <c r="F441" s="244" t="s">
        <v>825</v>
      </c>
      <c r="G441" s="44"/>
      <c r="H441" s="44"/>
      <c r="I441" s="225"/>
      <c r="J441" s="44"/>
      <c r="K441" s="44"/>
      <c r="L441" s="48"/>
      <c r="M441" s="226"/>
      <c r="N441" s="227"/>
      <c r="O441" s="88"/>
      <c r="P441" s="88"/>
      <c r="Q441" s="88"/>
      <c r="R441" s="88"/>
      <c r="S441" s="88"/>
      <c r="T441" s="89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T441" s="20" t="s">
        <v>223</v>
      </c>
      <c r="AU441" s="20" t="s">
        <v>21</v>
      </c>
    </row>
    <row r="442" s="13" customFormat="1">
      <c r="A442" s="13"/>
      <c r="B442" s="228"/>
      <c r="C442" s="229"/>
      <c r="D442" s="223" t="s">
        <v>150</v>
      </c>
      <c r="E442" s="230" t="s">
        <v>44</v>
      </c>
      <c r="F442" s="231" t="s">
        <v>146</v>
      </c>
      <c r="G442" s="229"/>
      <c r="H442" s="232">
        <v>4</v>
      </c>
      <c r="I442" s="233"/>
      <c r="J442" s="229"/>
      <c r="K442" s="229"/>
      <c r="L442" s="234"/>
      <c r="M442" s="235"/>
      <c r="N442" s="236"/>
      <c r="O442" s="236"/>
      <c r="P442" s="236"/>
      <c r="Q442" s="236"/>
      <c r="R442" s="236"/>
      <c r="S442" s="236"/>
      <c r="T442" s="237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8" t="s">
        <v>150</v>
      </c>
      <c r="AU442" s="238" t="s">
        <v>21</v>
      </c>
      <c r="AV442" s="13" t="s">
        <v>21</v>
      </c>
      <c r="AW442" s="13" t="s">
        <v>42</v>
      </c>
      <c r="AX442" s="13" t="s">
        <v>90</v>
      </c>
      <c r="AY442" s="238" t="s">
        <v>128</v>
      </c>
    </row>
    <row r="443" s="2" customFormat="1" ht="16.5" customHeight="1">
      <c r="A443" s="42"/>
      <c r="B443" s="43"/>
      <c r="C443" s="210" t="s">
        <v>728</v>
      </c>
      <c r="D443" s="210" t="s">
        <v>131</v>
      </c>
      <c r="E443" s="211" t="s">
        <v>827</v>
      </c>
      <c r="F443" s="212" t="s">
        <v>828</v>
      </c>
      <c r="G443" s="213" t="s">
        <v>234</v>
      </c>
      <c r="H443" s="214">
        <v>240</v>
      </c>
      <c r="I443" s="215"/>
      <c r="J443" s="216">
        <f>ROUND(I443*H443,2)</f>
        <v>0</v>
      </c>
      <c r="K443" s="212" t="s">
        <v>44</v>
      </c>
      <c r="L443" s="48"/>
      <c r="M443" s="217" t="s">
        <v>44</v>
      </c>
      <c r="N443" s="218" t="s">
        <v>53</v>
      </c>
      <c r="O443" s="88"/>
      <c r="P443" s="219">
        <f>O443*H443</f>
        <v>0</v>
      </c>
      <c r="Q443" s="219">
        <v>0</v>
      </c>
      <c r="R443" s="219">
        <f>Q443*H443</f>
        <v>0</v>
      </c>
      <c r="S443" s="219">
        <v>0</v>
      </c>
      <c r="T443" s="220">
        <f>S443*H443</f>
        <v>0</v>
      </c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R443" s="221" t="s">
        <v>146</v>
      </c>
      <c r="AT443" s="221" t="s">
        <v>131</v>
      </c>
      <c r="AU443" s="221" t="s">
        <v>21</v>
      </c>
      <c r="AY443" s="20" t="s">
        <v>128</v>
      </c>
      <c r="BE443" s="222">
        <f>IF(N443="základní",J443,0)</f>
        <v>0</v>
      </c>
      <c r="BF443" s="222">
        <f>IF(N443="snížená",J443,0)</f>
        <v>0</v>
      </c>
      <c r="BG443" s="222">
        <f>IF(N443="zákl. přenesená",J443,0)</f>
        <v>0</v>
      </c>
      <c r="BH443" s="222">
        <f>IF(N443="sníž. přenesená",J443,0)</f>
        <v>0</v>
      </c>
      <c r="BI443" s="222">
        <f>IF(N443="nulová",J443,0)</f>
        <v>0</v>
      </c>
      <c r="BJ443" s="20" t="s">
        <v>90</v>
      </c>
      <c r="BK443" s="222">
        <f>ROUND(I443*H443,2)</f>
        <v>0</v>
      </c>
      <c r="BL443" s="20" t="s">
        <v>146</v>
      </c>
      <c r="BM443" s="221" t="s">
        <v>1552</v>
      </c>
    </row>
    <row r="444" s="13" customFormat="1">
      <c r="A444" s="13"/>
      <c r="B444" s="228"/>
      <c r="C444" s="229"/>
      <c r="D444" s="223" t="s">
        <v>150</v>
      </c>
      <c r="E444" s="230" t="s">
        <v>44</v>
      </c>
      <c r="F444" s="231" t="s">
        <v>1493</v>
      </c>
      <c r="G444" s="229"/>
      <c r="H444" s="232">
        <v>240</v>
      </c>
      <c r="I444" s="233"/>
      <c r="J444" s="229"/>
      <c r="K444" s="229"/>
      <c r="L444" s="234"/>
      <c r="M444" s="235"/>
      <c r="N444" s="236"/>
      <c r="O444" s="236"/>
      <c r="P444" s="236"/>
      <c r="Q444" s="236"/>
      <c r="R444" s="236"/>
      <c r="S444" s="236"/>
      <c r="T444" s="237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8" t="s">
        <v>150</v>
      </c>
      <c r="AU444" s="238" t="s">
        <v>21</v>
      </c>
      <c r="AV444" s="13" t="s">
        <v>21</v>
      </c>
      <c r="AW444" s="13" t="s">
        <v>42</v>
      </c>
      <c r="AX444" s="13" t="s">
        <v>90</v>
      </c>
      <c r="AY444" s="238" t="s">
        <v>128</v>
      </c>
    </row>
    <row r="445" s="12" customFormat="1" ht="22.8" customHeight="1">
      <c r="A445" s="12"/>
      <c r="B445" s="194"/>
      <c r="C445" s="195"/>
      <c r="D445" s="196" t="s">
        <v>81</v>
      </c>
      <c r="E445" s="208" t="s">
        <v>171</v>
      </c>
      <c r="F445" s="208" t="s">
        <v>830</v>
      </c>
      <c r="G445" s="195"/>
      <c r="H445" s="195"/>
      <c r="I445" s="198"/>
      <c r="J445" s="209">
        <f>BK445</f>
        <v>0</v>
      </c>
      <c r="K445" s="195"/>
      <c r="L445" s="200"/>
      <c r="M445" s="201"/>
      <c r="N445" s="202"/>
      <c r="O445" s="202"/>
      <c r="P445" s="203">
        <f>SUM(P446:P486)</f>
        <v>0</v>
      </c>
      <c r="Q445" s="202"/>
      <c r="R445" s="203">
        <f>SUM(R446:R486)</f>
        <v>0.65071568000000013</v>
      </c>
      <c r="S445" s="202"/>
      <c r="T445" s="204">
        <f>SUM(T446:T486)</f>
        <v>1.988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205" t="s">
        <v>90</v>
      </c>
      <c r="AT445" s="206" t="s">
        <v>81</v>
      </c>
      <c r="AU445" s="206" t="s">
        <v>90</v>
      </c>
      <c r="AY445" s="205" t="s">
        <v>128</v>
      </c>
      <c r="BK445" s="207">
        <f>SUM(BK446:BK486)</f>
        <v>0</v>
      </c>
    </row>
    <row r="446" s="2" customFormat="1" ht="33" customHeight="1">
      <c r="A446" s="42"/>
      <c r="B446" s="43"/>
      <c r="C446" s="210" t="s">
        <v>732</v>
      </c>
      <c r="D446" s="210" t="s">
        <v>131</v>
      </c>
      <c r="E446" s="211" t="s">
        <v>1282</v>
      </c>
      <c r="F446" s="212" t="s">
        <v>1283</v>
      </c>
      <c r="G446" s="213" t="s">
        <v>234</v>
      </c>
      <c r="H446" s="214">
        <v>6.5</v>
      </c>
      <c r="I446" s="215"/>
      <c r="J446" s="216">
        <f>ROUND(I446*H446,2)</f>
        <v>0</v>
      </c>
      <c r="K446" s="212" t="s">
        <v>221</v>
      </c>
      <c r="L446" s="48"/>
      <c r="M446" s="217" t="s">
        <v>44</v>
      </c>
      <c r="N446" s="218" t="s">
        <v>53</v>
      </c>
      <c r="O446" s="88"/>
      <c r="P446" s="219">
        <f>O446*H446</f>
        <v>0</v>
      </c>
      <c r="Q446" s="219">
        <v>0.00060999999999999997</v>
      </c>
      <c r="R446" s="219">
        <f>Q446*H446</f>
        <v>0.0039649999999999998</v>
      </c>
      <c r="S446" s="219">
        <v>0</v>
      </c>
      <c r="T446" s="220">
        <f>S446*H446</f>
        <v>0</v>
      </c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R446" s="221" t="s">
        <v>146</v>
      </c>
      <c r="AT446" s="221" t="s">
        <v>131</v>
      </c>
      <c r="AU446" s="221" t="s">
        <v>21</v>
      </c>
      <c r="AY446" s="20" t="s">
        <v>128</v>
      </c>
      <c r="BE446" s="222">
        <f>IF(N446="základní",J446,0)</f>
        <v>0</v>
      </c>
      <c r="BF446" s="222">
        <f>IF(N446="snížená",J446,0)</f>
        <v>0</v>
      </c>
      <c r="BG446" s="222">
        <f>IF(N446="zákl. přenesená",J446,0)</f>
        <v>0</v>
      </c>
      <c r="BH446" s="222">
        <f>IF(N446="sníž. přenesená",J446,0)</f>
        <v>0</v>
      </c>
      <c r="BI446" s="222">
        <f>IF(N446="nulová",J446,0)</f>
        <v>0</v>
      </c>
      <c r="BJ446" s="20" t="s">
        <v>90</v>
      </c>
      <c r="BK446" s="222">
        <f>ROUND(I446*H446,2)</f>
        <v>0</v>
      </c>
      <c r="BL446" s="20" t="s">
        <v>146</v>
      </c>
      <c r="BM446" s="221" t="s">
        <v>1553</v>
      </c>
    </row>
    <row r="447" s="2" customFormat="1">
      <c r="A447" s="42"/>
      <c r="B447" s="43"/>
      <c r="C447" s="44"/>
      <c r="D447" s="243" t="s">
        <v>223</v>
      </c>
      <c r="E447" s="44"/>
      <c r="F447" s="244" t="s">
        <v>1285</v>
      </c>
      <c r="G447" s="44"/>
      <c r="H447" s="44"/>
      <c r="I447" s="225"/>
      <c r="J447" s="44"/>
      <c r="K447" s="44"/>
      <c r="L447" s="48"/>
      <c r="M447" s="226"/>
      <c r="N447" s="227"/>
      <c r="O447" s="88"/>
      <c r="P447" s="88"/>
      <c r="Q447" s="88"/>
      <c r="R447" s="88"/>
      <c r="S447" s="88"/>
      <c r="T447" s="89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T447" s="20" t="s">
        <v>223</v>
      </c>
      <c r="AU447" s="20" t="s">
        <v>21</v>
      </c>
    </row>
    <row r="448" s="13" customFormat="1">
      <c r="A448" s="13"/>
      <c r="B448" s="228"/>
      <c r="C448" s="229"/>
      <c r="D448" s="223" t="s">
        <v>150</v>
      </c>
      <c r="E448" s="230" t="s">
        <v>44</v>
      </c>
      <c r="F448" s="231" t="s">
        <v>1554</v>
      </c>
      <c r="G448" s="229"/>
      <c r="H448" s="232">
        <v>6.5</v>
      </c>
      <c r="I448" s="233"/>
      <c r="J448" s="229"/>
      <c r="K448" s="229"/>
      <c r="L448" s="234"/>
      <c r="M448" s="235"/>
      <c r="N448" s="236"/>
      <c r="O448" s="236"/>
      <c r="P448" s="236"/>
      <c r="Q448" s="236"/>
      <c r="R448" s="236"/>
      <c r="S448" s="236"/>
      <c r="T448" s="237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8" t="s">
        <v>150</v>
      </c>
      <c r="AU448" s="238" t="s">
        <v>21</v>
      </c>
      <c r="AV448" s="13" t="s">
        <v>21</v>
      </c>
      <c r="AW448" s="13" t="s">
        <v>42</v>
      </c>
      <c r="AX448" s="13" t="s">
        <v>90</v>
      </c>
      <c r="AY448" s="238" t="s">
        <v>128</v>
      </c>
    </row>
    <row r="449" s="2" customFormat="1" ht="16.5" customHeight="1">
      <c r="A449" s="42"/>
      <c r="B449" s="43"/>
      <c r="C449" s="210" t="s">
        <v>736</v>
      </c>
      <c r="D449" s="210" t="s">
        <v>131</v>
      </c>
      <c r="E449" s="211" t="s">
        <v>1287</v>
      </c>
      <c r="F449" s="212" t="s">
        <v>1288</v>
      </c>
      <c r="G449" s="213" t="s">
        <v>234</v>
      </c>
      <c r="H449" s="214">
        <v>6.5</v>
      </c>
      <c r="I449" s="215"/>
      <c r="J449" s="216">
        <f>ROUND(I449*H449,2)</f>
        <v>0</v>
      </c>
      <c r="K449" s="212" t="s">
        <v>221</v>
      </c>
      <c r="L449" s="48"/>
      <c r="M449" s="217" t="s">
        <v>44</v>
      </c>
      <c r="N449" s="218" t="s">
        <v>53</v>
      </c>
      <c r="O449" s="88"/>
      <c r="P449" s="219">
        <f>O449*H449</f>
        <v>0</v>
      </c>
      <c r="Q449" s="219">
        <v>0</v>
      </c>
      <c r="R449" s="219">
        <f>Q449*H449</f>
        <v>0</v>
      </c>
      <c r="S449" s="219">
        <v>0</v>
      </c>
      <c r="T449" s="220">
        <f>S449*H449</f>
        <v>0</v>
      </c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R449" s="221" t="s">
        <v>146</v>
      </c>
      <c r="AT449" s="221" t="s">
        <v>131</v>
      </c>
      <c r="AU449" s="221" t="s">
        <v>21</v>
      </c>
      <c r="AY449" s="20" t="s">
        <v>128</v>
      </c>
      <c r="BE449" s="222">
        <f>IF(N449="základní",J449,0)</f>
        <v>0</v>
      </c>
      <c r="BF449" s="222">
        <f>IF(N449="snížená",J449,0)</f>
        <v>0</v>
      </c>
      <c r="BG449" s="222">
        <f>IF(N449="zákl. přenesená",J449,0)</f>
        <v>0</v>
      </c>
      <c r="BH449" s="222">
        <f>IF(N449="sníž. přenesená",J449,0)</f>
        <v>0</v>
      </c>
      <c r="BI449" s="222">
        <f>IF(N449="nulová",J449,0)</f>
        <v>0</v>
      </c>
      <c r="BJ449" s="20" t="s">
        <v>90</v>
      </c>
      <c r="BK449" s="222">
        <f>ROUND(I449*H449,2)</f>
        <v>0</v>
      </c>
      <c r="BL449" s="20" t="s">
        <v>146</v>
      </c>
      <c r="BM449" s="221" t="s">
        <v>1555</v>
      </c>
    </row>
    <row r="450" s="2" customFormat="1">
      <c r="A450" s="42"/>
      <c r="B450" s="43"/>
      <c r="C450" s="44"/>
      <c r="D450" s="243" t="s">
        <v>223</v>
      </c>
      <c r="E450" s="44"/>
      <c r="F450" s="244" t="s">
        <v>1290</v>
      </c>
      <c r="G450" s="44"/>
      <c r="H450" s="44"/>
      <c r="I450" s="225"/>
      <c r="J450" s="44"/>
      <c r="K450" s="44"/>
      <c r="L450" s="48"/>
      <c r="M450" s="226"/>
      <c r="N450" s="227"/>
      <c r="O450" s="88"/>
      <c r="P450" s="88"/>
      <c r="Q450" s="88"/>
      <c r="R450" s="88"/>
      <c r="S450" s="88"/>
      <c r="T450" s="89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T450" s="20" t="s">
        <v>223</v>
      </c>
      <c r="AU450" s="20" t="s">
        <v>21</v>
      </c>
    </row>
    <row r="451" s="13" customFormat="1">
      <c r="A451" s="13"/>
      <c r="B451" s="228"/>
      <c r="C451" s="229"/>
      <c r="D451" s="223" t="s">
        <v>150</v>
      </c>
      <c r="E451" s="230" t="s">
        <v>44</v>
      </c>
      <c r="F451" s="231" t="s">
        <v>1554</v>
      </c>
      <c r="G451" s="229"/>
      <c r="H451" s="232">
        <v>6.5</v>
      </c>
      <c r="I451" s="233"/>
      <c r="J451" s="229"/>
      <c r="K451" s="229"/>
      <c r="L451" s="234"/>
      <c r="M451" s="235"/>
      <c r="N451" s="236"/>
      <c r="O451" s="236"/>
      <c r="P451" s="236"/>
      <c r="Q451" s="236"/>
      <c r="R451" s="236"/>
      <c r="S451" s="236"/>
      <c r="T451" s="237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8" t="s">
        <v>150</v>
      </c>
      <c r="AU451" s="238" t="s">
        <v>21</v>
      </c>
      <c r="AV451" s="13" t="s">
        <v>21</v>
      </c>
      <c r="AW451" s="13" t="s">
        <v>42</v>
      </c>
      <c r="AX451" s="13" t="s">
        <v>90</v>
      </c>
      <c r="AY451" s="238" t="s">
        <v>128</v>
      </c>
    </row>
    <row r="452" s="2" customFormat="1" ht="24.15" customHeight="1">
      <c r="A452" s="42"/>
      <c r="B452" s="43"/>
      <c r="C452" s="210" t="s">
        <v>741</v>
      </c>
      <c r="D452" s="210" t="s">
        <v>131</v>
      </c>
      <c r="E452" s="211" t="s">
        <v>832</v>
      </c>
      <c r="F452" s="212" t="s">
        <v>833</v>
      </c>
      <c r="G452" s="213" t="s">
        <v>190</v>
      </c>
      <c r="H452" s="214">
        <v>3.6000000000000001</v>
      </c>
      <c r="I452" s="215"/>
      <c r="J452" s="216">
        <f>ROUND(I452*H452,2)</f>
        <v>0</v>
      </c>
      <c r="K452" s="212" t="s">
        <v>221</v>
      </c>
      <c r="L452" s="48"/>
      <c r="M452" s="217" t="s">
        <v>44</v>
      </c>
      <c r="N452" s="218" t="s">
        <v>53</v>
      </c>
      <c r="O452" s="88"/>
      <c r="P452" s="219">
        <f>O452*H452</f>
        <v>0</v>
      </c>
      <c r="Q452" s="219">
        <v>0</v>
      </c>
      <c r="R452" s="219">
        <f>Q452*H452</f>
        <v>0</v>
      </c>
      <c r="S452" s="219">
        <v>0</v>
      </c>
      <c r="T452" s="220">
        <f>S452*H452</f>
        <v>0</v>
      </c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R452" s="221" t="s">
        <v>146</v>
      </c>
      <c r="AT452" s="221" t="s">
        <v>131</v>
      </c>
      <c r="AU452" s="221" t="s">
        <v>21</v>
      </c>
      <c r="AY452" s="20" t="s">
        <v>128</v>
      </c>
      <c r="BE452" s="222">
        <f>IF(N452="základní",J452,0)</f>
        <v>0</v>
      </c>
      <c r="BF452" s="222">
        <f>IF(N452="snížená",J452,0)</f>
        <v>0</v>
      </c>
      <c r="BG452" s="222">
        <f>IF(N452="zákl. přenesená",J452,0)</f>
        <v>0</v>
      </c>
      <c r="BH452" s="222">
        <f>IF(N452="sníž. přenesená",J452,0)</f>
        <v>0</v>
      </c>
      <c r="BI452" s="222">
        <f>IF(N452="nulová",J452,0)</f>
        <v>0</v>
      </c>
      <c r="BJ452" s="20" t="s">
        <v>90</v>
      </c>
      <c r="BK452" s="222">
        <f>ROUND(I452*H452,2)</f>
        <v>0</v>
      </c>
      <c r="BL452" s="20" t="s">
        <v>146</v>
      </c>
      <c r="BM452" s="221" t="s">
        <v>1556</v>
      </c>
    </row>
    <row r="453" s="2" customFormat="1">
      <c r="A453" s="42"/>
      <c r="B453" s="43"/>
      <c r="C453" s="44"/>
      <c r="D453" s="243" t="s">
        <v>223</v>
      </c>
      <c r="E453" s="44"/>
      <c r="F453" s="244" t="s">
        <v>835</v>
      </c>
      <c r="G453" s="44"/>
      <c r="H453" s="44"/>
      <c r="I453" s="225"/>
      <c r="J453" s="44"/>
      <c r="K453" s="44"/>
      <c r="L453" s="48"/>
      <c r="M453" s="226"/>
      <c r="N453" s="227"/>
      <c r="O453" s="88"/>
      <c r="P453" s="88"/>
      <c r="Q453" s="88"/>
      <c r="R453" s="88"/>
      <c r="S453" s="88"/>
      <c r="T453" s="89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T453" s="20" t="s">
        <v>223</v>
      </c>
      <c r="AU453" s="20" t="s">
        <v>21</v>
      </c>
    </row>
    <row r="454" s="13" customFormat="1">
      <c r="A454" s="13"/>
      <c r="B454" s="228"/>
      <c r="C454" s="229"/>
      <c r="D454" s="223" t="s">
        <v>150</v>
      </c>
      <c r="E454" s="230" t="s">
        <v>44</v>
      </c>
      <c r="F454" s="231" t="s">
        <v>1557</v>
      </c>
      <c r="G454" s="229"/>
      <c r="H454" s="232">
        <v>3.6000000000000001</v>
      </c>
      <c r="I454" s="233"/>
      <c r="J454" s="229"/>
      <c r="K454" s="229"/>
      <c r="L454" s="234"/>
      <c r="M454" s="235"/>
      <c r="N454" s="236"/>
      <c r="O454" s="236"/>
      <c r="P454" s="236"/>
      <c r="Q454" s="236"/>
      <c r="R454" s="236"/>
      <c r="S454" s="236"/>
      <c r="T454" s="237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8" t="s">
        <v>150</v>
      </c>
      <c r="AU454" s="238" t="s">
        <v>21</v>
      </c>
      <c r="AV454" s="13" t="s">
        <v>21</v>
      </c>
      <c r="AW454" s="13" t="s">
        <v>42</v>
      </c>
      <c r="AX454" s="13" t="s">
        <v>90</v>
      </c>
      <c r="AY454" s="238" t="s">
        <v>128</v>
      </c>
    </row>
    <row r="455" s="2" customFormat="1" ht="21.75" customHeight="1">
      <c r="A455" s="42"/>
      <c r="B455" s="43"/>
      <c r="C455" s="210" t="s">
        <v>746</v>
      </c>
      <c r="D455" s="210" t="s">
        <v>131</v>
      </c>
      <c r="E455" s="211" t="s">
        <v>838</v>
      </c>
      <c r="F455" s="212" t="s">
        <v>839</v>
      </c>
      <c r="G455" s="213" t="s">
        <v>194</v>
      </c>
      <c r="H455" s="214">
        <v>0.35999999999999999</v>
      </c>
      <c r="I455" s="215"/>
      <c r="J455" s="216">
        <f>ROUND(I455*H455,2)</f>
        <v>0</v>
      </c>
      <c r="K455" s="212" t="s">
        <v>221</v>
      </c>
      <c r="L455" s="48"/>
      <c r="M455" s="217" t="s">
        <v>44</v>
      </c>
      <c r="N455" s="218" t="s">
        <v>53</v>
      </c>
      <c r="O455" s="88"/>
      <c r="P455" s="219">
        <f>O455*H455</f>
        <v>0</v>
      </c>
      <c r="Q455" s="219">
        <v>0</v>
      </c>
      <c r="R455" s="219">
        <f>Q455*H455</f>
        <v>0</v>
      </c>
      <c r="S455" s="219">
        <v>2.1000000000000001</v>
      </c>
      <c r="T455" s="220">
        <f>S455*H455</f>
        <v>0.75600000000000001</v>
      </c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R455" s="221" t="s">
        <v>146</v>
      </c>
      <c r="AT455" s="221" t="s">
        <v>131</v>
      </c>
      <c r="AU455" s="221" t="s">
        <v>21</v>
      </c>
      <c r="AY455" s="20" t="s">
        <v>128</v>
      </c>
      <c r="BE455" s="222">
        <f>IF(N455="základní",J455,0)</f>
        <v>0</v>
      </c>
      <c r="BF455" s="222">
        <f>IF(N455="snížená",J455,0)</f>
        <v>0</v>
      </c>
      <c r="BG455" s="222">
        <f>IF(N455="zákl. přenesená",J455,0)</f>
        <v>0</v>
      </c>
      <c r="BH455" s="222">
        <f>IF(N455="sníž. přenesená",J455,0)</f>
        <v>0</v>
      </c>
      <c r="BI455" s="222">
        <f>IF(N455="nulová",J455,0)</f>
        <v>0</v>
      </c>
      <c r="BJ455" s="20" t="s">
        <v>90</v>
      </c>
      <c r="BK455" s="222">
        <f>ROUND(I455*H455,2)</f>
        <v>0</v>
      </c>
      <c r="BL455" s="20" t="s">
        <v>146</v>
      </c>
      <c r="BM455" s="221" t="s">
        <v>1558</v>
      </c>
    </row>
    <row r="456" s="2" customFormat="1">
      <c r="A456" s="42"/>
      <c r="B456" s="43"/>
      <c r="C456" s="44"/>
      <c r="D456" s="243" t="s">
        <v>223</v>
      </c>
      <c r="E456" s="44"/>
      <c r="F456" s="244" t="s">
        <v>841</v>
      </c>
      <c r="G456" s="44"/>
      <c r="H456" s="44"/>
      <c r="I456" s="225"/>
      <c r="J456" s="44"/>
      <c r="K456" s="44"/>
      <c r="L456" s="48"/>
      <c r="M456" s="226"/>
      <c r="N456" s="227"/>
      <c r="O456" s="88"/>
      <c r="P456" s="88"/>
      <c r="Q456" s="88"/>
      <c r="R456" s="88"/>
      <c r="S456" s="88"/>
      <c r="T456" s="89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T456" s="20" t="s">
        <v>223</v>
      </c>
      <c r="AU456" s="20" t="s">
        <v>21</v>
      </c>
    </row>
    <row r="457" s="13" customFormat="1">
      <c r="A457" s="13"/>
      <c r="B457" s="228"/>
      <c r="C457" s="229"/>
      <c r="D457" s="223" t="s">
        <v>150</v>
      </c>
      <c r="E457" s="230" t="s">
        <v>44</v>
      </c>
      <c r="F457" s="231" t="s">
        <v>1559</v>
      </c>
      <c r="G457" s="229"/>
      <c r="H457" s="232">
        <v>0.35999999999999999</v>
      </c>
      <c r="I457" s="233"/>
      <c r="J457" s="229"/>
      <c r="K457" s="229"/>
      <c r="L457" s="234"/>
      <c r="M457" s="235"/>
      <c r="N457" s="236"/>
      <c r="O457" s="236"/>
      <c r="P457" s="236"/>
      <c r="Q457" s="236"/>
      <c r="R457" s="236"/>
      <c r="S457" s="236"/>
      <c r="T457" s="237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8" t="s">
        <v>150</v>
      </c>
      <c r="AU457" s="238" t="s">
        <v>21</v>
      </c>
      <c r="AV457" s="13" t="s">
        <v>21</v>
      </c>
      <c r="AW457" s="13" t="s">
        <v>42</v>
      </c>
      <c r="AX457" s="13" t="s">
        <v>90</v>
      </c>
      <c r="AY457" s="238" t="s">
        <v>128</v>
      </c>
    </row>
    <row r="458" s="2" customFormat="1" ht="16.5" customHeight="1">
      <c r="A458" s="42"/>
      <c r="B458" s="43"/>
      <c r="C458" s="210" t="s">
        <v>752</v>
      </c>
      <c r="D458" s="210" t="s">
        <v>131</v>
      </c>
      <c r="E458" s="211" t="s">
        <v>844</v>
      </c>
      <c r="F458" s="212" t="s">
        <v>845</v>
      </c>
      <c r="G458" s="213" t="s">
        <v>190</v>
      </c>
      <c r="H458" s="214">
        <v>3.6000000000000001</v>
      </c>
      <c r="I458" s="215"/>
      <c r="J458" s="216">
        <f>ROUND(I458*H458,2)</f>
        <v>0</v>
      </c>
      <c r="K458" s="212" t="s">
        <v>221</v>
      </c>
      <c r="L458" s="48"/>
      <c r="M458" s="217" t="s">
        <v>44</v>
      </c>
      <c r="N458" s="218" t="s">
        <v>53</v>
      </c>
      <c r="O458" s="88"/>
      <c r="P458" s="219">
        <f>O458*H458</f>
        <v>0</v>
      </c>
      <c r="Q458" s="219">
        <v>0</v>
      </c>
      <c r="R458" s="219">
        <f>Q458*H458</f>
        <v>0</v>
      </c>
      <c r="S458" s="219">
        <v>0</v>
      </c>
      <c r="T458" s="220">
        <f>S458*H458</f>
        <v>0</v>
      </c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R458" s="221" t="s">
        <v>146</v>
      </c>
      <c r="AT458" s="221" t="s">
        <v>131</v>
      </c>
      <c r="AU458" s="221" t="s">
        <v>21</v>
      </c>
      <c r="AY458" s="20" t="s">
        <v>128</v>
      </c>
      <c r="BE458" s="222">
        <f>IF(N458="základní",J458,0)</f>
        <v>0</v>
      </c>
      <c r="BF458" s="222">
        <f>IF(N458="snížená",J458,0)</f>
        <v>0</v>
      </c>
      <c r="BG458" s="222">
        <f>IF(N458="zákl. přenesená",J458,0)</f>
        <v>0</v>
      </c>
      <c r="BH458" s="222">
        <f>IF(N458="sníž. přenesená",J458,0)</f>
        <v>0</v>
      </c>
      <c r="BI458" s="222">
        <f>IF(N458="nulová",J458,0)</f>
        <v>0</v>
      </c>
      <c r="BJ458" s="20" t="s">
        <v>90</v>
      </c>
      <c r="BK458" s="222">
        <f>ROUND(I458*H458,2)</f>
        <v>0</v>
      </c>
      <c r="BL458" s="20" t="s">
        <v>146</v>
      </c>
      <c r="BM458" s="221" t="s">
        <v>1560</v>
      </c>
    </row>
    <row r="459" s="2" customFormat="1">
      <c r="A459" s="42"/>
      <c r="B459" s="43"/>
      <c r="C459" s="44"/>
      <c r="D459" s="243" t="s">
        <v>223</v>
      </c>
      <c r="E459" s="44"/>
      <c r="F459" s="244" t="s">
        <v>847</v>
      </c>
      <c r="G459" s="44"/>
      <c r="H459" s="44"/>
      <c r="I459" s="225"/>
      <c r="J459" s="44"/>
      <c r="K459" s="44"/>
      <c r="L459" s="48"/>
      <c r="M459" s="226"/>
      <c r="N459" s="227"/>
      <c r="O459" s="88"/>
      <c r="P459" s="88"/>
      <c r="Q459" s="88"/>
      <c r="R459" s="88"/>
      <c r="S459" s="88"/>
      <c r="T459" s="89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T459" s="20" t="s">
        <v>223</v>
      </c>
      <c r="AU459" s="20" t="s">
        <v>21</v>
      </c>
    </row>
    <row r="460" s="13" customFormat="1">
      <c r="A460" s="13"/>
      <c r="B460" s="228"/>
      <c r="C460" s="229"/>
      <c r="D460" s="223" t="s">
        <v>150</v>
      </c>
      <c r="E460" s="230" t="s">
        <v>44</v>
      </c>
      <c r="F460" s="231" t="s">
        <v>1557</v>
      </c>
      <c r="G460" s="229"/>
      <c r="H460" s="232">
        <v>3.6000000000000001</v>
      </c>
      <c r="I460" s="233"/>
      <c r="J460" s="229"/>
      <c r="K460" s="229"/>
      <c r="L460" s="234"/>
      <c r="M460" s="235"/>
      <c r="N460" s="236"/>
      <c r="O460" s="236"/>
      <c r="P460" s="236"/>
      <c r="Q460" s="236"/>
      <c r="R460" s="236"/>
      <c r="S460" s="236"/>
      <c r="T460" s="237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8" t="s">
        <v>150</v>
      </c>
      <c r="AU460" s="238" t="s">
        <v>21</v>
      </c>
      <c r="AV460" s="13" t="s">
        <v>21</v>
      </c>
      <c r="AW460" s="13" t="s">
        <v>42</v>
      </c>
      <c r="AX460" s="13" t="s">
        <v>90</v>
      </c>
      <c r="AY460" s="238" t="s">
        <v>128</v>
      </c>
    </row>
    <row r="461" s="2" customFormat="1" ht="21.75" customHeight="1">
      <c r="A461" s="42"/>
      <c r="B461" s="43"/>
      <c r="C461" s="210" t="s">
        <v>757</v>
      </c>
      <c r="D461" s="210" t="s">
        <v>131</v>
      </c>
      <c r="E461" s="211" t="s">
        <v>850</v>
      </c>
      <c r="F461" s="212" t="s">
        <v>851</v>
      </c>
      <c r="G461" s="213" t="s">
        <v>190</v>
      </c>
      <c r="H461" s="214">
        <v>3.6000000000000001</v>
      </c>
      <c r="I461" s="215"/>
      <c r="J461" s="216">
        <f>ROUND(I461*H461,2)</f>
        <v>0</v>
      </c>
      <c r="K461" s="212" t="s">
        <v>221</v>
      </c>
      <c r="L461" s="48"/>
      <c r="M461" s="217" t="s">
        <v>44</v>
      </c>
      <c r="N461" s="218" t="s">
        <v>53</v>
      </c>
      <c r="O461" s="88"/>
      <c r="P461" s="219">
        <f>O461*H461</f>
        <v>0</v>
      </c>
      <c r="Q461" s="219">
        <v>0</v>
      </c>
      <c r="R461" s="219">
        <f>Q461*H461</f>
        <v>0</v>
      </c>
      <c r="S461" s="219">
        <v>0</v>
      </c>
      <c r="T461" s="220">
        <f>S461*H461</f>
        <v>0</v>
      </c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R461" s="221" t="s">
        <v>146</v>
      </c>
      <c r="AT461" s="221" t="s">
        <v>131</v>
      </c>
      <c r="AU461" s="221" t="s">
        <v>21</v>
      </c>
      <c r="AY461" s="20" t="s">
        <v>128</v>
      </c>
      <c r="BE461" s="222">
        <f>IF(N461="základní",J461,0)</f>
        <v>0</v>
      </c>
      <c r="BF461" s="222">
        <f>IF(N461="snížená",J461,0)</f>
        <v>0</v>
      </c>
      <c r="BG461" s="222">
        <f>IF(N461="zákl. přenesená",J461,0)</f>
        <v>0</v>
      </c>
      <c r="BH461" s="222">
        <f>IF(N461="sníž. přenesená",J461,0)</f>
        <v>0</v>
      </c>
      <c r="BI461" s="222">
        <f>IF(N461="nulová",J461,0)</f>
        <v>0</v>
      </c>
      <c r="BJ461" s="20" t="s">
        <v>90</v>
      </c>
      <c r="BK461" s="222">
        <f>ROUND(I461*H461,2)</f>
        <v>0</v>
      </c>
      <c r="BL461" s="20" t="s">
        <v>146</v>
      </c>
      <c r="BM461" s="221" t="s">
        <v>1561</v>
      </c>
    </row>
    <row r="462" s="2" customFormat="1">
      <c r="A462" s="42"/>
      <c r="B462" s="43"/>
      <c r="C462" s="44"/>
      <c r="D462" s="243" t="s">
        <v>223</v>
      </c>
      <c r="E462" s="44"/>
      <c r="F462" s="244" t="s">
        <v>853</v>
      </c>
      <c r="G462" s="44"/>
      <c r="H462" s="44"/>
      <c r="I462" s="225"/>
      <c r="J462" s="44"/>
      <c r="K462" s="44"/>
      <c r="L462" s="48"/>
      <c r="M462" s="226"/>
      <c r="N462" s="227"/>
      <c r="O462" s="88"/>
      <c r="P462" s="88"/>
      <c r="Q462" s="88"/>
      <c r="R462" s="88"/>
      <c r="S462" s="88"/>
      <c r="T462" s="89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T462" s="20" t="s">
        <v>223</v>
      </c>
      <c r="AU462" s="20" t="s">
        <v>21</v>
      </c>
    </row>
    <row r="463" s="13" customFormat="1">
      <c r="A463" s="13"/>
      <c r="B463" s="228"/>
      <c r="C463" s="229"/>
      <c r="D463" s="223" t="s">
        <v>150</v>
      </c>
      <c r="E463" s="230" t="s">
        <v>44</v>
      </c>
      <c r="F463" s="231" t="s">
        <v>1557</v>
      </c>
      <c r="G463" s="229"/>
      <c r="H463" s="232">
        <v>3.6000000000000001</v>
      </c>
      <c r="I463" s="233"/>
      <c r="J463" s="229"/>
      <c r="K463" s="229"/>
      <c r="L463" s="234"/>
      <c r="M463" s="235"/>
      <c r="N463" s="236"/>
      <c r="O463" s="236"/>
      <c r="P463" s="236"/>
      <c r="Q463" s="236"/>
      <c r="R463" s="236"/>
      <c r="S463" s="236"/>
      <c r="T463" s="237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8" t="s">
        <v>150</v>
      </c>
      <c r="AU463" s="238" t="s">
        <v>21</v>
      </c>
      <c r="AV463" s="13" t="s">
        <v>21</v>
      </c>
      <c r="AW463" s="13" t="s">
        <v>42</v>
      </c>
      <c r="AX463" s="13" t="s">
        <v>90</v>
      </c>
      <c r="AY463" s="238" t="s">
        <v>128</v>
      </c>
    </row>
    <row r="464" s="2" customFormat="1" ht="24.15" customHeight="1">
      <c r="A464" s="42"/>
      <c r="B464" s="43"/>
      <c r="C464" s="210" t="s">
        <v>763</v>
      </c>
      <c r="D464" s="210" t="s">
        <v>131</v>
      </c>
      <c r="E464" s="211" t="s">
        <v>855</v>
      </c>
      <c r="F464" s="212" t="s">
        <v>856</v>
      </c>
      <c r="G464" s="213" t="s">
        <v>388</v>
      </c>
      <c r="H464" s="214">
        <v>8</v>
      </c>
      <c r="I464" s="215"/>
      <c r="J464" s="216">
        <f>ROUND(I464*H464,2)</f>
        <v>0</v>
      </c>
      <c r="K464" s="212" t="s">
        <v>221</v>
      </c>
      <c r="L464" s="48"/>
      <c r="M464" s="217" t="s">
        <v>44</v>
      </c>
      <c r="N464" s="218" t="s">
        <v>53</v>
      </c>
      <c r="O464" s="88"/>
      <c r="P464" s="219">
        <f>O464*H464</f>
        <v>0</v>
      </c>
      <c r="Q464" s="219">
        <v>0</v>
      </c>
      <c r="R464" s="219">
        <f>Q464*H464</f>
        <v>0</v>
      </c>
      <c r="S464" s="219">
        <v>0.01</v>
      </c>
      <c r="T464" s="220">
        <f>S464*H464</f>
        <v>0.080000000000000002</v>
      </c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R464" s="221" t="s">
        <v>146</v>
      </c>
      <c r="AT464" s="221" t="s">
        <v>131</v>
      </c>
      <c r="AU464" s="221" t="s">
        <v>21</v>
      </c>
      <c r="AY464" s="20" t="s">
        <v>128</v>
      </c>
      <c r="BE464" s="222">
        <f>IF(N464="základní",J464,0)</f>
        <v>0</v>
      </c>
      <c r="BF464" s="222">
        <f>IF(N464="snížená",J464,0)</f>
        <v>0</v>
      </c>
      <c r="BG464" s="222">
        <f>IF(N464="zákl. přenesená",J464,0)</f>
        <v>0</v>
      </c>
      <c r="BH464" s="222">
        <f>IF(N464="sníž. přenesená",J464,0)</f>
        <v>0</v>
      </c>
      <c r="BI464" s="222">
        <f>IF(N464="nulová",J464,0)</f>
        <v>0</v>
      </c>
      <c r="BJ464" s="20" t="s">
        <v>90</v>
      </c>
      <c r="BK464" s="222">
        <f>ROUND(I464*H464,2)</f>
        <v>0</v>
      </c>
      <c r="BL464" s="20" t="s">
        <v>146</v>
      </c>
      <c r="BM464" s="221" t="s">
        <v>1562</v>
      </c>
    </row>
    <row r="465" s="2" customFormat="1">
      <c r="A465" s="42"/>
      <c r="B465" s="43"/>
      <c r="C465" s="44"/>
      <c r="D465" s="243" t="s">
        <v>223</v>
      </c>
      <c r="E465" s="44"/>
      <c r="F465" s="244" t="s">
        <v>858</v>
      </c>
      <c r="G465" s="44"/>
      <c r="H465" s="44"/>
      <c r="I465" s="225"/>
      <c r="J465" s="44"/>
      <c r="K465" s="44"/>
      <c r="L465" s="48"/>
      <c r="M465" s="226"/>
      <c r="N465" s="227"/>
      <c r="O465" s="88"/>
      <c r="P465" s="88"/>
      <c r="Q465" s="88"/>
      <c r="R465" s="88"/>
      <c r="S465" s="88"/>
      <c r="T465" s="89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T465" s="20" t="s">
        <v>223</v>
      </c>
      <c r="AU465" s="20" t="s">
        <v>21</v>
      </c>
    </row>
    <row r="466" s="13" customFormat="1">
      <c r="A466" s="13"/>
      <c r="B466" s="228"/>
      <c r="C466" s="229"/>
      <c r="D466" s="223" t="s">
        <v>150</v>
      </c>
      <c r="E466" s="230" t="s">
        <v>44</v>
      </c>
      <c r="F466" s="231" t="s">
        <v>1551</v>
      </c>
      <c r="G466" s="229"/>
      <c r="H466" s="232">
        <v>8</v>
      </c>
      <c r="I466" s="233"/>
      <c r="J466" s="229"/>
      <c r="K466" s="229"/>
      <c r="L466" s="234"/>
      <c r="M466" s="235"/>
      <c r="N466" s="236"/>
      <c r="O466" s="236"/>
      <c r="P466" s="236"/>
      <c r="Q466" s="236"/>
      <c r="R466" s="236"/>
      <c r="S466" s="236"/>
      <c r="T466" s="237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8" t="s">
        <v>150</v>
      </c>
      <c r="AU466" s="238" t="s">
        <v>21</v>
      </c>
      <c r="AV466" s="13" t="s">
        <v>21</v>
      </c>
      <c r="AW466" s="13" t="s">
        <v>42</v>
      </c>
      <c r="AX466" s="13" t="s">
        <v>90</v>
      </c>
      <c r="AY466" s="238" t="s">
        <v>128</v>
      </c>
    </row>
    <row r="467" s="2" customFormat="1" ht="24.15" customHeight="1">
      <c r="A467" s="42"/>
      <c r="B467" s="43"/>
      <c r="C467" s="210" t="s">
        <v>768</v>
      </c>
      <c r="D467" s="210" t="s">
        <v>131</v>
      </c>
      <c r="E467" s="211" t="s">
        <v>1563</v>
      </c>
      <c r="F467" s="212" t="s">
        <v>1564</v>
      </c>
      <c r="G467" s="213" t="s">
        <v>234</v>
      </c>
      <c r="H467" s="214">
        <v>0.29999999999999999</v>
      </c>
      <c r="I467" s="215"/>
      <c r="J467" s="216">
        <f>ROUND(I467*H467,2)</f>
        <v>0</v>
      </c>
      <c r="K467" s="212" t="s">
        <v>221</v>
      </c>
      <c r="L467" s="48"/>
      <c r="M467" s="217" t="s">
        <v>44</v>
      </c>
      <c r="N467" s="218" t="s">
        <v>53</v>
      </c>
      <c r="O467" s="88"/>
      <c r="P467" s="219">
        <f>O467*H467</f>
        <v>0</v>
      </c>
      <c r="Q467" s="219">
        <v>0.0033</v>
      </c>
      <c r="R467" s="219">
        <f>Q467*H467</f>
        <v>0.00098999999999999999</v>
      </c>
      <c r="S467" s="219">
        <v>0.11</v>
      </c>
      <c r="T467" s="220">
        <f>S467*H467</f>
        <v>0.033000000000000002</v>
      </c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R467" s="221" t="s">
        <v>146</v>
      </c>
      <c r="AT467" s="221" t="s">
        <v>131</v>
      </c>
      <c r="AU467" s="221" t="s">
        <v>21</v>
      </c>
      <c r="AY467" s="20" t="s">
        <v>128</v>
      </c>
      <c r="BE467" s="222">
        <f>IF(N467="základní",J467,0)</f>
        <v>0</v>
      </c>
      <c r="BF467" s="222">
        <f>IF(N467="snížená",J467,0)</f>
        <v>0</v>
      </c>
      <c r="BG467" s="222">
        <f>IF(N467="zákl. přenesená",J467,0)</f>
        <v>0</v>
      </c>
      <c r="BH467" s="222">
        <f>IF(N467="sníž. přenesená",J467,0)</f>
        <v>0</v>
      </c>
      <c r="BI467" s="222">
        <f>IF(N467="nulová",J467,0)</f>
        <v>0</v>
      </c>
      <c r="BJ467" s="20" t="s">
        <v>90</v>
      </c>
      <c r="BK467" s="222">
        <f>ROUND(I467*H467,2)</f>
        <v>0</v>
      </c>
      <c r="BL467" s="20" t="s">
        <v>146</v>
      </c>
      <c r="BM467" s="221" t="s">
        <v>1565</v>
      </c>
    </row>
    <row r="468" s="2" customFormat="1">
      <c r="A468" s="42"/>
      <c r="B468" s="43"/>
      <c r="C468" s="44"/>
      <c r="D468" s="243" t="s">
        <v>223</v>
      </c>
      <c r="E468" s="44"/>
      <c r="F468" s="244" t="s">
        <v>1566</v>
      </c>
      <c r="G468" s="44"/>
      <c r="H468" s="44"/>
      <c r="I468" s="225"/>
      <c r="J468" s="44"/>
      <c r="K468" s="44"/>
      <c r="L468" s="48"/>
      <c r="M468" s="226"/>
      <c r="N468" s="227"/>
      <c r="O468" s="88"/>
      <c r="P468" s="88"/>
      <c r="Q468" s="88"/>
      <c r="R468" s="88"/>
      <c r="S468" s="88"/>
      <c r="T468" s="89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T468" s="20" t="s">
        <v>223</v>
      </c>
      <c r="AU468" s="20" t="s">
        <v>21</v>
      </c>
    </row>
    <row r="469" s="13" customFormat="1">
      <c r="A469" s="13"/>
      <c r="B469" s="228"/>
      <c r="C469" s="229"/>
      <c r="D469" s="223" t="s">
        <v>150</v>
      </c>
      <c r="E469" s="230" t="s">
        <v>44</v>
      </c>
      <c r="F469" s="231" t="s">
        <v>864</v>
      </c>
      <c r="G469" s="229"/>
      <c r="H469" s="232">
        <v>0.29999999999999999</v>
      </c>
      <c r="I469" s="233"/>
      <c r="J469" s="229"/>
      <c r="K469" s="229"/>
      <c r="L469" s="234"/>
      <c r="M469" s="235"/>
      <c r="N469" s="236"/>
      <c r="O469" s="236"/>
      <c r="P469" s="236"/>
      <c r="Q469" s="236"/>
      <c r="R469" s="236"/>
      <c r="S469" s="236"/>
      <c r="T469" s="237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8" t="s">
        <v>150</v>
      </c>
      <c r="AU469" s="238" t="s">
        <v>21</v>
      </c>
      <c r="AV469" s="13" t="s">
        <v>21</v>
      </c>
      <c r="AW469" s="13" t="s">
        <v>42</v>
      </c>
      <c r="AX469" s="13" t="s">
        <v>90</v>
      </c>
      <c r="AY469" s="238" t="s">
        <v>128</v>
      </c>
    </row>
    <row r="470" s="2" customFormat="1" ht="24.15" customHeight="1">
      <c r="A470" s="42"/>
      <c r="B470" s="43"/>
      <c r="C470" s="210" t="s">
        <v>773</v>
      </c>
      <c r="D470" s="210" t="s">
        <v>131</v>
      </c>
      <c r="E470" s="211" t="s">
        <v>860</v>
      </c>
      <c r="F470" s="212" t="s">
        <v>861</v>
      </c>
      <c r="G470" s="213" t="s">
        <v>234</v>
      </c>
      <c r="H470" s="214">
        <v>0.29999999999999999</v>
      </c>
      <c r="I470" s="215"/>
      <c r="J470" s="216">
        <f>ROUND(I470*H470,2)</f>
        <v>0</v>
      </c>
      <c r="K470" s="212" t="s">
        <v>221</v>
      </c>
      <c r="L470" s="48"/>
      <c r="M470" s="217" t="s">
        <v>44</v>
      </c>
      <c r="N470" s="218" t="s">
        <v>53</v>
      </c>
      <c r="O470" s="88"/>
      <c r="P470" s="219">
        <f>O470*H470</f>
        <v>0</v>
      </c>
      <c r="Q470" s="219">
        <v>0.0035999999999999999</v>
      </c>
      <c r="R470" s="219">
        <f>Q470*H470</f>
        <v>0.00108</v>
      </c>
      <c r="S470" s="219">
        <v>0.16</v>
      </c>
      <c r="T470" s="220">
        <f>S470*H470</f>
        <v>0.048000000000000001</v>
      </c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R470" s="221" t="s">
        <v>146</v>
      </c>
      <c r="AT470" s="221" t="s">
        <v>131</v>
      </c>
      <c r="AU470" s="221" t="s">
        <v>21</v>
      </c>
      <c r="AY470" s="20" t="s">
        <v>128</v>
      </c>
      <c r="BE470" s="222">
        <f>IF(N470="základní",J470,0)</f>
        <v>0</v>
      </c>
      <c r="BF470" s="222">
        <f>IF(N470="snížená",J470,0)</f>
        <v>0</v>
      </c>
      <c r="BG470" s="222">
        <f>IF(N470="zákl. přenesená",J470,0)</f>
        <v>0</v>
      </c>
      <c r="BH470" s="222">
        <f>IF(N470="sníž. přenesená",J470,0)</f>
        <v>0</v>
      </c>
      <c r="BI470" s="222">
        <f>IF(N470="nulová",J470,0)</f>
        <v>0</v>
      </c>
      <c r="BJ470" s="20" t="s">
        <v>90</v>
      </c>
      <c r="BK470" s="222">
        <f>ROUND(I470*H470,2)</f>
        <v>0</v>
      </c>
      <c r="BL470" s="20" t="s">
        <v>146</v>
      </c>
      <c r="BM470" s="221" t="s">
        <v>1567</v>
      </c>
    </row>
    <row r="471" s="2" customFormat="1">
      <c r="A471" s="42"/>
      <c r="B471" s="43"/>
      <c r="C471" s="44"/>
      <c r="D471" s="243" t="s">
        <v>223</v>
      </c>
      <c r="E471" s="44"/>
      <c r="F471" s="244" t="s">
        <v>863</v>
      </c>
      <c r="G471" s="44"/>
      <c r="H471" s="44"/>
      <c r="I471" s="225"/>
      <c r="J471" s="44"/>
      <c r="K471" s="44"/>
      <c r="L471" s="48"/>
      <c r="M471" s="226"/>
      <c r="N471" s="227"/>
      <c r="O471" s="88"/>
      <c r="P471" s="88"/>
      <c r="Q471" s="88"/>
      <c r="R471" s="88"/>
      <c r="S471" s="88"/>
      <c r="T471" s="89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T471" s="20" t="s">
        <v>223</v>
      </c>
      <c r="AU471" s="20" t="s">
        <v>21</v>
      </c>
    </row>
    <row r="472" s="13" customFormat="1">
      <c r="A472" s="13"/>
      <c r="B472" s="228"/>
      <c r="C472" s="229"/>
      <c r="D472" s="223" t="s">
        <v>150</v>
      </c>
      <c r="E472" s="230" t="s">
        <v>44</v>
      </c>
      <c r="F472" s="231" t="s">
        <v>864</v>
      </c>
      <c r="G472" s="229"/>
      <c r="H472" s="232">
        <v>0.29999999999999999</v>
      </c>
      <c r="I472" s="233"/>
      <c r="J472" s="229"/>
      <c r="K472" s="229"/>
      <c r="L472" s="234"/>
      <c r="M472" s="235"/>
      <c r="N472" s="236"/>
      <c r="O472" s="236"/>
      <c r="P472" s="236"/>
      <c r="Q472" s="236"/>
      <c r="R472" s="236"/>
      <c r="S472" s="236"/>
      <c r="T472" s="237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8" t="s">
        <v>150</v>
      </c>
      <c r="AU472" s="238" t="s">
        <v>21</v>
      </c>
      <c r="AV472" s="13" t="s">
        <v>21</v>
      </c>
      <c r="AW472" s="13" t="s">
        <v>42</v>
      </c>
      <c r="AX472" s="13" t="s">
        <v>90</v>
      </c>
      <c r="AY472" s="238" t="s">
        <v>128</v>
      </c>
    </row>
    <row r="473" s="2" customFormat="1" ht="21.75" customHeight="1">
      <c r="A473" s="42"/>
      <c r="B473" s="43"/>
      <c r="C473" s="210" t="s">
        <v>778</v>
      </c>
      <c r="D473" s="210" t="s">
        <v>131</v>
      </c>
      <c r="E473" s="211" t="s">
        <v>866</v>
      </c>
      <c r="F473" s="212" t="s">
        <v>867</v>
      </c>
      <c r="G473" s="213" t="s">
        <v>190</v>
      </c>
      <c r="H473" s="214">
        <v>15.300000000000001</v>
      </c>
      <c r="I473" s="215"/>
      <c r="J473" s="216">
        <f>ROUND(I473*H473,2)</f>
        <v>0</v>
      </c>
      <c r="K473" s="212" t="s">
        <v>221</v>
      </c>
      <c r="L473" s="48"/>
      <c r="M473" s="217" t="s">
        <v>44</v>
      </c>
      <c r="N473" s="218" t="s">
        <v>53</v>
      </c>
      <c r="O473" s="88"/>
      <c r="P473" s="219">
        <f>O473*H473</f>
        <v>0</v>
      </c>
      <c r="Q473" s="219">
        <v>0</v>
      </c>
      <c r="R473" s="219">
        <f>Q473*H473</f>
        <v>0</v>
      </c>
      <c r="S473" s="219">
        <v>0.070000000000000007</v>
      </c>
      <c r="T473" s="220">
        <f>S473*H473</f>
        <v>1.0710000000000002</v>
      </c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R473" s="221" t="s">
        <v>146</v>
      </c>
      <c r="AT473" s="221" t="s">
        <v>131</v>
      </c>
      <c r="AU473" s="221" t="s">
        <v>21</v>
      </c>
      <c r="AY473" s="20" t="s">
        <v>128</v>
      </c>
      <c r="BE473" s="222">
        <f>IF(N473="základní",J473,0)</f>
        <v>0</v>
      </c>
      <c r="BF473" s="222">
        <f>IF(N473="snížená",J473,0)</f>
        <v>0</v>
      </c>
      <c r="BG473" s="222">
        <f>IF(N473="zákl. přenesená",J473,0)</f>
        <v>0</v>
      </c>
      <c r="BH473" s="222">
        <f>IF(N473="sníž. přenesená",J473,0)</f>
        <v>0</v>
      </c>
      <c r="BI473" s="222">
        <f>IF(N473="nulová",J473,0)</f>
        <v>0</v>
      </c>
      <c r="BJ473" s="20" t="s">
        <v>90</v>
      </c>
      <c r="BK473" s="222">
        <f>ROUND(I473*H473,2)</f>
        <v>0</v>
      </c>
      <c r="BL473" s="20" t="s">
        <v>146</v>
      </c>
      <c r="BM473" s="221" t="s">
        <v>1568</v>
      </c>
    </row>
    <row r="474" s="2" customFormat="1">
      <c r="A474" s="42"/>
      <c r="B474" s="43"/>
      <c r="C474" s="44"/>
      <c r="D474" s="243" t="s">
        <v>223</v>
      </c>
      <c r="E474" s="44"/>
      <c r="F474" s="244" t="s">
        <v>869</v>
      </c>
      <c r="G474" s="44"/>
      <c r="H474" s="44"/>
      <c r="I474" s="225"/>
      <c r="J474" s="44"/>
      <c r="K474" s="44"/>
      <c r="L474" s="48"/>
      <c r="M474" s="226"/>
      <c r="N474" s="227"/>
      <c r="O474" s="88"/>
      <c r="P474" s="88"/>
      <c r="Q474" s="88"/>
      <c r="R474" s="88"/>
      <c r="S474" s="88"/>
      <c r="T474" s="89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T474" s="20" t="s">
        <v>223</v>
      </c>
      <c r="AU474" s="20" t="s">
        <v>21</v>
      </c>
    </row>
    <row r="475" s="13" customFormat="1">
      <c r="A475" s="13"/>
      <c r="B475" s="228"/>
      <c r="C475" s="229"/>
      <c r="D475" s="223" t="s">
        <v>150</v>
      </c>
      <c r="E475" s="230" t="s">
        <v>44</v>
      </c>
      <c r="F475" s="231" t="s">
        <v>1569</v>
      </c>
      <c r="G475" s="229"/>
      <c r="H475" s="232">
        <v>15.300000000000001</v>
      </c>
      <c r="I475" s="233"/>
      <c r="J475" s="229"/>
      <c r="K475" s="229"/>
      <c r="L475" s="234"/>
      <c r="M475" s="235"/>
      <c r="N475" s="236"/>
      <c r="O475" s="236"/>
      <c r="P475" s="236"/>
      <c r="Q475" s="236"/>
      <c r="R475" s="236"/>
      <c r="S475" s="236"/>
      <c r="T475" s="237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8" t="s">
        <v>150</v>
      </c>
      <c r="AU475" s="238" t="s">
        <v>21</v>
      </c>
      <c r="AV475" s="13" t="s">
        <v>21</v>
      </c>
      <c r="AW475" s="13" t="s">
        <v>42</v>
      </c>
      <c r="AX475" s="13" t="s">
        <v>90</v>
      </c>
      <c r="AY475" s="238" t="s">
        <v>128</v>
      </c>
    </row>
    <row r="476" s="2" customFormat="1" ht="21.75" customHeight="1">
      <c r="A476" s="42"/>
      <c r="B476" s="43"/>
      <c r="C476" s="210" t="s">
        <v>783</v>
      </c>
      <c r="D476" s="210" t="s">
        <v>131</v>
      </c>
      <c r="E476" s="211" t="s">
        <v>872</v>
      </c>
      <c r="F476" s="212" t="s">
        <v>873</v>
      </c>
      <c r="G476" s="213" t="s">
        <v>190</v>
      </c>
      <c r="H476" s="214">
        <v>15.300000000000001</v>
      </c>
      <c r="I476" s="215"/>
      <c r="J476" s="216">
        <f>ROUND(I476*H476,2)</f>
        <v>0</v>
      </c>
      <c r="K476" s="212" t="s">
        <v>221</v>
      </c>
      <c r="L476" s="48"/>
      <c r="M476" s="217" t="s">
        <v>44</v>
      </c>
      <c r="N476" s="218" t="s">
        <v>53</v>
      </c>
      <c r="O476" s="88"/>
      <c r="P476" s="219">
        <f>O476*H476</f>
        <v>0</v>
      </c>
      <c r="Q476" s="219">
        <v>0.038850000000000003</v>
      </c>
      <c r="R476" s="219">
        <f>Q476*H476</f>
        <v>0.59440500000000007</v>
      </c>
      <c r="S476" s="219">
        <v>0</v>
      </c>
      <c r="T476" s="220">
        <f>S476*H476</f>
        <v>0</v>
      </c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R476" s="221" t="s">
        <v>146</v>
      </c>
      <c r="AT476" s="221" t="s">
        <v>131</v>
      </c>
      <c r="AU476" s="221" t="s">
        <v>21</v>
      </c>
      <c r="AY476" s="20" t="s">
        <v>128</v>
      </c>
      <c r="BE476" s="222">
        <f>IF(N476="základní",J476,0)</f>
        <v>0</v>
      </c>
      <c r="BF476" s="222">
        <f>IF(N476="snížená",J476,0)</f>
        <v>0</v>
      </c>
      <c r="BG476" s="222">
        <f>IF(N476="zákl. přenesená",J476,0)</f>
        <v>0</v>
      </c>
      <c r="BH476" s="222">
        <f>IF(N476="sníž. přenesená",J476,0)</f>
        <v>0</v>
      </c>
      <c r="BI476" s="222">
        <f>IF(N476="nulová",J476,0)</f>
        <v>0</v>
      </c>
      <c r="BJ476" s="20" t="s">
        <v>90</v>
      </c>
      <c r="BK476" s="222">
        <f>ROUND(I476*H476,2)</f>
        <v>0</v>
      </c>
      <c r="BL476" s="20" t="s">
        <v>146</v>
      </c>
      <c r="BM476" s="221" t="s">
        <v>1570</v>
      </c>
    </row>
    <row r="477" s="2" customFormat="1">
      <c r="A477" s="42"/>
      <c r="B477" s="43"/>
      <c r="C477" s="44"/>
      <c r="D477" s="243" t="s">
        <v>223</v>
      </c>
      <c r="E477" s="44"/>
      <c r="F477" s="244" t="s">
        <v>875</v>
      </c>
      <c r="G477" s="44"/>
      <c r="H477" s="44"/>
      <c r="I477" s="225"/>
      <c r="J477" s="44"/>
      <c r="K477" s="44"/>
      <c r="L477" s="48"/>
      <c r="M477" s="226"/>
      <c r="N477" s="227"/>
      <c r="O477" s="88"/>
      <c r="P477" s="88"/>
      <c r="Q477" s="88"/>
      <c r="R477" s="88"/>
      <c r="S477" s="88"/>
      <c r="T477" s="89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T477" s="20" t="s">
        <v>223</v>
      </c>
      <c r="AU477" s="20" t="s">
        <v>21</v>
      </c>
    </row>
    <row r="478" s="2" customFormat="1">
      <c r="A478" s="42"/>
      <c r="B478" s="43"/>
      <c r="C478" s="44"/>
      <c r="D478" s="223" t="s">
        <v>137</v>
      </c>
      <c r="E478" s="44"/>
      <c r="F478" s="224" t="s">
        <v>876</v>
      </c>
      <c r="G478" s="44"/>
      <c r="H478" s="44"/>
      <c r="I478" s="225"/>
      <c r="J478" s="44"/>
      <c r="K478" s="44"/>
      <c r="L478" s="48"/>
      <c r="M478" s="226"/>
      <c r="N478" s="227"/>
      <c r="O478" s="88"/>
      <c r="P478" s="88"/>
      <c r="Q478" s="88"/>
      <c r="R478" s="88"/>
      <c r="S478" s="88"/>
      <c r="T478" s="89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T478" s="20" t="s">
        <v>137</v>
      </c>
      <c r="AU478" s="20" t="s">
        <v>21</v>
      </c>
    </row>
    <row r="479" s="13" customFormat="1">
      <c r="A479" s="13"/>
      <c r="B479" s="228"/>
      <c r="C479" s="229"/>
      <c r="D479" s="223" t="s">
        <v>150</v>
      </c>
      <c r="E479" s="230" t="s">
        <v>44</v>
      </c>
      <c r="F479" s="231" t="s">
        <v>1569</v>
      </c>
      <c r="G479" s="229"/>
      <c r="H479" s="232">
        <v>15.300000000000001</v>
      </c>
      <c r="I479" s="233"/>
      <c r="J479" s="229"/>
      <c r="K479" s="229"/>
      <c r="L479" s="234"/>
      <c r="M479" s="235"/>
      <c r="N479" s="236"/>
      <c r="O479" s="236"/>
      <c r="P479" s="236"/>
      <c r="Q479" s="236"/>
      <c r="R479" s="236"/>
      <c r="S479" s="236"/>
      <c r="T479" s="237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8" t="s">
        <v>150</v>
      </c>
      <c r="AU479" s="238" t="s">
        <v>21</v>
      </c>
      <c r="AV479" s="13" t="s">
        <v>21</v>
      </c>
      <c r="AW479" s="13" t="s">
        <v>42</v>
      </c>
      <c r="AX479" s="13" t="s">
        <v>90</v>
      </c>
      <c r="AY479" s="238" t="s">
        <v>128</v>
      </c>
    </row>
    <row r="480" s="2" customFormat="1" ht="21.75" customHeight="1">
      <c r="A480" s="42"/>
      <c r="B480" s="43"/>
      <c r="C480" s="210" t="s">
        <v>788</v>
      </c>
      <c r="D480" s="210" t="s">
        <v>131</v>
      </c>
      <c r="E480" s="211" t="s">
        <v>878</v>
      </c>
      <c r="F480" s="212" t="s">
        <v>879</v>
      </c>
      <c r="G480" s="213" t="s">
        <v>190</v>
      </c>
      <c r="H480" s="214">
        <v>0.624</v>
      </c>
      <c r="I480" s="215"/>
      <c r="J480" s="216">
        <f>ROUND(I480*H480,2)</f>
        <v>0</v>
      </c>
      <c r="K480" s="212" t="s">
        <v>221</v>
      </c>
      <c r="L480" s="48"/>
      <c r="M480" s="217" t="s">
        <v>44</v>
      </c>
      <c r="N480" s="218" t="s">
        <v>53</v>
      </c>
      <c r="O480" s="88"/>
      <c r="P480" s="219">
        <f>O480*H480</f>
        <v>0</v>
      </c>
      <c r="Q480" s="219">
        <v>0.080570000000000003</v>
      </c>
      <c r="R480" s="219">
        <f>Q480*H480</f>
        <v>0.050275680000000003</v>
      </c>
      <c r="S480" s="219">
        <v>0</v>
      </c>
      <c r="T480" s="220">
        <f>S480*H480</f>
        <v>0</v>
      </c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R480" s="221" t="s">
        <v>146</v>
      </c>
      <c r="AT480" s="221" t="s">
        <v>131</v>
      </c>
      <c r="AU480" s="221" t="s">
        <v>21</v>
      </c>
      <c r="AY480" s="20" t="s">
        <v>128</v>
      </c>
      <c r="BE480" s="222">
        <f>IF(N480="základní",J480,0)</f>
        <v>0</v>
      </c>
      <c r="BF480" s="222">
        <f>IF(N480="snížená",J480,0)</f>
        <v>0</v>
      </c>
      <c r="BG480" s="222">
        <f>IF(N480="zákl. přenesená",J480,0)</f>
        <v>0</v>
      </c>
      <c r="BH480" s="222">
        <f>IF(N480="sníž. přenesená",J480,0)</f>
        <v>0</v>
      </c>
      <c r="BI480" s="222">
        <f>IF(N480="nulová",J480,0)</f>
        <v>0</v>
      </c>
      <c r="BJ480" s="20" t="s">
        <v>90</v>
      </c>
      <c r="BK480" s="222">
        <f>ROUND(I480*H480,2)</f>
        <v>0</v>
      </c>
      <c r="BL480" s="20" t="s">
        <v>146</v>
      </c>
      <c r="BM480" s="221" t="s">
        <v>1571</v>
      </c>
    </row>
    <row r="481" s="2" customFormat="1">
      <c r="A481" s="42"/>
      <c r="B481" s="43"/>
      <c r="C481" s="44"/>
      <c r="D481" s="243" t="s">
        <v>223</v>
      </c>
      <c r="E481" s="44"/>
      <c r="F481" s="244" t="s">
        <v>881</v>
      </c>
      <c r="G481" s="44"/>
      <c r="H481" s="44"/>
      <c r="I481" s="225"/>
      <c r="J481" s="44"/>
      <c r="K481" s="44"/>
      <c r="L481" s="48"/>
      <c r="M481" s="226"/>
      <c r="N481" s="227"/>
      <c r="O481" s="88"/>
      <c r="P481" s="88"/>
      <c r="Q481" s="88"/>
      <c r="R481" s="88"/>
      <c r="S481" s="88"/>
      <c r="T481" s="89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T481" s="20" t="s">
        <v>223</v>
      </c>
      <c r="AU481" s="20" t="s">
        <v>21</v>
      </c>
    </row>
    <row r="482" s="13" customFormat="1">
      <c r="A482" s="13"/>
      <c r="B482" s="228"/>
      <c r="C482" s="229"/>
      <c r="D482" s="223" t="s">
        <v>150</v>
      </c>
      <c r="E482" s="230" t="s">
        <v>44</v>
      </c>
      <c r="F482" s="231" t="s">
        <v>1572</v>
      </c>
      <c r="G482" s="229"/>
      <c r="H482" s="232">
        <v>0.624</v>
      </c>
      <c r="I482" s="233"/>
      <c r="J482" s="229"/>
      <c r="K482" s="229"/>
      <c r="L482" s="234"/>
      <c r="M482" s="235"/>
      <c r="N482" s="236"/>
      <c r="O482" s="236"/>
      <c r="P482" s="236"/>
      <c r="Q482" s="236"/>
      <c r="R482" s="236"/>
      <c r="S482" s="236"/>
      <c r="T482" s="237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8" t="s">
        <v>150</v>
      </c>
      <c r="AU482" s="238" t="s">
        <v>21</v>
      </c>
      <c r="AV482" s="13" t="s">
        <v>21</v>
      </c>
      <c r="AW482" s="13" t="s">
        <v>42</v>
      </c>
      <c r="AX482" s="13" t="s">
        <v>90</v>
      </c>
      <c r="AY482" s="238" t="s">
        <v>128</v>
      </c>
    </row>
    <row r="483" s="2" customFormat="1" ht="16.5" customHeight="1">
      <c r="A483" s="42"/>
      <c r="B483" s="43"/>
      <c r="C483" s="210" t="s">
        <v>793</v>
      </c>
      <c r="D483" s="210" t="s">
        <v>131</v>
      </c>
      <c r="E483" s="211" t="s">
        <v>884</v>
      </c>
      <c r="F483" s="212" t="s">
        <v>885</v>
      </c>
      <c r="G483" s="213" t="s">
        <v>388</v>
      </c>
      <c r="H483" s="214">
        <v>1</v>
      </c>
      <c r="I483" s="215"/>
      <c r="J483" s="216">
        <f>ROUND(I483*H483,2)</f>
        <v>0</v>
      </c>
      <c r="K483" s="212" t="s">
        <v>44</v>
      </c>
      <c r="L483" s="48"/>
      <c r="M483" s="217" t="s">
        <v>44</v>
      </c>
      <c r="N483" s="218" t="s">
        <v>53</v>
      </c>
      <c r="O483" s="88"/>
      <c r="P483" s="219">
        <f>O483*H483</f>
        <v>0</v>
      </c>
      <c r="Q483" s="219">
        <v>0</v>
      </c>
      <c r="R483" s="219">
        <f>Q483*H483</f>
        <v>0</v>
      </c>
      <c r="S483" s="219">
        <v>0</v>
      </c>
      <c r="T483" s="220">
        <f>S483*H483</f>
        <v>0</v>
      </c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R483" s="221" t="s">
        <v>146</v>
      </c>
      <c r="AT483" s="221" t="s">
        <v>131</v>
      </c>
      <c r="AU483" s="221" t="s">
        <v>21</v>
      </c>
      <c r="AY483" s="20" t="s">
        <v>128</v>
      </c>
      <c r="BE483" s="222">
        <f>IF(N483="základní",J483,0)</f>
        <v>0</v>
      </c>
      <c r="BF483" s="222">
        <f>IF(N483="snížená",J483,0)</f>
        <v>0</v>
      </c>
      <c r="BG483" s="222">
        <f>IF(N483="zákl. přenesená",J483,0)</f>
        <v>0</v>
      </c>
      <c r="BH483" s="222">
        <f>IF(N483="sníž. přenesená",J483,0)</f>
        <v>0</v>
      </c>
      <c r="BI483" s="222">
        <f>IF(N483="nulová",J483,0)</f>
        <v>0</v>
      </c>
      <c r="BJ483" s="20" t="s">
        <v>90</v>
      </c>
      <c r="BK483" s="222">
        <f>ROUND(I483*H483,2)</f>
        <v>0</v>
      </c>
      <c r="BL483" s="20" t="s">
        <v>146</v>
      </c>
      <c r="BM483" s="221" t="s">
        <v>1573</v>
      </c>
    </row>
    <row r="484" s="13" customFormat="1">
      <c r="A484" s="13"/>
      <c r="B484" s="228"/>
      <c r="C484" s="229"/>
      <c r="D484" s="223" t="s">
        <v>150</v>
      </c>
      <c r="E484" s="230" t="s">
        <v>44</v>
      </c>
      <c r="F484" s="231" t="s">
        <v>90</v>
      </c>
      <c r="G484" s="229"/>
      <c r="H484" s="232">
        <v>1</v>
      </c>
      <c r="I484" s="233"/>
      <c r="J484" s="229"/>
      <c r="K484" s="229"/>
      <c r="L484" s="234"/>
      <c r="M484" s="235"/>
      <c r="N484" s="236"/>
      <c r="O484" s="236"/>
      <c r="P484" s="236"/>
      <c r="Q484" s="236"/>
      <c r="R484" s="236"/>
      <c r="S484" s="236"/>
      <c r="T484" s="237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8" t="s">
        <v>150</v>
      </c>
      <c r="AU484" s="238" t="s">
        <v>21</v>
      </c>
      <c r="AV484" s="13" t="s">
        <v>21</v>
      </c>
      <c r="AW484" s="13" t="s">
        <v>42</v>
      </c>
      <c r="AX484" s="13" t="s">
        <v>90</v>
      </c>
      <c r="AY484" s="238" t="s">
        <v>128</v>
      </c>
    </row>
    <row r="485" s="2" customFormat="1" ht="16.5" customHeight="1">
      <c r="A485" s="42"/>
      <c r="B485" s="43"/>
      <c r="C485" s="210" t="s">
        <v>798</v>
      </c>
      <c r="D485" s="210" t="s">
        <v>131</v>
      </c>
      <c r="E485" s="211" t="s">
        <v>1574</v>
      </c>
      <c r="F485" s="212" t="s">
        <v>1575</v>
      </c>
      <c r="G485" s="213" t="s">
        <v>388</v>
      </c>
      <c r="H485" s="214">
        <v>1</v>
      </c>
      <c r="I485" s="215"/>
      <c r="J485" s="216">
        <f>ROUND(I485*H485,2)</f>
        <v>0</v>
      </c>
      <c r="K485" s="212" t="s">
        <v>44</v>
      </c>
      <c r="L485" s="48"/>
      <c r="M485" s="217" t="s">
        <v>44</v>
      </c>
      <c r="N485" s="218" t="s">
        <v>53</v>
      </c>
      <c r="O485" s="88"/>
      <c r="P485" s="219">
        <f>O485*H485</f>
        <v>0</v>
      </c>
      <c r="Q485" s="219">
        <v>0</v>
      </c>
      <c r="R485" s="219">
        <f>Q485*H485</f>
        <v>0</v>
      </c>
      <c r="S485" s="219">
        <v>0</v>
      </c>
      <c r="T485" s="220">
        <f>S485*H485</f>
        <v>0</v>
      </c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R485" s="221" t="s">
        <v>146</v>
      </c>
      <c r="AT485" s="221" t="s">
        <v>131</v>
      </c>
      <c r="AU485" s="221" t="s">
        <v>21</v>
      </c>
      <c r="AY485" s="20" t="s">
        <v>128</v>
      </c>
      <c r="BE485" s="222">
        <f>IF(N485="základní",J485,0)</f>
        <v>0</v>
      </c>
      <c r="BF485" s="222">
        <f>IF(N485="snížená",J485,0)</f>
        <v>0</v>
      </c>
      <c r="BG485" s="222">
        <f>IF(N485="zákl. přenesená",J485,0)</f>
        <v>0</v>
      </c>
      <c r="BH485" s="222">
        <f>IF(N485="sníž. přenesená",J485,0)</f>
        <v>0</v>
      </c>
      <c r="BI485" s="222">
        <f>IF(N485="nulová",J485,0)</f>
        <v>0</v>
      </c>
      <c r="BJ485" s="20" t="s">
        <v>90</v>
      </c>
      <c r="BK485" s="222">
        <f>ROUND(I485*H485,2)</f>
        <v>0</v>
      </c>
      <c r="BL485" s="20" t="s">
        <v>146</v>
      </c>
      <c r="BM485" s="221" t="s">
        <v>1576</v>
      </c>
    </row>
    <row r="486" s="13" customFormat="1">
      <c r="A486" s="13"/>
      <c r="B486" s="228"/>
      <c r="C486" s="229"/>
      <c r="D486" s="223" t="s">
        <v>150</v>
      </c>
      <c r="E486" s="230" t="s">
        <v>44</v>
      </c>
      <c r="F486" s="231" t="s">
        <v>90</v>
      </c>
      <c r="G486" s="229"/>
      <c r="H486" s="232">
        <v>1</v>
      </c>
      <c r="I486" s="233"/>
      <c r="J486" s="229"/>
      <c r="K486" s="229"/>
      <c r="L486" s="234"/>
      <c r="M486" s="235"/>
      <c r="N486" s="236"/>
      <c r="O486" s="236"/>
      <c r="P486" s="236"/>
      <c r="Q486" s="236"/>
      <c r="R486" s="236"/>
      <c r="S486" s="236"/>
      <c r="T486" s="237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8" t="s">
        <v>150</v>
      </c>
      <c r="AU486" s="238" t="s">
        <v>21</v>
      </c>
      <c r="AV486" s="13" t="s">
        <v>21</v>
      </c>
      <c r="AW486" s="13" t="s">
        <v>42</v>
      </c>
      <c r="AX486" s="13" t="s">
        <v>90</v>
      </c>
      <c r="AY486" s="238" t="s">
        <v>128</v>
      </c>
    </row>
    <row r="487" s="12" customFormat="1" ht="22.8" customHeight="1">
      <c r="A487" s="12"/>
      <c r="B487" s="194"/>
      <c r="C487" s="195"/>
      <c r="D487" s="196" t="s">
        <v>81</v>
      </c>
      <c r="E487" s="208" t="s">
        <v>887</v>
      </c>
      <c r="F487" s="208" t="s">
        <v>888</v>
      </c>
      <c r="G487" s="195"/>
      <c r="H487" s="195"/>
      <c r="I487" s="198"/>
      <c r="J487" s="209">
        <f>BK487</f>
        <v>0</v>
      </c>
      <c r="K487" s="195"/>
      <c r="L487" s="200"/>
      <c r="M487" s="201"/>
      <c r="N487" s="202"/>
      <c r="O487" s="202"/>
      <c r="P487" s="203">
        <f>SUM(P488:P514)</f>
        <v>0</v>
      </c>
      <c r="Q487" s="202"/>
      <c r="R487" s="203">
        <f>SUM(R488:R514)</f>
        <v>0</v>
      </c>
      <c r="S487" s="202"/>
      <c r="T487" s="204">
        <f>SUM(T488:T514)</f>
        <v>0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205" t="s">
        <v>90</v>
      </c>
      <c r="AT487" s="206" t="s">
        <v>81</v>
      </c>
      <c r="AU487" s="206" t="s">
        <v>90</v>
      </c>
      <c r="AY487" s="205" t="s">
        <v>128</v>
      </c>
      <c r="BK487" s="207">
        <f>SUM(BK488:BK514)</f>
        <v>0</v>
      </c>
    </row>
    <row r="488" s="2" customFormat="1" ht="21.75" customHeight="1">
      <c r="A488" s="42"/>
      <c r="B488" s="43"/>
      <c r="C488" s="210" t="s">
        <v>802</v>
      </c>
      <c r="D488" s="210" t="s">
        <v>131</v>
      </c>
      <c r="E488" s="211" t="s">
        <v>890</v>
      </c>
      <c r="F488" s="212" t="s">
        <v>891</v>
      </c>
      <c r="G488" s="213" t="s">
        <v>428</v>
      </c>
      <c r="H488" s="214">
        <v>3.3210000000000002</v>
      </c>
      <c r="I488" s="215"/>
      <c r="J488" s="216">
        <f>ROUND(I488*H488,2)</f>
        <v>0</v>
      </c>
      <c r="K488" s="212" t="s">
        <v>221</v>
      </c>
      <c r="L488" s="48"/>
      <c r="M488" s="217" t="s">
        <v>44</v>
      </c>
      <c r="N488" s="218" t="s">
        <v>53</v>
      </c>
      <c r="O488" s="88"/>
      <c r="P488" s="219">
        <f>O488*H488</f>
        <v>0</v>
      </c>
      <c r="Q488" s="219">
        <v>0</v>
      </c>
      <c r="R488" s="219">
        <f>Q488*H488</f>
        <v>0</v>
      </c>
      <c r="S488" s="219">
        <v>0</v>
      </c>
      <c r="T488" s="220">
        <f>S488*H488</f>
        <v>0</v>
      </c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R488" s="221" t="s">
        <v>146</v>
      </c>
      <c r="AT488" s="221" t="s">
        <v>131</v>
      </c>
      <c r="AU488" s="221" t="s">
        <v>21</v>
      </c>
      <c r="AY488" s="20" t="s">
        <v>128</v>
      </c>
      <c r="BE488" s="222">
        <f>IF(N488="základní",J488,0)</f>
        <v>0</v>
      </c>
      <c r="BF488" s="222">
        <f>IF(N488="snížená",J488,0)</f>
        <v>0</v>
      </c>
      <c r="BG488" s="222">
        <f>IF(N488="zákl. přenesená",J488,0)</f>
        <v>0</v>
      </c>
      <c r="BH488" s="222">
        <f>IF(N488="sníž. přenesená",J488,0)</f>
        <v>0</v>
      </c>
      <c r="BI488" s="222">
        <f>IF(N488="nulová",J488,0)</f>
        <v>0</v>
      </c>
      <c r="BJ488" s="20" t="s">
        <v>90</v>
      </c>
      <c r="BK488" s="222">
        <f>ROUND(I488*H488,2)</f>
        <v>0</v>
      </c>
      <c r="BL488" s="20" t="s">
        <v>146</v>
      </c>
      <c r="BM488" s="221" t="s">
        <v>1577</v>
      </c>
    </row>
    <row r="489" s="2" customFormat="1">
      <c r="A489" s="42"/>
      <c r="B489" s="43"/>
      <c r="C489" s="44"/>
      <c r="D489" s="243" t="s">
        <v>223</v>
      </c>
      <c r="E489" s="44"/>
      <c r="F489" s="244" t="s">
        <v>893</v>
      </c>
      <c r="G489" s="44"/>
      <c r="H489" s="44"/>
      <c r="I489" s="225"/>
      <c r="J489" s="44"/>
      <c r="K489" s="44"/>
      <c r="L489" s="48"/>
      <c r="M489" s="226"/>
      <c r="N489" s="227"/>
      <c r="O489" s="88"/>
      <c r="P489" s="88"/>
      <c r="Q489" s="88"/>
      <c r="R489" s="88"/>
      <c r="S489" s="88"/>
      <c r="T489" s="89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T489" s="20" t="s">
        <v>223</v>
      </c>
      <c r="AU489" s="20" t="s">
        <v>21</v>
      </c>
    </row>
    <row r="490" s="13" customFormat="1">
      <c r="A490" s="13"/>
      <c r="B490" s="228"/>
      <c r="C490" s="229"/>
      <c r="D490" s="223" t="s">
        <v>150</v>
      </c>
      <c r="E490" s="230" t="s">
        <v>44</v>
      </c>
      <c r="F490" s="231" t="s">
        <v>1578</v>
      </c>
      <c r="G490" s="229"/>
      <c r="H490" s="232">
        <v>3.3210000000000002</v>
      </c>
      <c r="I490" s="233"/>
      <c r="J490" s="229"/>
      <c r="K490" s="229"/>
      <c r="L490" s="234"/>
      <c r="M490" s="235"/>
      <c r="N490" s="236"/>
      <c r="O490" s="236"/>
      <c r="P490" s="236"/>
      <c r="Q490" s="236"/>
      <c r="R490" s="236"/>
      <c r="S490" s="236"/>
      <c r="T490" s="237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8" t="s">
        <v>150</v>
      </c>
      <c r="AU490" s="238" t="s">
        <v>21</v>
      </c>
      <c r="AV490" s="13" t="s">
        <v>21</v>
      </c>
      <c r="AW490" s="13" t="s">
        <v>42</v>
      </c>
      <c r="AX490" s="13" t="s">
        <v>90</v>
      </c>
      <c r="AY490" s="238" t="s">
        <v>128</v>
      </c>
    </row>
    <row r="491" s="2" customFormat="1" ht="24.15" customHeight="1">
      <c r="A491" s="42"/>
      <c r="B491" s="43"/>
      <c r="C491" s="210" t="s">
        <v>806</v>
      </c>
      <c r="D491" s="210" t="s">
        <v>131</v>
      </c>
      <c r="E491" s="211" t="s">
        <v>895</v>
      </c>
      <c r="F491" s="212" t="s">
        <v>896</v>
      </c>
      <c r="G491" s="213" t="s">
        <v>428</v>
      </c>
      <c r="H491" s="214">
        <v>63.098999999999997</v>
      </c>
      <c r="I491" s="215"/>
      <c r="J491" s="216">
        <f>ROUND(I491*H491,2)</f>
        <v>0</v>
      </c>
      <c r="K491" s="212" t="s">
        <v>221</v>
      </c>
      <c r="L491" s="48"/>
      <c r="M491" s="217" t="s">
        <v>44</v>
      </c>
      <c r="N491" s="218" t="s">
        <v>53</v>
      </c>
      <c r="O491" s="88"/>
      <c r="P491" s="219">
        <f>O491*H491</f>
        <v>0</v>
      </c>
      <c r="Q491" s="219">
        <v>0</v>
      </c>
      <c r="R491" s="219">
        <f>Q491*H491</f>
        <v>0</v>
      </c>
      <c r="S491" s="219">
        <v>0</v>
      </c>
      <c r="T491" s="220">
        <f>S491*H491</f>
        <v>0</v>
      </c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R491" s="221" t="s">
        <v>146</v>
      </c>
      <c r="AT491" s="221" t="s">
        <v>131</v>
      </c>
      <c r="AU491" s="221" t="s">
        <v>21</v>
      </c>
      <c r="AY491" s="20" t="s">
        <v>128</v>
      </c>
      <c r="BE491" s="222">
        <f>IF(N491="základní",J491,0)</f>
        <v>0</v>
      </c>
      <c r="BF491" s="222">
        <f>IF(N491="snížená",J491,0)</f>
        <v>0</v>
      </c>
      <c r="BG491" s="222">
        <f>IF(N491="zákl. přenesená",J491,0)</f>
        <v>0</v>
      </c>
      <c r="BH491" s="222">
        <f>IF(N491="sníž. přenesená",J491,0)</f>
        <v>0</v>
      </c>
      <c r="BI491" s="222">
        <f>IF(N491="nulová",J491,0)</f>
        <v>0</v>
      </c>
      <c r="BJ491" s="20" t="s">
        <v>90</v>
      </c>
      <c r="BK491" s="222">
        <f>ROUND(I491*H491,2)</f>
        <v>0</v>
      </c>
      <c r="BL491" s="20" t="s">
        <v>146</v>
      </c>
      <c r="BM491" s="221" t="s">
        <v>1579</v>
      </c>
    </row>
    <row r="492" s="2" customFormat="1">
      <c r="A492" s="42"/>
      <c r="B492" s="43"/>
      <c r="C492" s="44"/>
      <c r="D492" s="243" t="s">
        <v>223</v>
      </c>
      <c r="E492" s="44"/>
      <c r="F492" s="244" t="s">
        <v>898</v>
      </c>
      <c r="G492" s="44"/>
      <c r="H492" s="44"/>
      <c r="I492" s="225"/>
      <c r="J492" s="44"/>
      <c r="K492" s="44"/>
      <c r="L492" s="48"/>
      <c r="M492" s="226"/>
      <c r="N492" s="227"/>
      <c r="O492" s="88"/>
      <c r="P492" s="88"/>
      <c r="Q492" s="88"/>
      <c r="R492" s="88"/>
      <c r="S492" s="88"/>
      <c r="T492" s="89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T492" s="20" t="s">
        <v>223</v>
      </c>
      <c r="AU492" s="20" t="s">
        <v>21</v>
      </c>
    </row>
    <row r="493" s="13" customFormat="1">
      <c r="A493" s="13"/>
      <c r="B493" s="228"/>
      <c r="C493" s="229"/>
      <c r="D493" s="223" t="s">
        <v>150</v>
      </c>
      <c r="E493" s="230" t="s">
        <v>44</v>
      </c>
      <c r="F493" s="231" t="s">
        <v>1578</v>
      </c>
      <c r="G493" s="229"/>
      <c r="H493" s="232">
        <v>3.3210000000000002</v>
      </c>
      <c r="I493" s="233"/>
      <c r="J493" s="229"/>
      <c r="K493" s="229"/>
      <c r="L493" s="234"/>
      <c r="M493" s="235"/>
      <c r="N493" s="236"/>
      <c r="O493" s="236"/>
      <c r="P493" s="236"/>
      <c r="Q493" s="236"/>
      <c r="R493" s="236"/>
      <c r="S493" s="236"/>
      <c r="T493" s="237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8" t="s">
        <v>150</v>
      </c>
      <c r="AU493" s="238" t="s">
        <v>21</v>
      </c>
      <c r="AV493" s="13" t="s">
        <v>21</v>
      </c>
      <c r="AW493" s="13" t="s">
        <v>42</v>
      </c>
      <c r="AX493" s="13" t="s">
        <v>90</v>
      </c>
      <c r="AY493" s="238" t="s">
        <v>128</v>
      </c>
    </row>
    <row r="494" s="13" customFormat="1">
      <c r="A494" s="13"/>
      <c r="B494" s="228"/>
      <c r="C494" s="229"/>
      <c r="D494" s="223" t="s">
        <v>150</v>
      </c>
      <c r="E494" s="229"/>
      <c r="F494" s="231" t="s">
        <v>1580</v>
      </c>
      <c r="G494" s="229"/>
      <c r="H494" s="232">
        <v>63.098999999999997</v>
      </c>
      <c r="I494" s="233"/>
      <c r="J494" s="229"/>
      <c r="K494" s="229"/>
      <c r="L494" s="234"/>
      <c r="M494" s="235"/>
      <c r="N494" s="236"/>
      <c r="O494" s="236"/>
      <c r="P494" s="236"/>
      <c r="Q494" s="236"/>
      <c r="R494" s="236"/>
      <c r="S494" s="236"/>
      <c r="T494" s="237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8" t="s">
        <v>150</v>
      </c>
      <c r="AU494" s="238" t="s">
        <v>21</v>
      </c>
      <c r="AV494" s="13" t="s">
        <v>21</v>
      </c>
      <c r="AW494" s="13" t="s">
        <v>4</v>
      </c>
      <c r="AX494" s="13" t="s">
        <v>90</v>
      </c>
      <c r="AY494" s="238" t="s">
        <v>128</v>
      </c>
    </row>
    <row r="495" s="2" customFormat="1" ht="24.15" customHeight="1">
      <c r="A495" s="42"/>
      <c r="B495" s="43"/>
      <c r="C495" s="210" t="s">
        <v>812</v>
      </c>
      <c r="D495" s="210" t="s">
        <v>131</v>
      </c>
      <c r="E495" s="211" t="s">
        <v>901</v>
      </c>
      <c r="F495" s="212" t="s">
        <v>902</v>
      </c>
      <c r="G495" s="213" t="s">
        <v>428</v>
      </c>
      <c r="H495" s="214">
        <v>3.3210000000000002</v>
      </c>
      <c r="I495" s="215"/>
      <c r="J495" s="216">
        <f>ROUND(I495*H495,2)</f>
        <v>0</v>
      </c>
      <c r="K495" s="212" t="s">
        <v>221</v>
      </c>
      <c r="L495" s="48"/>
      <c r="M495" s="217" t="s">
        <v>44</v>
      </c>
      <c r="N495" s="218" t="s">
        <v>53</v>
      </c>
      <c r="O495" s="88"/>
      <c r="P495" s="219">
        <f>O495*H495</f>
        <v>0</v>
      </c>
      <c r="Q495" s="219">
        <v>0</v>
      </c>
      <c r="R495" s="219">
        <f>Q495*H495</f>
        <v>0</v>
      </c>
      <c r="S495" s="219">
        <v>0</v>
      </c>
      <c r="T495" s="220">
        <f>S495*H495</f>
        <v>0</v>
      </c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R495" s="221" t="s">
        <v>146</v>
      </c>
      <c r="AT495" s="221" t="s">
        <v>131</v>
      </c>
      <c r="AU495" s="221" t="s">
        <v>21</v>
      </c>
      <c r="AY495" s="20" t="s">
        <v>128</v>
      </c>
      <c r="BE495" s="222">
        <f>IF(N495="základní",J495,0)</f>
        <v>0</v>
      </c>
      <c r="BF495" s="222">
        <f>IF(N495="snížená",J495,0)</f>
        <v>0</v>
      </c>
      <c r="BG495" s="222">
        <f>IF(N495="zákl. přenesená",J495,0)</f>
        <v>0</v>
      </c>
      <c r="BH495" s="222">
        <f>IF(N495="sníž. přenesená",J495,0)</f>
        <v>0</v>
      </c>
      <c r="BI495" s="222">
        <f>IF(N495="nulová",J495,0)</f>
        <v>0</v>
      </c>
      <c r="BJ495" s="20" t="s">
        <v>90</v>
      </c>
      <c r="BK495" s="222">
        <f>ROUND(I495*H495,2)</f>
        <v>0</v>
      </c>
      <c r="BL495" s="20" t="s">
        <v>146</v>
      </c>
      <c r="BM495" s="221" t="s">
        <v>1581</v>
      </c>
    </row>
    <row r="496" s="2" customFormat="1">
      <c r="A496" s="42"/>
      <c r="B496" s="43"/>
      <c r="C496" s="44"/>
      <c r="D496" s="243" t="s">
        <v>223</v>
      </c>
      <c r="E496" s="44"/>
      <c r="F496" s="244" t="s">
        <v>904</v>
      </c>
      <c r="G496" s="44"/>
      <c r="H496" s="44"/>
      <c r="I496" s="225"/>
      <c r="J496" s="44"/>
      <c r="K496" s="44"/>
      <c r="L496" s="48"/>
      <c r="M496" s="226"/>
      <c r="N496" s="227"/>
      <c r="O496" s="88"/>
      <c r="P496" s="88"/>
      <c r="Q496" s="88"/>
      <c r="R496" s="88"/>
      <c r="S496" s="88"/>
      <c r="T496" s="89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T496" s="20" t="s">
        <v>223</v>
      </c>
      <c r="AU496" s="20" t="s">
        <v>21</v>
      </c>
    </row>
    <row r="497" s="13" customFormat="1">
      <c r="A497" s="13"/>
      <c r="B497" s="228"/>
      <c r="C497" s="229"/>
      <c r="D497" s="223" t="s">
        <v>150</v>
      </c>
      <c r="E497" s="230" t="s">
        <v>44</v>
      </c>
      <c r="F497" s="231" t="s">
        <v>1578</v>
      </c>
      <c r="G497" s="229"/>
      <c r="H497" s="232">
        <v>3.3210000000000002</v>
      </c>
      <c r="I497" s="233"/>
      <c r="J497" s="229"/>
      <c r="K497" s="229"/>
      <c r="L497" s="234"/>
      <c r="M497" s="235"/>
      <c r="N497" s="236"/>
      <c r="O497" s="236"/>
      <c r="P497" s="236"/>
      <c r="Q497" s="236"/>
      <c r="R497" s="236"/>
      <c r="S497" s="236"/>
      <c r="T497" s="237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8" t="s">
        <v>150</v>
      </c>
      <c r="AU497" s="238" t="s">
        <v>21</v>
      </c>
      <c r="AV497" s="13" t="s">
        <v>21</v>
      </c>
      <c r="AW497" s="13" t="s">
        <v>42</v>
      </c>
      <c r="AX497" s="13" t="s">
        <v>90</v>
      </c>
      <c r="AY497" s="238" t="s">
        <v>128</v>
      </c>
    </row>
    <row r="498" s="2" customFormat="1" ht="24.15" customHeight="1">
      <c r="A498" s="42"/>
      <c r="B498" s="43"/>
      <c r="C498" s="210" t="s">
        <v>817</v>
      </c>
      <c r="D498" s="210" t="s">
        <v>131</v>
      </c>
      <c r="E498" s="211" t="s">
        <v>1341</v>
      </c>
      <c r="F498" s="212" t="s">
        <v>1342</v>
      </c>
      <c r="G498" s="213" t="s">
        <v>428</v>
      </c>
      <c r="H498" s="214">
        <v>4.2140000000000004</v>
      </c>
      <c r="I498" s="215"/>
      <c r="J498" s="216">
        <f>ROUND(I498*H498,2)</f>
        <v>0</v>
      </c>
      <c r="K498" s="212" t="s">
        <v>221</v>
      </c>
      <c r="L498" s="48"/>
      <c r="M498" s="217" t="s">
        <v>44</v>
      </c>
      <c r="N498" s="218" t="s">
        <v>53</v>
      </c>
      <c r="O498" s="88"/>
      <c r="P498" s="219">
        <f>O498*H498</f>
        <v>0</v>
      </c>
      <c r="Q498" s="219">
        <v>0</v>
      </c>
      <c r="R498" s="219">
        <f>Q498*H498</f>
        <v>0</v>
      </c>
      <c r="S498" s="219">
        <v>0</v>
      </c>
      <c r="T498" s="220">
        <f>S498*H498</f>
        <v>0</v>
      </c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R498" s="221" t="s">
        <v>146</v>
      </c>
      <c r="AT498" s="221" t="s">
        <v>131</v>
      </c>
      <c r="AU498" s="221" t="s">
        <v>21</v>
      </c>
      <c r="AY498" s="20" t="s">
        <v>128</v>
      </c>
      <c r="BE498" s="222">
        <f>IF(N498="základní",J498,0)</f>
        <v>0</v>
      </c>
      <c r="BF498" s="222">
        <f>IF(N498="snížená",J498,0)</f>
        <v>0</v>
      </c>
      <c r="BG498" s="222">
        <f>IF(N498="zákl. přenesená",J498,0)</f>
        <v>0</v>
      </c>
      <c r="BH498" s="222">
        <f>IF(N498="sníž. přenesená",J498,0)</f>
        <v>0</v>
      </c>
      <c r="BI498" s="222">
        <f>IF(N498="nulová",J498,0)</f>
        <v>0</v>
      </c>
      <c r="BJ498" s="20" t="s">
        <v>90</v>
      </c>
      <c r="BK498" s="222">
        <f>ROUND(I498*H498,2)</f>
        <v>0</v>
      </c>
      <c r="BL498" s="20" t="s">
        <v>146</v>
      </c>
      <c r="BM498" s="221" t="s">
        <v>1582</v>
      </c>
    </row>
    <row r="499" s="2" customFormat="1">
      <c r="A499" s="42"/>
      <c r="B499" s="43"/>
      <c r="C499" s="44"/>
      <c r="D499" s="243" t="s">
        <v>223</v>
      </c>
      <c r="E499" s="44"/>
      <c r="F499" s="244" t="s">
        <v>1344</v>
      </c>
      <c r="G499" s="44"/>
      <c r="H499" s="44"/>
      <c r="I499" s="225"/>
      <c r="J499" s="44"/>
      <c r="K499" s="44"/>
      <c r="L499" s="48"/>
      <c r="M499" s="226"/>
      <c r="N499" s="227"/>
      <c r="O499" s="88"/>
      <c r="P499" s="88"/>
      <c r="Q499" s="88"/>
      <c r="R499" s="88"/>
      <c r="S499" s="88"/>
      <c r="T499" s="89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T499" s="20" t="s">
        <v>223</v>
      </c>
      <c r="AU499" s="20" t="s">
        <v>21</v>
      </c>
    </row>
    <row r="500" s="13" customFormat="1">
      <c r="A500" s="13"/>
      <c r="B500" s="228"/>
      <c r="C500" s="229"/>
      <c r="D500" s="223" t="s">
        <v>150</v>
      </c>
      <c r="E500" s="230" t="s">
        <v>44</v>
      </c>
      <c r="F500" s="231" t="s">
        <v>1583</v>
      </c>
      <c r="G500" s="229"/>
      <c r="H500" s="232">
        <v>2.0299999999999998</v>
      </c>
      <c r="I500" s="233"/>
      <c r="J500" s="229"/>
      <c r="K500" s="229"/>
      <c r="L500" s="234"/>
      <c r="M500" s="235"/>
      <c r="N500" s="236"/>
      <c r="O500" s="236"/>
      <c r="P500" s="236"/>
      <c r="Q500" s="236"/>
      <c r="R500" s="236"/>
      <c r="S500" s="236"/>
      <c r="T500" s="237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8" t="s">
        <v>150</v>
      </c>
      <c r="AU500" s="238" t="s">
        <v>21</v>
      </c>
      <c r="AV500" s="13" t="s">
        <v>21</v>
      </c>
      <c r="AW500" s="13" t="s">
        <v>42</v>
      </c>
      <c r="AX500" s="13" t="s">
        <v>82</v>
      </c>
      <c r="AY500" s="238" t="s">
        <v>128</v>
      </c>
    </row>
    <row r="501" s="13" customFormat="1">
      <c r="A501" s="13"/>
      <c r="B501" s="228"/>
      <c r="C501" s="229"/>
      <c r="D501" s="223" t="s">
        <v>150</v>
      </c>
      <c r="E501" s="230" t="s">
        <v>44</v>
      </c>
      <c r="F501" s="231" t="s">
        <v>1584</v>
      </c>
      <c r="G501" s="229"/>
      <c r="H501" s="232">
        <v>2.1840000000000002</v>
      </c>
      <c r="I501" s="233"/>
      <c r="J501" s="229"/>
      <c r="K501" s="229"/>
      <c r="L501" s="234"/>
      <c r="M501" s="235"/>
      <c r="N501" s="236"/>
      <c r="O501" s="236"/>
      <c r="P501" s="236"/>
      <c r="Q501" s="236"/>
      <c r="R501" s="236"/>
      <c r="S501" s="236"/>
      <c r="T501" s="237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8" t="s">
        <v>150</v>
      </c>
      <c r="AU501" s="238" t="s">
        <v>21</v>
      </c>
      <c r="AV501" s="13" t="s">
        <v>21</v>
      </c>
      <c r="AW501" s="13" t="s">
        <v>42</v>
      </c>
      <c r="AX501" s="13" t="s">
        <v>82</v>
      </c>
      <c r="AY501" s="238" t="s">
        <v>128</v>
      </c>
    </row>
    <row r="502" s="14" customFormat="1">
      <c r="A502" s="14"/>
      <c r="B502" s="245"/>
      <c r="C502" s="246"/>
      <c r="D502" s="223" t="s">
        <v>150</v>
      </c>
      <c r="E502" s="247" t="s">
        <v>44</v>
      </c>
      <c r="F502" s="248" t="s">
        <v>245</v>
      </c>
      <c r="G502" s="246"/>
      <c r="H502" s="249">
        <v>4.2140000000000004</v>
      </c>
      <c r="I502" s="250"/>
      <c r="J502" s="246"/>
      <c r="K502" s="246"/>
      <c r="L502" s="251"/>
      <c r="M502" s="252"/>
      <c r="N502" s="253"/>
      <c r="O502" s="253"/>
      <c r="P502" s="253"/>
      <c r="Q502" s="253"/>
      <c r="R502" s="253"/>
      <c r="S502" s="253"/>
      <c r="T502" s="25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5" t="s">
        <v>150</v>
      </c>
      <c r="AU502" s="255" t="s">
        <v>21</v>
      </c>
      <c r="AV502" s="14" t="s">
        <v>146</v>
      </c>
      <c r="AW502" s="14" t="s">
        <v>42</v>
      </c>
      <c r="AX502" s="14" t="s">
        <v>90</v>
      </c>
      <c r="AY502" s="255" t="s">
        <v>128</v>
      </c>
    </row>
    <row r="503" s="2" customFormat="1" ht="24.15" customHeight="1">
      <c r="A503" s="42"/>
      <c r="B503" s="43"/>
      <c r="C503" s="210" t="s">
        <v>821</v>
      </c>
      <c r="D503" s="210" t="s">
        <v>131</v>
      </c>
      <c r="E503" s="211" t="s">
        <v>1348</v>
      </c>
      <c r="F503" s="212" t="s">
        <v>1349</v>
      </c>
      <c r="G503" s="213" t="s">
        <v>428</v>
      </c>
      <c r="H503" s="214">
        <v>80.066000000000002</v>
      </c>
      <c r="I503" s="215"/>
      <c r="J503" s="216">
        <f>ROUND(I503*H503,2)</f>
        <v>0</v>
      </c>
      <c r="K503" s="212" t="s">
        <v>221</v>
      </c>
      <c r="L503" s="48"/>
      <c r="M503" s="217" t="s">
        <v>44</v>
      </c>
      <c r="N503" s="218" t="s">
        <v>53</v>
      </c>
      <c r="O503" s="88"/>
      <c r="P503" s="219">
        <f>O503*H503</f>
        <v>0</v>
      </c>
      <c r="Q503" s="219">
        <v>0</v>
      </c>
      <c r="R503" s="219">
        <f>Q503*H503</f>
        <v>0</v>
      </c>
      <c r="S503" s="219">
        <v>0</v>
      </c>
      <c r="T503" s="220">
        <f>S503*H503</f>
        <v>0</v>
      </c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R503" s="221" t="s">
        <v>146</v>
      </c>
      <c r="AT503" s="221" t="s">
        <v>131</v>
      </c>
      <c r="AU503" s="221" t="s">
        <v>21</v>
      </c>
      <c r="AY503" s="20" t="s">
        <v>128</v>
      </c>
      <c r="BE503" s="222">
        <f>IF(N503="základní",J503,0)</f>
        <v>0</v>
      </c>
      <c r="BF503" s="222">
        <f>IF(N503="snížená",J503,0)</f>
        <v>0</v>
      </c>
      <c r="BG503" s="222">
        <f>IF(N503="zákl. přenesená",J503,0)</f>
        <v>0</v>
      </c>
      <c r="BH503" s="222">
        <f>IF(N503="sníž. přenesená",J503,0)</f>
        <v>0</v>
      </c>
      <c r="BI503" s="222">
        <f>IF(N503="nulová",J503,0)</f>
        <v>0</v>
      </c>
      <c r="BJ503" s="20" t="s">
        <v>90</v>
      </c>
      <c r="BK503" s="222">
        <f>ROUND(I503*H503,2)</f>
        <v>0</v>
      </c>
      <c r="BL503" s="20" t="s">
        <v>146</v>
      </c>
      <c r="BM503" s="221" t="s">
        <v>1585</v>
      </c>
    </row>
    <row r="504" s="2" customFormat="1">
      <c r="A504" s="42"/>
      <c r="B504" s="43"/>
      <c r="C504" s="44"/>
      <c r="D504" s="243" t="s">
        <v>223</v>
      </c>
      <c r="E504" s="44"/>
      <c r="F504" s="244" t="s">
        <v>1351</v>
      </c>
      <c r="G504" s="44"/>
      <c r="H504" s="44"/>
      <c r="I504" s="225"/>
      <c r="J504" s="44"/>
      <c r="K504" s="44"/>
      <c r="L504" s="48"/>
      <c r="M504" s="226"/>
      <c r="N504" s="227"/>
      <c r="O504" s="88"/>
      <c r="P504" s="88"/>
      <c r="Q504" s="88"/>
      <c r="R504" s="88"/>
      <c r="S504" s="88"/>
      <c r="T504" s="89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T504" s="20" t="s">
        <v>223</v>
      </c>
      <c r="AU504" s="20" t="s">
        <v>21</v>
      </c>
    </row>
    <row r="505" s="13" customFormat="1">
      <c r="A505" s="13"/>
      <c r="B505" s="228"/>
      <c r="C505" s="229"/>
      <c r="D505" s="223" t="s">
        <v>150</v>
      </c>
      <c r="E505" s="230" t="s">
        <v>44</v>
      </c>
      <c r="F505" s="231" t="s">
        <v>1583</v>
      </c>
      <c r="G505" s="229"/>
      <c r="H505" s="232">
        <v>2.0299999999999998</v>
      </c>
      <c r="I505" s="233"/>
      <c r="J505" s="229"/>
      <c r="K505" s="229"/>
      <c r="L505" s="234"/>
      <c r="M505" s="235"/>
      <c r="N505" s="236"/>
      <c r="O505" s="236"/>
      <c r="P505" s="236"/>
      <c r="Q505" s="236"/>
      <c r="R505" s="236"/>
      <c r="S505" s="236"/>
      <c r="T505" s="237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8" t="s">
        <v>150</v>
      </c>
      <c r="AU505" s="238" t="s">
        <v>21</v>
      </c>
      <c r="AV505" s="13" t="s">
        <v>21</v>
      </c>
      <c r="AW505" s="13" t="s">
        <v>42</v>
      </c>
      <c r="AX505" s="13" t="s">
        <v>82</v>
      </c>
      <c r="AY505" s="238" t="s">
        <v>128</v>
      </c>
    </row>
    <row r="506" s="13" customFormat="1">
      <c r="A506" s="13"/>
      <c r="B506" s="228"/>
      <c r="C506" s="229"/>
      <c r="D506" s="223" t="s">
        <v>150</v>
      </c>
      <c r="E506" s="230" t="s">
        <v>44</v>
      </c>
      <c r="F506" s="231" t="s">
        <v>1584</v>
      </c>
      <c r="G506" s="229"/>
      <c r="H506" s="232">
        <v>2.1840000000000002</v>
      </c>
      <c r="I506" s="233"/>
      <c r="J506" s="229"/>
      <c r="K506" s="229"/>
      <c r="L506" s="234"/>
      <c r="M506" s="235"/>
      <c r="N506" s="236"/>
      <c r="O506" s="236"/>
      <c r="P506" s="236"/>
      <c r="Q506" s="236"/>
      <c r="R506" s="236"/>
      <c r="S506" s="236"/>
      <c r="T506" s="237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8" t="s">
        <v>150</v>
      </c>
      <c r="AU506" s="238" t="s">
        <v>21</v>
      </c>
      <c r="AV506" s="13" t="s">
        <v>21</v>
      </c>
      <c r="AW506" s="13" t="s">
        <v>42</v>
      </c>
      <c r="AX506" s="13" t="s">
        <v>82</v>
      </c>
      <c r="AY506" s="238" t="s">
        <v>128</v>
      </c>
    </row>
    <row r="507" s="14" customFormat="1">
      <c r="A507" s="14"/>
      <c r="B507" s="245"/>
      <c r="C507" s="246"/>
      <c r="D507" s="223" t="s">
        <v>150</v>
      </c>
      <c r="E507" s="247" t="s">
        <v>44</v>
      </c>
      <c r="F507" s="248" t="s">
        <v>245</v>
      </c>
      <c r="G507" s="246"/>
      <c r="H507" s="249">
        <v>4.2140000000000004</v>
      </c>
      <c r="I507" s="250"/>
      <c r="J507" s="246"/>
      <c r="K507" s="246"/>
      <c r="L507" s="251"/>
      <c r="M507" s="252"/>
      <c r="N507" s="253"/>
      <c r="O507" s="253"/>
      <c r="P507" s="253"/>
      <c r="Q507" s="253"/>
      <c r="R507" s="253"/>
      <c r="S507" s="253"/>
      <c r="T507" s="25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55" t="s">
        <v>150</v>
      </c>
      <c r="AU507" s="255" t="s">
        <v>21</v>
      </c>
      <c r="AV507" s="14" t="s">
        <v>146</v>
      </c>
      <c r="AW507" s="14" t="s">
        <v>42</v>
      </c>
      <c r="AX507" s="14" t="s">
        <v>90</v>
      </c>
      <c r="AY507" s="255" t="s">
        <v>128</v>
      </c>
    </row>
    <row r="508" s="13" customFormat="1">
      <c r="A508" s="13"/>
      <c r="B508" s="228"/>
      <c r="C508" s="229"/>
      <c r="D508" s="223" t="s">
        <v>150</v>
      </c>
      <c r="E508" s="229"/>
      <c r="F508" s="231" t="s">
        <v>1586</v>
      </c>
      <c r="G508" s="229"/>
      <c r="H508" s="232">
        <v>80.066000000000002</v>
      </c>
      <c r="I508" s="233"/>
      <c r="J508" s="229"/>
      <c r="K508" s="229"/>
      <c r="L508" s="234"/>
      <c r="M508" s="235"/>
      <c r="N508" s="236"/>
      <c r="O508" s="236"/>
      <c r="P508" s="236"/>
      <c r="Q508" s="236"/>
      <c r="R508" s="236"/>
      <c r="S508" s="236"/>
      <c r="T508" s="237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8" t="s">
        <v>150</v>
      </c>
      <c r="AU508" s="238" t="s">
        <v>21</v>
      </c>
      <c r="AV508" s="13" t="s">
        <v>21</v>
      </c>
      <c r="AW508" s="13" t="s">
        <v>4</v>
      </c>
      <c r="AX508" s="13" t="s">
        <v>90</v>
      </c>
      <c r="AY508" s="238" t="s">
        <v>128</v>
      </c>
    </row>
    <row r="509" s="2" customFormat="1" ht="24.15" customHeight="1">
      <c r="A509" s="42"/>
      <c r="B509" s="43"/>
      <c r="C509" s="210" t="s">
        <v>826</v>
      </c>
      <c r="D509" s="210" t="s">
        <v>131</v>
      </c>
      <c r="E509" s="211" t="s">
        <v>1354</v>
      </c>
      <c r="F509" s="212" t="s">
        <v>1355</v>
      </c>
      <c r="G509" s="213" t="s">
        <v>428</v>
      </c>
      <c r="H509" s="214">
        <v>2.0299999999999998</v>
      </c>
      <c r="I509" s="215"/>
      <c r="J509" s="216">
        <f>ROUND(I509*H509,2)</f>
        <v>0</v>
      </c>
      <c r="K509" s="212" t="s">
        <v>221</v>
      </c>
      <c r="L509" s="48"/>
      <c r="M509" s="217" t="s">
        <v>44</v>
      </c>
      <c r="N509" s="218" t="s">
        <v>53</v>
      </c>
      <c r="O509" s="88"/>
      <c r="P509" s="219">
        <f>O509*H509</f>
        <v>0</v>
      </c>
      <c r="Q509" s="219">
        <v>0</v>
      </c>
      <c r="R509" s="219">
        <f>Q509*H509</f>
        <v>0</v>
      </c>
      <c r="S509" s="219">
        <v>0</v>
      </c>
      <c r="T509" s="220">
        <f>S509*H509</f>
        <v>0</v>
      </c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R509" s="221" t="s">
        <v>146</v>
      </c>
      <c r="AT509" s="221" t="s">
        <v>131</v>
      </c>
      <c r="AU509" s="221" t="s">
        <v>21</v>
      </c>
      <c r="AY509" s="20" t="s">
        <v>128</v>
      </c>
      <c r="BE509" s="222">
        <f>IF(N509="základní",J509,0)</f>
        <v>0</v>
      </c>
      <c r="BF509" s="222">
        <f>IF(N509="snížená",J509,0)</f>
        <v>0</v>
      </c>
      <c r="BG509" s="222">
        <f>IF(N509="zákl. přenesená",J509,0)</f>
        <v>0</v>
      </c>
      <c r="BH509" s="222">
        <f>IF(N509="sníž. přenesená",J509,0)</f>
        <v>0</v>
      </c>
      <c r="BI509" s="222">
        <f>IF(N509="nulová",J509,0)</f>
        <v>0</v>
      </c>
      <c r="BJ509" s="20" t="s">
        <v>90</v>
      </c>
      <c r="BK509" s="222">
        <f>ROUND(I509*H509,2)</f>
        <v>0</v>
      </c>
      <c r="BL509" s="20" t="s">
        <v>146</v>
      </c>
      <c r="BM509" s="221" t="s">
        <v>1587</v>
      </c>
    </row>
    <row r="510" s="2" customFormat="1">
      <c r="A510" s="42"/>
      <c r="B510" s="43"/>
      <c r="C510" s="44"/>
      <c r="D510" s="243" t="s">
        <v>223</v>
      </c>
      <c r="E510" s="44"/>
      <c r="F510" s="244" t="s">
        <v>1357</v>
      </c>
      <c r="G510" s="44"/>
      <c r="H510" s="44"/>
      <c r="I510" s="225"/>
      <c r="J510" s="44"/>
      <c r="K510" s="44"/>
      <c r="L510" s="48"/>
      <c r="M510" s="226"/>
      <c r="N510" s="227"/>
      <c r="O510" s="88"/>
      <c r="P510" s="88"/>
      <c r="Q510" s="88"/>
      <c r="R510" s="88"/>
      <c r="S510" s="88"/>
      <c r="T510" s="89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T510" s="20" t="s">
        <v>223</v>
      </c>
      <c r="AU510" s="20" t="s">
        <v>21</v>
      </c>
    </row>
    <row r="511" s="13" customFormat="1">
      <c r="A511" s="13"/>
      <c r="B511" s="228"/>
      <c r="C511" s="229"/>
      <c r="D511" s="223" t="s">
        <v>150</v>
      </c>
      <c r="E511" s="230" t="s">
        <v>44</v>
      </c>
      <c r="F511" s="231" t="s">
        <v>1583</v>
      </c>
      <c r="G511" s="229"/>
      <c r="H511" s="232">
        <v>2.0299999999999998</v>
      </c>
      <c r="I511" s="233"/>
      <c r="J511" s="229"/>
      <c r="K511" s="229"/>
      <c r="L511" s="234"/>
      <c r="M511" s="235"/>
      <c r="N511" s="236"/>
      <c r="O511" s="236"/>
      <c r="P511" s="236"/>
      <c r="Q511" s="236"/>
      <c r="R511" s="236"/>
      <c r="S511" s="236"/>
      <c r="T511" s="237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8" t="s">
        <v>150</v>
      </c>
      <c r="AU511" s="238" t="s">
        <v>21</v>
      </c>
      <c r="AV511" s="13" t="s">
        <v>21</v>
      </c>
      <c r="AW511" s="13" t="s">
        <v>42</v>
      </c>
      <c r="AX511" s="13" t="s">
        <v>90</v>
      </c>
      <c r="AY511" s="238" t="s">
        <v>128</v>
      </c>
    </row>
    <row r="512" s="2" customFormat="1" ht="24.15" customHeight="1">
      <c r="A512" s="42"/>
      <c r="B512" s="43"/>
      <c r="C512" s="210" t="s">
        <v>831</v>
      </c>
      <c r="D512" s="210" t="s">
        <v>131</v>
      </c>
      <c r="E512" s="211" t="s">
        <v>1359</v>
      </c>
      <c r="F512" s="212" t="s">
        <v>1360</v>
      </c>
      <c r="G512" s="213" t="s">
        <v>428</v>
      </c>
      <c r="H512" s="214">
        <v>2.1840000000000002</v>
      </c>
      <c r="I512" s="215"/>
      <c r="J512" s="216">
        <f>ROUND(I512*H512,2)</f>
        <v>0</v>
      </c>
      <c r="K512" s="212" t="s">
        <v>221</v>
      </c>
      <c r="L512" s="48"/>
      <c r="M512" s="217" t="s">
        <v>44</v>
      </c>
      <c r="N512" s="218" t="s">
        <v>53</v>
      </c>
      <c r="O512" s="88"/>
      <c r="P512" s="219">
        <f>O512*H512</f>
        <v>0</v>
      </c>
      <c r="Q512" s="219">
        <v>0</v>
      </c>
      <c r="R512" s="219">
        <f>Q512*H512</f>
        <v>0</v>
      </c>
      <c r="S512" s="219">
        <v>0</v>
      </c>
      <c r="T512" s="220">
        <f>S512*H512</f>
        <v>0</v>
      </c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R512" s="221" t="s">
        <v>146</v>
      </c>
      <c r="AT512" s="221" t="s">
        <v>131</v>
      </c>
      <c r="AU512" s="221" t="s">
        <v>21</v>
      </c>
      <c r="AY512" s="20" t="s">
        <v>128</v>
      </c>
      <c r="BE512" s="222">
        <f>IF(N512="základní",J512,0)</f>
        <v>0</v>
      </c>
      <c r="BF512" s="222">
        <f>IF(N512="snížená",J512,0)</f>
        <v>0</v>
      </c>
      <c r="BG512" s="222">
        <f>IF(N512="zákl. přenesená",J512,0)</f>
        <v>0</v>
      </c>
      <c r="BH512" s="222">
        <f>IF(N512="sníž. přenesená",J512,0)</f>
        <v>0</v>
      </c>
      <c r="BI512" s="222">
        <f>IF(N512="nulová",J512,0)</f>
        <v>0</v>
      </c>
      <c r="BJ512" s="20" t="s">
        <v>90</v>
      </c>
      <c r="BK512" s="222">
        <f>ROUND(I512*H512,2)</f>
        <v>0</v>
      </c>
      <c r="BL512" s="20" t="s">
        <v>146</v>
      </c>
      <c r="BM512" s="221" t="s">
        <v>1588</v>
      </c>
    </row>
    <row r="513" s="2" customFormat="1">
      <c r="A513" s="42"/>
      <c r="B513" s="43"/>
      <c r="C513" s="44"/>
      <c r="D513" s="243" t="s">
        <v>223</v>
      </c>
      <c r="E513" s="44"/>
      <c r="F513" s="244" t="s">
        <v>1362</v>
      </c>
      <c r="G513" s="44"/>
      <c r="H513" s="44"/>
      <c r="I513" s="225"/>
      <c r="J513" s="44"/>
      <c r="K513" s="44"/>
      <c r="L513" s="48"/>
      <c r="M513" s="226"/>
      <c r="N513" s="227"/>
      <c r="O513" s="88"/>
      <c r="P513" s="88"/>
      <c r="Q513" s="88"/>
      <c r="R513" s="88"/>
      <c r="S513" s="88"/>
      <c r="T513" s="89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T513" s="20" t="s">
        <v>223</v>
      </c>
      <c r="AU513" s="20" t="s">
        <v>21</v>
      </c>
    </row>
    <row r="514" s="13" customFormat="1">
      <c r="A514" s="13"/>
      <c r="B514" s="228"/>
      <c r="C514" s="229"/>
      <c r="D514" s="223" t="s">
        <v>150</v>
      </c>
      <c r="E514" s="230" t="s">
        <v>44</v>
      </c>
      <c r="F514" s="231" t="s">
        <v>1584</v>
      </c>
      <c r="G514" s="229"/>
      <c r="H514" s="232">
        <v>2.1840000000000002</v>
      </c>
      <c r="I514" s="233"/>
      <c r="J514" s="229"/>
      <c r="K514" s="229"/>
      <c r="L514" s="234"/>
      <c r="M514" s="235"/>
      <c r="N514" s="236"/>
      <c r="O514" s="236"/>
      <c r="P514" s="236"/>
      <c r="Q514" s="236"/>
      <c r="R514" s="236"/>
      <c r="S514" s="236"/>
      <c r="T514" s="237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8" t="s">
        <v>150</v>
      </c>
      <c r="AU514" s="238" t="s">
        <v>21</v>
      </c>
      <c r="AV514" s="13" t="s">
        <v>21</v>
      </c>
      <c r="AW514" s="13" t="s">
        <v>42</v>
      </c>
      <c r="AX514" s="13" t="s">
        <v>90</v>
      </c>
      <c r="AY514" s="238" t="s">
        <v>128</v>
      </c>
    </row>
    <row r="515" s="12" customFormat="1" ht="22.8" customHeight="1">
      <c r="A515" s="12"/>
      <c r="B515" s="194"/>
      <c r="C515" s="195"/>
      <c r="D515" s="196" t="s">
        <v>81</v>
      </c>
      <c r="E515" s="208" t="s">
        <v>905</v>
      </c>
      <c r="F515" s="208" t="s">
        <v>906</v>
      </c>
      <c r="G515" s="195"/>
      <c r="H515" s="195"/>
      <c r="I515" s="198"/>
      <c r="J515" s="209">
        <f>BK515</f>
        <v>0</v>
      </c>
      <c r="K515" s="195"/>
      <c r="L515" s="200"/>
      <c r="M515" s="201"/>
      <c r="N515" s="202"/>
      <c r="O515" s="202"/>
      <c r="P515" s="203">
        <f>SUM(P516:P517)</f>
        <v>0</v>
      </c>
      <c r="Q515" s="202"/>
      <c r="R515" s="203">
        <f>SUM(R516:R517)</f>
        <v>0</v>
      </c>
      <c r="S515" s="202"/>
      <c r="T515" s="204">
        <f>SUM(T516:T517)</f>
        <v>0</v>
      </c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R515" s="205" t="s">
        <v>90</v>
      </c>
      <c r="AT515" s="206" t="s">
        <v>81</v>
      </c>
      <c r="AU515" s="206" t="s">
        <v>90</v>
      </c>
      <c r="AY515" s="205" t="s">
        <v>128</v>
      </c>
      <c r="BK515" s="207">
        <f>SUM(BK516:BK517)</f>
        <v>0</v>
      </c>
    </row>
    <row r="516" s="2" customFormat="1" ht="24.15" customHeight="1">
      <c r="A516" s="42"/>
      <c r="B516" s="43"/>
      <c r="C516" s="210" t="s">
        <v>837</v>
      </c>
      <c r="D516" s="210" t="s">
        <v>131</v>
      </c>
      <c r="E516" s="211" t="s">
        <v>908</v>
      </c>
      <c r="F516" s="212" t="s">
        <v>909</v>
      </c>
      <c r="G516" s="213" t="s">
        <v>428</v>
      </c>
      <c r="H516" s="214">
        <v>14.068</v>
      </c>
      <c r="I516" s="215"/>
      <c r="J516" s="216">
        <f>ROUND(I516*H516,2)</f>
        <v>0</v>
      </c>
      <c r="K516" s="212" t="s">
        <v>221</v>
      </c>
      <c r="L516" s="48"/>
      <c r="M516" s="217" t="s">
        <v>44</v>
      </c>
      <c r="N516" s="218" t="s">
        <v>53</v>
      </c>
      <c r="O516" s="88"/>
      <c r="P516" s="219">
        <f>O516*H516</f>
        <v>0</v>
      </c>
      <c r="Q516" s="219">
        <v>0</v>
      </c>
      <c r="R516" s="219">
        <f>Q516*H516</f>
        <v>0</v>
      </c>
      <c r="S516" s="219">
        <v>0</v>
      </c>
      <c r="T516" s="220">
        <f>S516*H516</f>
        <v>0</v>
      </c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R516" s="221" t="s">
        <v>146</v>
      </c>
      <c r="AT516" s="221" t="s">
        <v>131</v>
      </c>
      <c r="AU516" s="221" t="s">
        <v>21</v>
      </c>
      <c r="AY516" s="20" t="s">
        <v>128</v>
      </c>
      <c r="BE516" s="222">
        <f>IF(N516="základní",J516,0)</f>
        <v>0</v>
      </c>
      <c r="BF516" s="222">
        <f>IF(N516="snížená",J516,0)</f>
        <v>0</v>
      </c>
      <c r="BG516" s="222">
        <f>IF(N516="zákl. přenesená",J516,0)</f>
        <v>0</v>
      </c>
      <c r="BH516" s="222">
        <f>IF(N516="sníž. přenesená",J516,0)</f>
        <v>0</v>
      </c>
      <c r="BI516" s="222">
        <f>IF(N516="nulová",J516,0)</f>
        <v>0</v>
      </c>
      <c r="BJ516" s="20" t="s">
        <v>90</v>
      </c>
      <c r="BK516" s="222">
        <f>ROUND(I516*H516,2)</f>
        <v>0</v>
      </c>
      <c r="BL516" s="20" t="s">
        <v>146</v>
      </c>
      <c r="BM516" s="221" t="s">
        <v>910</v>
      </c>
    </row>
    <row r="517" s="2" customFormat="1">
      <c r="A517" s="42"/>
      <c r="B517" s="43"/>
      <c r="C517" s="44"/>
      <c r="D517" s="243" t="s">
        <v>223</v>
      </c>
      <c r="E517" s="44"/>
      <c r="F517" s="244" t="s">
        <v>911</v>
      </c>
      <c r="G517" s="44"/>
      <c r="H517" s="44"/>
      <c r="I517" s="225"/>
      <c r="J517" s="44"/>
      <c r="K517" s="44"/>
      <c r="L517" s="48"/>
      <c r="M517" s="226"/>
      <c r="N517" s="227"/>
      <c r="O517" s="88"/>
      <c r="P517" s="88"/>
      <c r="Q517" s="88"/>
      <c r="R517" s="88"/>
      <c r="S517" s="88"/>
      <c r="T517" s="89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T517" s="20" t="s">
        <v>223</v>
      </c>
      <c r="AU517" s="20" t="s">
        <v>21</v>
      </c>
    </row>
    <row r="518" s="12" customFormat="1" ht="25.92" customHeight="1">
      <c r="A518" s="12"/>
      <c r="B518" s="194"/>
      <c r="C518" s="195"/>
      <c r="D518" s="196" t="s">
        <v>81</v>
      </c>
      <c r="E518" s="197" t="s">
        <v>912</v>
      </c>
      <c r="F518" s="197" t="s">
        <v>913</v>
      </c>
      <c r="G518" s="195"/>
      <c r="H518" s="195"/>
      <c r="I518" s="198"/>
      <c r="J518" s="199">
        <f>BK518</f>
        <v>0</v>
      </c>
      <c r="K518" s="195"/>
      <c r="L518" s="200"/>
      <c r="M518" s="201"/>
      <c r="N518" s="202"/>
      <c r="O518" s="202"/>
      <c r="P518" s="203">
        <f>P519</f>
        <v>0</v>
      </c>
      <c r="Q518" s="202"/>
      <c r="R518" s="203">
        <f>R519</f>
        <v>0.022949999999999998</v>
      </c>
      <c r="S518" s="202"/>
      <c r="T518" s="204">
        <f>T519</f>
        <v>0</v>
      </c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R518" s="205" t="s">
        <v>21</v>
      </c>
      <c r="AT518" s="206" t="s">
        <v>81</v>
      </c>
      <c r="AU518" s="206" t="s">
        <v>82</v>
      </c>
      <c r="AY518" s="205" t="s">
        <v>128</v>
      </c>
      <c r="BK518" s="207">
        <f>BK519</f>
        <v>0</v>
      </c>
    </row>
    <row r="519" s="12" customFormat="1" ht="22.8" customHeight="1">
      <c r="A519" s="12"/>
      <c r="B519" s="194"/>
      <c r="C519" s="195"/>
      <c r="D519" s="196" t="s">
        <v>81</v>
      </c>
      <c r="E519" s="208" t="s">
        <v>914</v>
      </c>
      <c r="F519" s="208" t="s">
        <v>915</v>
      </c>
      <c r="G519" s="195"/>
      <c r="H519" s="195"/>
      <c r="I519" s="198"/>
      <c r="J519" s="209">
        <f>BK519</f>
        <v>0</v>
      </c>
      <c r="K519" s="195"/>
      <c r="L519" s="200"/>
      <c r="M519" s="201"/>
      <c r="N519" s="202"/>
      <c r="O519" s="202"/>
      <c r="P519" s="203">
        <f>SUM(P520:P531)</f>
        <v>0</v>
      </c>
      <c r="Q519" s="202"/>
      <c r="R519" s="203">
        <f>SUM(R520:R531)</f>
        <v>0.022949999999999998</v>
      </c>
      <c r="S519" s="202"/>
      <c r="T519" s="204">
        <f>SUM(T520:T531)</f>
        <v>0</v>
      </c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R519" s="205" t="s">
        <v>21</v>
      </c>
      <c r="AT519" s="206" t="s">
        <v>81</v>
      </c>
      <c r="AU519" s="206" t="s">
        <v>90</v>
      </c>
      <c r="AY519" s="205" t="s">
        <v>128</v>
      </c>
      <c r="BK519" s="207">
        <f>SUM(BK520:BK531)</f>
        <v>0</v>
      </c>
    </row>
    <row r="520" s="2" customFormat="1" ht="21.75" customHeight="1">
      <c r="A520" s="42"/>
      <c r="B520" s="43"/>
      <c r="C520" s="210" t="s">
        <v>843</v>
      </c>
      <c r="D520" s="210" t="s">
        <v>131</v>
      </c>
      <c r="E520" s="211" t="s">
        <v>917</v>
      </c>
      <c r="F520" s="212" t="s">
        <v>918</v>
      </c>
      <c r="G520" s="213" t="s">
        <v>190</v>
      </c>
      <c r="H520" s="214">
        <v>3.6000000000000001</v>
      </c>
      <c r="I520" s="215"/>
      <c r="J520" s="216">
        <f>ROUND(I520*H520,2)</f>
        <v>0</v>
      </c>
      <c r="K520" s="212" t="s">
        <v>221</v>
      </c>
      <c r="L520" s="48"/>
      <c r="M520" s="217" t="s">
        <v>44</v>
      </c>
      <c r="N520" s="218" t="s">
        <v>53</v>
      </c>
      <c r="O520" s="88"/>
      <c r="P520" s="219">
        <f>O520*H520</f>
        <v>0</v>
      </c>
      <c r="Q520" s="219">
        <v>0</v>
      </c>
      <c r="R520" s="219">
        <f>Q520*H520</f>
        <v>0</v>
      </c>
      <c r="S520" s="219">
        <v>0</v>
      </c>
      <c r="T520" s="220">
        <f>S520*H520</f>
        <v>0</v>
      </c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R520" s="221" t="s">
        <v>316</v>
      </c>
      <c r="AT520" s="221" t="s">
        <v>131</v>
      </c>
      <c r="AU520" s="221" t="s">
        <v>21</v>
      </c>
      <c r="AY520" s="20" t="s">
        <v>128</v>
      </c>
      <c r="BE520" s="222">
        <f>IF(N520="základní",J520,0)</f>
        <v>0</v>
      </c>
      <c r="BF520" s="222">
        <f>IF(N520="snížená",J520,0)</f>
        <v>0</v>
      </c>
      <c r="BG520" s="222">
        <f>IF(N520="zákl. přenesená",J520,0)</f>
        <v>0</v>
      </c>
      <c r="BH520" s="222">
        <f>IF(N520="sníž. přenesená",J520,0)</f>
        <v>0</v>
      </c>
      <c r="BI520" s="222">
        <f>IF(N520="nulová",J520,0)</f>
        <v>0</v>
      </c>
      <c r="BJ520" s="20" t="s">
        <v>90</v>
      </c>
      <c r="BK520" s="222">
        <f>ROUND(I520*H520,2)</f>
        <v>0</v>
      </c>
      <c r="BL520" s="20" t="s">
        <v>316</v>
      </c>
      <c r="BM520" s="221" t="s">
        <v>1589</v>
      </c>
    </row>
    <row r="521" s="2" customFormat="1">
      <c r="A521" s="42"/>
      <c r="B521" s="43"/>
      <c r="C521" s="44"/>
      <c r="D521" s="243" t="s">
        <v>223</v>
      </c>
      <c r="E521" s="44"/>
      <c r="F521" s="244" t="s">
        <v>920</v>
      </c>
      <c r="G521" s="44"/>
      <c r="H521" s="44"/>
      <c r="I521" s="225"/>
      <c r="J521" s="44"/>
      <c r="K521" s="44"/>
      <c r="L521" s="48"/>
      <c r="M521" s="226"/>
      <c r="N521" s="227"/>
      <c r="O521" s="88"/>
      <c r="P521" s="88"/>
      <c r="Q521" s="88"/>
      <c r="R521" s="88"/>
      <c r="S521" s="88"/>
      <c r="T521" s="89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T521" s="20" t="s">
        <v>223</v>
      </c>
      <c r="AU521" s="20" t="s">
        <v>21</v>
      </c>
    </row>
    <row r="522" s="13" customFormat="1">
      <c r="A522" s="13"/>
      <c r="B522" s="228"/>
      <c r="C522" s="229"/>
      <c r="D522" s="223" t="s">
        <v>150</v>
      </c>
      <c r="E522" s="230" t="s">
        <v>44</v>
      </c>
      <c r="F522" s="231" t="s">
        <v>1557</v>
      </c>
      <c r="G522" s="229"/>
      <c r="H522" s="232">
        <v>3.6000000000000001</v>
      </c>
      <c r="I522" s="233"/>
      <c r="J522" s="229"/>
      <c r="K522" s="229"/>
      <c r="L522" s="234"/>
      <c r="M522" s="235"/>
      <c r="N522" s="236"/>
      <c r="O522" s="236"/>
      <c r="P522" s="236"/>
      <c r="Q522" s="236"/>
      <c r="R522" s="236"/>
      <c r="S522" s="236"/>
      <c r="T522" s="237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8" t="s">
        <v>150</v>
      </c>
      <c r="AU522" s="238" t="s">
        <v>21</v>
      </c>
      <c r="AV522" s="13" t="s">
        <v>21</v>
      </c>
      <c r="AW522" s="13" t="s">
        <v>42</v>
      </c>
      <c r="AX522" s="13" t="s">
        <v>90</v>
      </c>
      <c r="AY522" s="238" t="s">
        <v>128</v>
      </c>
    </row>
    <row r="523" s="2" customFormat="1" ht="16.5" customHeight="1">
      <c r="A523" s="42"/>
      <c r="B523" s="43"/>
      <c r="C523" s="270" t="s">
        <v>849</v>
      </c>
      <c r="D523" s="270" t="s">
        <v>368</v>
      </c>
      <c r="E523" s="271" t="s">
        <v>922</v>
      </c>
      <c r="F523" s="272" t="s">
        <v>923</v>
      </c>
      <c r="G523" s="273" t="s">
        <v>924</v>
      </c>
      <c r="H523" s="274">
        <v>5.4000000000000004</v>
      </c>
      <c r="I523" s="275"/>
      <c r="J523" s="276">
        <f>ROUND(I523*H523,2)</f>
        <v>0</v>
      </c>
      <c r="K523" s="272" t="s">
        <v>44</v>
      </c>
      <c r="L523" s="277"/>
      <c r="M523" s="278" t="s">
        <v>44</v>
      </c>
      <c r="N523" s="279" t="s">
        <v>53</v>
      </c>
      <c r="O523" s="88"/>
      <c r="P523" s="219">
        <f>O523*H523</f>
        <v>0</v>
      </c>
      <c r="Q523" s="219">
        <v>0.001</v>
      </c>
      <c r="R523" s="219">
        <f>Q523*H523</f>
        <v>0.0054000000000000003</v>
      </c>
      <c r="S523" s="219">
        <v>0</v>
      </c>
      <c r="T523" s="220">
        <f>S523*H523</f>
        <v>0</v>
      </c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R523" s="221" t="s">
        <v>420</v>
      </c>
      <c r="AT523" s="221" t="s">
        <v>368</v>
      </c>
      <c r="AU523" s="221" t="s">
        <v>21</v>
      </c>
      <c r="AY523" s="20" t="s">
        <v>128</v>
      </c>
      <c r="BE523" s="222">
        <f>IF(N523="základní",J523,0)</f>
        <v>0</v>
      </c>
      <c r="BF523" s="222">
        <f>IF(N523="snížená",J523,0)</f>
        <v>0</v>
      </c>
      <c r="BG523" s="222">
        <f>IF(N523="zákl. přenesená",J523,0)</f>
        <v>0</v>
      </c>
      <c r="BH523" s="222">
        <f>IF(N523="sníž. přenesená",J523,0)</f>
        <v>0</v>
      </c>
      <c r="BI523" s="222">
        <f>IF(N523="nulová",J523,0)</f>
        <v>0</v>
      </c>
      <c r="BJ523" s="20" t="s">
        <v>90</v>
      </c>
      <c r="BK523" s="222">
        <f>ROUND(I523*H523,2)</f>
        <v>0</v>
      </c>
      <c r="BL523" s="20" t="s">
        <v>316</v>
      </c>
      <c r="BM523" s="221" t="s">
        <v>1590</v>
      </c>
    </row>
    <row r="524" s="13" customFormat="1">
      <c r="A524" s="13"/>
      <c r="B524" s="228"/>
      <c r="C524" s="229"/>
      <c r="D524" s="223" t="s">
        <v>150</v>
      </c>
      <c r="E524" s="229"/>
      <c r="F524" s="231" t="s">
        <v>1591</v>
      </c>
      <c r="G524" s="229"/>
      <c r="H524" s="232">
        <v>5.4000000000000004</v>
      </c>
      <c r="I524" s="233"/>
      <c r="J524" s="229"/>
      <c r="K524" s="229"/>
      <c r="L524" s="234"/>
      <c r="M524" s="235"/>
      <c r="N524" s="236"/>
      <c r="O524" s="236"/>
      <c r="P524" s="236"/>
      <c r="Q524" s="236"/>
      <c r="R524" s="236"/>
      <c r="S524" s="236"/>
      <c r="T524" s="237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8" t="s">
        <v>150</v>
      </c>
      <c r="AU524" s="238" t="s">
        <v>21</v>
      </c>
      <c r="AV524" s="13" t="s">
        <v>21</v>
      </c>
      <c r="AW524" s="13" t="s">
        <v>4</v>
      </c>
      <c r="AX524" s="13" t="s">
        <v>90</v>
      </c>
      <c r="AY524" s="238" t="s">
        <v>128</v>
      </c>
    </row>
    <row r="525" s="2" customFormat="1" ht="21.75" customHeight="1">
      <c r="A525" s="42"/>
      <c r="B525" s="43"/>
      <c r="C525" s="210" t="s">
        <v>854</v>
      </c>
      <c r="D525" s="210" t="s">
        <v>131</v>
      </c>
      <c r="E525" s="211" t="s">
        <v>928</v>
      </c>
      <c r="F525" s="212" t="s">
        <v>929</v>
      </c>
      <c r="G525" s="213" t="s">
        <v>190</v>
      </c>
      <c r="H525" s="214">
        <v>11.699999999999999</v>
      </c>
      <c r="I525" s="215"/>
      <c r="J525" s="216">
        <f>ROUND(I525*H525,2)</f>
        <v>0</v>
      </c>
      <c r="K525" s="212" t="s">
        <v>221</v>
      </c>
      <c r="L525" s="48"/>
      <c r="M525" s="217" t="s">
        <v>44</v>
      </c>
      <c r="N525" s="218" t="s">
        <v>53</v>
      </c>
      <c r="O525" s="88"/>
      <c r="P525" s="219">
        <f>O525*H525</f>
        <v>0</v>
      </c>
      <c r="Q525" s="219">
        <v>0</v>
      </c>
      <c r="R525" s="219">
        <f>Q525*H525</f>
        <v>0</v>
      </c>
      <c r="S525" s="219">
        <v>0</v>
      </c>
      <c r="T525" s="220">
        <f>S525*H525</f>
        <v>0</v>
      </c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R525" s="221" t="s">
        <v>316</v>
      </c>
      <c r="AT525" s="221" t="s">
        <v>131</v>
      </c>
      <c r="AU525" s="221" t="s">
        <v>21</v>
      </c>
      <c r="AY525" s="20" t="s">
        <v>128</v>
      </c>
      <c r="BE525" s="222">
        <f>IF(N525="základní",J525,0)</f>
        <v>0</v>
      </c>
      <c r="BF525" s="222">
        <f>IF(N525="snížená",J525,0)</f>
        <v>0</v>
      </c>
      <c r="BG525" s="222">
        <f>IF(N525="zákl. přenesená",J525,0)</f>
        <v>0</v>
      </c>
      <c r="BH525" s="222">
        <f>IF(N525="sníž. přenesená",J525,0)</f>
        <v>0</v>
      </c>
      <c r="BI525" s="222">
        <f>IF(N525="nulová",J525,0)</f>
        <v>0</v>
      </c>
      <c r="BJ525" s="20" t="s">
        <v>90</v>
      </c>
      <c r="BK525" s="222">
        <f>ROUND(I525*H525,2)</f>
        <v>0</v>
      </c>
      <c r="BL525" s="20" t="s">
        <v>316</v>
      </c>
      <c r="BM525" s="221" t="s">
        <v>1592</v>
      </c>
    </row>
    <row r="526" s="2" customFormat="1">
      <c r="A526" s="42"/>
      <c r="B526" s="43"/>
      <c r="C526" s="44"/>
      <c r="D526" s="243" t="s">
        <v>223</v>
      </c>
      <c r="E526" s="44"/>
      <c r="F526" s="244" t="s">
        <v>931</v>
      </c>
      <c r="G526" s="44"/>
      <c r="H526" s="44"/>
      <c r="I526" s="225"/>
      <c r="J526" s="44"/>
      <c r="K526" s="44"/>
      <c r="L526" s="48"/>
      <c r="M526" s="226"/>
      <c r="N526" s="227"/>
      <c r="O526" s="88"/>
      <c r="P526" s="88"/>
      <c r="Q526" s="88"/>
      <c r="R526" s="88"/>
      <c r="S526" s="88"/>
      <c r="T526" s="89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T526" s="20" t="s">
        <v>223</v>
      </c>
      <c r="AU526" s="20" t="s">
        <v>21</v>
      </c>
    </row>
    <row r="527" s="13" customFormat="1">
      <c r="A527" s="13"/>
      <c r="B527" s="228"/>
      <c r="C527" s="229"/>
      <c r="D527" s="223" t="s">
        <v>150</v>
      </c>
      <c r="E527" s="230" t="s">
        <v>44</v>
      </c>
      <c r="F527" s="231" t="s">
        <v>1593</v>
      </c>
      <c r="G527" s="229"/>
      <c r="H527" s="232">
        <v>11.699999999999999</v>
      </c>
      <c r="I527" s="233"/>
      <c r="J527" s="229"/>
      <c r="K527" s="229"/>
      <c r="L527" s="234"/>
      <c r="M527" s="235"/>
      <c r="N527" s="236"/>
      <c r="O527" s="236"/>
      <c r="P527" s="236"/>
      <c r="Q527" s="236"/>
      <c r="R527" s="236"/>
      <c r="S527" s="236"/>
      <c r="T527" s="237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8" t="s">
        <v>150</v>
      </c>
      <c r="AU527" s="238" t="s">
        <v>21</v>
      </c>
      <c r="AV527" s="13" t="s">
        <v>21</v>
      </c>
      <c r="AW527" s="13" t="s">
        <v>42</v>
      </c>
      <c r="AX527" s="13" t="s">
        <v>90</v>
      </c>
      <c r="AY527" s="238" t="s">
        <v>128</v>
      </c>
    </row>
    <row r="528" s="2" customFormat="1" ht="16.5" customHeight="1">
      <c r="A528" s="42"/>
      <c r="B528" s="43"/>
      <c r="C528" s="270" t="s">
        <v>859</v>
      </c>
      <c r="D528" s="270" t="s">
        <v>368</v>
      </c>
      <c r="E528" s="271" t="s">
        <v>922</v>
      </c>
      <c r="F528" s="272" t="s">
        <v>923</v>
      </c>
      <c r="G528" s="273" t="s">
        <v>924</v>
      </c>
      <c r="H528" s="274">
        <v>17.550000000000001</v>
      </c>
      <c r="I528" s="275"/>
      <c r="J528" s="276">
        <f>ROUND(I528*H528,2)</f>
        <v>0</v>
      </c>
      <c r="K528" s="272" t="s">
        <v>44</v>
      </c>
      <c r="L528" s="277"/>
      <c r="M528" s="278" t="s">
        <v>44</v>
      </c>
      <c r="N528" s="279" t="s">
        <v>53</v>
      </c>
      <c r="O528" s="88"/>
      <c r="P528" s="219">
        <f>O528*H528</f>
        <v>0</v>
      </c>
      <c r="Q528" s="219">
        <v>0.001</v>
      </c>
      <c r="R528" s="219">
        <f>Q528*H528</f>
        <v>0.01755</v>
      </c>
      <c r="S528" s="219">
        <v>0</v>
      </c>
      <c r="T528" s="220">
        <f>S528*H528</f>
        <v>0</v>
      </c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R528" s="221" t="s">
        <v>420</v>
      </c>
      <c r="AT528" s="221" t="s">
        <v>368</v>
      </c>
      <c r="AU528" s="221" t="s">
        <v>21</v>
      </c>
      <c r="AY528" s="20" t="s">
        <v>128</v>
      </c>
      <c r="BE528" s="222">
        <f>IF(N528="základní",J528,0)</f>
        <v>0</v>
      </c>
      <c r="BF528" s="222">
        <f>IF(N528="snížená",J528,0)</f>
        <v>0</v>
      </c>
      <c r="BG528" s="222">
        <f>IF(N528="zákl. přenesená",J528,0)</f>
        <v>0</v>
      </c>
      <c r="BH528" s="222">
        <f>IF(N528="sníž. přenesená",J528,0)</f>
        <v>0</v>
      </c>
      <c r="BI528" s="222">
        <f>IF(N528="nulová",J528,0)</f>
        <v>0</v>
      </c>
      <c r="BJ528" s="20" t="s">
        <v>90</v>
      </c>
      <c r="BK528" s="222">
        <f>ROUND(I528*H528,2)</f>
        <v>0</v>
      </c>
      <c r="BL528" s="20" t="s">
        <v>316</v>
      </c>
      <c r="BM528" s="221" t="s">
        <v>1594</v>
      </c>
    </row>
    <row r="529" s="13" customFormat="1">
      <c r="A529" s="13"/>
      <c r="B529" s="228"/>
      <c r="C529" s="229"/>
      <c r="D529" s="223" t="s">
        <v>150</v>
      </c>
      <c r="E529" s="229"/>
      <c r="F529" s="231" t="s">
        <v>1595</v>
      </c>
      <c r="G529" s="229"/>
      <c r="H529" s="232">
        <v>17.550000000000001</v>
      </c>
      <c r="I529" s="233"/>
      <c r="J529" s="229"/>
      <c r="K529" s="229"/>
      <c r="L529" s="234"/>
      <c r="M529" s="235"/>
      <c r="N529" s="236"/>
      <c r="O529" s="236"/>
      <c r="P529" s="236"/>
      <c r="Q529" s="236"/>
      <c r="R529" s="236"/>
      <c r="S529" s="236"/>
      <c r="T529" s="237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8" t="s">
        <v>150</v>
      </c>
      <c r="AU529" s="238" t="s">
        <v>21</v>
      </c>
      <c r="AV529" s="13" t="s">
        <v>21</v>
      </c>
      <c r="AW529" s="13" t="s">
        <v>4</v>
      </c>
      <c r="AX529" s="13" t="s">
        <v>90</v>
      </c>
      <c r="AY529" s="238" t="s">
        <v>128</v>
      </c>
    </row>
    <row r="530" s="2" customFormat="1" ht="24.15" customHeight="1">
      <c r="A530" s="42"/>
      <c r="B530" s="43"/>
      <c r="C530" s="210" t="s">
        <v>865</v>
      </c>
      <c r="D530" s="210" t="s">
        <v>131</v>
      </c>
      <c r="E530" s="211" t="s">
        <v>937</v>
      </c>
      <c r="F530" s="212" t="s">
        <v>938</v>
      </c>
      <c r="G530" s="213" t="s">
        <v>428</v>
      </c>
      <c r="H530" s="214">
        <v>0.023</v>
      </c>
      <c r="I530" s="215"/>
      <c r="J530" s="216">
        <f>ROUND(I530*H530,2)</f>
        <v>0</v>
      </c>
      <c r="K530" s="212" t="s">
        <v>221</v>
      </c>
      <c r="L530" s="48"/>
      <c r="M530" s="217" t="s">
        <v>44</v>
      </c>
      <c r="N530" s="218" t="s">
        <v>53</v>
      </c>
      <c r="O530" s="88"/>
      <c r="P530" s="219">
        <f>O530*H530</f>
        <v>0</v>
      </c>
      <c r="Q530" s="219">
        <v>0</v>
      </c>
      <c r="R530" s="219">
        <f>Q530*H530</f>
        <v>0</v>
      </c>
      <c r="S530" s="219">
        <v>0</v>
      </c>
      <c r="T530" s="220">
        <f>S530*H530</f>
        <v>0</v>
      </c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R530" s="221" t="s">
        <v>316</v>
      </c>
      <c r="AT530" s="221" t="s">
        <v>131</v>
      </c>
      <c r="AU530" s="221" t="s">
        <v>21</v>
      </c>
      <c r="AY530" s="20" t="s">
        <v>128</v>
      </c>
      <c r="BE530" s="222">
        <f>IF(N530="základní",J530,0)</f>
        <v>0</v>
      </c>
      <c r="BF530" s="222">
        <f>IF(N530="snížená",J530,0)</f>
        <v>0</v>
      </c>
      <c r="BG530" s="222">
        <f>IF(N530="zákl. přenesená",J530,0)</f>
        <v>0</v>
      </c>
      <c r="BH530" s="222">
        <f>IF(N530="sníž. přenesená",J530,0)</f>
        <v>0</v>
      </c>
      <c r="BI530" s="222">
        <f>IF(N530="nulová",J530,0)</f>
        <v>0</v>
      </c>
      <c r="BJ530" s="20" t="s">
        <v>90</v>
      </c>
      <c r="BK530" s="222">
        <f>ROUND(I530*H530,2)</f>
        <v>0</v>
      </c>
      <c r="BL530" s="20" t="s">
        <v>316</v>
      </c>
      <c r="BM530" s="221" t="s">
        <v>1596</v>
      </c>
    </row>
    <row r="531" s="2" customFormat="1">
      <c r="A531" s="42"/>
      <c r="B531" s="43"/>
      <c r="C531" s="44"/>
      <c r="D531" s="243" t="s">
        <v>223</v>
      </c>
      <c r="E531" s="44"/>
      <c r="F531" s="244" t="s">
        <v>940</v>
      </c>
      <c r="G531" s="44"/>
      <c r="H531" s="44"/>
      <c r="I531" s="225"/>
      <c r="J531" s="44"/>
      <c r="K531" s="44"/>
      <c r="L531" s="48"/>
      <c r="M531" s="226"/>
      <c r="N531" s="227"/>
      <c r="O531" s="88"/>
      <c r="P531" s="88"/>
      <c r="Q531" s="88"/>
      <c r="R531" s="88"/>
      <c r="S531" s="88"/>
      <c r="T531" s="89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T531" s="20" t="s">
        <v>223</v>
      </c>
      <c r="AU531" s="20" t="s">
        <v>21</v>
      </c>
    </row>
    <row r="532" s="12" customFormat="1" ht="25.92" customHeight="1">
      <c r="A532" s="12"/>
      <c r="B532" s="194"/>
      <c r="C532" s="195"/>
      <c r="D532" s="196" t="s">
        <v>81</v>
      </c>
      <c r="E532" s="197" t="s">
        <v>368</v>
      </c>
      <c r="F532" s="197" t="s">
        <v>1597</v>
      </c>
      <c r="G532" s="195"/>
      <c r="H532" s="195"/>
      <c r="I532" s="198"/>
      <c r="J532" s="199">
        <f>BK532</f>
        <v>0</v>
      </c>
      <c r="K532" s="195"/>
      <c r="L532" s="200"/>
      <c r="M532" s="201"/>
      <c r="N532" s="202"/>
      <c r="O532" s="202"/>
      <c r="P532" s="203">
        <f>P533</f>
        <v>0</v>
      </c>
      <c r="Q532" s="202"/>
      <c r="R532" s="203">
        <f>R533</f>
        <v>0.030519999999999999</v>
      </c>
      <c r="S532" s="202"/>
      <c r="T532" s="204">
        <f>T533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05" t="s">
        <v>142</v>
      </c>
      <c r="AT532" s="206" t="s">
        <v>81</v>
      </c>
      <c r="AU532" s="206" t="s">
        <v>82</v>
      </c>
      <c r="AY532" s="205" t="s">
        <v>128</v>
      </c>
      <c r="BK532" s="207">
        <f>BK533</f>
        <v>0</v>
      </c>
    </row>
    <row r="533" s="12" customFormat="1" ht="22.8" customHeight="1">
      <c r="A533" s="12"/>
      <c r="B533" s="194"/>
      <c r="C533" s="195"/>
      <c r="D533" s="196" t="s">
        <v>81</v>
      </c>
      <c r="E533" s="208" t="s">
        <v>1598</v>
      </c>
      <c r="F533" s="208" t="s">
        <v>1599</v>
      </c>
      <c r="G533" s="195"/>
      <c r="H533" s="195"/>
      <c r="I533" s="198"/>
      <c r="J533" s="209">
        <f>BK533</f>
        <v>0</v>
      </c>
      <c r="K533" s="195"/>
      <c r="L533" s="200"/>
      <c r="M533" s="201"/>
      <c r="N533" s="202"/>
      <c r="O533" s="202"/>
      <c r="P533" s="203">
        <f>SUM(P534:P538)</f>
        <v>0</v>
      </c>
      <c r="Q533" s="202"/>
      <c r="R533" s="203">
        <f>SUM(R534:R538)</f>
        <v>0.030519999999999999</v>
      </c>
      <c r="S533" s="202"/>
      <c r="T533" s="204">
        <f>SUM(T534:T538)</f>
        <v>0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205" t="s">
        <v>142</v>
      </c>
      <c r="AT533" s="206" t="s">
        <v>81</v>
      </c>
      <c r="AU533" s="206" t="s">
        <v>90</v>
      </c>
      <c r="AY533" s="205" t="s">
        <v>128</v>
      </c>
      <c r="BK533" s="207">
        <f>SUM(BK534:BK538)</f>
        <v>0</v>
      </c>
    </row>
    <row r="534" s="2" customFormat="1" ht="21.75" customHeight="1">
      <c r="A534" s="42"/>
      <c r="B534" s="43"/>
      <c r="C534" s="210" t="s">
        <v>871</v>
      </c>
      <c r="D534" s="210" t="s">
        <v>131</v>
      </c>
      <c r="E534" s="211" t="s">
        <v>1600</v>
      </c>
      <c r="F534" s="212" t="s">
        <v>1601</v>
      </c>
      <c r="G534" s="213" t="s">
        <v>388</v>
      </c>
      <c r="H534" s="214">
        <v>2</v>
      </c>
      <c r="I534" s="215"/>
      <c r="J534" s="216">
        <f>ROUND(I534*H534,2)</f>
        <v>0</v>
      </c>
      <c r="K534" s="212" t="s">
        <v>221</v>
      </c>
      <c r="L534" s="48"/>
      <c r="M534" s="217" t="s">
        <v>44</v>
      </c>
      <c r="N534" s="218" t="s">
        <v>53</v>
      </c>
      <c r="O534" s="88"/>
      <c r="P534" s="219">
        <f>O534*H534</f>
        <v>0</v>
      </c>
      <c r="Q534" s="219">
        <v>0.00085999999999999998</v>
      </c>
      <c r="R534" s="219">
        <f>Q534*H534</f>
        <v>0.00172</v>
      </c>
      <c r="S534" s="219">
        <v>0</v>
      </c>
      <c r="T534" s="220">
        <f>S534*H534</f>
        <v>0</v>
      </c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R534" s="221" t="s">
        <v>597</v>
      </c>
      <c r="AT534" s="221" t="s">
        <v>131</v>
      </c>
      <c r="AU534" s="221" t="s">
        <v>21</v>
      </c>
      <c r="AY534" s="20" t="s">
        <v>128</v>
      </c>
      <c r="BE534" s="222">
        <f>IF(N534="základní",J534,0)</f>
        <v>0</v>
      </c>
      <c r="BF534" s="222">
        <f>IF(N534="snížená",J534,0)</f>
        <v>0</v>
      </c>
      <c r="BG534" s="222">
        <f>IF(N534="zákl. přenesená",J534,0)</f>
        <v>0</v>
      </c>
      <c r="BH534" s="222">
        <f>IF(N534="sníž. přenesená",J534,0)</f>
        <v>0</v>
      </c>
      <c r="BI534" s="222">
        <f>IF(N534="nulová",J534,0)</f>
        <v>0</v>
      </c>
      <c r="BJ534" s="20" t="s">
        <v>90</v>
      </c>
      <c r="BK534" s="222">
        <f>ROUND(I534*H534,2)</f>
        <v>0</v>
      </c>
      <c r="BL534" s="20" t="s">
        <v>597</v>
      </c>
      <c r="BM534" s="221" t="s">
        <v>1602</v>
      </c>
    </row>
    <row r="535" s="2" customFormat="1">
      <c r="A535" s="42"/>
      <c r="B535" s="43"/>
      <c r="C535" s="44"/>
      <c r="D535" s="243" t="s">
        <v>223</v>
      </c>
      <c r="E535" s="44"/>
      <c r="F535" s="244" t="s">
        <v>1603</v>
      </c>
      <c r="G535" s="44"/>
      <c r="H535" s="44"/>
      <c r="I535" s="225"/>
      <c r="J535" s="44"/>
      <c r="K535" s="44"/>
      <c r="L535" s="48"/>
      <c r="M535" s="226"/>
      <c r="N535" s="227"/>
      <c r="O535" s="88"/>
      <c r="P535" s="88"/>
      <c r="Q535" s="88"/>
      <c r="R535" s="88"/>
      <c r="S535" s="88"/>
      <c r="T535" s="89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T535" s="20" t="s">
        <v>223</v>
      </c>
      <c r="AU535" s="20" t="s">
        <v>21</v>
      </c>
    </row>
    <row r="536" s="13" customFormat="1">
      <c r="A536" s="13"/>
      <c r="B536" s="228"/>
      <c r="C536" s="229"/>
      <c r="D536" s="223" t="s">
        <v>150</v>
      </c>
      <c r="E536" s="230" t="s">
        <v>44</v>
      </c>
      <c r="F536" s="231" t="s">
        <v>1502</v>
      </c>
      <c r="G536" s="229"/>
      <c r="H536" s="232">
        <v>2</v>
      </c>
      <c r="I536" s="233"/>
      <c r="J536" s="229"/>
      <c r="K536" s="229"/>
      <c r="L536" s="234"/>
      <c r="M536" s="235"/>
      <c r="N536" s="236"/>
      <c r="O536" s="236"/>
      <c r="P536" s="236"/>
      <c r="Q536" s="236"/>
      <c r="R536" s="236"/>
      <c r="S536" s="236"/>
      <c r="T536" s="237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8" t="s">
        <v>150</v>
      </c>
      <c r="AU536" s="238" t="s">
        <v>21</v>
      </c>
      <c r="AV536" s="13" t="s">
        <v>21</v>
      </c>
      <c r="AW536" s="13" t="s">
        <v>42</v>
      </c>
      <c r="AX536" s="13" t="s">
        <v>90</v>
      </c>
      <c r="AY536" s="238" t="s">
        <v>128</v>
      </c>
    </row>
    <row r="537" s="2" customFormat="1" ht="16.5" customHeight="1">
      <c r="A537" s="42"/>
      <c r="B537" s="43"/>
      <c r="C537" s="270" t="s">
        <v>877</v>
      </c>
      <c r="D537" s="270" t="s">
        <v>368</v>
      </c>
      <c r="E537" s="271" t="s">
        <v>1604</v>
      </c>
      <c r="F537" s="272" t="s">
        <v>1605</v>
      </c>
      <c r="G537" s="273" t="s">
        <v>388</v>
      </c>
      <c r="H537" s="274">
        <v>1</v>
      </c>
      <c r="I537" s="275"/>
      <c r="J537" s="276">
        <f>ROUND(I537*H537,2)</f>
        <v>0</v>
      </c>
      <c r="K537" s="272" t="s">
        <v>44</v>
      </c>
      <c r="L537" s="277"/>
      <c r="M537" s="278" t="s">
        <v>44</v>
      </c>
      <c r="N537" s="279" t="s">
        <v>53</v>
      </c>
      <c r="O537" s="88"/>
      <c r="P537" s="219">
        <f>O537*H537</f>
        <v>0</v>
      </c>
      <c r="Q537" s="219">
        <v>0.0144</v>
      </c>
      <c r="R537" s="219">
        <f>Q537*H537</f>
        <v>0.0144</v>
      </c>
      <c r="S537" s="219">
        <v>0</v>
      </c>
      <c r="T537" s="220">
        <f>S537*H537</f>
        <v>0</v>
      </c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R537" s="221" t="s">
        <v>927</v>
      </c>
      <c r="AT537" s="221" t="s">
        <v>368</v>
      </c>
      <c r="AU537" s="221" t="s">
        <v>21</v>
      </c>
      <c r="AY537" s="20" t="s">
        <v>128</v>
      </c>
      <c r="BE537" s="222">
        <f>IF(N537="základní",J537,0)</f>
        <v>0</v>
      </c>
      <c r="BF537" s="222">
        <f>IF(N537="snížená",J537,0)</f>
        <v>0</v>
      </c>
      <c r="BG537" s="222">
        <f>IF(N537="zákl. přenesená",J537,0)</f>
        <v>0</v>
      </c>
      <c r="BH537" s="222">
        <f>IF(N537="sníž. přenesená",J537,0)</f>
        <v>0</v>
      </c>
      <c r="BI537" s="222">
        <f>IF(N537="nulová",J537,0)</f>
        <v>0</v>
      </c>
      <c r="BJ537" s="20" t="s">
        <v>90</v>
      </c>
      <c r="BK537" s="222">
        <f>ROUND(I537*H537,2)</f>
        <v>0</v>
      </c>
      <c r="BL537" s="20" t="s">
        <v>927</v>
      </c>
      <c r="BM537" s="221" t="s">
        <v>1606</v>
      </c>
    </row>
    <row r="538" s="2" customFormat="1" ht="16.5" customHeight="1">
      <c r="A538" s="42"/>
      <c r="B538" s="43"/>
      <c r="C538" s="270" t="s">
        <v>883</v>
      </c>
      <c r="D538" s="270" t="s">
        <v>368</v>
      </c>
      <c r="E538" s="271" t="s">
        <v>1607</v>
      </c>
      <c r="F538" s="272" t="s">
        <v>1608</v>
      </c>
      <c r="G538" s="273" t="s">
        <v>388</v>
      </c>
      <c r="H538" s="274">
        <v>1</v>
      </c>
      <c r="I538" s="275"/>
      <c r="J538" s="276">
        <f>ROUND(I538*H538,2)</f>
        <v>0</v>
      </c>
      <c r="K538" s="272" t="s">
        <v>44</v>
      </c>
      <c r="L538" s="277"/>
      <c r="M538" s="294" t="s">
        <v>44</v>
      </c>
      <c r="N538" s="295" t="s">
        <v>53</v>
      </c>
      <c r="O538" s="292"/>
      <c r="P538" s="296">
        <f>O538*H538</f>
        <v>0</v>
      </c>
      <c r="Q538" s="296">
        <v>0.0144</v>
      </c>
      <c r="R538" s="296">
        <f>Q538*H538</f>
        <v>0.0144</v>
      </c>
      <c r="S538" s="296">
        <v>0</v>
      </c>
      <c r="T538" s="297">
        <f>S538*H538</f>
        <v>0</v>
      </c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R538" s="221" t="s">
        <v>927</v>
      </c>
      <c r="AT538" s="221" t="s">
        <v>368</v>
      </c>
      <c r="AU538" s="221" t="s">
        <v>21</v>
      </c>
      <c r="AY538" s="20" t="s">
        <v>128</v>
      </c>
      <c r="BE538" s="222">
        <f>IF(N538="základní",J538,0)</f>
        <v>0</v>
      </c>
      <c r="BF538" s="222">
        <f>IF(N538="snížená",J538,0)</f>
        <v>0</v>
      </c>
      <c r="BG538" s="222">
        <f>IF(N538="zákl. přenesená",J538,0)</f>
        <v>0</v>
      </c>
      <c r="BH538" s="222">
        <f>IF(N538="sníž. přenesená",J538,0)</f>
        <v>0</v>
      </c>
      <c r="BI538" s="222">
        <f>IF(N538="nulová",J538,0)</f>
        <v>0</v>
      </c>
      <c r="BJ538" s="20" t="s">
        <v>90</v>
      </c>
      <c r="BK538" s="222">
        <f>ROUND(I538*H538,2)</f>
        <v>0</v>
      </c>
      <c r="BL538" s="20" t="s">
        <v>927</v>
      </c>
      <c r="BM538" s="221" t="s">
        <v>1609</v>
      </c>
    </row>
    <row r="539" s="2" customFormat="1" ht="6.96" customHeight="1">
      <c r="A539" s="42"/>
      <c r="B539" s="63"/>
      <c r="C539" s="64"/>
      <c r="D539" s="64"/>
      <c r="E539" s="64"/>
      <c r="F539" s="64"/>
      <c r="G539" s="64"/>
      <c r="H539" s="64"/>
      <c r="I539" s="64"/>
      <c r="J539" s="64"/>
      <c r="K539" s="64"/>
      <c r="L539" s="48"/>
      <c r="M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</row>
  </sheetData>
  <sheetProtection sheet="1" autoFilter="0" formatColumns="0" formatRows="0" objects="1" scenarios="1" spinCount="100000" saltValue="dEiqpmBzDYO0obtm3IFb56h+ifCTIzrEkIMZhfQF20c9Fy3yQD4VXX1fWxoUAncW3iodq8ukwAjBdHVC4lA3Gg==" hashValue="0vlhAhD8aFPDw/VaZtKBl8v8eu6UaN1vJT3i0QSs6Qb9r3oupU8FfpklR+om4Xmr+YetAH9wsHithc8s05VHXw==" algorithmName="SHA-512" password="88F3"/>
  <autoFilter ref="C92:K538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4_02/113107322"/>
    <hyperlink ref="F100" r:id="rId2" display="https://podminky.urs.cz/item/CS_URS_2024_02/113107342"/>
    <hyperlink ref="F103" r:id="rId3" display="https://podminky.urs.cz/item/CS_URS_2024_02/113154512"/>
    <hyperlink ref="F106" r:id="rId4" display="https://podminky.urs.cz/item/CS_URS_2024_02/115101201"/>
    <hyperlink ref="F109" r:id="rId5" display="https://podminky.urs.cz/item/CS_URS_2024_02/115101301"/>
    <hyperlink ref="F112" r:id="rId6" display="https://podminky.urs.cz/item/CS_URS_2024_02/121151103"/>
    <hyperlink ref="F117" r:id="rId7" display="https://podminky.urs.cz/item/CS_URS_2024_02/131151201"/>
    <hyperlink ref="F125" r:id="rId8" display="https://podminky.urs.cz/item/CS_URS_2024_02/131251201"/>
    <hyperlink ref="F137" r:id="rId9" display="https://podminky.urs.cz/item/CS_URS_2024_02/131351201"/>
    <hyperlink ref="F145" r:id="rId10" display="https://podminky.urs.cz/item/CS_URS_2024_02/151201201"/>
    <hyperlink ref="F152" r:id="rId11" display="https://podminky.urs.cz/item/CS_URS_2024_02/151201211"/>
    <hyperlink ref="F159" r:id="rId12" display="https://podminky.urs.cz/item/CS_URS_2024_02/151201301"/>
    <hyperlink ref="F166" r:id="rId13" display="https://podminky.urs.cz/item/CS_URS_2024_02/151201311"/>
    <hyperlink ref="F173" r:id="rId14" display="https://podminky.urs.cz/item/CS_URS_2024_02/162751117"/>
    <hyperlink ref="F179" r:id="rId15" display="https://podminky.urs.cz/item/CS_URS_2024_02/162751119"/>
    <hyperlink ref="F186" r:id="rId16" display="https://podminky.urs.cz/item/CS_URS_2024_02/171201221"/>
    <hyperlink ref="F193" r:id="rId17" display="https://podminky.urs.cz/item/CS_URS_2024_02/171251201"/>
    <hyperlink ref="F197" r:id="rId18" display="https://podminky.urs.cz/item/CS_URS_2024_02/174151101"/>
    <hyperlink ref="F214" r:id="rId19" display="https://podminky.urs.cz/item/CS_URS_2024_02/175151101"/>
    <hyperlink ref="F220" r:id="rId20" display="https://podminky.urs.cz/item/CS_URS_2024_02/175151109"/>
    <hyperlink ref="F228" r:id="rId21" display="https://podminky.urs.cz/item/CS_URS_2024_02/181351003"/>
    <hyperlink ref="F235" r:id="rId22" display="https://podminky.urs.cz/item/CS_URS_2024_02/181411121"/>
    <hyperlink ref="F245" r:id="rId23" display="https://podminky.urs.cz/item/CS_URS_2024_02/278381541"/>
    <hyperlink ref="F253" r:id="rId24" display="https://podminky.urs.cz/item/CS_URS_2024_02/359901212"/>
    <hyperlink ref="F257" r:id="rId25" display="https://podminky.urs.cz/item/CS_URS_2024_02/452313141"/>
    <hyperlink ref="F263" r:id="rId26" display="https://podminky.urs.cz/item/CS_URS_2024_02/452353111"/>
    <hyperlink ref="F269" r:id="rId27" display="https://podminky.urs.cz/item/CS_URS_2024_02/452353112"/>
    <hyperlink ref="F276" r:id="rId28" display="https://podminky.urs.cz/item/CS_URS_2024_02/564861011"/>
    <hyperlink ref="F279" r:id="rId29" display="https://podminky.urs.cz/item/CS_URS_2024_02/565155101"/>
    <hyperlink ref="F282" r:id="rId30" display="https://podminky.urs.cz/item/CS_URS_2024_02/569851111"/>
    <hyperlink ref="F285" r:id="rId31" display="https://podminky.urs.cz/item/CS_URS_2024_02/573231108"/>
    <hyperlink ref="F288" r:id="rId32" display="https://podminky.urs.cz/item/CS_URS_2024_02/577134131"/>
    <hyperlink ref="F292" r:id="rId33" display="https://podminky.urs.cz/item/CS_URS_2024_02/850361811"/>
    <hyperlink ref="F297" r:id="rId34" display="https://podminky.urs.cz/item/CS_URS_2024_02/857311131"/>
    <hyperlink ref="F302" r:id="rId35" display="https://podminky.urs.cz/item/CS_URS_2024_02/857312122"/>
    <hyperlink ref="F307" r:id="rId36" display="https://podminky.urs.cz/item/CS_URS_2024_02/857352122"/>
    <hyperlink ref="F328" r:id="rId37" display="https://podminky.urs.cz/item/CS_URS_2024_02/857354122"/>
    <hyperlink ref="F337" r:id="rId38" display="https://podminky.urs.cz/item/CS_URS_2024_02/871211141"/>
    <hyperlink ref="F343" r:id="rId39" display="https://podminky.urs.cz/item/CS_URS_2024_02/871251811"/>
    <hyperlink ref="F346" r:id="rId40" display="https://podminky.urs.cz/item/CS_URS_2024_02/871321141"/>
    <hyperlink ref="F351" r:id="rId41" display="https://podminky.urs.cz/item/CS_URS_2024_02/871351142"/>
    <hyperlink ref="F356" r:id="rId42" display="https://podminky.urs.cz/item/CS_URS_2024_02/877212001"/>
    <hyperlink ref="F361" r:id="rId43" display="https://podminky.urs.cz/item/CS_URS_2024_02/877241101"/>
    <hyperlink ref="F372" r:id="rId44" display="https://podminky.urs.cz/item/CS_URS_2024_02/877351102"/>
    <hyperlink ref="F384" r:id="rId45" display="https://podminky.urs.cz/item/CS_URS_2024_02/891181295"/>
    <hyperlink ref="F387" r:id="rId46" display="https://podminky.urs.cz/item/CS_URS_2024_02/891241112"/>
    <hyperlink ref="F395" r:id="rId47" display="https://podminky.urs.cz/item/CS_URS_2024_02/891311222"/>
    <hyperlink ref="F402" r:id="rId48" display="https://podminky.urs.cz/item/CS_URS_2024_02/891351222"/>
    <hyperlink ref="F409" r:id="rId49" display="https://podminky.urs.cz/item/CS_URS_2024_02/892233122"/>
    <hyperlink ref="F412" r:id="rId50" display="https://podminky.urs.cz/item/CS_URS_2024_02/892241111"/>
    <hyperlink ref="F415" r:id="rId51" display="https://podminky.urs.cz/item/CS_URS_2024_02/892351111"/>
    <hyperlink ref="F418" r:id="rId52" display="https://podminky.urs.cz/item/CS_URS_2024_02/892353122"/>
    <hyperlink ref="F421" r:id="rId53" display="https://podminky.urs.cz/item/CS_URS_2024_02/892372111"/>
    <hyperlink ref="F428" r:id="rId54" display="https://podminky.urs.cz/item/CS_URS_2024_02/899401112"/>
    <hyperlink ref="F433" r:id="rId55" display="https://podminky.urs.cz/item/CS_URS_2024_02/899501411"/>
    <hyperlink ref="F436" r:id="rId56" display="https://podminky.urs.cz/item/CS_URS_2024_02/899721112"/>
    <hyperlink ref="F441" r:id="rId57" display="https://podminky.urs.cz/item/CS_URS_2024_02/899722113"/>
    <hyperlink ref="F447" r:id="rId58" display="https://podminky.urs.cz/item/CS_URS_2024_02/919732211"/>
    <hyperlink ref="F450" r:id="rId59" display="https://podminky.urs.cz/item/CS_URS_2024_02/919735113"/>
    <hyperlink ref="F453" r:id="rId60" display="https://podminky.urs.cz/item/CS_URS_2024_02/952901411"/>
    <hyperlink ref="F456" r:id="rId61" display="https://podminky.urs.cz/item/CS_URS_2024_02/952905131"/>
    <hyperlink ref="F459" r:id="rId62" display="https://podminky.urs.cz/item/CS_URS_2024_02/952905212"/>
    <hyperlink ref="F462" r:id="rId63" display="https://podminky.urs.cz/item/CS_URS_2024_02/952905221"/>
    <hyperlink ref="F465" r:id="rId64" display="https://podminky.urs.cz/item/CS_URS_2024_02/976083141"/>
    <hyperlink ref="F468" r:id="rId65" display="https://podminky.urs.cz/item/CS_URS_2024_02/977151127"/>
    <hyperlink ref="F471" r:id="rId66" display="https://podminky.urs.cz/item/CS_URS_2024_02/977151128"/>
    <hyperlink ref="F474" r:id="rId67" display="https://podminky.urs.cz/item/CS_URS_2024_02/985121122"/>
    <hyperlink ref="F477" r:id="rId68" display="https://podminky.urs.cz/item/CS_URS_2024_02/985311112"/>
    <hyperlink ref="F481" r:id="rId69" display="https://podminky.urs.cz/item/CS_URS_2024_02/985311114"/>
    <hyperlink ref="F489" r:id="rId70" display="https://podminky.urs.cz/item/CS_URS_2024_02/997013501"/>
    <hyperlink ref="F492" r:id="rId71" display="https://podminky.urs.cz/item/CS_URS_2024_02/997013509"/>
    <hyperlink ref="F496" r:id="rId72" display="https://podminky.urs.cz/item/CS_URS_2024_02/997013871"/>
    <hyperlink ref="F499" r:id="rId73" display="https://podminky.urs.cz/item/CS_URS_2024_02/997221551"/>
    <hyperlink ref="F504" r:id="rId74" display="https://podminky.urs.cz/item/CS_URS_2024_02/997221559"/>
    <hyperlink ref="F510" r:id="rId75" display="https://podminky.urs.cz/item/CS_URS_2024_02/997221873"/>
    <hyperlink ref="F513" r:id="rId76" display="https://podminky.urs.cz/item/CS_URS_2024_02/997221875"/>
    <hyperlink ref="F517" r:id="rId77" display="https://podminky.urs.cz/item/CS_URS_2024_02/998276101"/>
    <hyperlink ref="F521" r:id="rId78" display="https://podminky.urs.cz/item/CS_URS_2024_02/711191101"/>
    <hyperlink ref="F526" r:id="rId79" display="https://podminky.urs.cz/item/CS_URS_2024_02/711192101"/>
    <hyperlink ref="F531" r:id="rId80" display="https://podminky.urs.cz/item/CS_URS_2024_02/998711101"/>
    <hyperlink ref="F535" r:id="rId81" display="https://podminky.urs.cz/item/CS_URS_2024_02/230024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2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23"/>
    </row>
    <row r="4" s="1" customFormat="1" ht="24.96" customHeight="1">
      <c r="B4" s="23"/>
      <c r="C4" s="134" t="s">
        <v>1610</v>
      </c>
      <c r="H4" s="23"/>
    </row>
    <row r="5" s="1" customFormat="1" ht="12" customHeight="1">
      <c r="B5" s="23"/>
      <c r="C5" s="142" t="s">
        <v>13</v>
      </c>
      <c r="D5" s="146" t="s">
        <v>14</v>
      </c>
      <c r="E5" s="1"/>
      <c r="F5" s="1"/>
      <c r="H5" s="23"/>
    </row>
    <row r="6" s="1" customFormat="1" ht="36.96" customHeight="1">
      <c r="B6" s="23"/>
      <c r="C6" s="298" t="s">
        <v>16</v>
      </c>
      <c r="D6" s="299" t="s">
        <v>17</v>
      </c>
      <c r="E6" s="1"/>
      <c r="F6" s="1"/>
      <c r="H6" s="23"/>
    </row>
    <row r="7" s="1" customFormat="1" ht="16.5" customHeight="1">
      <c r="B7" s="23"/>
      <c r="C7" s="136" t="s">
        <v>24</v>
      </c>
      <c r="D7" s="141" t="str">
        <f>'Rekapitulace stavby'!AN8</f>
        <v>26. 8. 2024</v>
      </c>
      <c r="H7" s="23"/>
    </row>
    <row r="8" s="2" customFormat="1" ht="10.8" customHeight="1">
      <c r="A8" s="42"/>
      <c r="B8" s="48"/>
      <c r="C8" s="42"/>
      <c r="D8" s="42"/>
      <c r="E8" s="42"/>
      <c r="F8" s="42"/>
      <c r="G8" s="42"/>
      <c r="H8" s="48"/>
    </row>
    <row r="9" s="11" customFormat="1" ht="29.28" customHeight="1">
      <c r="A9" s="183"/>
      <c r="B9" s="300"/>
      <c r="C9" s="301" t="s">
        <v>63</v>
      </c>
      <c r="D9" s="302" t="s">
        <v>64</v>
      </c>
      <c r="E9" s="302" t="s">
        <v>115</v>
      </c>
      <c r="F9" s="303" t="s">
        <v>1611</v>
      </c>
      <c r="G9" s="183"/>
      <c r="H9" s="300"/>
    </row>
    <row r="10" s="2" customFormat="1" ht="26.4" customHeight="1">
      <c r="A10" s="42"/>
      <c r="B10" s="48"/>
      <c r="C10" s="304" t="s">
        <v>92</v>
      </c>
      <c r="D10" s="304" t="s">
        <v>93</v>
      </c>
      <c r="E10" s="42"/>
      <c r="F10" s="42"/>
      <c r="G10" s="42"/>
      <c r="H10" s="48"/>
    </row>
    <row r="11" s="2" customFormat="1" ht="16.8" customHeight="1">
      <c r="A11" s="42"/>
      <c r="B11" s="48"/>
      <c r="C11" s="305" t="s">
        <v>199</v>
      </c>
      <c r="D11" s="306" t="s">
        <v>200</v>
      </c>
      <c r="E11" s="307" t="s">
        <v>194</v>
      </c>
      <c r="F11" s="308">
        <v>15.82</v>
      </c>
      <c r="G11" s="42"/>
      <c r="H11" s="48"/>
    </row>
    <row r="12" s="2" customFormat="1" ht="16.8" customHeight="1">
      <c r="A12" s="42"/>
      <c r="B12" s="48"/>
      <c r="C12" s="309" t="s">
        <v>44</v>
      </c>
      <c r="D12" s="309" t="s">
        <v>340</v>
      </c>
      <c r="E12" s="20" t="s">
        <v>44</v>
      </c>
      <c r="F12" s="310">
        <v>10.57</v>
      </c>
      <c r="G12" s="42"/>
      <c r="H12" s="48"/>
    </row>
    <row r="13" s="2" customFormat="1" ht="16.8" customHeight="1">
      <c r="A13" s="42"/>
      <c r="B13" s="48"/>
      <c r="C13" s="309" t="s">
        <v>44</v>
      </c>
      <c r="D13" s="309" t="s">
        <v>341</v>
      </c>
      <c r="E13" s="20" t="s">
        <v>44</v>
      </c>
      <c r="F13" s="310">
        <v>1.5</v>
      </c>
      <c r="G13" s="42"/>
      <c r="H13" s="48"/>
    </row>
    <row r="14" s="2" customFormat="1" ht="16.8" customHeight="1">
      <c r="A14" s="42"/>
      <c r="B14" s="48"/>
      <c r="C14" s="309" t="s">
        <v>44</v>
      </c>
      <c r="D14" s="309" t="s">
        <v>342</v>
      </c>
      <c r="E14" s="20" t="s">
        <v>44</v>
      </c>
      <c r="F14" s="310">
        <v>1.5</v>
      </c>
      <c r="G14" s="42"/>
      <c r="H14" s="48"/>
    </row>
    <row r="15" s="2" customFormat="1" ht="16.8" customHeight="1">
      <c r="A15" s="42"/>
      <c r="B15" s="48"/>
      <c r="C15" s="309" t="s">
        <v>44</v>
      </c>
      <c r="D15" s="309" t="s">
        <v>343</v>
      </c>
      <c r="E15" s="20" t="s">
        <v>44</v>
      </c>
      <c r="F15" s="310">
        <v>1.5</v>
      </c>
      <c r="G15" s="42"/>
      <c r="H15" s="48"/>
    </row>
    <row r="16" s="2" customFormat="1" ht="16.8" customHeight="1">
      <c r="A16" s="42"/>
      <c r="B16" s="48"/>
      <c r="C16" s="309" t="s">
        <v>44</v>
      </c>
      <c r="D16" s="309" t="s">
        <v>344</v>
      </c>
      <c r="E16" s="20" t="s">
        <v>44</v>
      </c>
      <c r="F16" s="310">
        <v>0.75</v>
      </c>
      <c r="G16" s="42"/>
      <c r="H16" s="48"/>
    </row>
    <row r="17" s="2" customFormat="1" ht="16.8" customHeight="1">
      <c r="A17" s="42"/>
      <c r="B17" s="48"/>
      <c r="C17" s="309" t="s">
        <v>199</v>
      </c>
      <c r="D17" s="309" t="s">
        <v>245</v>
      </c>
      <c r="E17" s="20" t="s">
        <v>44</v>
      </c>
      <c r="F17" s="310">
        <v>15.82</v>
      </c>
      <c r="G17" s="42"/>
      <c r="H17" s="48"/>
    </row>
    <row r="18" s="2" customFormat="1" ht="16.8" customHeight="1">
      <c r="A18" s="42"/>
      <c r="B18" s="48"/>
      <c r="C18" s="311" t="s">
        <v>1612</v>
      </c>
      <c r="D18" s="42"/>
      <c r="E18" s="42"/>
      <c r="F18" s="42"/>
      <c r="G18" s="42"/>
      <c r="H18" s="48"/>
    </row>
    <row r="19" s="2" customFormat="1" ht="16.8" customHeight="1">
      <c r="A19" s="42"/>
      <c r="B19" s="48"/>
      <c r="C19" s="309" t="s">
        <v>346</v>
      </c>
      <c r="D19" s="309" t="s">
        <v>1613</v>
      </c>
      <c r="E19" s="20" t="s">
        <v>194</v>
      </c>
      <c r="F19" s="310">
        <v>15.82</v>
      </c>
      <c r="G19" s="42"/>
      <c r="H19" s="48"/>
    </row>
    <row r="20" s="2" customFormat="1" ht="16.8" customHeight="1">
      <c r="A20" s="42"/>
      <c r="B20" s="48"/>
      <c r="C20" s="309" t="s">
        <v>332</v>
      </c>
      <c r="D20" s="309" t="s">
        <v>1614</v>
      </c>
      <c r="E20" s="20" t="s">
        <v>194</v>
      </c>
      <c r="F20" s="310">
        <v>69.780000000000001</v>
      </c>
      <c r="G20" s="42"/>
      <c r="H20" s="48"/>
    </row>
    <row r="21" s="2" customFormat="1" ht="16.8" customHeight="1">
      <c r="A21" s="42"/>
      <c r="B21" s="48"/>
      <c r="C21" s="309" t="s">
        <v>350</v>
      </c>
      <c r="D21" s="309" t="s">
        <v>1615</v>
      </c>
      <c r="E21" s="20" t="s">
        <v>194</v>
      </c>
      <c r="F21" s="310">
        <v>15.82</v>
      </c>
      <c r="G21" s="42"/>
      <c r="H21" s="48"/>
    </row>
    <row r="22" s="2" customFormat="1" ht="16.8" customHeight="1">
      <c r="A22" s="42"/>
      <c r="B22" s="48"/>
      <c r="C22" s="305" t="s">
        <v>192</v>
      </c>
      <c r="D22" s="306" t="s">
        <v>193</v>
      </c>
      <c r="E22" s="307" t="s">
        <v>194</v>
      </c>
      <c r="F22" s="308">
        <v>36.600000000000001</v>
      </c>
      <c r="G22" s="42"/>
      <c r="H22" s="48"/>
    </row>
    <row r="23" s="2" customFormat="1" ht="16.8" customHeight="1">
      <c r="A23" s="42"/>
      <c r="B23" s="48"/>
      <c r="C23" s="309" t="s">
        <v>44</v>
      </c>
      <c r="D23" s="309" t="s">
        <v>253</v>
      </c>
      <c r="E23" s="20" t="s">
        <v>44</v>
      </c>
      <c r="F23" s="310">
        <v>8.0999999999999996</v>
      </c>
      <c r="G23" s="42"/>
      <c r="H23" s="48"/>
    </row>
    <row r="24" s="2" customFormat="1" ht="16.8" customHeight="1">
      <c r="A24" s="42"/>
      <c r="B24" s="48"/>
      <c r="C24" s="309" t="s">
        <v>44</v>
      </c>
      <c r="D24" s="309" t="s">
        <v>254</v>
      </c>
      <c r="E24" s="20" t="s">
        <v>44</v>
      </c>
      <c r="F24" s="310">
        <v>10.9</v>
      </c>
      <c r="G24" s="42"/>
      <c r="H24" s="48"/>
    </row>
    <row r="25" s="2" customFormat="1" ht="16.8" customHeight="1">
      <c r="A25" s="42"/>
      <c r="B25" s="48"/>
      <c r="C25" s="309" t="s">
        <v>44</v>
      </c>
      <c r="D25" s="309" t="s">
        <v>255</v>
      </c>
      <c r="E25" s="20" t="s">
        <v>44</v>
      </c>
      <c r="F25" s="310">
        <v>9</v>
      </c>
      <c r="G25" s="42"/>
      <c r="H25" s="48"/>
    </row>
    <row r="26" s="2" customFormat="1" ht="16.8" customHeight="1">
      <c r="A26" s="42"/>
      <c r="B26" s="48"/>
      <c r="C26" s="309" t="s">
        <v>44</v>
      </c>
      <c r="D26" s="309" t="s">
        <v>256</v>
      </c>
      <c r="E26" s="20" t="s">
        <v>44</v>
      </c>
      <c r="F26" s="310">
        <v>8.5999999999999996</v>
      </c>
      <c r="G26" s="42"/>
      <c r="H26" s="48"/>
    </row>
    <row r="27" s="2" customFormat="1" ht="16.8" customHeight="1">
      <c r="A27" s="42"/>
      <c r="B27" s="48"/>
      <c r="C27" s="309" t="s">
        <v>192</v>
      </c>
      <c r="D27" s="309" t="s">
        <v>257</v>
      </c>
      <c r="E27" s="20" t="s">
        <v>44</v>
      </c>
      <c r="F27" s="310">
        <v>36.600000000000001</v>
      </c>
      <c r="G27" s="42"/>
      <c r="H27" s="48"/>
    </row>
    <row r="28" s="2" customFormat="1" ht="16.8" customHeight="1">
      <c r="A28" s="42"/>
      <c r="B28" s="48"/>
      <c r="C28" s="311" t="s">
        <v>1612</v>
      </c>
      <c r="D28" s="42"/>
      <c r="E28" s="42"/>
      <c r="F28" s="42"/>
      <c r="G28" s="42"/>
      <c r="H28" s="48"/>
    </row>
    <row r="29" s="2" customFormat="1" ht="16.8" customHeight="1">
      <c r="A29" s="42"/>
      <c r="B29" s="48"/>
      <c r="C29" s="309" t="s">
        <v>258</v>
      </c>
      <c r="D29" s="309" t="s">
        <v>1616</v>
      </c>
      <c r="E29" s="20" t="s">
        <v>194</v>
      </c>
      <c r="F29" s="310">
        <v>14.640000000000001</v>
      </c>
      <c r="G29" s="42"/>
      <c r="H29" s="48"/>
    </row>
    <row r="30" s="2" customFormat="1" ht="16.8" customHeight="1">
      <c r="A30" s="42"/>
      <c r="B30" s="48"/>
      <c r="C30" s="309" t="s">
        <v>246</v>
      </c>
      <c r="D30" s="309" t="s">
        <v>1617</v>
      </c>
      <c r="E30" s="20" t="s">
        <v>194</v>
      </c>
      <c r="F30" s="310">
        <v>14.640000000000001</v>
      </c>
      <c r="G30" s="42"/>
      <c r="H30" s="48"/>
    </row>
    <row r="31" s="2" customFormat="1" ht="16.8" customHeight="1">
      <c r="A31" s="42"/>
      <c r="B31" s="48"/>
      <c r="C31" s="309" t="s">
        <v>268</v>
      </c>
      <c r="D31" s="309" t="s">
        <v>1618</v>
      </c>
      <c r="E31" s="20" t="s">
        <v>194</v>
      </c>
      <c r="F31" s="310">
        <v>7.3200000000000003</v>
      </c>
      <c r="G31" s="42"/>
      <c r="H31" s="48"/>
    </row>
    <row r="32" s="2" customFormat="1" ht="16.8" customHeight="1">
      <c r="A32" s="42"/>
      <c r="B32" s="48"/>
      <c r="C32" s="309" t="s">
        <v>332</v>
      </c>
      <c r="D32" s="309" t="s">
        <v>1614</v>
      </c>
      <c r="E32" s="20" t="s">
        <v>194</v>
      </c>
      <c r="F32" s="310">
        <v>69.780000000000001</v>
      </c>
      <c r="G32" s="42"/>
      <c r="H32" s="48"/>
    </row>
    <row r="33" s="2" customFormat="1" ht="16.8" customHeight="1">
      <c r="A33" s="42"/>
      <c r="B33" s="48"/>
      <c r="C33" s="305" t="s">
        <v>196</v>
      </c>
      <c r="D33" s="306" t="s">
        <v>197</v>
      </c>
      <c r="E33" s="307" t="s">
        <v>194</v>
      </c>
      <c r="F33" s="308">
        <v>49</v>
      </c>
      <c r="G33" s="42"/>
      <c r="H33" s="48"/>
    </row>
    <row r="34" s="2" customFormat="1" ht="16.8" customHeight="1">
      <c r="A34" s="42"/>
      <c r="B34" s="48"/>
      <c r="C34" s="309" t="s">
        <v>44</v>
      </c>
      <c r="D34" s="309" t="s">
        <v>279</v>
      </c>
      <c r="E34" s="20" t="s">
        <v>44</v>
      </c>
      <c r="F34" s="310">
        <v>49</v>
      </c>
      <c r="G34" s="42"/>
      <c r="H34" s="48"/>
    </row>
    <row r="35" s="2" customFormat="1" ht="16.8" customHeight="1">
      <c r="A35" s="42"/>
      <c r="B35" s="48"/>
      <c r="C35" s="309" t="s">
        <v>196</v>
      </c>
      <c r="D35" s="309" t="s">
        <v>257</v>
      </c>
      <c r="E35" s="20" t="s">
        <v>44</v>
      </c>
      <c r="F35" s="310">
        <v>49</v>
      </c>
      <c r="G35" s="42"/>
      <c r="H35" s="48"/>
    </row>
    <row r="36" s="2" customFormat="1" ht="16.8" customHeight="1">
      <c r="A36" s="42"/>
      <c r="B36" s="48"/>
      <c r="C36" s="311" t="s">
        <v>1612</v>
      </c>
      <c r="D36" s="42"/>
      <c r="E36" s="42"/>
      <c r="F36" s="42"/>
      <c r="G36" s="42"/>
      <c r="H36" s="48"/>
    </row>
    <row r="37" s="2" customFormat="1" ht="16.8" customHeight="1">
      <c r="A37" s="42"/>
      <c r="B37" s="48"/>
      <c r="C37" s="309" t="s">
        <v>280</v>
      </c>
      <c r="D37" s="309" t="s">
        <v>1619</v>
      </c>
      <c r="E37" s="20" t="s">
        <v>194</v>
      </c>
      <c r="F37" s="310">
        <v>19.600000000000001</v>
      </c>
      <c r="G37" s="42"/>
      <c r="H37" s="48"/>
    </row>
    <row r="38" s="2" customFormat="1" ht="16.8" customHeight="1">
      <c r="A38" s="42"/>
      <c r="B38" s="48"/>
      <c r="C38" s="309" t="s">
        <v>273</v>
      </c>
      <c r="D38" s="309" t="s">
        <v>1620</v>
      </c>
      <c r="E38" s="20" t="s">
        <v>194</v>
      </c>
      <c r="F38" s="310">
        <v>19.600000000000001</v>
      </c>
      <c r="G38" s="42"/>
      <c r="H38" s="48"/>
    </row>
    <row r="39" s="2" customFormat="1" ht="16.8" customHeight="1">
      <c r="A39" s="42"/>
      <c r="B39" s="48"/>
      <c r="C39" s="309" t="s">
        <v>285</v>
      </c>
      <c r="D39" s="309" t="s">
        <v>1621</v>
      </c>
      <c r="E39" s="20" t="s">
        <v>194</v>
      </c>
      <c r="F39" s="310">
        <v>9.8000000000000007</v>
      </c>
      <c r="G39" s="42"/>
      <c r="H39" s="48"/>
    </row>
    <row r="40" s="2" customFormat="1" ht="16.8" customHeight="1">
      <c r="A40" s="42"/>
      <c r="B40" s="48"/>
      <c r="C40" s="309" t="s">
        <v>332</v>
      </c>
      <c r="D40" s="309" t="s">
        <v>1614</v>
      </c>
      <c r="E40" s="20" t="s">
        <v>194</v>
      </c>
      <c r="F40" s="310">
        <v>69.780000000000001</v>
      </c>
      <c r="G40" s="42"/>
      <c r="H40" s="48"/>
    </row>
    <row r="41" s="2" customFormat="1" ht="16.8" customHeight="1">
      <c r="A41" s="42"/>
      <c r="B41" s="48"/>
      <c r="C41" s="305" t="s">
        <v>338</v>
      </c>
      <c r="D41" s="306" t="s">
        <v>1622</v>
      </c>
      <c r="E41" s="307" t="s">
        <v>194</v>
      </c>
      <c r="F41" s="308">
        <v>69.780000000000001</v>
      </c>
      <c r="G41" s="42"/>
      <c r="H41" s="48"/>
    </row>
    <row r="42" s="2" customFormat="1" ht="16.8" customHeight="1">
      <c r="A42" s="42"/>
      <c r="B42" s="48"/>
      <c r="C42" s="309" t="s">
        <v>44</v>
      </c>
      <c r="D42" s="309" t="s">
        <v>336</v>
      </c>
      <c r="E42" s="20" t="s">
        <v>44</v>
      </c>
      <c r="F42" s="310">
        <v>85.599999999999994</v>
      </c>
      <c r="G42" s="42"/>
      <c r="H42" s="48"/>
    </row>
    <row r="43" s="2" customFormat="1" ht="16.8" customHeight="1">
      <c r="A43" s="42"/>
      <c r="B43" s="48"/>
      <c r="C43" s="309" t="s">
        <v>44</v>
      </c>
      <c r="D43" s="309" t="s">
        <v>337</v>
      </c>
      <c r="E43" s="20" t="s">
        <v>44</v>
      </c>
      <c r="F43" s="310">
        <v>-15.82</v>
      </c>
      <c r="G43" s="42"/>
      <c r="H43" s="48"/>
    </row>
    <row r="44" s="2" customFormat="1" ht="16.8" customHeight="1">
      <c r="A44" s="42"/>
      <c r="B44" s="48"/>
      <c r="C44" s="309" t="s">
        <v>338</v>
      </c>
      <c r="D44" s="309" t="s">
        <v>245</v>
      </c>
      <c r="E44" s="20" t="s">
        <v>44</v>
      </c>
      <c r="F44" s="310">
        <v>69.780000000000001</v>
      </c>
      <c r="G44" s="42"/>
      <c r="H44" s="48"/>
    </row>
    <row r="45" s="2" customFormat="1" ht="16.8" customHeight="1">
      <c r="A45" s="42"/>
      <c r="B45" s="48"/>
      <c r="C45" s="305" t="s">
        <v>188</v>
      </c>
      <c r="D45" s="306" t="s">
        <v>189</v>
      </c>
      <c r="E45" s="307" t="s">
        <v>190</v>
      </c>
      <c r="F45" s="308">
        <v>87.280000000000001</v>
      </c>
      <c r="G45" s="42"/>
      <c r="H45" s="48"/>
    </row>
    <row r="46" s="2" customFormat="1" ht="16.8" customHeight="1">
      <c r="A46" s="42"/>
      <c r="B46" s="48"/>
      <c r="C46" s="309" t="s">
        <v>44</v>
      </c>
      <c r="D46" s="309" t="s">
        <v>242</v>
      </c>
      <c r="E46" s="20" t="s">
        <v>44</v>
      </c>
      <c r="F46" s="310">
        <v>42.280000000000001</v>
      </c>
      <c r="G46" s="42"/>
      <c r="H46" s="48"/>
    </row>
    <row r="47" s="2" customFormat="1" ht="16.8" customHeight="1">
      <c r="A47" s="42"/>
      <c r="B47" s="48"/>
      <c r="C47" s="309" t="s">
        <v>44</v>
      </c>
      <c r="D47" s="309" t="s">
        <v>243</v>
      </c>
      <c r="E47" s="20" t="s">
        <v>44</v>
      </c>
      <c r="F47" s="310">
        <v>12</v>
      </c>
      <c r="G47" s="42"/>
      <c r="H47" s="48"/>
    </row>
    <row r="48" s="2" customFormat="1" ht="16.8" customHeight="1">
      <c r="A48" s="42"/>
      <c r="B48" s="48"/>
      <c r="C48" s="309" t="s">
        <v>44</v>
      </c>
      <c r="D48" s="309" t="s">
        <v>243</v>
      </c>
      <c r="E48" s="20" t="s">
        <v>44</v>
      </c>
      <c r="F48" s="310">
        <v>12</v>
      </c>
      <c r="G48" s="42"/>
      <c r="H48" s="48"/>
    </row>
    <row r="49" s="2" customFormat="1" ht="16.8" customHeight="1">
      <c r="A49" s="42"/>
      <c r="B49" s="48"/>
      <c r="C49" s="309" t="s">
        <v>44</v>
      </c>
      <c r="D49" s="309" t="s">
        <v>243</v>
      </c>
      <c r="E49" s="20" t="s">
        <v>44</v>
      </c>
      <c r="F49" s="310">
        <v>12</v>
      </c>
      <c r="G49" s="42"/>
      <c r="H49" s="48"/>
    </row>
    <row r="50" s="2" customFormat="1" ht="16.8" customHeight="1">
      <c r="A50" s="42"/>
      <c r="B50" s="48"/>
      <c r="C50" s="309" t="s">
        <v>44</v>
      </c>
      <c r="D50" s="309" t="s">
        <v>244</v>
      </c>
      <c r="E50" s="20" t="s">
        <v>44</v>
      </c>
      <c r="F50" s="310">
        <v>9</v>
      </c>
      <c r="G50" s="42"/>
      <c r="H50" s="48"/>
    </row>
    <row r="51" s="2" customFormat="1" ht="16.8" customHeight="1">
      <c r="A51" s="42"/>
      <c r="B51" s="48"/>
      <c r="C51" s="309" t="s">
        <v>188</v>
      </c>
      <c r="D51" s="309" t="s">
        <v>245</v>
      </c>
      <c r="E51" s="20" t="s">
        <v>44</v>
      </c>
      <c r="F51" s="310">
        <v>87.280000000000001</v>
      </c>
      <c r="G51" s="42"/>
      <c r="H51" s="48"/>
    </row>
    <row r="52" s="2" customFormat="1" ht="16.8" customHeight="1">
      <c r="A52" s="42"/>
      <c r="B52" s="48"/>
      <c r="C52" s="311" t="s">
        <v>1612</v>
      </c>
      <c r="D52" s="42"/>
      <c r="E52" s="42"/>
      <c r="F52" s="42"/>
      <c r="G52" s="42"/>
      <c r="H52" s="48"/>
    </row>
    <row r="53" s="2" customFormat="1" ht="16.8" customHeight="1">
      <c r="A53" s="42"/>
      <c r="B53" s="48"/>
      <c r="C53" s="309" t="s">
        <v>238</v>
      </c>
      <c r="D53" s="309" t="s">
        <v>1623</v>
      </c>
      <c r="E53" s="20" t="s">
        <v>190</v>
      </c>
      <c r="F53" s="310">
        <v>87.280000000000001</v>
      </c>
      <c r="G53" s="42"/>
      <c r="H53" s="48"/>
    </row>
    <row r="54" s="2" customFormat="1" ht="16.8" customHeight="1">
      <c r="A54" s="42"/>
      <c r="B54" s="48"/>
      <c r="C54" s="309" t="s">
        <v>355</v>
      </c>
      <c r="D54" s="309" t="s">
        <v>1624</v>
      </c>
      <c r="E54" s="20" t="s">
        <v>190</v>
      </c>
      <c r="F54" s="310">
        <v>87.280000000000001</v>
      </c>
      <c r="G54" s="42"/>
      <c r="H54" s="48"/>
    </row>
    <row r="55" s="2" customFormat="1" ht="26.4" customHeight="1">
      <c r="A55" s="42"/>
      <c r="B55" s="48"/>
      <c r="C55" s="304" t="s">
        <v>96</v>
      </c>
      <c r="D55" s="304" t="s">
        <v>97</v>
      </c>
      <c r="E55" s="42"/>
      <c r="F55" s="42"/>
      <c r="G55" s="42"/>
      <c r="H55" s="48"/>
    </row>
    <row r="56" s="2" customFormat="1" ht="16.8" customHeight="1">
      <c r="A56" s="42"/>
      <c r="B56" s="48"/>
      <c r="C56" s="305" t="s">
        <v>199</v>
      </c>
      <c r="D56" s="306" t="s">
        <v>200</v>
      </c>
      <c r="E56" s="307" t="s">
        <v>194</v>
      </c>
      <c r="F56" s="308">
        <v>14.625</v>
      </c>
      <c r="G56" s="42"/>
      <c r="H56" s="48"/>
    </row>
    <row r="57" s="2" customFormat="1" ht="16.8" customHeight="1">
      <c r="A57" s="42"/>
      <c r="B57" s="48"/>
      <c r="C57" s="309" t="s">
        <v>44</v>
      </c>
      <c r="D57" s="309" t="s">
        <v>1034</v>
      </c>
      <c r="E57" s="20" t="s">
        <v>44</v>
      </c>
      <c r="F57" s="310">
        <v>1.125</v>
      </c>
      <c r="G57" s="42"/>
      <c r="H57" s="48"/>
    </row>
    <row r="58" s="2" customFormat="1" ht="16.8" customHeight="1">
      <c r="A58" s="42"/>
      <c r="B58" s="48"/>
      <c r="C58" s="309" t="s">
        <v>44</v>
      </c>
      <c r="D58" s="309" t="s">
        <v>1035</v>
      </c>
      <c r="E58" s="20" t="s">
        <v>44</v>
      </c>
      <c r="F58" s="310">
        <v>4.5</v>
      </c>
      <c r="G58" s="42"/>
      <c r="H58" s="48"/>
    </row>
    <row r="59" s="2" customFormat="1" ht="16.8" customHeight="1">
      <c r="A59" s="42"/>
      <c r="B59" s="48"/>
      <c r="C59" s="309" t="s">
        <v>44</v>
      </c>
      <c r="D59" s="309" t="s">
        <v>1036</v>
      </c>
      <c r="E59" s="20" t="s">
        <v>44</v>
      </c>
      <c r="F59" s="310">
        <v>1.5</v>
      </c>
      <c r="G59" s="42"/>
      <c r="H59" s="48"/>
    </row>
    <row r="60" s="2" customFormat="1" ht="16.8" customHeight="1">
      <c r="A60" s="42"/>
      <c r="B60" s="48"/>
      <c r="C60" s="309" t="s">
        <v>44</v>
      </c>
      <c r="D60" s="309" t="s">
        <v>1037</v>
      </c>
      <c r="E60" s="20" t="s">
        <v>44</v>
      </c>
      <c r="F60" s="310">
        <v>1.5</v>
      </c>
      <c r="G60" s="42"/>
      <c r="H60" s="48"/>
    </row>
    <row r="61" s="2" customFormat="1" ht="16.8" customHeight="1">
      <c r="A61" s="42"/>
      <c r="B61" s="48"/>
      <c r="C61" s="309" t="s">
        <v>44</v>
      </c>
      <c r="D61" s="309" t="s">
        <v>1038</v>
      </c>
      <c r="E61" s="20" t="s">
        <v>44</v>
      </c>
      <c r="F61" s="310">
        <v>1.5</v>
      </c>
      <c r="G61" s="42"/>
      <c r="H61" s="48"/>
    </row>
    <row r="62" s="2" customFormat="1" ht="16.8" customHeight="1">
      <c r="A62" s="42"/>
      <c r="B62" s="48"/>
      <c r="C62" s="309" t="s">
        <v>44</v>
      </c>
      <c r="D62" s="309" t="s">
        <v>1039</v>
      </c>
      <c r="E62" s="20" t="s">
        <v>44</v>
      </c>
      <c r="F62" s="310">
        <v>4.5</v>
      </c>
      <c r="G62" s="42"/>
      <c r="H62" s="48"/>
    </row>
    <row r="63" s="2" customFormat="1" ht="16.8" customHeight="1">
      <c r="A63" s="42"/>
      <c r="B63" s="48"/>
      <c r="C63" s="309" t="s">
        <v>199</v>
      </c>
      <c r="D63" s="309" t="s">
        <v>245</v>
      </c>
      <c r="E63" s="20" t="s">
        <v>44</v>
      </c>
      <c r="F63" s="310">
        <v>14.625</v>
      </c>
      <c r="G63" s="42"/>
      <c r="H63" s="48"/>
    </row>
    <row r="64" s="2" customFormat="1" ht="16.8" customHeight="1">
      <c r="A64" s="42"/>
      <c r="B64" s="48"/>
      <c r="C64" s="311" t="s">
        <v>1612</v>
      </c>
      <c r="D64" s="42"/>
      <c r="E64" s="42"/>
      <c r="F64" s="42"/>
      <c r="G64" s="42"/>
      <c r="H64" s="48"/>
    </row>
    <row r="65" s="2" customFormat="1" ht="16.8" customHeight="1">
      <c r="A65" s="42"/>
      <c r="B65" s="48"/>
      <c r="C65" s="309" t="s">
        <v>346</v>
      </c>
      <c r="D65" s="309" t="s">
        <v>1613</v>
      </c>
      <c r="E65" s="20" t="s">
        <v>194</v>
      </c>
      <c r="F65" s="310">
        <v>14.625</v>
      </c>
      <c r="G65" s="42"/>
      <c r="H65" s="48"/>
    </row>
    <row r="66" s="2" customFormat="1" ht="16.8" customHeight="1">
      <c r="A66" s="42"/>
      <c r="B66" s="48"/>
      <c r="C66" s="309" t="s">
        <v>332</v>
      </c>
      <c r="D66" s="309" t="s">
        <v>1614</v>
      </c>
      <c r="E66" s="20" t="s">
        <v>194</v>
      </c>
      <c r="F66" s="310">
        <v>48.575000000000003</v>
      </c>
      <c r="G66" s="42"/>
      <c r="H66" s="48"/>
    </row>
    <row r="67" s="2" customFormat="1" ht="16.8" customHeight="1">
      <c r="A67" s="42"/>
      <c r="B67" s="48"/>
      <c r="C67" s="309" t="s">
        <v>350</v>
      </c>
      <c r="D67" s="309" t="s">
        <v>1615</v>
      </c>
      <c r="E67" s="20" t="s">
        <v>194</v>
      </c>
      <c r="F67" s="310">
        <v>14.625</v>
      </c>
      <c r="G67" s="42"/>
      <c r="H67" s="48"/>
    </row>
    <row r="68" s="2" customFormat="1" ht="16.8" customHeight="1">
      <c r="A68" s="42"/>
      <c r="B68" s="48"/>
      <c r="C68" s="305" t="s">
        <v>963</v>
      </c>
      <c r="D68" s="306" t="s">
        <v>964</v>
      </c>
      <c r="E68" s="307" t="s">
        <v>194</v>
      </c>
      <c r="F68" s="308">
        <v>16</v>
      </c>
      <c r="G68" s="42"/>
      <c r="H68" s="48"/>
    </row>
    <row r="69" s="2" customFormat="1" ht="16.8" customHeight="1">
      <c r="A69" s="42"/>
      <c r="B69" s="48"/>
      <c r="C69" s="309" t="s">
        <v>44</v>
      </c>
      <c r="D69" s="309" t="s">
        <v>1018</v>
      </c>
      <c r="E69" s="20" t="s">
        <v>44</v>
      </c>
      <c r="F69" s="310">
        <v>16</v>
      </c>
      <c r="G69" s="42"/>
      <c r="H69" s="48"/>
    </row>
    <row r="70" s="2" customFormat="1" ht="16.8" customHeight="1">
      <c r="A70" s="42"/>
      <c r="B70" s="48"/>
      <c r="C70" s="309" t="s">
        <v>963</v>
      </c>
      <c r="D70" s="309" t="s">
        <v>245</v>
      </c>
      <c r="E70" s="20" t="s">
        <v>44</v>
      </c>
      <c r="F70" s="310">
        <v>16</v>
      </c>
      <c r="G70" s="42"/>
      <c r="H70" s="48"/>
    </row>
    <row r="71" s="2" customFormat="1" ht="16.8" customHeight="1">
      <c r="A71" s="42"/>
      <c r="B71" s="48"/>
      <c r="C71" s="311" t="s">
        <v>1612</v>
      </c>
      <c r="D71" s="42"/>
      <c r="E71" s="42"/>
      <c r="F71" s="42"/>
      <c r="G71" s="42"/>
      <c r="H71" s="48"/>
    </row>
    <row r="72" s="2" customFormat="1" ht="16.8" customHeight="1">
      <c r="A72" s="42"/>
      <c r="B72" s="48"/>
      <c r="C72" s="309" t="s">
        <v>1029</v>
      </c>
      <c r="D72" s="309" t="s">
        <v>1625</v>
      </c>
      <c r="E72" s="20" t="s">
        <v>194</v>
      </c>
      <c r="F72" s="310">
        <v>16</v>
      </c>
      <c r="G72" s="42"/>
      <c r="H72" s="48"/>
    </row>
    <row r="73" s="2" customFormat="1" ht="16.8" customHeight="1">
      <c r="A73" s="42"/>
      <c r="B73" s="48"/>
      <c r="C73" s="309" t="s">
        <v>1013</v>
      </c>
      <c r="D73" s="309" t="s">
        <v>1626</v>
      </c>
      <c r="E73" s="20" t="s">
        <v>194</v>
      </c>
      <c r="F73" s="310">
        <v>16</v>
      </c>
      <c r="G73" s="42"/>
      <c r="H73" s="48"/>
    </row>
    <row r="74" s="2" customFormat="1" ht="16.8" customHeight="1">
      <c r="A74" s="42"/>
      <c r="B74" s="48"/>
      <c r="C74" s="309" t="s">
        <v>1019</v>
      </c>
      <c r="D74" s="309" t="s">
        <v>1627</v>
      </c>
      <c r="E74" s="20" t="s">
        <v>194</v>
      </c>
      <c r="F74" s="310">
        <v>160</v>
      </c>
      <c r="G74" s="42"/>
      <c r="H74" s="48"/>
    </row>
    <row r="75" s="2" customFormat="1" ht="16.8" customHeight="1">
      <c r="A75" s="42"/>
      <c r="B75" s="48"/>
      <c r="C75" s="309" t="s">
        <v>1024</v>
      </c>
      <c r="D75" s="309" t="s">
        <v>1628</v>
      </c>
      <c r="E75" s="20" t="s">
        <v>428</v>
      </c>
      <c r="F75" s="310">
        <v>32</v>
      </c>
      <c r="G75" s="42"/>
      <c r="H75" s="48"/>
    </row>
    <row r="76" s="2" customFormat="1" ht="16.8" customHeight="1">
      <c r="A76" s="42"/>
      <c r="B76" s="48"/>
      <c r="C76" s="305" t="s">
        <v>192</v>
      </c>
      <c r="D76" s="306" t="s">
        <v>193</v>
      </c>
      <c r="E76" s="307" t="s">
        <v>194</v>
      </c>
      <c r="F76" s="308">
        <v>63.200000000000003</v>
      </c>
      <c r="G76" s="42"/>
      <c r="H76" s="48"/>
    </row>
    <row r="77" s="2" customFormat="1" ht="16.8" customHeight="1">
      <c r="A77" s="42"/>
      <c r="B77" s="48"/>
      <c r="C77" s="309" t="s">
        <v>44</v>
      </c>
      <c r="D77" s="309" t="s">
        <v>993</v>
      </c>
      <c r="E77" s="20" t="s">
        <v>44</v>
      </c>
      <c r="F77" s="310">
        <v>10.5</v>
      </c>
      <c r="G77" s="42"/>
      <c r="H77" s="48"/>
    </row>
    <row r="78" s="2" customFormat="1" ht="16.8" customHeight="1">
      <c r="A78" s="42"/>
      <c r="B78" s="48"/>
      <c r="C78" s="309" t="s">
        <v>44</v>
      </c>
      <c r="D78" s="309" t="s">
        <v>994</v>
      </c>
      <c r="E78" s="20" t="s">
        <v>44</v>
      </c>
      <c r="F78" s="310">
        <v>9.5</v>
      </c>
      <c r="G78" s="42"/>
      <c r="H78" s="48"/>
    </row>
    <row r="79" s="2" customFormat="1" ht="16.8" customHeight="1">
      <c r="A79" s="42"/>
      <c r="B79" s="48"/>
      <c r="C79" s="309" t="s">
        <v>44</v>
      </c>
      <c r="D79" s="309" t="s">
        <v>995</v>
      </c>
      <c r="E79" s="20" t="s">
        <v>44</v>
      </c>
      <c r="F79" s="310">
        <v>8.5999999999999996</v>
      </c>
      <c r="G79" s="42"/>
      <c r="H79" s="48"/>
    </row>
    <row r="80" s="2" customFormat="1" ht="16.8" customHeight="1">
      <c r="A80" s="42"/>
      <c r="B80" s="48"/>
      <c r="C80" s="309" t="s">
        <v>44</v>
      </c>
      <c r="D80" s="309" t="s">
        <v>996</v>
      </c>
      <c r="E80" s="20" t="s">
        <v>44</v>
      </c>
      <c r="F80" s="310">
        <v>8.5999999999999996</v>
      </c>
      <c r="G80" s="42"/>
      <c r="H80" s="48"/>
    </row>
    <row r="81" s="2" customFormat="1" ht="16.8" customHeight="1">
      <c r="A81" s="42"/>
      <c r="B81" s="48"/>
      <c r="C81" s="309" t="s">
        <v>44</v>
      </c>
      <c r="D81" s="309" t="s">
        <v>997</v>
      </c>
      <c r="E81" s="20" t="s">
        <v>44</v>
      </c>
      <c r="F81" s="310">
        <v>8.5999999999999996</v>
      </c>
      <c r="G81" s="42"/>
      <c r="H81" s="48"/>
    </row>
    <row r="82" s="2" customFormat="1" ht="16.8" customHeight="1">
      <c r="A82" s="42"/>
      <c r="B82" s="48"/>
      <c r="C82" s="309" t="s">
        <v>44</v>
      </c>
      <c r="D82" s="309" t="s">
        <v>998</v>
      </c>
      <c r="E82" s="20" t="s">
        <v>44</v>
      </c>
      <c r="F82" s="310">
        <v>17.399999999999999</v>
      </c>
      <c r="G82" s="42"/>
      <c r="H82" s="48"/>
    </row>
    <row r="83" s="2" customFormat="1" ht="16.8" customHeight="1">
      <c r="A83" s="42"/>
      <c r="B83" s="48"/>
      <c r="C83" s="309" t="s">
        <v>192</v>
      </c>
      <c r="D83" s="309" t="s">
        <v>257</v>
      </c>
      <c r="E83" s="20" t="s">
        <v>44</v>
      </c>
      <c r="F83" s="310">
        <v>63.200000000000003</v>
      </c>
      <c r="G83" s="42"/>
      <c r="H83" s="48"/>
    </row>
    <row r="84" s="2" customFormat="1" ht="16.8" customHeight="1">
      <c r="A84" s="42"/>
      <c r="B84" s="48"/>
      <c r="C84" s="311" t="s">
        <v>1612</v>
      </c>
      <c r="D84" s="42"/>
      <c r="E84" s="42"/>
      <c r="F84" s="42"/>
      <c r="G84" s="42"/>
      <c r="H84" s="48"/>
    </row>
    <row r="85" s="2" customFormat="1" ht="16.8" customHeight="1">
      <c r="A85" s="42"/>
      <c r="B85" s="48"/>
      <c r="C85" s="309" t="s">
        <v>258</v>
      </c>
      <c r="D85" s="309" t="s">
        <v>1616</v>
      </c>
      <c r="E85" s="20" t="s">
        <v>194</v>
      </c>
      <c r="F85" s="310">
        <v>25.280000000000001</v>
      </c>
      <c r="G85" s="42"/>
      <c r="H85" s="48"/>
    </row>
    <row r="86" s="2" customFormat="1" ht="16.8" customHeight="1">
      <c r="A86" s="42"/>
      <c r="B86" s="48"/>
      <c r="C86" s="309" t="s">
        <v>246</v>
      </c>
      <c r="D86" s="309" t="s">
        <v>1617</v>
      </c>
      <c r="E86" s="20" t="s">
        <v>194</v>
      </c>
      <c r="F86" s="310">
        <v>25.280000000000001</v>
      </c>
      <c r="G86" s="42"/>
      <c r="H86" s="48"/>
    </row>
    <row r="87" s="2" customFormat="1" ht="16.8" customHeight="1">
      <c r="A87" s="42"/>
      <c r="B87" s="48"/>
      <c r="C87" s="309" t="s">
        <v>268</v>
      </c>
      <c r="D87" s="309" t="s">
        <v>1618</v>
      </c>
      <c r="E87" s="20" t="s">
        <v>194</v>
      </c>
      <c r="F87" s="310">
        <v>12.640000000000001</v>
      </c>
      <c r="G87" s="42"/>
      <c r="H87" s="48"/>
    </row>
    <row r="88" s="2" customFormat="1" ht="16.8" customHeight="1">
      <c r="A88" s="42"/>
      <c r="B88" s="48"/>
      <c r="C88" s="309" t="s">
        <v>332</v>
      </c>
      <c r="D88" s="309" t="s">
        <v>1614</v>
      </c>
      <c r="E88" s="20" t="s">
        <v>194</v>
      </c>
      <c r="F88" s="310">
        <v>48.575000000000003</v>
      </c>
      <c r="G88" s="42"/>
      <c r="H88" s="48"/>
    </row>
    <row r="89" s="2" customFormat="1" ht="16.8" customHeight="1">
      <c r="A89" s="42"/>
      <c r="B89" s="48"/>
      <c r="C89" s="305" t="s">
        <v>338</v>
      </c>
      <c r="D89" s="306" t="s">
        <v>1622</v>
      </c>
      <c r="E89" s="307" t="s">
        <v>194</v>
      </c>
      <c r="F89" s="308">
        <v>48.575000000000003</v>
      </c>
      <c r="G89" s="42"/>
      <c r="H89" s="48"/>
    </row>
    <row r="90" s="2" customFormat="1" ht="16.8" customHeight="1">
      <c r="A90" s="42"/>
      <c r="B90" s="48"/>
      <c r="C90" s="309" t="s">
        <v>44</v>
      </c>
      <c r="D90" s="309" t="s">
        <v>192</v>
      </c>
      <c r="E90" s="20" t="s">
        <v>44</v>
      </c>
      <c r="F90" s="310">
        <v>63.200000000000003</v>
      </c>
      <c r="G90" s="42"/>
      <c r="H90" s="48"/>
    </row>
    <row r="91" s="2" customFormat="1" ht="16.8" customHeight="1">
      <c r="A91" s="42"/>
      <c r="B91" s="48"/>
      <c r="C91" s="309" t="s">
        <v>44</v>
      </c>
      <c r="D91" s="309" t="s">
        <v>337</v>
      </c>
      <c r="E91" s="20" t="s">
        <v>44</v>
      </c>
      <c r="F91" s="310">
        <v>-14.625</v>
      </c>
      <c r="G91" s="42"/>
      <c r="H91" s="48"/>
    </row>
    <row r="92" s="2" customFormat="1" ht="16.8" customHeight="1">
      <c r="A92" s="42"/>
      <c r="B92" s="48"/>
      <c r="C92" s="309" t="s">
        <v>338</v>
      </c>
      <c r="D92" s="309" t="s">
        <v>245</v>
      </c>
      <c r="E92" s="20" t="s">
        <v>44</v>
      </c>
      <c r="F92" s="310">
        <v>48.575000000000003</v>
      </c>
      <c r="G92" s="42"/>
      <c r="H92" s="48"/>
    </row>
    <row r="93" s="2" customFormat="1" ht="16.8" customHeight="1">
      <c r="A93" s="42"/>
      <c r="B93" s="48"/>
      <c r="C93" s="305" t="s">
        <v>188</v>
      </c>
      <c r="D93" s="306" t="s">
        <v>189</v>
      </c>
      <c r="E93" s="307" t="s">
        <v>190</v>
      </c>
      <c r="F93" s="308">
        <v>57</v>
      </c>
      <c r="G93" s="42"/>
      <c r="H93" s="48"/>
    </row>
    <row r="94" s="2" customFormat="1" ht="16.8" customHeight="1">
      <c r="A94" s="42"/>
      <c r="B94" s="48"/>
      <c r="C94" s="309" t="s">
        <v>44</v>
      </c>
      <c r="D94" s="309" t="s">
        <v>988</v>
      </c>
      <c r="E94" s="20" t="s">
        <v>44</v>
      </c>
      <c r="F94" s="310">
        <v>12</v>
      </c>
      <c r="G94" s="42"/>
      <c r="H94" s="48"/>
    </row>
    <row r="95" s="2" customFormat="1" ht="16.8" customHeight="1">
      <c r="A95" s="42"/>
      <c r="B95" s="48"/>
      <c r="C95" s="309" t="s">
        <v>44</v>
      </c>
      <c r="D95" s="309" t="s">
        <v>989</v>
      </c>
      <c r="E95" s="20" t="s">
        <v>44</v>
      </c>
      <c r="F95" s="310">
        <v>12</v>
      </c>
      <c r="G95" s="42"/>
      <c r="H95" s="48"/>
    </row>
    <row r="96" s="2" customFormat="1" ht="16.8" customHeight="1">
      <c r="A96" s="42"/>
      <c r="B96" s="48"/>
      <c r="C96" s="309" t="s">
        <v>44</v>
      </c>
      <c r="D96" s="309" t="s">
        <v>990</v>
      </c>
      <c r="E96" s="20" t="s">
        <v>44</v>
      </c>
      <c r="F96" s="310">
        <v>12</v>
      </c>
      <c r="G96" s="42"/>
      <c r="H96" s="48"/>
    </row>
    <row r="97" s="2" customFormat="1" ht="16.8" customHeight="1">
      <c r="A97" s="42"/>
      <c r="B97" s="48"/>
      <c r="C97" s="309" t="s">
        <v>44</v>
      </c>
      <c r="D97" s="309" t="s">
        <v>991</v>
      </c>
      <c r="E97" s="20" t="s">
        <v>44</v>
      </c>
      <c r="F97" s="310">
        <v>21</v>
      </c>
      <c r="G97" s="42"/>
      <c r="H97" s="48"/>
    </row>
    <row r="98" s="2" customFormat="1" ht="16.8" customHeight="1">
      <c r="A98" s="42"/>
      <c r="B98" s="48"/>
      <c r="C98" s="309" t="s">
        <v>188</v>
      </c>
      <c r="D98" s="309" t="s">
        <v>245</v>
      </c>
      <c r="E98" s="20" t="s">
        <v>44</v>
      </c>
      <c r="F98" s="310">
        <v>57</v>
      </c>
      <c r="G98" s="42"/>
      <c r="H98" s="48"/>
    </row>
    <row r="99" s="2" customFormat="1" ht="16.8" customHeight="1">
      <c r="A99" s="42"/>
      <c r="B99" s="48"/>
      <c r="C99" s="311" t="s">
        <v>1612</v>
      </c>
      <c r="D99" s="42"/>
      <c r="E99" s="42"/>
      <c r="F99" s="42"/>
      <c r="G99" s="42"/>
      <c r="H99" s="48"/>
    </row>
    <row r="100" s="2" customFormat="1" ht="16.8" customHeight="1">
      <c r="A100" s="42"/>
      <c r="B100" s="48"/>
      <c r="C100" s="309" t="s">
        <v>238</v>
      </c>
      <c r="D100" s="309" t="s">
        <v>1623</v>
      </c>
      <c r="E100" s="20" t="s">
        <v>190</v>
      </c>
      <c r="F100" s="310">
        <v>57</v>
      </c>
      <c r="G100" s="42"/>
      <c r="H100" s="48"/>
    </row>
    <row r="101" s="2" customFormat="1" ht="16.8" customHeight="1">
      <c r="A101" s="42"/>
      <c r="B101" s="48"/>
      <c r="C101" s="309" t="s">
        <v>355</v>
      </c>
      <c r="D101" s="309" t="s">
        <v>1624</v>
      </c>
      <c r="E101" s="20" t="s">
        <v>190</v>
      </c>
      <c r="F101" s="310">
        <v>57</v>
      </c>
      <c r="G101" s="42"/>
      <c r="H101" s="48"/>
    </row>
    <row r="102" s="2" customFormat="1" ht="26.4" customHeight="1">
      <c r="A102" s="42"/>
      <c r="B102" s="48"/>
      <c r="C102" s="304" t="s">
        <v>99</v>
      </c>
      <c r="D102" s="304" t="s">
        <v>100</v>
      </c>
      <c r="E102" s="42"/>
      <c r="F102" s="42"/>
      <c r="G102" s="42"/>
      <c r="H102" s="48"/>
    </row>
    <row r="103" s="2" customFormat="1" ht="16.8" customHeight="1">
      <c r="A103" s="42"/>
      <c r="B103" s="48"/>
      <c r="C103" s="305" t="s">
        <v>199</v>
      </c>
      <c r="D103" s="306" t="s">
        <v>200</v>
      </c>
      <c r="E103" s="307" t="s">
        <v>194</v>
      </c>
      <c r="F103" s="308">
        <v>3</v>
      </c>
      <c r="G103" s="42"/>
      <c r="H103" s="48"/>
    </row>
    <row r="104" s="2" customFormat="1" ht="16.8" customHeight="1">
      <c r="A104" s="42"/>
      <c r="B104" s="48"/>
      <c r="C104" s="309" t="s">
        <v>44</v>
      </c>
      <c r="D104" s="309" t="s">
        <v>1429</v>
      </c>
      <c r="E104" s="20" t="s">
        <v>44</v>
      </c>
      <c r="F104" s="310">
        <v>0.75</v>
      </c>
      <c r="G104" s="42"/>
      <c r="H104" s="48"/>
    </row>
    <row r="105" s="2" customFormat="1" ht="16.8" customHeight="1">
      <c r="A105" s="42"/>
      <c r="B105" s="48"/>
      <c r="C105" s="309" t="s">
        <v>44</v>
      </c>
      <c r="D105" s="309" t="s">
        <v>1430</v>
      </c>
      <c r="E105" s="20" t="s">
        <v>44</v>
      </c>
      <c r="F105" s="310">
        <v>1.5</v>
      </c>
      <c r="G105" s="42"/>
      <c r="H105" s="48"/>
    </row>
    <row r="106" s="2" customFormat="1" ht="16.8" customHeight="1">
      <c r="A106" s="42"/>
      <c r="B106" s="48"/>
      <c r="C106" s="309" t="s">
        <v>44</v>
      </c>
      <c r="D106" s="309" t="s">
        <v>1431</v>
      </c>
      <c r="E106" s="20" t="s">
        <v>44</v>
      </c>
      <c r="F106" s="310">
        <v>0.75</v>
      </c>
      <c r="G106" s="42"/>
      <c r="H106" s="48"/>
    </row>
    <row r="107" s="2" customFormat="1" ht="16.8" customHeight="1">
      <c r="A107" s="42"/>
      <c r="B107" s="48"/>
      <c r="C107" s="309" t="s">
        <v>199</v>
      </c>
      <c r="D107" s="309" t="s">
        <v>245</v>
      </c>
      <c r="E107" s="20" t="s">
        <v>44</v>
      </c>
      <c r="F107" s="310">
        <v>3</v>
      </c>
      <c r="G107" s="42"/>
      <c r="H107" s="48"/>
    </row>
    <row r="108" s="2" customFormat="1" ht="16.8" customHeight="1">
      <c r="A108" s="42"/>
      <c r="B108" s="48"/>
      <c r="C108" s="311" t="s">
        <v>1612</v>
      </c>
      <c r="D108" s="42"/>
      <c r="E108" s="42"/>
      <c r="F108" s="42"/>
      <c r="G108" s="42"/>
      <c r="H108" s="48"/>
    </row>
    <row r="109" s="2" customFormat="1" ht="16.8" customHeight="1">
      <c r="A109" s="42"/>
      <c r="B109" s="48"/>
      <c r="C109" s="309" t="s">
        <v>346</v>
      </c>
      <c r="D109" s="309" t="s">
        <v>1613</v>
      </c>
      <c r="E109" s="20" t="s">
        <v>194</v>
      </c>
      <c r="F109" s="310">
        <v>3</v>
      </c>
      <c r="G109" s="42"/>
      <c r="H109" s="48"/>
    </row>
    <row r="110" s="2" customFormat="1" ht="16.8" customHeight="1">
      <c r="A110" s="42"/>
      <c r="B110" s="48"/>
      <c r="C110" s="309" t="s">
        <v>332</v>
      </c>
      <c r="D110" s="309" t="s">
        <v>1614</v>
      </c>
      <c r="E110" s="20" t="s">
        <v>194</v>
      </c>
      <c r="F110" s="310">
        <v>23</v>
      </c>
      <c r="G110" s="42"/>
      <c r="H110" s="48"/>
    </row>
    <row r="111" s="2" customFormat="1" ht="16.8" customHeight="1">
      <c r="A111" s="42"/>
      <c r="B111" s="48"/>
      <c r="C111" s="309" t="s">
        <v>350</v>
      </c>
      <c r="D111" s="309" t="s">
        <v>1615</v>
      </c>
      <c r="E111" s="20" t="s">
        <v>194</v>
      </c>
      <c r="F111" s="310">
        <v>3</v>
      </c>
      <c r="G111" s="42"/>
      <c r="H111" s="48"/>
    </row>
    <row r="112" s="2" customFormat="1" ht="16.8" customHeight="1">
      <c r="A112" s="42"/>
      <c r="B112" s="48"/>
      <c r="C112" s="305" t="s">
        <v>963</v>
      </c>
      <c r="D112" s="306" t="s">
        <v>964</v>
      </c>
      <c r="E112" s="307" t="s">
        <v>194</v>
      </c>
      <c r="F112" s="308">
        <v>3.5</v>
      </c>
      <c r="G112" s="42"/>
      <c r="H112" s="48"/>
    </row>
    <row r="113" s="2" customFormat="1" ht="16.8" customHeight="1">
      <c r="A113" s="42"/>
      <c r="B113" s="48"/>
      <c r="C113" s="309" t="s">
        <v>44</v>
      </c>
      <c r="D113" s="309" t="s">
        <v>1422</v>
      </c>
      <c r="E113" s="20" t="s">
        <v>44</v>
      </c>
      <c r="F113" s="310">
        <v>3.5</v>
      </c>
      <c r="G113" s="42"/>
      <c r="H113" s="48"/>
    </row>
    <row r="114" s="2" customFormat="1" ht="16.8" customHeight="1">
      <c r="A114" s="42"/>
      <c r="B114" s="48"/>
      <c r="C114" s="309" t="s">
        <v>963</v>
      </c>
      <c r="D114" s="309" t="s">
        <v>245</v>
      </c>
      <c r="E114" s="20" t="s">
        <v>44</v>
      </c>
      <c r="F114" s="310">
        <v>3.5</v>
      </c>
      <c r="G114" s="42"/>
      <c r="H114" s="48"/>
    </row>
    <row r="115" s="2" customFormat="1" ht="16.8" customHeight="1">
      <c r="A115" s="42"/>
      <c r="B115" s="48"/>
      <c r="C115" s="311" t="s">
        <v>1612</v>
      </c>
      <c r="D115" s="42"/>
      <c r="E115" s="42"/>
      <c r="F115" s="42"/>
      <c r="G115" s="42"/>
      <c r="H115" s="48"/>
    </row>
    <row r="116" s="2" customFormat="1" ht="16.8" customHeight="1">
      <c r="A116" s="42"/>
      <c r="B116" s="48"/>
      <c r="C116" s="309" t="s">
        <v>1029</v>
      </c>
      <c r="D116" s="309" t="s">
        <v>1625</v>
      </c>
      <c r="E116" s="20" t="s">
        <v>194</v>
      </c>
      <c r="F116" s="310">
        <v>3.5</v>
      </c>
      <c r="G116" s="42"/>
      <c r="H116" s="48"/>
    </row>
    <row r="117" s="2" customFormat="1" ht="16.8" customHeight="1">
      <c r="A117" s="42"/>
      <c r="B117" s="48"/>
      <c r="C117" s="309" t="s">
        <v>1013</v>
      </c>
      <c r="D117" s="309" t="s">
        <v>1626</v>
      </c>
      <c r="E117" s="20" t="s">
        <v>194</v>
      </c>
      <c r="F117" s="310">
        <v>3.5</v>
      </c>
      <c r="G117" s="42"/>
      <c r="H117" s="48"/>
    </row>
    <row r="118" s="2" customFormat="1" ht="16.8" customHeight="1">
      <c r="A118" s="42"/>
      <c r="B118" s="48"/>
      <c r="C118" s="309" t="s">
        <v>1019</v>
      </c>
      <c r="D118" s="309" t="s">
        <v>1627</v>
      </c>
      <c r="E118" s="20" t="s">
        <v>194</v>
      </c>
      <c r="F118" s="310">
        <v>35</v>
      </c>
      <c r="G118" s="42"/>
      <c r="H118" s="48"/>
    </row>
    <row r="119" s="2" customFormat="1" ht="16.8" customHeight="1">
      <c r="A119" s="42"/>
      <c r="B119" s="48"/>
      <c r="C119" s="309" t="s">
        <v>1024</v>
      </c>
      <c r="D119" s="309" t="s">
        <v>1628</v>
      </c>
      <c r="E119" s="20" t="s">
        <v>428</v>
      </c>
      <c r="F119" s="310">
        <v>7</v>
      </c>
      <c r="G119" s="42"/>
      <c r="H119" s="48"/>
    </row>
    <row r="120" s="2" customFormat="1" ht="16.8" customHeight="1">
      <c r="A120" s="42"/>
      <c r="B120" s="48"/>
      <c r="C120" s="305" t="s">
        <v>192</v>
      </c>
      <c r="D120" s="306" t="s">
        <v>193</v>
      </c>
      <c r="E120" s="307" t="s">
        <v>194</v>
      </c>
      <c r="F120" s="308">
        <v>26</v>
      </c>
      <c r="G120" s="42"/>
      <c r="H120" s="48"/>
    </row>
    <row r="121" s="2" customFormat="1" ht="16.8" customHeight="1">
      <c r="A121" s="42"/>
      <c r="B121" s="48"/>
      <c r="C121" s="309" t="s">
        <v>44</v>
      </c>
      <c r="D121" s="309" t="s">
        <v>1409</v>
      </c>
      <c r="E121" s="20" t="s">
        <v>44</v>
      </c>
      <c r="F121" s="310">
        <v>9</v>
      </c>
      <c r="G121" s="42"/>
      <c r="H121" s="48"/>
    </row>
    <row r="122" s="2" customFormat="1" ht="16.8" customHeight="1">
      <c r="A122" s="42"/>
      <c r="B122" s="48"/>
      <c r="C122" s="309" t="s">
        <v>44</v>
      </c>
      <c r="D122" s="309" t="s">
        <v>1410</v>
      </c>
      <c r="E122" s="20" t="s">
        <v>44</v>
      </c>
      <c r="F122" s="310">
        <v>8.9000000000000004</v>
      </c>
      <c r="G122" s="42"/>
      <c r="H122" s="48"/>
    </row>
    <row r="123" s="2" customFormat="1" ht="16.8" customHeight="1">
      <c r="A123" s="42"/>
      <c r="B123" s="48"/>
      <c r="C123" s="309" t="s">
        <v>44</v>
      </c>
      <c r="D123" s="309" t="s">
        <v>1411</v>
      </c>
      <c r="E123" s="20" t="s">
        <v>44</v>
      </c>
      <c r="F123" s="310">
        <v>8.0999999999999996</v>
      </c>
      <c r="G123" s="42"/>
      <c r="H123" s="48"/>
    </row>
    <row r="124" s="2" customFormat="1" ht="16.8" customHeight="1">
      <c r="A124" s="42"/>
      <c r="B124" s="48"/>
      <c r="C124" s="309" t="s">
        <v>192</v>
      </c>
      <c r="D124" s="309" t="s">
        <v>257</v>
      </c>
      <c r="E124" s="20" t="s">
        <v>44</v>
      </c>
      <c r="F124" s="310">
        <v>26</v>
      </c>
      <c r="G124" s="42"/>
      <c r="H124" s="48"/>
    </row>
    <row r="125" s="2" customFormat="1" ht="16.8" customHeight="1">
      <c r="A125" s="42"/>
      <c r="B125" s="48"/>
      <c r="C125" s="311" t="s">
        <v>1612</v>
      </c>
      <c r="D125" s="42"/>
      <c r="E125" s="42"/>
      <c r="F125" s="42"/>
      <c r="G125" s="42"/>
      <c r="H125" s="48"/>
    </row>
    <row r="126" s="2" customFormat="1" ht="16.8" customHeight="1">
      <c r="A126" s="42"/>
      <c r="B126" s="48"/>
      <c r="C126" s="309" t="s">
        <v>258</v>
      </c>
      <c r="D126" s="309" t="s">
        <v>1616</v>
      </c>
      <c r="E126" s="20" t="s">
        <v>194</v>
      </c>
      <c r="F126" s="310">
        <v>10.4</v>
      </c>
      <c r="G126" s="42"/>
      <c r="H126" s="48"/>
    </row>
    <row r="127" s="2" customFormat="1" ht="16.8" customHeight="1">
      <c r="A127" s="42"/>
      <c r="B127" s="48"/>
      <c r="C127" s="309" t="s">
        <v>246</v>
      </c>
      <c r="D127" s="309" t="s">
        <v>1617</v>
      </c>
      <c r="E127" s="20" t="s">
        <v>194</v>
      </c>
      <c r="F127" s="310">
        <v>10.4</v>
      </c>
      <c r="G127" s="42"/>
      <c r="H127" s="48"/>
    </row>
    <row r="128" s="2" customFormat="1" ht="16.8" customHeight="1">
      <c r="A128" s="42"/>
      <c r="B128" s="48"/>
      <c r="C128" s="309" t="s">
        <v>268</v>
      </c>
      <c r="D128" s="309" t="s">
        <v>1618</v>
      </c>
      <c r="E128" s="20" t="s">
        <v>194</v>
      </c>
      <c r="F128" s="310">
        <v>5.2000000000000002</v>
      </c>
      <c r="G128" s="42"/>
      <c r="H128" s="48"/>
    </row>
    <row r="129" s="2" customFormat="1" ht="16.8" customHeight="1">
      <c r="A129" s="42"/>
      <c r="B129" s="48"/>
      <c r="C129" s="309" t="s">
        <v>332</v>
      </c>
      <c r="D129" s="309" t="s">
        <v>1614</v>
      </c>
      <c r="E129" s="20" t="s">
        <v>194</v>
      </c>
      <c r="F129" s="310">
        <v>23</v>
      </c>
      <c r="G129" s="42"/>
      <c r="H129" s="48"/>
    </row>
    <row r="130" s="2" customFormat="1" ht="16.8" customHeight="1">
      <c r="A130" s="42"/>
      <c r="B130" s="48"/>
      <c r="C130" s="305" t="s">
        <v>338</v>
      </c>
      <c r="D130" s="306" t="s">
        <v>1622</v>
      </c>
      <c r="E130" s="307" t="s">
        <v>194</v>
      </c>
      <c r="F130" s="308">
        <v>23</v>
      </c>
      <c r="G130" s="42"/>
      <c r="H130" s="48"/>
    </row>
    <row r="131" s="2" customFormat="1" ht="16.8" customHeight="1">
      <c r="A131" s="42"/>
      <c r="B131" s="48"/>
      <c r="C131" s="309" t="s">
        <v>44</v>
      </c>
      <c r="D131" s="309" t="s">
        <v>192</v>
      </c>
      <c r="E131" s="20" t="s">
        <v>44</v>
      </c>
      <c r="F131" s="310">
        <v>26</v>
      </c>
      <c r="G131" s="42"/>
      <c r="H131" s="48"/>
    </row>
    <row r="132" s="2" customFormat="1" ht="16.8" customHeight="1">
      <c r="A132" s="42"/>
      <c r="B132" s="48"/>
      <c r="C132" s="309" t="s">
        <v>44</v>
      </c>
      <c r="D132" s="309" t="s">
        <v>337</v>
      </c>
      <c r="E132" s="20" t="s">
        <v>44</v>
      </c>
      <c r="F132" s="310">
        <v>-3</v>
      </c>
      <c r="G132" s="42"/>
      <c r="H132" s="48"/>
    </row>
    <row r="133" s="2" customFormat="1" ht="16.8" customHeight="1">
      <c r="A133" s="42"/>
      <c r="B133" s="48"/>
      <c r="C133" s="309" t="s">
        <v>338</v>
      </c>
      <c r="D133" s="309" t="s">
        <v>245</v>
      </c>
      <c r="E133" s="20" t="s">
        <v>44</v>
      </c>
      <c r="F133" s="310">
        <v>23</v>
      </c>
      <c r="G133" s="42"/>
      <c r="H133" s="48"/>
    </row>
    <row r="134" s="2" customFormat="1" ht="16.8" customHeight="1">
      <c r="A134" s="42"/>
      <c r="B134" s="48"/>
      <c r="C134" s="305" t="s">
        <v>188</v>
      </c>
      <c r="D134" s="306" t="s">
        <v>189</v>
      </c>
      <c r="E134" s="307" t="s">
        <v>190</v>
      </c>
      <c r="F134" s="308">
        <v>24</v>
      </c>
      <c r="G134" s="42"/>
      <c r="H134" s="48"/>
    </row>
    <row r="135" s="2" customFormat="1" ht="16.8" customHeight="1">
      <c r="A135" s="42"/>
      <c r="B135" s="48"/>
      <c r="C135" s="309" t="s">
        <v>44</v>
      </c>
      <c r="D135" s="309" t="s">
        <v>1406</v>
      </c>
      <c r="E135" s="20" t="s">
        <v>44</v>
      </c>
      <c r="F135" s="310">
        <v>12</v>
      </c>
      <c r="G135" s="42"/>
      <c r="H135" s="48"/>
    </row>
    <row r="136" s="2" customFormat="1" ht="16.8" customHeight="1">
      <c r="A136" s="42"/>
      <c r="B136" s="48"/>
      <c r="C136" s="309" t="s">
        <v>44</v>
      </c>
      <c r="D136" s="309" t="s">
        <v>1407</v>
      </c>
      <c r="E136" s="20" t="s">
        <v>44</v>
      </c>
      <c r="F136" s="310">
        <v>12</v>
      </c>
      <c r="G136" s="42"/>
      <c r="H136" s="48"/>
    </row>
    <row r="137" s="2" customFormat="1" ht="16.8" customHeight="1">
      <c r="A137" s="42"/>
      <c r="B137" s="48"/>
      <c r="C137" s="309" t="s">
        <v>188</v>
      </c>
      <c r="D137" s="309" t="s">
        <v>245</v>
      </c>
      <c r="E137" s="20" t="s">
        <v>44</v>
      </c>
      <c r="F137" s="310">
        <v>24</v>
      </c>
      <c r="G137" s="42"/>
      <c r="H137" s="48"/>
    </row>
    <row r="138" s="2" customFormat="1" ht="16.8" customHeight="1">
      <c r="A138" s="42"/>
      <c r="B138" s="48"/>
      <c r="C138" s="311" t="s">
        <v>1612</v>
      </c>
      <c r="D138" s="42"/>
      <c r="E138" s="42"/>
      <c r="F138" s="42"/>
      <c r="G138" s="42"/>
      <c r="H138" s="48"/>
    </row>
    <row r="139" s="2" customFormat="1" ht="16.8" customHeight="1">
      <c r="A139" s="42"/>
      <c r="B139" s="48"/>
      <c r="C139" s="309" t="s">
        <v>1402</v>
      </c>
      <c r="D139" s="309" t="s">
        <v>1629</v>
      </c>
      <c r="E139" s="20" t="s">
        <v>190</v>
      </c>
      <c r="F139" s="310">
        <v>24</v>
      </c>
      <c r="G139" s="42"/>
      <c r="H139" s="48"/>
    </row>
    <row r="140" s="2" customFormat="1" ht="16.8" customHeight="1">
      <c r="A140" s="42"/>
      <c r="B140" s="48"/>
      <c r="C140" s="309" t="s">
        <v>1436</v>
      </c>
      <c r="D140" s="309" t="s">
        <v>1630</v>
      </c>
      <c r="E140" s="20" t="s">
        <v>190</v>
      </c>
      <c r="F140" s="310">
        <v>24</v>
      </c>
      <c r="G140" s="42"/>
      <c r="H140" s="48"/>
    </row>
    <row r="141" s="2" customFormat="1" ht="16.8" customHeight="1">
      <c r="A141" s="42"/>
      <c r="B141" s="48"/>
      <c r="C141" s="309" t="s">
        <v>1047</v>
      </c>
      <c r="D141" s="309" t="s">
        <v>1631</v>
      </c>
      <c r="E141" s="20" t="s">
        <v>190</v>
      </c>
      <c r="F141" s="310">
        <v>24</v>
      </c>
      <c r="G141" s="42"/>
      <c r="H141" s="48"/>
    </row>
    <row r="142" s="2" customFormat="1" ht="7.44" customHeight="1">
      <c r="A142" s="42"/>
      <c r="B142" s="162"/>
      <c r="C142" s="163"/>
      <c r="D142" s="163"/>
      <c r="E142" s="163"/>
      <c r="F142" s="163"/>
      <c r="G142" s="163"/>
      <c r="H142" s="48"/>
    </row>
    <row r="143" s="2" customFormat="1">
      <c r="A143" s="42"/>
      <c r="B143" s="42"/>
      <c r="C143" s="42"/>
      <c r="D143" s="42"/>
      <c r="E143" s="42"/>
      <c r="F143" s="42"/>
      <c r="G143" s="42"/>
      <c r="H143" s="42"/>
    </row>
  </sheetData>
  <sheetProtection sheet="1" formatColumns="0" formatRows="0" objects="1" scenarios="1" spinCount="100000" saltValue="+miCfrjJCJpRB7ISad2TPzYJ69QuMaBvQPN8XUlg7FtwO/d0WuBbZyzAQ768sFFccZyA0MdRxv3CcJaSbee5IQ==" hashValue="ofvgrr4UVm4RiXt4KBhbBkzxr7baeWOkPz+p9SWSm9oW5ZRLyWLP8iO3f+CUtNUyuv2CWw7Rb+7W7vS05FCXGg==" algorithmName="SHA-512" password="88F3"/>
  <mergeCells count="2">
    <mergeCell ref="D5:F5"/>
    <mergeCell ref="D6:F6"/>
  </mergeCells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312" customWidth="1"/>
    <col min="2" max="2" width="1.667969" style="312" customWidth="1"/>
    <col min="3" max="4" width="5" style="312" customWidth="1"/>
    <col min="5" max="5" width="11.66016" style="312" customWidth="1"/>
    <col min="6" max="6" width="9.160156" style="312" customWidth="1"/>
    <col min="7" max="7" width="5" style="312" customWidth="1"/>
    <col min="8" max="8" width="77.83203" style="312" customWidth="1"/>
    <col min="9" max="10" width="20" style="312" customWidth="1"/>
    <col min="11" max="11" width="1.667969" style="312" customWidth="1"/>
  </cols>
  <sheetData>
    <row r="1" s="1" customFormat="1" ht="37.5" customHeight="1"/>
    <row r="2" s="1" customFormat="1" ht="7.5" customHeight="1">
      <c r="B2" s="313"/>
      <c r="C2" s="314"/>
      <c r="D2" s="314"/>
      <c r="E2" s="314"/>
      <c r="F2" s="314"/>
      <c r="G2" s="314"/>
      <c r="H2" s="314"/>
      <c r="I2" s="314"/>
      <c r="J2" s="314"/>
      <c r="K2" s="315"/>
    </row>
    <row r="3" s="17" customFormat="1" ht="45" customHeight="1">
      <c r="B3" s="316"/>
      <c r="C3" s="317" t="s">
        <v>1632</v>
      </c>
      <c r="D3" s="317"/>
      <c r="E3" s="317"/>
      <c r="F3" s="317"/>
      <c r="G3" s="317"/>
      <c r="H3" s="317"/>
      <c r="I3" s="317"/>
      <c r="J3" s="317"/>
      <c r="K3" s="318"/>
    </row>
    <row r="4" s="1" customFormat="1" ht="25.5" customHeight="1">
      <c r="B4" s="319"/>
      <c r="C4" s="320" t="s">
        <v>1633</v>
      </c>
      <c r="D4" s="320"/>
      <c r="E4" s="320"/>
      <c r="F4" s="320"/>
      <c r="G4" s="320"/>
      <c r="H4" s="320"/>
      <c r="I4" s="320"/>
      <c r="J4" s="320"/>
      <c r="K4" s="321"/>
    </row>
    <row r="5" s="1" customFormat="1" ht="5.25" customHeight="1">
      <c r="B5" s="319"/>
      <c r="C5" s="322"/>
      <c r="D5" s="322"/>
      <c r="E5" s="322"/>
      <c r="F5" s="322"/>
      <c r="G5" s="322"/>
      <c r="H5" s="322"/>
      <c r="I5" s="322"/>
      <c r="J5" s="322"/>
      <c r="K5" s="321"/>
    </row>
    <row r="6" s="1" customFormat="1" ht="15" customHeight="1">
      <c r="B6" s="319"/>
      <c r="C6" s="323" t="s">
        <v>1634</v>
      </c>
      <c r="D6" s="323"/>
      <c r="E6" s="323"/>
      <c r="F6" s="323"/>
      <c r="G6" s="323"/>
      <c r="H6" s="323"/>
      <c r="I6" s="323"/>
      <c r="J6" s="323"/>
      <c r="K6" s="321"/>
    </row>
    <row r="7" s="1" customFormat="1" ht="15" customHeight="1">
      <c r="B7" s="324"/>
      <c r="C7" s="323" t="s">
        <v>1635</v>
      </c>
      <c r="D7" s="323"/>
      <c r="E7" s="323"/>
      <c r="F7" s="323"/>
      <c r="G7" s="323"/>
      <c r="H7" s="323"/>
      <c r="I7" s="323"/>
      <c r="J7" s="323"/>
      <c r="K7" s="321"/>
    </row>
    <row r="8" s="1" customFormat="1" ht="12.75" customHeight="1">
      <c r="B8" s="324"/>
      <c r="C8" s="323"/>
      <c r="D8" s="323"/>
      <c r="E8" s="323"/>
      <c r="F8" s="323"/>
      <c r="G8" s="323"/>
      <c r="H8" s="323"/>
      <c r="I8" s="323"/>
      <c r="J8" s="323"/>
      <c r="K8" s="321"/>
    </row>
    <row r="9" s="1" customFormat="1" ht="15" customHeight="1">
      <c r="B9" s="324"/>
      <c r="C9" s="323" t="s">
        <v>1636</v>
      </c>
      <c r="D9" s="323"/>
      <c r="E9" s="323"/>
      <c r="F9" s="323"/>
      <c r="G9" s="323"/>
      <c r="H9" s="323"/>
      <c r="I9" s="323"/>
      <c r="J9" s="323"/>
      <c r="K9" s="321"/>
    </row>
    <row r="10" s="1" customFormat="1" ht="15" customHeight="1">
      <c r="B10" s="324"/>
      <c r="C10" s="323"/>
      <c r="D10" s="323" t="s">
        <v>1637</v>
      </c>
      <c r="E10" s="323"/>
      <c r="F10" s="323"/>
      <c r="G10" s="323"/>
      <c r="H10" s="323"/>
      <c r="I10" s="323"/>
      <c r="J10" s="323"/>
      <c r="K10" s="321"/>
    </row>
    <row r="11" s="1" customFormat="1" ht="15" customHeight="1">
      <c r="B11" s="324"/>
      <c r="C11" s="325"/>
      <c r="D11" s="323" t="s">
        <v>1638</v>
      </c>
      <c r="E11" s="323"/>
      <c r="F11" s="323"/>
      <c r="G11" s="323"/>
      <c r="H11" s="323"/>
      <c r="I11" s="323"/>
      <c r="J11" s="323"/>
      <c r="K11" s="321"/>
    </row>
    <row r="12" s="1" customFormat="1" ht="15" customHeight="1">
      <c r="B12" s="324"/>
      <c r="C12" s="325"/>
      <c r="D12" s="323"/>
      <c r="E12" s="323"/>
      <c r="F12" s="323"/>
      <c r="G12" s="323"/>
      <c r="H12" s="323"/>
      <c r="I12" s="323"/>
      <c r="J12" s="323"/>
      <c r="K12" s="321"/>
    </row>
    <row r="13" s="1" customFormat="1" ht="15" customHeight="1">
      <c r="B13" s="324"/>
      <c r="C13" s="325"/>
      <c r="D13" s="326" t="s">
        <v>1639</v>
      </c>
      <c r="E13" s="323"/>
      <c r="F13" s="323"/>
      <c r="G13" s="323"/>
      <c r="H13" s="323"/>
      <c r="I13" s="323"/>
      <c r="J13" s="323"/>
      <c r="K13" s="321"/>
    </row>
    <row r="14" s="1" customFormat="1" ht="12.75" customHeight="1">
      <c r="B14" s="324"/>
      <c r="C14" s="325"/>
      <c r="D14" s="325"/>
      <c r="E14" s="325"/>
      <c r="F14" s="325"/>
      <c r="G14" s="325"/>
      <c r="H14" s="325"/>
      <c r="I14" s="325"/>
      <c r="J14" s="325"/>
      <c r="K14" s="321"/>
    </row>
    <row r="15" s="1" customFormat="1" ht="15" customHeight="1">
      <c r="B15" s="324"/>
      <c r="C15" s="325"/>
      <c r="D15" s="323" t="s">
        <v>1640</v>
      </c>
      <c r="E15" s="323"/>
      <c r="F15" s="323"/>
      <c r="G15" s="323"/>
      <c r="H15" s="323"/>
      <c r="I15" s="323"/>
      <c r="J15" s="323"/>
      <c r="K15" s="321"/>
    </row>
    <row r="16" s="1" customFormat="1" ht="15" customHeight="1">
      <c r="B16" s="324"/>
      <c r="C16" s="325"/>
      <c r="D16" s="323" t="s">
        <v>1641</v>
      </c>
      <c r="E16" s="323"/>
      <c r="F16" s="323"/>
      <c r="G16" s="323"/>
      <c r="H16" s="323"/>
      <c r="I16" s="323"/>
      <c r="J16" s="323"/>
      <c r="K16" s="321"/>
    </row>
    <row r="17" s="1" customFormat="1" ht="15" customHeight="1">
      <c r="B17" s="324"/>
      <c r="C17" s="325"/>
      <c r="D17" s="323" t="s">
        <v>1642</v>
      </c>
      <c r="E17" s="323"/>
      <c r="F17" s="323"/>
      <c r="G17" s="323"/>
      <c r="H17" s="323"/>
      <c r="I17" s="323"/>
      <c r="J17" s="323"/>
      <c r="K17" s="321"/>
    </row>
    <row r="18" s="1" customFormat="1" ht="15" customHeight="1">
      <c r="B18" s="324"/>
      <c r="C18" s="325"/>
      <c r="D18" s="325"/>
      <c r="E18" s="327" t="s">
        <v>94</v>
      </c>
      <c r="F18" s="323" t="s">
        <v>1643</v>
      </c>
      <c r="G18" s="323"/>
      <c r="H18" s="323"/>
      <c r="I18" s="323"/>
      <c r="J18" s="323"/>
      <c r="K18" s="321"/>
    </row>
    <row r="19" s="1" customFormat="1" ht="15" customHeight="1">
      <c r="B19" s="324"/>
      <c r="C19" s="325"/>
      <c r="D19" s="325"/>
      <c r="E19" s="327" t="s">
        <v>1644</v>
      </c>
      <c r="F19" s="323" t="s">
        <v>1645</v>
      </c>
      <c r="G19" s="323"/>
      <c r="H19" s="323"/>
      <c r="I19" s="323"/>
      <c r="J19" s="323"/>
      <c r="K19" s="321"/>
    </row>
    <row r="20" s="1" customFormat="1" ht="15" customHeight="1">
      <c r="B20" s="324"/>
      <c r="C20" s="325"/>
      <c r="D20" s="325"/>
      <c r="E20" s="327" t="s">
        <v>1646</v>
      </c>
      <c r="F20" s="323" t="s">
        <v>1647</v>
      </c>
      <c r="G20" s="323"/>
      <c r="H20" s="323"/>
      <c r="I20" s="323"/>
      <c r="J20" s="323"/>
      <c r="K20" s="321"/>
    </row>
    <row r="21" s="1" customFormat="1" ht="15" customHeight="1">
      <c r="B21" s="324"/>
      <c r="C21" s="325"/>
      <c r="D21" s="325"/>
      <c r="E21" s="327" t="s">
        <v>89</v>
      </c>
      <c r="F21" s="323" t="s">
        <v>1648</v>
      </c>
      <c r="G21" s="323"/>
      <c r="H21" s="323"/>
      <c r="I21" s="323"/>
      <c r="J21" s="323"/>
      <c r="K21" s="321"/>
    </row>
    <row r="22" s="1" customFormat="1" ht="15" customHeight="1">
      <c r="B22" s="324"/>
      <c r="C22" s="325"/>
      <c r="D22" s="325"/>
      <c r="E22" s="327" t="s">
        <v>1649</v>
      </c>
      <c r="F22" s="323" t="s">
        <v>1650</v>
      </c>
      <c r="G22" s="323"/>
      <c r="H22" s="323"/>
      <c r="I22" s="323"/>
      <c r="J22" s="323"/>
      <c r="K22" s="321"/>
    </row>
    <row r="23" s="1" customFormat="1" ht="15" customHeight="1">
      <c r="B23" s="324"/>
      <c r="C23" s="325"/>
      <c r="D23" s="325"/>
      <c r="E23" s="327" t="s">
        <v>1651</v>
      </c>
      <c r="F23" s="323" t="s">
        <v>1652</v>
      </c>
      <c r="G23" s="323"/>
      <c r="H23" s="323"/>
      <c r="I23" s="323"/>
      <c r="J23" s="323"/>
      <c r="K23" s="321"/>
    </row>
    <row r="24" s="1" customFormat="1" ht="12.75" customHeight="1">
      <c r="B24" s="324"/>
      <c r="C24" s="325"/>
      <c r="D24" s="325"/>
      <c r="E24" s="325"/>
      <c r="F24" s="325"/>
      <c r="G24" s="325"/>
      <c r="H24" s="325"/>
      <c r="I24" s="325"/>
      <c r="J24" s="325"/>
      <c r="K24" s="321"/>
    </row>
    <row r="25" s="1" customFormat="1" ht="15" customHeight="1">
      <c r="B25" s="324"/>
      <c r="C25" s="323" t="s">
        <v>1653</v>
      </c>
      <c r="D25" s="323"/>
      <c r="E25" s="323"/>
      <c r="F25" s="323"/>
      <c r="G25" s="323"/>
      <c r="H25" s="323"/>
      <c r="I25" s="323"/>
      <c r="J25" s="323"/>
      <c r="K25" s="321"/>
    </row>
    <row r="26" s="1" customFormat="1" ht="15" customHeight="1">
      <c r="B26" s="324"/>
      <c r="C26" s="323" t="s">
        <v>1654</v>
      </c>
      <c r="D26" s="323"/>
      <c r="E26" s="323"/>
      <c r="F26" s="323"/>
      <c r="G26" s="323"/>
      <c r="H26" s="323"/>
      <c r="I26" s="323"/>
      <c r="J26" s="323"/>
      <c r="K26" s="321"/>
    </row>
    <row r="27" s="1" customFormat="1" ht="15" customHeight="1">
      <c r="B27" s="324"/>
      <c r="C27" s="323"/>
      <c r="D27" s="323" t="s">
        <v>1655</v>
      </c>
      <c r="E27" s="323"/>
      <c r="F27" s="323"/>
      <c r="G27" s="323"/>
      <c r="H27" s="323"/>
      <c r="I27" s="323"/>
      <c r="J27" s="323"/>
      <c r="K27" s="321"/>
    </row>
    <row r="28" s="1" customFormat="1" ht="15" customHeight="1">
      <c r="B28" s="324"/>
      <c r="C28" s="325"/>
      <c r="D28" s="323" t="s">
        <v>1656</v>
      </c>
      <c r="E28" s="323"/>
      <c r="F28" s="323"/>
      <c r="G28" s="323"/>
      <c r="H28" s="323"/>
      <c r="I28" s="323"/>
      <c r="J28" s="323"/>
      <c r="K28" s="321"/>
    </row>
    <row r="29" s="1" customFormat="1" ht="12.75" customHeight="1">
      <c r="B29" s="324"/>
      <c r="C29" s="325"/>
      <c r="D29" s="325"/>
      <c r="E29" s="325"/>
      <c r="F29" s="325"/>
      <c r="G29" s="325"/>
      <c r="H29" s="325"/>
      <c r="I29" s="325"/>
      <c r="J29" s="325"/>
      <c r="K29" s="321"/>
    </row>
    <row r="30" s="1" customFormat="1" ht="15" customHeight="1">
      <c r="B30" s="324"/>
      <c r="C30" s="325"/>
      <c r="D30" s="323" t="s">
        <v>1657</v>
      </c>
      <c r="E30" s="323"/>
      <c r="F30" s="323"/>
      <c r="G30" s="323"/>
      <c r="H30" s="323"/>
      <c r="I30" s="323"/>
      <c r="J30" s="323"/>
      <c r="K30" s="321"/>
    </row>
    <row r="31" s="1" customFormat="1" ht="15" customHeight="1">
      <c r="B31" s="324"/>
      <c r="C31" s="325"/>
      <c r="D31" s="323" t="s">
        <v>1658</v>
      </c>
      <c r="E31" s="323"/>
      <c r="F31" s="323"/>
      <c r="G31" s="323"/>
      <c r="H31" s="323"/>
      <c r="I31" s="323"/>
      <c r="J31" s="323"/>
      <c r="K31" s="321"/>
    </row>
    <row r="32" s="1" customFormat="1" ht="12.75" customHeight="1">
      <c r="B32" s="324"/>
      <c r="C32" s="325"/>
      <c r="D32" s="325"/>
      <c r="E32" s="325"/>
      <c r="F32" s="325"/>
      <c r="G32" s="325"/>
      <c r="H32" s="325"/>
      <c r="I32" s="325"/>
      <c r="J32" s="325"/>
      <c r="K32" s="321"/>
    </row>
    <row r="33" s="1" customFormat="1" ht="15" customHeight="1">
      <c r="B33" s="324"/>
      <c r="C33" s="325"/>
      <c r="D33" s="323" t="s">
        <v>1659</v>
      </c>
      <c r="E33" s="323"/>
      <c r="F33" s="323"/>
      <c r="G33" s="323"/>
      <c r="H33" s="323"/>
      <c r="I33" s="323"/>
      <c r="J33" s="323"/>
      <c r="K33" s="321"/>
    </row>
    <row r="34" s="1" customFormat="1" ht="15" customHeight="1">
      <c r="B34" s="324"/>
      <c r="C34" s="325"/>
      <c r="D34" s="323" t="s">
        <v>1660</v>
      </c>
      <c r="E34" s="323"/>
      <c r="F34" s="323"/>
      <c r="G34" s="323"/>
      <c r="H34" s="323"/>
      <c r="I34" s="323"/>
      <c r="J34" s="323"/>
      <c r="K34" s="321"/>
    </row>
    <row r="35" s="1" customFormat="1" ht="15" customHeight="1">
      <c r="B35" s="324"/>
      <c r="C35" s="325"/>
      <c r="D35" s="323" t="s">
        <v>1661</v>
      </c>
      <c r="E35" s="323"/>
      <c r="F35" s="323"/>
      <c r="G35" s="323"/>
      <c r="H35" s="323"/>
      <c r="I35" s="323"/>
      <c r="J35" s="323"/>
      <c r="K35" s="321"/>
    </row>
    <row r="36" s="1" customFormat="1" ht="15" customHeight="1">
      <c r="B36" s="324"/>
      <c r="C36" s="325"/>
      <c r="D36" s="323"/>
      <c r="E36" s="326" t="s">
        <v>114</v>
      </c>
      <c r="F36" s="323"/>
      <c r="G36" s="323" t="s">
        <v>1662</v>
      </c>
      <c r="H36" s="323"/>
      <c r="I36" s="323"/>
      <c r="J36" s="323"/>
      <c r="K36" s="321"/>
    </row>
    <row r="37" s="1" customFormat="1" ht="30.75" customHeight="1">
      <c r="B37" s="324"/>
      <c r="C37" s="325"/>
      <c r="D37" s="323"/>
      <c r="E37" s="326" t="s">
        <v>1663</v>
      </c>
      <c r="F37" s="323"/>
      <c r="G37" s="323" t="s">
        <v>1664</v>
      </c>
      <c r="H37" s="323"/>
      <c r="I37" s="323"/>
      <c r="J37" s="323"/>
      <c r="K37" s="321"/>
    </row>
    <row r="38" s="1" customFormat="1" ht="15" customHeight="1">
      <c r="B38" s="324"/>
      <c r="C38" s="325"/>
      <c r="D38" s="323"/>
      <c r="E38" s="326" t="s">
        <v>63</v>
      </c>
      <c r="F38" s="323"/>
      <c r="G38" s="323" t="s">
        <v>1665</v>
      </c>
      <c r="H38" s="323"/>
      <c r="I38" s="323"/>
      <c r="J38" s="323"/>
      <c r="K38" s="321"/>
    </row>
    <row r="39" s="1" customFormat="1" ht="15" customHeight="1">
      <c r="B39" s="324"/>
      <c r="C39" s="325"/>
      <c r="D39" s="323"/>
      <c r="E39" s="326" t="s">
        <v>64</v>
      </c>
      <c r="F39" s="323"/>
      <c r="G39" s="323" t="s">
        <v>1666</v>
      </c>
      <c r="H39" s="323"/>
      <c r="I39" s="323"/>
      <c r="J39" s="323"/>
      <c r="K39" s="321"/>
    </row>
    <row r="40" s="1" customFormat="1" ht="15" customHeight="1">
      <c r="B40" s="324"/>
      <c r="C40" s="325"/>
      <c r="D40" s="323"/>
      <c r="E40" s="326" t="s">
        <v>115</v>
      </c>
      <c r="F40" s="323"/>
      <c r="G40" s="323" t="s">
        <v>1667</v>
      </c>
      <c r="H40" s="323"/>
      <c r="I40" s="323"/>
      <c r="J40" s="323"/>
      <c r="K40" s="321"/>
    </row>
    <row r="41" s="1" customFormat="1" ht="15" customHeight="1">
      <c r="B41" s="324"/>
      <c r="C41" s="325"/>
      <c r="D41" s="323"/>
      <c r="E41" s="326" t="s">
        <v>116</v>
      </c>
      <c r="F41" s="323"/>
      <c r="G41" s="323" t="s">
        <v>1668</v>
      </c>
      <c r="H41" s="323"/>
      <c r="I41" s="323"/>
      <c r="J41" s="323"/>
      <c r="K41" s="321"/>
    </row>
    <row r="42" s="1" customFormat="1" ht="15" customHeight="1">
      <c r="B42" s="324"/>
      <c r="C42" s="325"/>
      <c r="D42" s="323"/>
      <c r="E42" s="326" t="s">
        <v>1669</v>
      </c>
      <c r="F42" s="323"/>
      <c r="G42" s="323" t="s">
        <v>1670</v>
      </c>
      <c r="H42" s="323"/>
      <c r="I42" s="323"/>
      <c r="J42" s="323"/>
      <c r="K42" s="321"/>
    </row>
    <row r="43" s="1" customFormat="1" ht="15" customHeight="1">
      <c r="B43" s="324"/>
      <c r="C43" s="325"/>
      <c r="D43" s="323"/>
      <c r="E43" s="326"/>
      <c r="F43" s="323"/>
      <c r="G43" s="323" t="s">
        <v>1671</v>
      </c>
      <c r="H43" s="323"/>
      <c r="I43" s="323"/>
      <c r="J43" s="323"/>
      <c r="K43" s="321"/>
    </row>
    <row r="44" s="1" customFormat="1" ht="15" customHeight="1">
      <c r="B44" s="324"/>
      <c r="C44" s="325"/>
      <c r="D44" s="323"/>
      <c r="E44" s="326" t="s">
        <v>1672</v>
      </c>
      <c r="F44" s="323"/>
      <c r="G44" s="323" t="s">
        <v>1673</v>
      </c>
      <c r="H44" s="323"/>
      <c r="I44" s="323"/>
      <c r="J44" s="323"/>
      <c r="K44" s="321"/>
    </row>
    <row r="45" s="1" customFormat="1" ht="15" customHeight="1">
      <c r="B45" s="324"/>
      <c r="C45" s="325"/>
      <c r="D45" s="323"/>
      <c r="E45" s="326" t="s">
        <v>118</v>
      </c>
      <c r="F45" s="323"/>
      <c r="G45" s="323" t="s">
        <v>1674</v>
      </c>
      <c r="H45" s="323"/>
      <c r="I45" s="323"/>
      <c r="J45" s="323"/>
      <c r="K45" s="321"/>
    </row>
    <row r="46" s="1" customFormat="1" ht="12.75" customHeight="1">
      <c r="B46" s="324"/>
      <c r="C46" s="325"/>
      <c r="D46" s="323"/>
      <c r="E46" s="323"/>
      <c r="F46" s="323"/>
      <c r="G46" s="323"/>
      <c r="H46" s="323"/>
      <c r="I46" s="323"/>
      <c r="J46" s="323"/>
      <c r="K46" s="321"/>
    </row>
    <row r="47" s="1" customFormat="1" ht="15" customHeight="1">
      <c r="B47" s="324"/>
      <c r="C47" s="325"/>
      <c r="D47" s="323" t="s">
        <v>1675</v>
      </c>
      <c r="E47" s="323"/>
      <c r="F47" s="323"/>
      <c r="G47" s="323"/>
      <c r="H47" s="323"/>
      <c r="I47" s="323"/>
      <c r="J47" s="323"/>
      <c r="K47" s="321"/>
    </row>
    <row r="48" s="1" customFormat="1" ht="15" customHeight="1">
      <c r="B48" s="324"/>
      <c r="C48" s="325"/>
      <c r="D48" s="325"/>
      <c r="E48" s="323" t="s">
        <v>1676</v>
      </c>
      <c r="F48" s="323"/>
      <c r="G48" s="323"/>
      <c r="H48" s="323"/>
      <c r="I48" s="323"/>
      <c r="J48" s="323"/>
      <c r="K48" s="321"/>
    </row>
    <row r="49" s="1" customFormat="1" ht="15" customHeight="1">
      <c r="B49" s="324"/>
      <c r="C49" s="325"/>
      <c r="D49" s="325"/>
      <c r="E49" s="323" t="s">
        <v>1677</v>
      </c>
      <c r="F49" s="323"/>
      <c r="G49" s="323"/>
      <c r="H49" s="323"/>
      <c r="I49" s="323"/>
      <c r="J49" s="323"/>
      <c r="K49" s="321"/>
    </row>
    <row r="50" s="1" customFormat="1" ht="15" customHeight="1">
      <c r="B50" s="324"/>
      <c r="C50" s="325"/>
      <c r="D50" s="325"/>
      <c r="E50" s="323" t="s">
        <v>1678</v>
      </c>
      <c r="F50" s="323"/>
      <c r="G50" s="323"/>
      <c r="H50" s="323"/>
      <c r="I50" s="323"/>
      <c r="J50" s="323"/>
      <c r="K50" s="321"/>
    </row>
    <row r="51" s="1" customFormat="1" ht="15" customHeight="1">
      <c r="B51" s="324"/>
      <c r="C51" s="325"/>
      <c r="D51" s="323" t="s">
        <v>1679</v>
      </c>
      <c r="E51" s="323"/>
      <c r="F51" s="323"/>
      <c r="G51" s="323"/>
      <c r="H51" s="323"/>
      <c r="I51" s="323"/>
      <c r="J51" s="323"/>
      <c r="K51" s="321"/>
    </row>
    <row r="52" s="1" customFormat="1" ht="25.5" customHeight="1">
      <c r="B52" s="319"/>
      <c r="C52" s="320" t="s">
        <v>1680</v>
      </c>
      <c r="D52" s="320"/>
      <c r="E52" s="320"/>
      <c r="F52" s="320"/>
      <c r="G52" s="320"/>
      <c r="H52" s="320"/>
      <c r="I52" s="320"/>
      <c r="J52" s="320"/>
      <c r="K52" s="321"/>
    </row>
    <row r="53" s="1" customFormat="1" ht="5.25" customHeight="1">
      <c r="B53" s="319"/>
      <c r="C53" s="322"/>
      <c r="D53" s="322"/>
      <c r="E53" s="322"/>
      <c r="F53" s="322"/>
      <c r="G53" s="322"/>
      <c r="H53" s="322"/>
      <c r="I53" s="322"/>
      <c r="J53" s="322"/>
      <c r="K53" s="321"/>
    </row>
    <row r="54" s="1" customFormat="1" ht="15" customHeight="1">
      <c r="B54" s="319"/>
      <c r="C54" s="323" t="s">
        <v>1681</v>
      </c>
      <c r="D54" s="323"/>
      <c r="E54" s="323"/>
      <c r="F54" s="323"/>
      <c r="G54" s="323"/>
      <c r="H54" s="323"/>
      <c r="I54" s="323"/>
      <c r="J54" s="323"/>
      <c r="K54" s="321"/>
    </row>
    <row r="55" s="1" customFormat="1" ht="15" customHeight="1">
      <c r="B55" s="319"/>
      <c r="C55" s="323" t="s">
        <v>1682</v>
      </c>
      <c r="D55" s="323"/>
      <c r="E55" s="323"/>
      <c r="F55" s="323"/>
      <c r="G55" s="323"/>
      <c r="H55" s="323"/>
      <c r="I55" s="323"/>
      <c r="J55" s="323"/>
      <c r="K55" s="321"/>
    </row>
    <row r="56" s="1" customFormat="1" ht="12.75" customHeight="1">
      <c r="B56" s="319"/>
      <c r="C56" s="323"/>
      <c r="D56" s="323"/>
      <c r="E56" s="323"/>
      <c r="F56" s="323"/>
      <c r="G56" s="323"/>
      <c r="H56" s="323"/>
      <c r="I56" s="323"/>
      <c r="J56" s="323"/>
      <c r="K56" s="321"/>
    </row>
    <row r="57" s="1" customFormat="1" ht="15" customHeight="1">
      <c r="B57" s="319"/>
      <c r="C57" s="323" t="s">
        <v>1683</v>
      </c>
      <c r="D57" s="323"/>
      <c r="E57" s="323"/>
      <c r="F57" s="323"/>
      <c r="G57" s="323"/>
      <c r="H57" s="323"/>
      <c r="I57" s="323"/>
      <c r="J57" s="323"/>
      <c r="K57" s="321"/>
    </row>
    <row r="58" s="1" customFormat="1" ht="15" customHeight="1">
      <c r="B58" s="319"/>
      <c r="C58" s="325"/>
      <c r="D58" s="323" t="s">
        <v>1684</v>
      </c>
      <c r="E58" s="323"/>
      <c r="F58" s="323"/>
      <c r="G58" s="323"/>
      <c r="H58" s="323"/>
      <c r="I58" s="323"/>
      <c r="J58" s="323"/>
      <c r="K58" s="321"/>
    </row>
    <row r="59" s="1" customFormat="1" ht="15" customHeight="1">
      <c r="B59" s="319"/>
      <c r="C59" s="325"/>
      <c r="D59" s="323" t="s">
        <v>1685</v>
      </c>
      <c r="E59" s="323"/>
      <c r="F59" s="323"/>
      <c r="G59" s="323"/>
      <c r="H59" s="323"/>
      <c r="I59" s="323"/>
      <c r="J59" s="323"/>
      <c r="K59" s="321"/>
    </row>
    <row r="60" s="1" customFormat="1" ht="15" customHeight="1">
      <c r="B60" s="319"/>
      <c r="C60" s="325"/>
      <c r="D60" s="323" t="s">
        <v>1686</v>
      </c>
      <c r="E60" s="323"/>
      <c r="F60" s="323"/>
      <c r="G60" s="323"/>
      <c r="H60" s="323"/>
      <c r="I60" s="323"/>
      <c r="J60" s="323"/>
      <c r="K60" s="321"/>
    </row>
    <row r="61" s="1" customFormat="1" ht="15" customHeight="1">
      <c r="B61" s="319"/>
      <c r="C61" s="325"/>
      <c r="D61" s="323" t="s">
        <v>1687</v>
      </c>
      <c r="E61" s="323"/>
      <c r="F61" s="323"/>
      <c r="G61" s="323"/>
      <c r="H61" s="323"/>
      <c r="I61" s="323"/>
      <c r="J61" s="323"/>
      <c r="K61" s="321"/>
    </row>
    <row r="62" s="1" customFormat="1" ht="15" customHeight="1">
      <c r="B62" s="319"/>
      <c r="C62" s="325"/>
      <c r="D62" s="328" t="s">
        <v>1688</v>
      </c>
      <c r="E62" s="328"/>
      <c r="F62" s="328"/>
      <c r="G62" s="328"/>
      <c r="H62" s="328"/>
      <c r="I62" s="328"/>
      <c r="J62" s="328"/>
      <c r="K62" s="321"/>
    </row>
    <row r="63" s="1" customFormat="1" ht="15" customHeight="1">
      <c r="B63" s="319"/>
      <c r="C63" s="325"/>
      <c r="D63" s="323" t="s">
        <v>1689</v>
      </c>
      <c r="E63" s="323"/>
      <c r="F63" s="323"/>
      <c r="G63" s="323"/>
      <c r="H63" s="323"/>
      <c r="I63" s="323"/>
      <c r="J63" s="323"/>
      <c r="K63" s="321"/>
    </row>
    <row r="64" s="1" customFormat="1" ht="12.75" customHeight="1">
      <c r="B64" s="319"/>
      <c r="C64" s="325"/>
      <c r="D64" s="325"/>
      <c r="E64" s="329"/>
      <c r="F64" s="325"/>
      <c r="G64" s="325"/>
      <c r="H64" s="325"/>
      <c r="I64" s="325"/>
      <c r="J64" s="325"/>
      <c r="K64" s="321"/>
    </row>
    <row r="65" s="1" customFormat="1" ht="15" customHeight="1">
      <c r="B65" s="319"/>
      <c r="C65" s="325"/>
      <c r="D65" s="323" t="s">
        <v>1690</v>
      </c>
      <c r="E65" s="323"/>
      <c r="F65" s="323"/>
      <c r="G65" s="323"/>
      <c r="H65" s="323"/>
      <c r="I65" s="323"/>
      <c r="J65" s="323"/>
      <c r="K65" s="321"/>
    </row>
    <row r="66" s="1" customFormat="1" ht="15" customHeight="1">
      <c r="B66" s="319"/>
      <c r="C66" s="325"/>
      <c r="D66" s="328" t="s">
        <v>1691</v>
      </c>
      <c r="E66" s="328"/>
      <c r="F66" s="328"/>
      <c r="G66" s="328"/>
      <c r="H66" s="328"/>
      <c r="I66" s="328"/>
      <c r="J66" s="328"/>
      <c r="K66" s="321"/>
    </row>
    <row r="67" s="1" customFormat="1" ht="15" customHeight="1">
      <c r="B67" s="319"/>
      <c r="C67" s="325"/>
      <c r="D67" s="323" t="s">
        <v>1692</v>
      </c>
      <c r="E67" s="323"/>
      <c r="F67" s="323"/>
      <c r="G67" s="323"/>
      <c r="H67" s="323"/>
      <c r="I67" s="323"/>
      <c r="J67" s="323"/>
      <c r="K67" s="321"/>
    </row>
    <row r="68" s="1" customFormat="1" ht="15" customHeight="1">
      <c r="B68" s="319"/>
      <c r="C68" s="325"/>
      <c r="D68" s="323" t="s">
        <v>1693</v>
      </c>
      <c r="E68" s="323"/>
      <c r="F68" s="323"/>
      <c r="G68" s="323"/>
      <c r="H68" s="323"/>
      <c r="I68" s="323"/>
      <c r="J68" s="323"/>
      <c r="K68" s="321"/>
    </row>
    <row r="69" s="1" customFormat="1" ht="15" customHeight="1">
      <c r="B69" s="319"/>
      <c r="C69" s="325"/>
      <c r="D69" s="323" t="s">
        <v>1694</v>
      </c>
      <c r="E69" s="323"/>
      <c r="F69" s="323"/>
      <c r="G69" s="323"/>
      <c r="H69" s="323"/>
      <c r="I69" s="323"/>
      <c r="J69" s="323"/>
      <c r="K69" s="321"/>
    </row>
    <row r="70" s="1" customFormat="1" ht="15" customHeight="1">
      <c r="B70" s="319"/>
      <c r="C70" s="325"/>
      <c r="D70" s="323" t="s">
        <v>1695</v>
      </c>
      <c r="E70" s="323"/>
      <c r="F70" s="323"/>
      <c r="G70" s="323"/>
      <c r="H70" s="323"/>
      <c r="I70" s="323"/>
      <c r="J70" s="323"/>
      <c r="K70" s="321"/>
    </row>
    <row r="71" s="1" customFormat="1" ht="12.75" customHeight="1">
      <c r="B71" s="330"/>
      <c r="C71" s="331"/>
      <c r="D71" s="331"/>
      <c r="E71" s="331"/>
      <c r="F71" s="331"/>
      <c r="G71" s="331"/>
      <c r="H71" s="331"/>
      <c r="I71" s="331"/>
      <c r="J71" s="331"/>
      <c r="K71" s="332"/>
    </row>
    <row r="72" s="1" customFormat="1" ht="18.75" customHeight="1">
      <c r="B72" s="333"/>
      <c r="C72" s="333"/>
      <c r="D72" s="333"/>
      <c r="E72" s="333"/>
      <c r="F72" s="333"/>
      <c r="G72" s="333"/>
      <c r="H72" s="333"/>
      <c r="I72" s="333"/>
      <c r="J72" s="333"/>
      <c r="K72" s="334"/>
    </row>
    <row r="73" s="1" customFormat="1" ht="18.75" customHeight="1">
      <c r="B73" s="334"/>
      <c r="C73" s="334"/>
      <c r="D73" s="334"/>
      <c r="E73" s="334"/>
      <c r="F73" s="334"/>
      <c r="G73" s="334"/>
      <c r="H73" s="334"/>
      <c r="I73" s="334"/>
      <c r="J73" s="334"/>
      <c r="K73" s="334"/>
    </row>
    <row r="74" s="1" customFormat="1" ht="7.5" customHeight="1">
      <c r="B74" s="335"/>
      <c r="C74" s="336"/>
      <c r="D74" s="336"/>
      <c r="E74" s="336"/>
      <c r="F74" s="336"/>
      <c r="G74" s="336"/>
      <c r="H74" s="336"/>
      <c r="I74" s="336"/>
      <c r="J74" s="336"/>
      <c r="K74" s="337"/>
    </row>
    <row r="75" s="1" customFormat="1" ht="45" customHeight="1">
      <c r="B75" s="338"/>
      <c r="C75" s="339" t="s">
        <v>1696</v>
      </c>
      <c r="D75" s="339"/>
      <c r="E75" s="339"/>
      <c r="F75" s="339"/>
      <c r="G75" s="339"/>
      <c r="H75" s="339"/>
      <c r="I75" s="339"/>
      <c r="J75" s="339"/>
      <c r="K75" s="340"/>
    </row>
    <row r="76" s="1" customFormat="1" ht="17.25" customHeight="1">
      <c r="B76" s="338"/>
      <c r="C76" s="341" t="s">
        <v>1697</v>
      </c>
      <c r="D76" s="341"/>
      <c r="E76" s="341"/>
      <c r="F76" s="341" t="s">
        <v>1698</v>
      </c>
      <c r="G76" s="342"/>
      <c r="H76" s="341" t="s">
        <v>64</v>
      </c>
      <c r="I76" s="341" t="s">
        <v>67</v>
      </c>
      <c r="J76" s="341" t="s">
        <v>1699</v>
      </c>
      <c r="K76" s="340"/>
    </row>
    <row r="77" s="1" customFormat="1" ht="17.25" customHeight="1">
      <c r="B77" s="338"/>
      <c r="C77" s="343" t="s">
        <v>1700</v>
      </c>
      <c r="D77" s="343"/>
      <c r="E77" s="343"/>
      <c r="F77" s="344" t="s">
        <v>1701</v>
      </c>
      <c r="G77" s="345"/>
      <c r="H77" s="343"/>
      <c r="I77" s="343"/>
      <c r="J77" s="343" t="s">
        <v>1702</v>
      </c>
      <c r="K77" s="340"/>
    </row>
    <row r="78" s="1" customFormat="1" ht="5.25" customHeight="1">
      <c r="B78" s="338"/>
      <c r="C78" s="346"/>
      <c r="D78" s="346"/>
      <c r="E78" s="346"/>
      <c r="F78" s="346"/>
      <c r="G78" s="347"/>
      <c r="H78" s="346"/>
      <c r="I78" s="346"/>
      <c r="J78" s="346"/>
      <c r="K78" s="340"/>
    </row>
    <row r="79" s="1" customFormat="1" ht="15" customHeight="1">
      <c r="B79" s="338"/>
      <c r="C79" s="326" t="s">
        <v>63</v>
      </c>
      <c r="D79" s="348"/>
      <c r="E79" s="348"/>
      <c r="F79" s="349" t="s">
        <v>1703</v>
      </c>
      <c r="G79" s="350"/>
      <c r="H79" s="326" t="s">
        <v>1704</v>
      </c>
      <c r="I79" s="326" t="s">
        <v>1705</v>
      </c>
      <c r="J79" s="326">
        <v>20</v>
      </c>
      <c r="K79" s="340"/>
    </row>
    <row r="80" s="1" customFormat="1" ht="15" customHeight="1">
      <c r="B80" s="338"/>
      <c r="C80" s="326" t="s">
        <v>1706</v>
      </c>
      <c r="D80" s="326"/>
      <c r="E80" s="326"/>
      <c r="F80" s="349" t="s">
        <v>1703</v>
      </c>
      <c r="G80" s="350"/>
      <c r="H80" s="326" t="s">
        <v>1707</v>
      </c>
      <c r="I80" s="326" t="s">
        <v>1705</v>
      </c>
      <c r="J80" s="326">
        <v>120</v>
      </c>
      <c r="K80" s="340"/>
    </row>
    <row r="81" s="1" customFormat="1" ht="15" customHeight="1">
      <c r="B81" s="351"/>
      <c r="C81" s="326" t="s">
        <v>1708</v>
      </c>
      <c r="D81" s="326"/>
      <c r="E81" s="326"/>
      <c r="F81" s="349" t="s">
        <v>1709</v>
      </c>
      <c r="G81" s="350"/>
      <c r="H81" s="326" t="s">
        <v>1710</v>
      </c>
      <c r="I81" s="326" t="s">
        <v>1705</v>
      </c>
      <c r="J81" s="326">
        <v>50</v>
      </c>
      <c r="K81" s="340"/>
    </row>
    <row r="82" s="1" customFormat="1" ht="15" customHeight="1">
      <c r="B82" s="351"/>
      <c r="C82" s="326" t="s">
        <v>1711</v>
      </c>
      <c r="D82" s="326"/>
      <c r="E82" s="326"/>
      <c r="F82" s="349" t="s">
        <v>1703</v>
      </c>
      <c r="G82" s="350"/>
      <c r="H82" s="326" t="s">
        <v>1712</v>
      </c>
      <c r="I82" s="326" t="s">
        <v>1713</v>
      </c>
      <c r="J82" s="326"/>
      <c r="K82" s="340"/>
    </row>
    <row r="83" s="1" customFormat="1" ht="15" customHeight="1">
      <c r="B83" s="351"/>
      <c r="C83" s="352" t="s">
        <v>1714</v>
      </c>
      <c r="D83" s="352"/>
      <c r="E83" s="352"/>
      <c r="F83" s="353" t="s">
        <v>1709</v>
      </c>
      <c r="G83" s="352"/>
      <c r="H83" s="352" t="s">
        <v>1715</v>
      </c>
      <c r="I83" s="352" t="s">
        <v>1705</v>
      </c>
      <c r="J83" s="352">
        <v>15</v>
      </c>
      <c r="K83" s="340"/>
    </row>
    <row r="84" s="1" customFormat="1" ht="15" customHeight="1">
      <c r="B84" s="351"/>
      <c r="C84" s="352" t="s">
        <v>1716</v>
      </c>
      <c r="D84" s="352"/>
      <c r="E84" s="352"/>
      <c r="F84" s="353" t="s">
        <v>1709</v>
      </c>
      <c r="G84" s="352"/>
      <c r="H84" s="352" t="s">
        <v>1717</v>
      </c>
      <c r="I84" s="352" t="s">
        <v>1705</v>
      </c>
      <c r="J84" s="352">
        <v>15</v>
      </c>
      <c r="K84" s="340"/>
    </row>
    <row r="85" s="1" customFormat="1" ht="15" customHeight="1">
      <c r="B85" s="351"/>
      <c r="C85" s="352" t="s">
        <v>1718</v>
      </c>
      <c r="D85" s="352"/>
      <c r="E85" s="352"/>
      <c r="F85" s="353" t="s">
        <v>1709</v>
      </c>
      <c r="G85" s="352"/>
      <c r="H85" s="352" t="s">
        <v>1719</v>
      </c>
      <c r="I85" s="352" t="s">
        <v>1705</v>
      </c>
      <c r="J85" s="352">
        <v>20</v>
      </c>
      <c r="K85" s="340"/>
    </row>
    <row r="86" s="1" customFormat="1" ht="15" customHeight="1">
      <c r="B86" s="351"/>
      <c r="C86" s="352" t="s">
        <v>1720</v>
      </c>
      <c r="D86" s="352"/>
      <c r="E86" s="352"/>
      <c r="F86" s="353" t="s">
        <v>1709</v>
      </c>
      <c r="G86" s="352"/>
      <c r="H86" s="352" t="s">
        <v>1721</v>
      </c>
      <c r="I86" s="352" t="s">
        <v>1705</v>
      </c>
      <c r="J86" s="352">
        <v>20</v>
      </c>
      <c r="K86" s="340"/>
    </row>
    <row r="87" s="1" customFormat="1" ht="15" customHeight="1">
      <c r="B87" s="351"/>
      <c r="C87" s="326" t="s">
        <v>1722</v>
      </c>
      <c r="D87" s="326"/>
      <c r="E87" s="326"/>
      <c r="F87" s="349" t="s">
        <v>1709</v>
      </c>
      <c r="G87" s="350"/>
      <c r="H87" s="326" t="s">
        <v>1723</v>
      </c>
      <c r="I87" s="326" t="s">
        <v>1705</v>
      </c>
      <c r="J87" s="326">
        <v>50</v>
      </c>
      <c r="K87" s="340"/>
    </row>
    <row r="88" s="1" customFormat="1" ht="15" customHeight="1">
      <c r="B88" s="351"/>
      <c r="C88" s="326" t="s">
        <v>1724</v>
      </c>
      <c r="D88" s="326"/>
      <c r="E88" s="326"/>
      <c r="F88" s="349" t="s">
        <v>1709</v>
      </c>
      <c r="G88" s="350"/>
      <c r="H88" s="326" t="s">
        <v>1725</v>
      </c>
      <c r="I88" s="326" t="s">
        <v>1705</v>
      </c>
      <c r="J88" s="326">
        <v>20</v>
      </c>
      <c r="K88" s="340"/>
    </row>
    <row r="89" s="1" customFormat="1" ht="15" customHeight="1">
      <c r="B89" s="351"/>
      <c r="C89" s="326" t="s">
        <v>1726</v>
      </c>
      <c r="D89" s="326"/>
      <c r="E89" s="326"/>
      <c r="F89" s="349" t="s">
        <v>1709</v>
      </c>
      <c r="G89" s="350"/>
      <c r="H89" s="326" t="s">
        <v>1727</v>
      </c>
      <c r="I89" s="326" t="s">
        <v>1705</v>
      </c>
      <c r="J89" s="326">
        <v>20</v>
      </c>
      <c r="K89" s="340"/>
    </row>
    <row r="90" s="1" customFormat="1" ht="15" customHeight="1">
      <c r="B90" s="351"/>
      <c r="C90" s="326" t="s">
        <v>1728</v>
      </c>
      <c r="D90" s="326"/>
      <c r="E90" s="326"/>
      <c r="F90" s="349" t="s">
        <v>1709</v>
      </c>
      <c r="G90" s="350"/>
      <c r="H90" s="326" t="s">
        <v>1729</v>
      </c>
      <c r="I90" s="326" t="s">
        <v>1705</v>
      </c>
      <c r="J90" s="326">
        <v>50</v>
      </c>
      <c r="K90" s="340"/>
    </row>
    <row r="91" s="1" customFormat="1" ht="15" customHeight="1">
      <c r="B91" s="351"/>
      <c r="C91" s="326" t="s">
        <v>1730</v>
      </c>
      <c r="D91" s="326"/>
      <c r="E91" s="326"/>
      <c r="F91" s="349" t="s">
        <v>1709</v>
      </c>
      <c r="G91" s="350"/>
      <c r="H91" s="326" t="s">
        <v>1730</v>
      </c>
      <c r="I91" s="326" t="s">
        <v>1705</v>
      </c>
      <c r="J91" s="326">
        <v>50</v>
      </c>
      <c r="K91" s="340"/>
    </row>
    <row r="92" s="1" customFormat="1" ht="15" customHeight="1">
      <c r="B92" s="351"/>
      <c r="C92" s="326" t="s">
        <v>1731</v>
      </c>
      <c r="D92" s="326"/>
      <c r="E92" s="326"/>
      <c r="F92" s="349" t="s">
        <v>1709</v>
      </c>
      <c r="G92" s="350"/>
      <c r="H92" s="326" t="s">
        <v>1732</v>
      </c>
      <c r="I92" s="326" t="s">
        <v>1705</v>
      </c>
      <c r="J92" s="326">
        <v>255</v>
      </c>
      <c r="K92" s="340"/>
    </row>
    <row r="93" s="1" customFormat="1" ht="15" customHeight="1">
      <c r="B93" s="351"/>
      <c r="C93" s="326" t="s">
        <v>1733</v>
      </c>
      <c r="D93" s="326"/>
      <c r="E93" s="326"/>
      <c r="F93" s="349" t="s">
        <v>1703</v>
      </c>
      <c r="G93" s="350"/>
      <c r="H93" s="326" t="s">
        <v>1734</v>
      </c>
      <c r="I93" s="326" t="s">
        <v>1735</v>
      </c>
      <c r="J93" s="326"/>
      <c r="K93" s="340"/>
    </row>
    <row r="94" s="1" customFormat="1" ht="15" customHeight="1">
      <c r="B94" s="351"/>
      <c r="C94" s="326" t="s">
        <v>1736</v>
      </c>
      <c r="D94" s="326"/>
      <c r="E94" s="326"/>
      <c r="F94" s="349" t="s">
        <v>1703</v>
      </c>
      <c r="G94" s="350"/>
      <c r="H94" s="326" t="s">
        <v>1737</v>
      </c>
      <c r="I94" s="326" t="s">
        <v>1738</v>
      </c>
      <c r="J94" s="326"/>
      <c r="K94" s="340"/>
    </row>
    <row r="95" s="1" customFormat="1" ht="15" customHeight="1">
      <c r="B95" s="351"/>
      <c r="C95" s="326" t="s">
        <v>1739</v>
      </c>
      <c r="D95" s="326"/>
      <c r="E95" s="326"/>
      <c r="F95" s="349" t="s">
        <v>1703</v>
      </c>
      <c r="G95" s="350"/>
      <c r="H95" s="326" t="s">
        <v>1739</v>
      </c>
      <c r="I95" s="326" t="s">
        <v>1738</v>
      </c>
      <c r="J95" s="326"/>
      <c r="K95" s="340"/>
    </row>
    <row r="96" s="1" customFormat="1" ht="15" customHeight="1">
      <c r="B96" s="351"/>
      <c r="C96" s="326" t="s">
        <v>48</v>
      </c>
      <c r="D96" s="326"/>
      <c r="E96" s="326"/>
      <c r="F96" s="349" t="s">
        <v>1703</v>
      </c>
      <c r="G96" s="350"/>
      <c r="H96" s="326" t="s">
        <v>1740</v>
      </c>
      <c r="I96" s="326" t="s">
        <v>1738</v>
      </c>
      <c r="J96" s="326"/>
      <c r="K96" s="340"/>
    </row>
    <row r="97" s="1" customFormat="1" ht="15" customHeight="1">
      <c r="B97" s="351"/>
      <c r="C97" s="326" t="s">
        <v>58</v>
      </c>
      <c r="D97" s="326"/>
      <c r="E97" s="326"/>
      <c r="F97" s="349" t="s">
        <v>1703</v>
      </c>
      <c r="G97" s="350"/>
      <c r="H97" s="326" t="s">
        <v>1741</v>
      </c>
      <c r="I97" s="326" t="s">
        <v>1738</v>
      </c>
      <c r="J97" s="326"/>
      <c r="K97" s="340"/>
    </row>
    <row r="98" s="1" customFormat="1" ht="15" customHeight="1">
      <c r="B98" s="354"/>
      <c r="C98" s="355"/>
      <c r="D98" s="355"/>
      <c r="E98" s="355"/>
      <c r="F98" s="355"/>
      <c r="G98" s="355"/>
      <c r="H98" s="355"/>
      <c r="I98" s="355"/>
      <c r="J98" s="355"/>
      <c r="K98" s="356"/>
    </row>
    <row r="99" s="1" customFormat="1" ht="18.75" customHeight="1">
      <c r="B99" s="357"/>
      <c r="C99" s="358"/>
      <c r="D99" s="358"/>
      <c r="E99" s="358"/>
      <c r="F99" s="358"/>
      <c r="G99" s="358"/>
      <c r="H99" s="358"/>
      <c r="I99" s="358"/>
      <c r="J99" s="358"/>
      <c r="K99" s="357"/>
    </row>
    <row r="100" s="1" customFormat="1" ht="18.75" customHeight="1">
      <c r="B100" s="334"/>
      <c r="C100" s="334"/>
      <c r="D100" s="334"/>
      <c r="E100" s="334"/>
      <c r="F100" s="334"/>
      <c r="G100" s="334"/>
      <c r="H100" s="334"/>
      <c r="I100" s="334"/>
      <c r="J100" s="334"/>
      <c r="K100" s="334"/>
    </row>
    <row r="101" s="1" customFormat="1" ht="7.5" customHeight="1">
      <c r="B101" s="335"/>
      <c r="C101" s="336"/>
      <c r="D101" s="336"/>
      <c r="E101" s="336"/>
      <c r="F101" s="336"/>
      <c r="G101" s="336"/>
      <c r="H101" s="336"/>
      <c r="I101" s="336"/>
      <c r="J101" s="336"/>
      <c r="K101" s="337"/>
    </row>
    <row r="102" s="1" customFormat="1" ht="45" customHeight="1">
      <c r="B102" s="338"/>
      <c r="C102" s="339" t="s">
        <v>1742</v>
      </c>
      <c r="D102" s="339"/>
      <c r="E102" s="339"/>
      <c r="F102" s="339"/>
      <c r="G102" s="339"/>
      <c r="H102" s="339"/>
      <c r="I102" s="339"/>
      <c r="J102" s="339"/>
      <c r="K102" s="340"/>
    </row>
    <row r="103" s="1" customFormat="1" ht="17.25" customHeight="1">
      <c r="B103" s="338"/>
      <c r="C103" s="341" t="s">
        <v>1697</v>
      </c>
      <c r="D103" s="341"/>
      <c r="E103" s="341"/>
      <c r="F103" s="341" t="s">
        <v>1698</v>
      </c>
      <c r="G103" s="342"/>
      <c r="H103" s="341" t="s">
        <v>64</v>
      </c>
      <c r="I103" s="341" t="s">
        <v>67</v>
      </c>
      <c r="J103" s="341" t="s">
        <v>1699</v>
      </c>
      <c r="K103" s="340"/>
    </row>
    <row r="104" s="1" customFormat="1" ht="17.25" customHeight="1">
      <c r="B104" s="338"/>
      <c r="C104" s="343" t="s">
        <v>1700</v>
      </c>
      <c r="D104" s="343"/>
      <c r="E104" s="343"/>
      <c r="F104" s="344" t="s">
        <v>1701</v>
      </c>
      <c r="G104" s="345"/>
      <c r="H104" s="343"/>
      <c r="I104" s="343"/>
      <c r="J104" s="343" t="s">
        <v>1702</v>
      </c>
      <c r="K104" s="340"/>
    </row>
    <row r="105" s="1" customFormat="1" ht="5.25" customHeight="1">
      <c r="B105" s="338"/>
      <c r="C105" s="341"/>
      <c r="D105" s="341"/>
      <c r="E105" s="341"/>
      <c r="F105" s="341"/>
      <c r="G105" s="359"/>
      <c r="H105" s="341"/>
      <c r="I105" s="341"/>
      <c r="J105" s="341"/>
      <c r="K105" s="340"/>
    </row>
    <row r="106" s="1" customFormat="1" ht="15" customHeight="1">
      <c r="B106" s="338"/>
      <c r="C106" s="326" t="s">
        <v>63</v>
      </c>
      <c r="D106" s="348"/>
      <c r="E106" s="348"/>
      <c r="F106" s="349" t="s">
        <v>1703</v>
      </c>
      <c r="G106" s="326"/>
      <c r="H106" s="326" t="s">
        <v>1743</v>
      </c>
      <c r="I106" s="326" t="s">
        <v>1705</v>
      </c>
      <c r="J106" s="326">
        <v>20</v>
      </c>
      <c r="K106" s="340"/>
    </row>
    <row r="107" s="1" customFormat="1" ht="15" customHeight="1">
      <c r="B107" s="338"/>
      <c r="C107" s="326" t="s">
        <v>1706</v>
      </c>
      <c r="D107" s="326"/>
      <c r="E107" s="326"/>
      <c r="F107" s="349" t="s">
        <v>1703</v>
      </c>
      <c r="G107" s="326"/>
      <c r="H107" s="326" t="s">
        <v>1743</v>
      </c>
      <c r="I107" s="326" t="s">
        <v>1705</v>
      </c>
      <c r="J107" s="326">
        <v>120</v>
      </c>
      <c r="K107" s="340"/>
    </row>
    <row r="108" s="1" customFormat="1" ht="15" customHeight="1">
      <c r="B108" s="351"/>
      <c r="C108" s="326" t="s">
        <v>1708</v>
      </c>
      <c r="D108" s="326"/>
      <c r="E108" s="326"/>
      <c r="F108" s="349" t="s">
        <v>1709</v>
      </c>
      <c r="G108" s="326"/>
      <c r="H108" s="326" t="s">
        <v>1743</v>
      </c>
      <c r="I108" s="326" t="s">
        <v>1705</v>
      </c>
      <c r="J108" s="326">
        <v>50</v>
      </c>
      <c r="K108" s="340"/>
    </row>
    <row r="109" s="1" customFormat="1" ht="15" customHeight="1">
      <c r="B109" s="351"/>
      <c r="C109" s="326" t="s">
        <v>1711</v>
      </c>
      <c r="D109" s="326"/>
      <c r="E109" s="326"/>
      <c r="F109" s="349" t="s">
        <v>1703</v>
      </c>
      <c r="G109" s="326"/>
      <c r="H109" s="326" t="s">
        <v>1743</v>
      </c>
      <c r="I109" s="326" t="s">
        <v>1713</v>
      </c>
      <c r="J109" s="326"/>
      <c r="K109" s="340"/>
    </row>
    <row r="110" s="1" customFormat="1" ht="15" customHeight="1">
      <c r="B110" s="351"/>
      <c r="C110" s="326" t="s">
        <v>1722</v>
      </c>
      <c r="D110" s="326"/>
      <c r="E110" s="326"/>
      <c r="F110" s="349" t="s">
        <v>1709</v>
      </c>
      <c r="G110" s="326"/>
      <c r="H110" s="326" t="s">
        <v>1743</v>
      </c>
      <c r="I110" s="326" t="s">
        <v>1705</v>
      </c>
      <c r="J110" s="326">
        <v>50</v>
      </c>
      <c r="K110" s="340"/>
    </row>
    <row r="111" s="1" customFormat="1" ht="15" customHeight="1">
      <c r="B111" s="351"/>
      <c r="C111" s="326" t="s">
        <v>1730</v>
      </c>
      <c r="D111" s="326"/>
      <c r="E111" s="326"/>
      <c r="F111" s="349" t="s">
        <v>1709</v>
      </c>
      <c r="G111" s="326"/>
      <c r="H111" s="326" t="s">
        <v>1743</v>
      </c>
      <c r="I111" s="326" t="s">
        <v>1705</v>
      </c>
      <c r="J111" s="326">
        <v>50</v>
      </c>
      <c r="K111" s="340"/>
    </row>
    <row r="112" s="1" customFormat="1" ht="15" customHeight="1">
      <c r="B112" s="351"/>
      <c r="C112" s="326" t="s">
        <v>1728</v>
      </c>
      <c r="D112" s="326"/>
      <c r="E112" s="326"/>
      <c r="F112" s="349" t="s">
        <v>1709</v>
      </c>
      <c r="G112" s="326"/>
      <c r="H112" s="326" t="s">
        <v>1743</v>
      </c>
      <c r="I112" s="326" t="s">
        <v>1705</v>
      </c>
      <c r="J112" s="326">
        <v>50</v>
      </c>
      <c r="K112" s="340"/>
    </row>
    <row r="113" s="1" customFormat="1" ht="15" customHeight="1">
      <c r="B113" s="351"/>
      <c r="C113" s="326" t="s">
        <v>63</v>
      </c>
      <c r="D113" s="326"/>
      <c r="E113" s="326"/>
      <c r="F113" s="349" t="s">
        <v>1703</v>
      </c>
      <c r="G113" s="326"/>
      <c r="H113" s="326" t="s">
        <v>1744</v>
      </c>
      <c r="I113" s="326" t="s">
        <v>1705</v>
      </c>
      <c r="J113" s="326">
        <v>20</v>
      </c>
      <c r="K113" s="340"/>
    </row>
    <row r="114" s="1" customFormat="1" ht="15" customHeight="1">
      <c r="B114" s="351"/>
      <c r="C114" s="326" t="s">
        <v>1745</v>
      </c>
      <c r="D114" s="326"/>
      <c r="E114" s="326"/>
      <c r="F114" s="349" t="s">
        <v>1703</v>
      </c>
      <c r="G114" s="326"/>
      <c r="H114" s="326" t="s">
        <v>1746</v>
      </c>
      <c r="I114" s="326" t="s">
        <v>1705</v>
      </c>
      <c r="J114" s="326">
        <v>120</v>
      </c>
      <c r="K114" s="340"/>
    </row>
    <row r="115" s="1" customFormat="1" ht="15" customHeight="1">
      <c r="B115" s="351"/>
      <c r="C115" s="326" t="s">
        <v>48</v>
      </c>
      <c r="D115" s="326"/>
      <c r="E115" s="326"/>
      <c r="F115" s="349" t="s">
        <v>1703</v>
      </c>
      <c r="G115" s="326"/>
      <c r="H115" s="326" t="s">
        <v>1747</v>
      </c>
      <c r="I115" s="326" t="s">
        <v>1738</v>
      </c>
      <c r="J115" s="326"/>
      <c r="K115" s="340"/>
    </row>
    <row r="116" s="1" customFormat="1" ht="15" customHeight="1">
      <c r="B116" s="351"/>
      <c r="C116" s="326" t="s">
        <v>58</v>
      </c>
      <c r="D116" s="326"/>
      <c r="E116" s="326"/>
      <c r="F116" s="349" t="s">
        <v>1703</v>
      </c>
      <c r="G116" s="326"/>
      <c r="H116" s="326" t="s">
        <v>1748</v>
      </c>
      <c r="I116" s="326" t="s">
        <v>1738</v>
      </c>
      <c r="J116" s="326"/>
      <c r="K116" s="340"/>
    </row>
    <row r="117" s="1" customFormat="1" ht="15" customHeight="1">
      <c r="B117" s="351"/>
      <c r="C117" s="326" t="s">
        <v>67</v>
      </c>
      <c r="D117" s="326"/>
      <c r="E117" s="326"/>
      <c r="F117" s="349" t="s">
        <v>1703</v>
      </c>
      <c r="G117" s="326"/>
      <c r="H117" s="326" t="s">
        <v>1749</v>
      </c>
      <c r="I117" s="326" t="s">
        <v>1750</v>
      </c>
      <c r="J117" s="326"/>
      <c r="K117" s="340"/>
    </row>
    <row r="118" s="1" customFormat="1" ht="15" customHeight="1">
      <c r="B118" s="354"/>
      <c r="C118" s="360"/>
      <c r="D118" s="360"/>
      <c r="E118" s="360"/>
      <c r="F118" s="360"/>
      <c r="G118" s="360"/>
      <c r="H118" s="360"/>
      <c r="I118" s="360"/>
      <c r="J118" s="360"/>
      <c r="K118" s="356"/>
    </row>
    <row r="119" s="1" customFormat="1" ht="18.75" customHeight="1">
      <c r="B119" s="361"/>
      <c r="C119" s="362"/>
      <c r="D119" s="362"/>
      <c r="E119" s="362"/>
      <c r="F119" s="363"/>
      <c r="G119" s="362"/>
      <c r="H119" s="362"/>
      <c r="I119" s="362"/>
      <c r="J119" s="362"/>
      <c r="K119" s="361"/>
    </row>
    <row r="120" s="1" customFormat="1" ht="18.75" customHeight="1">
      <c r="B120" s="334"/>
      <c r="C120" s="334"/>
      <c r="D120" s="334"/>
      <c r="E120" s="334"/>
      <c r="F120" s="334"/>
      <c r="G120" s="334"/>
      <c r="H120" s="334"/>
      <c r="I120" s="334"/>
      <c r="J120" s="334"/>
      <c r="K120" s="334"/>
    </row>
    <row r="121" s="1" customFormat="1" ht="7.5" customHeight="1">
      <c r="B121" s="364"/>
      <c r="C121" s="365"/>
      <c r="D121" s="365"/>
      <c r="E121" s="365"/>
      <c r="F121" s="365"/>
      <c r="G121" s="365"/>
      <c r="H121" s="365"/>
      <c r="I121" s="365"/>
      <c r="J121" s="365"/>
      <c r="K121" s="366"/>
    </row>
    <row r="122" s="1" customFormat="1" ht="45" customHeight="1">
      <c r="B122" s="367"/>
      <c r="C122" s="317" t="s">
        <v>1751</v>
      </c>
      <c r="D122" s="317"/>
      <c r="E122" s="317"/>
      <c r="F122" s="317"/>
      <c r="G122" s="317"/>
      <c r="H122" s="317"/>
      <c r="I122" s="317"/>
      <c r="J122" s="317"/>
      <c r="K122" s="368"/>
    </row>
    <row r="123" s="1" customFormat="1" ht="17.25" customHeight="1">
      <c r="B123" s="369"/>
      <c r="C123" s="341" t="s">
        <v>1697</v>
      </c>
      <c r="D123" s="341"/>
      <c r="E123" s="341"/>
      <c r="F123" s="341" t="s">
        <v>1698</v>
      </c>
      <c r="G123" s="342"/>
      <c r="H123" s="341" t="s">
        <v>64</v>
      </c>
      <c r="I123" s="341" t="s">
        <v>67</v>
      </c>
      <c r="J123" s="341" t="s">
        <v>1699</v>
      </c>
      <c r="K123" s="370"/>
    </row>
    <row r="124" s="1" customFormat="1" ht="17.25" customHeight="1">
      <c r="B124" s="369"/>
      <c r="C124" s="343" t="s">
        <v>1700</v>
      </c>
      <c r="D124" s="343"/>
      <c r="E124" s="343"/>
      <c r="F124" s="344" t="s">
        <v>1701</v>
      </c>
      <c r="G124" s="345"/>
      <c r="H124" s="343"/>
      <c r="I124" s="343"/>
      <c r="J124" s="343" t="s">
        <v>1702</v>
      </c>
      <c r="K124" s="370"/>
    </row>
    <row r="125" s="1" customFormat="1" ht="5.25" customHeight="1">
      <c r="B125" s="371"/>
      <c r="C125" s="346"/>
      <c r="D125" s="346"/>
      <c r="E125" s="346"/>
      <c r="F125" s="346"/>
      <c r="G125" s="372"/>
      <c r="H125" s="346"/>
      <c r="I125" s="346"/>
      <c r="J125" s="346"/>
      <c r="K125" s="373"/>
    </row>
    <row r="126" s="1" customFormat="1" ht="15" customHeight="1">
      <c r="B126" s="371"/>
      <c r="C126" s="326" t="s">
        <v>1706</v>
      </c>
      <c r="D126" s="348"/>
      <c r="E126" s="348"/>
      <c r="F126" s="349" t="s">
        <v>1703</v>
      </c>
      <c r="G126" s="326"/>
      <c r="H126" s="326" t="s">
        <v>1743</v>
      </c>
      <c r="I126" s="326" t="s">
        <v>1705</v>
      </c>
      <c r="J126" s="326">
        <v>120</v>
      </c>
      <c r="K126" s="374"/>
    </row>
    <row r="127" s="1" customFormat="1" ht="15" customHeight="1">
      <c r="B127" s="371"/>
      <c r="C127" s="326" t="s">
        <v>1752</v>
      </c>
      <c r="D127" s="326"/>
      <c r="E127" s="326"/>
      <c r="F127" s="349" t="s">
        <v>1703</v>
      </c>
      <c r="G127" s="326"/>
      <c r="H127" s="326" t="s">
        <v>1753</v>
      </c>
      <c r="I127" s="326" t="s">
        <v>1705</v>
      </c>
      <c r="J127" s="326" t="s">
        <v>1754</v>
      </c>
      <c r="K127" s="374"/>
    </row>
    <row r="128" s="1" customFormat="1" ht="15" customHeight="1">
      <c r="B128" s="371"/>
      <c r="C128" s="326" t="s">
        <v>1651</v>
      </c>
      <c r="D128" s="326"/>
      <c r="E128" s="326"/>
      <c r="F128" s="349" t="s">
        <v>1703</v>
      </c>
      <c r="G128" s="326"/>
      <c r="H128" s="326" t="s">
        <v>1755</v>
      </c>
      <c r="I128" s="326" t="s">
        <v>1705</v>
      </c>
      <c r="J128" s="326" t="s">
        <v>1754</v>
      </c>
      <c r="K128" s="374"/>
    </row>
    <row r="129" s="1" customFormat="1" ht="15" customHeight="1">
      <c r="B129" s="371"/>
      <c r="C129" s="326" t="s">
        <v>1714</v>
      </c>
      <c r="D129" s="326"/>
      <c r="E129" s="326"/>
      <c r="F129" s="349" t="s">
        <v>1709</v>
      </c>
      <c r="G129" s="326"/>
      <c r="H129" s="326" t="s">
        <v>1715</v>
      </c>
      <c r="I129" s="326" t="s">
        <v>1705</v>
      </c>
      <c r="J129" s="326">
        <v>15</v>
      </c>
      <c r="K129" s="374"/>
    </row>
    <row r="130" s="1" customFormat="1" ht="15" customHeight="1">
      <c r="B130" s="371"/>
      <c r="C130" s="352" t="s">
        <v>1716</v>
      </c>
      <c r="D130" s="352"/>
      <c r="E130" s="352"/>
      <c r="F130" s="353" t="s">
        <v>1709</v>
      </c>
      <c r="G130" s="352"/>
      <c r="H130" s="352" t="s">
        <v>1717</v>
      </c>
      <c r="I130" s="352" t="s">
        <v>1705</v>
      </c>
      <c r="J130" s="352">
        <v>15</v>
      </c>
      <c r="K130" s="374"/>
    </row>
    <row r="131" s="1" customFormat="1" ht="15" customHeight="1">
      <c r="B131" s="371"/>
      <c r="C131" s="352" t="s">
        <v>1718</v>
      </c>
      <c r="D131" s="352"/>
      <c r="E131" s="352"/>
      <c r="F131" s="353" t="s">
        <v>1709</v>
      </c>
      <c r="G131" s="352"/>
      <c r="H131" s="352" t="s">
        <v>1719</v>
      </c>
      <c r="I131" s="352" t="s">
        <v>1705</v>
      </c>
      <c r="J131" s="352">
        <v>20</v>
      </c>
      <c r="K131" s="374"/>
    </row>
    <row r="132" s="1" customFormat="1" ht="15" customHeight="1">
      <c r="B132" s="371"/>
      <c r="C132" s="352" t="s">
        <v>1720</v>
      </c>
      <c r="D132" s="352"/>
      <c r="E132" s="352"/>
      <c r="F132" s="353" t="s">
        <v>1709</v>
      </c>
      <c r="G132" s="352"/>
      <c r="H132" s="352" t="s">
        <v>1721</v>
      </c>
      <c r="I132" s="352" t="s">
        <v>1705</v>
      </c>
      <c r="J132" s="352">
        <v>20</v>
      </c>
      <c r="K132" s="374"/>
    </row>
    <row r="133" s="1" customFormat="1" ht="15" customHeight="1">
      <c r="B133" s="371"/>
      <c r="C133" s="326" t="s">
        <v>1708</v>
      </c>
      <c r="D133" s="326"/>
      <c r="E133" s="326"/>
      <c r="F133" s="349" t="s">
        <v>1709</v>
      </c>
      <c r="G133" s="326"/>
      <c r="H133" s="326" t="s">
        <v>1743</v>
      </c>
      <c r="I133" s="326" t="s">
        <v>1705</v>
      </c>
      <c r="J133" s="326">
        <v>50</v>
      </c>
      <c r="K133" s="374"/>
    </row>
    <row r="134" s="1" customFormat="1" ht="15" customHeight="1">
      <c r="B134" s="371"/>
      <c r="C134" s="326" t="s">
        <v>1722</v>
      </c>
      <c r="D134" s="326"/>
      <c r="E134" s="326"/>
      <c r="F134" s="349" t="s">
        <v>1709</v>
      </c>
      <c r="G134" s="326"/>
      <c r="H134" s="326" t="s">
        <v>1743</v>
      </c>
      <c r="I134" s="326" t="s">
        <v>1705</v>
      </c>
      <c r="J134" s="326">
        <v>50</v>
      </c>
      <c r="K134" s="374"/>
    </row>
    <row r="135" s="1" customFormat="1" ht="15" customHeight="1">
      <c r="B135" s="371"/>
      <c r="C135" s="326" t="s">
        <v>1728</v>
      </c>
      <c r="D135" s="326"/>
      <c r="E135" s="326"/>
      <c r="F135" s="349" t="s">
        <v>1709</v>
      </c>
      <c r="G135" s="326"/>
      <c r="H135" s="326" t="s">
        <v>1743</v>
      </c>
      <c r="I135" s="326" t="s">
        <v>1705</v>
      </c>
      <c r="J135" s="326">
        <v>50</v>
      </c>
      <c r="K135" s="374"/>
    </row>
    <row r="136" s="1" customFormat="1" ht="15" customHeight="1">
      <c r="B136" s="371"/>
      <c r="C136" s="326" t="s">
        <v>1730</v>
      </c>
      <c r="D136" s="326"/>
      <c r="E136" s="326"/>
      <c r="F136" s="349" t="s">
        <v>1709</v>
      </c>
      <c r="G136" s="326"/>
      <c r="H136" s="326" t="s">
        <v>1743</v>
      </c>
      <c r="I136" s="326" t="s">
        <v>1705</v>
      </c>
      <c r="J136" s="326">
        <v>50</v>
      </c>
      <c r="K136" s="374"/>
    </row>
    <row r="137" s="1" customFormat="1" ht="15" customHeight="1">
      <c r="B137" s="371"/>
      <c r="C137" s="326" t="s">
        <v>1731</v>
      </c>
      <c r="D137" s="326"/>
      <c r="E137" s="326"/>
      <c r="F137" s="349" t="s">
        <v>1709</v>
      </c>
      <c r="G137" s="326"/>
      <c r="H137" s="326" t="s">
        <v>1756</v>
      </c>
      <c r="I137" s="326" t="s">
        <v>1705</v>
      </c>
      <c r="J137" s="326">
        <v>255</v>
      </c>
      <c r="K137" s="374"/>
    </row>
    <row r="138" s="1" customFormat="1" ht="15" customHeight="1">
      <c r="B138" s="371"/>
      <c r="C138" s="326" t="s">
        <v>1733</v>
      </c>
      <c r="D138" s="326"/>
      <c r="E138" s="326"/>
      <c r="F138" s="349" t="s">
        <v>1703</v>
      </c>
      <c r="G138" s="326"/>
      <c r="H138" s="326" t="s">
        <v>1757</v>
      </c>
      <c r="I138" s="326" t="s">
        <v>1735</v>
      </c>
      <c r="J138" s="326"/>
      <c r="K138" s="374"/>
    </row>
    <row r="139" s="1" customFormat="1" ht="15" customHeight="1">
      <c r="B139" s="371"/>
      <c r="C139" s="326" t="s">
        <v>1736</v>
      </c>
      <c r="D139" s="326"/>
      <c r="E139" s="326"/>
      <c r="F139" s="349" t="s">
        <v>1703</v>
      </c>
      <c r="G139" s="326"/>
      <c r="H139" s="326" t="s">
        <v>1758</v>
      </c>
      <c r="I139" s="326" t="s">
        <v>1738</v>
      </c>
      <c r="J139" s="326"/>
      <c r="K139" s="374"/>
    </row>
    <row r="140" s="1" customFormat="1" ht="15" customHeight="1">
      <c r="B140" s="371"/>
      <c r="C140" s="326" t="s">
        <v>1739</v>
      </c>
      <c r="D140" s="326"/>
      <c r="E140" s="326"/>
      <c r="F140" s="349" t="s">
        <v>1703</v>
      </c>
      <c r="G140" s="326"/>
      <c r="H140" s="326" t="s">
        <v>1739</v>
      </c>
      <c r="I140" s="326" t="s">
        <v>1738</v>
      </c>
      <c r="J140" s="326"/>
      <c r="K140" s="374"/>
    </row>
    <row r="141" s="1" customFormat="1" ht="15" customHeight="1">
      <c r="B141" s="371"/>
      <c r="C141" s="326" t="s">
        <v>48</v>
      </c>
      <c r="D141" s="326"/>
      <c r="E141" s="326"/>
      <c r="F141" s="349" t="s">
        <v>1703</v>
      </c>
      <c r="G141" s="326"/>
      <c r="H141" s="326" t="s">
        <v>1759</v>
      </c>
      <c r="I141" s="326" t="s">
        <v>1738</v>
      </c>
      <c r="J141" s="326"/>
      <c r="K141" s="374"/>
    </row>
    <row r="142" s="1" customFormat="1" ht="15" customHeight="1">
      <c r="B142" s="371"/>
      <c r="C142" s="326" t="s">
        <v>1760</v>
      </c>
      <c r="D142" s="326"/>
      <c r="E142" s="326"/>
      <c r="F142" s="349" t="s">
        <v>1703</v>
      </c>
      <c r="G142" s="326"/>
      <c r="H142" s="326" t="s">
        <v>1761</v>
      </c>
      <c r="I142" s="326" t="s">
        <v>1738</v>
      </c>
      <c r="J142" s="326"/>
      <c r="K142" s="374"/>
    </row>
    <row r="143" s="1" customFormat="1" ht="15" customHeight="1">
      <c r="B143" s="375"/>
      <c r="C143" s="376"/>
      <c r="D143" s="376"/>
      <c r="E143" s="376"/>
      <c r="F143" s="376"/>
      <c r="G143" s="376"/>
      <c r="H143" s="376"/>
      <c r="I143" s="376"/>
      <c r="J143" s="376"/>
      <c r="K143" s="377"/>
    </row>
    <row r="144" s="1" customFormat="1" ht="18.75" customHeight="1">
      <c r="B144" s="362"/>
      <c r="C144" s="362"/>
      <c r="D144" s="362"/>
      <c r="E144" s="362"/>
      <c r="F144" s="363"/>
      <c r="G144" s="362"/>
      <c r="H144" s="362"/>
      <c r="I144" s="362"/>
      <c r="J144" s="362"/>
      <c r="K144" s="362"/>
    </row>
    <row r="145" s="1" customFormat="1" ht="18.75" customHeight="1">
      <c r="B145" s="334"/>
      <c r="C145" s="334"/>
      <c r="D145" s="334"/>
      <c r="E145" s="334"/>
      <c r="F145" s="334"/>
      <c r="G145" s="334"/>
      <c r="H145" s="334"/>
      <c r="I145" s="334"/>
      <c r="J145" s="334"/>
      <c r="K145" s="334"/>
    </row>
    <row r="146" s="1" customFormat="1" ht="7.5" customHeight="1">
      <c r="B146" s="335"/>
      <c r="C146" s="336"/>
      <c r="D146" s="336"/>
      <c r="E146" s="336"/>
      <c r="F146" s="336"/>
      <c r="G146" s="336"/>
      <c r="H146" s="336"/>
      <c r="I146" s="336"/>
      <c r="J146" s="336"/>
      <c r="K146" s="337"/>
    </row>
    <row r="147" s="1" customFormat="1" ht="45" customHeight="1">
      <c r="B147" s="338"/>
      <c r="C147" s="339" t="s">
        <v>1762</v>
      </c>
      <c r="D147" s="339"/>
      <c r="E147" s="339"/>
      <c r="F147" s="339"/>
      <c r="G147" s="339"/>
      <c r="H147" s="339"/>
      <c r="I147" s="339"/>
      <c r="J147" s="339"/>
      <c r="K147" s="340"/>
    </row>
    <row r="148" s="1" customFormat="1" ht="17.25" customHeight="1">
      <c r="B148" s="338"/>
      <c r="C148" s="341" t="s">
        <v>1697</v>
      </c>
      <c r="D148" s="341"/>
      <c r="E148" s="341"/>
      <c r="F148" s="341" t="s">
        <v>1698</v>
      </c>
      <c r="G148" s="342"/>
      <c r="H148" s="341" t="s">
        <v>64</v>
      </c>
      <c r="I148" s="341" t="s">
        <v>67</v>
      </c>
      <c r="J148" s="341" t="s">
        <v>1699</v>
      </c>
      <c r="K148" s="340"/>
    </row>
    <row r="149" s="1" customFormat="1" ht="17.25" customHeight="1">
      <c r="B149" s="338"/>
      <c r="C149" s="343" t="s">
        <v>1700</v>
      </c>
      <c r="D149" s="343"/>
      <c r="E149" s="343"/>
      <c r="F149" s="344" t="s">
        <v>1701</v>
      </c>
      <c r="G149" s="345"/>
      <c r="H149" s="343"/>
      <c r="I149" s="343"/>
      <c r="J149" s="343" t="s">
        <v>1702</v>
      </c>
      <c r="K149" s="340"/>
    </row>
    <row r="150" s="1" customFormat="1" ht="5.25" customHeight="1">
      <c r="B150" s="351"/>
      <c r="C150" s="346"/>
      <c r="D150" s="346"/>
      <c r="E150" s="346"/>
      <c r="F150" s="346"/>
      <c r="G150" s="347"/>
      <c r="H150" s="346"/>
      <c r="I150" s="346"/>
      <c r="J150" s="346"/>
      <c r="K150" s="374"/>
    </row>
    <row r="151" s="1" customFormat="1" ht="15" customHeight="1">
      <c r="B151" s="351"/>
      <c r="C151" s="378" t="s">
        <v>1706</v>
      </c>
      <c r="D151" s="326"/>
      <c r="E151" s="326"/>
      <c r="F151" s="379" t="s">
        <v>1703</v>
      </c>
      <c r="G151" s="326"/>
      <c r="H151" s="378" t="s">
        <v>1743</v>
      </c>
      <c r="I151" s="378" t="s">
        <v>1705</v>
      </c>
      <c r="J151" s="378">
        <v>120</v>
      </c>
      <c r="K151" s="374"/>
    </row>
    <row r="152" s="1" customFormat="1" ht="15" customHeight="1">
      <c r="B152" s="351"/>
      <c r="C152" s="378" t="s">
        <v>1752</v>
      </c>
      <c r="D152" s="326"/>
      <c r="E152" s="326"/>
      <c r="F152" s="379" t="s">
        <v>1703</v>
      </c>
      <c r="G152" s="326"/>
      <c r="H152" s="378" t="s">
        <v>1763</v>
      </c>
      <c r="I152" s="378" t="s">
        <v>1705</v>
      </c>
      <c r="J152" s="378" t="s">
        <v>1754</v>
      </c>
      <c r="K152" s="374"/>
    </row>
    <row r="153" s="1" customFormat="1" ht="15" customHeight="1">
      <c r="B153" s="351"/>
      <c r="C153" s="378" t="s">
        <v>1651</v>
      </c>
      <c r="D153" s="326"/>
      <c r="E153" s="326"/>
      <c r="F153" s="379" t="s">
        <v>1703</v>
      </c>
      <c r="G153" s="326"/>
      <c r="H153" s="378" t="s">
        <v>1764</v>
      </c>
      <c r="I153" s="378" t="s">
        <v>1705</v>
      </c>
      <c r="J153" s="378" t="s">
        <v>1754</v>
      </c>
      <c r="K153" s="374"/>
    </row>
    <row r="154" s="1" customFormat="1" ht="15" customHeight="1">
      <c r="B154" s="351"/>
      <c r="C154" s="378" t="s">
        <v>1708</v>
      </c>
      <c r="D154" s="326"/>
      <c r="E154" s="326"/>
      <c r="F154" s="379" t="s">
        <v>1709</v>
      </c>
      <c r="G154" s="326"/>
      <c r="H154" s="378" t="s">
        <v>1743</v>
      </c>
      <c r="I154" s="378" t="s">
        <v>1705</v>
      </c>
      <c r="J154" s="378">
        <v>50</v>
      </c>
      <c r="K154" s="374"/>
    </row>
    <row r="155" s="1" customFormat="1" ht="15" customHeight="1">
      <c r="B155" s="351"/>
      <c r="C155" s="378" t="s">
        <v>1711</v>
      </c>
      <c r="D155" s="326"/>
      <c r="E155" s="326"/>
      <c r="F155" s="379" t="s">
        <v>1703</v>
      </c>
      <c r="G155" s="326"/>
      <c r="H155" s="378" t="s">
        <v>1743</v>
      </c>
      <c r="I155" s="378" t="s">
        <v>1713</v>
      </c>
      <c r="J155" s="378"/>
      <c r="K155" s="374"/>
    </row>
    <row r="156" s="1" customFormat="1" ht="15" customHeight="1">
      <c r="B156" s="351"/>
      <c r="C156" s="378" t="s">
        <v>1722</v>
      </c>
      <c r="D156" s="326"/>
      <c r="E156" s="326"/>
      <c r="F156" s="379" t="s">
        <v>1709</v>
      </c>
      <c r="G156" s="326"/>
      <c r="H156" s="378" t="s">
        <v>1743</v>
      </c>
      <c r="I156" s="378" t="s">
        <v>1705</v>
      </c>
      <c r="J156" s="378">
        <v>50</v>
      </c>
      <c r="K156" s="374"/>
    </row>
    <row r="157" s="1" customFormat="1" ht="15" customHeight="1">
      <c r="B157" s="351"/>
      <c r="C157" s="378" t="s">
        <v>1730</v>
      </c>
      <c r="D157" s="326"/>
      <c r="E157" s="326"/>
      <c r="F157" s="379" t="s">
        <v>1709</v>
      </c>
      <c r="G157" s="326"/>
      <c r="H157" s="378" t="s">
        <v>1743</v>
      </c>
      <c r="I157" s="378" t="s">
        <v>1705</v>
      </c>
      <c r="J157" s="378">
        <v>50</v>
      </c>
      <c r="K157" s="374"/>
    </row>
    <row r="158" s="1" customFormat="1" ht="15" customHeight="1">
      <c r="B158" s="351"/>
      <c r="C158" s="378" t="s">
        <v>1728</v>
      </c>
      <c r="D158" s="326"/>
      <c r="E158" s="326"/>
      <c r="F158" s="379" t="s">
        <v>1709</v>
      </c>
      <c r="G158" s="326"/>
      <c r="H158" s="378" t="s">
        <v>1743</v>
      </c>
      <c r="I158" s="378" t="s">
        <v>1705</v>
      </c>
      <c r="J158" s="378">
        <v>50</v>
      </c>
      <c r="K158" s="374"/>
    </row>
    <row r="159" s="1" customFormat="1" ht="15" customHeight="1">
      <c r="B159" s="351"/>
      <c r="C159" s="378" t="s">
        <v>106</v>
      </c>
      <c r="D159" s="326"/>
      <c r="E159" s="326"/>
      <c r="F159" s="379" t="s">
        <v>1703</v>
      </c>
      <c r="G159" s="326"/>
      <c r="H159" s="378" t="s">
        <v>1765</v>
      </c>
      <c r="I159" s="378" t="s">
        <v>1705</v>
      </c>
      <c r="J159" s="378" t="s">
        <v>1766</v>
      </c>
      <c r="K159" s="374"/>
    </row>
    <row r="160" s="1" customFormat="1" ht="15" customHeight="1">
      <c r="B160" s="351"/>
      <c r="C160" s="378" t="s">
        <v>1767</v>
      </c>
      <c r="D160" s="326"/>
      <c r="E160" s="326"/>
      <c r="F160" s="379" t="s">
        <v>1703</v>
      </c>
      <c r="G160" s="326"/>
      <c r="H160" s="378" t="s">
        <v>1768</v>
      </c>
      <c r="I160" s="378" t="s">
        <v>1738</v>
      </c>
      <c r="J160" s="378"/>
      <c r="K160" s="374"/>
    </row>
    <row r="161" s="1" customFormat="1" ht="15" customHeight="1">
      <c r="B161" s="380"/>
      <c r="C161" s="360"/>
      <c r="D161" s="360"/>
      <c r="E161" s="360"/>
      <c r="F161" s="360"/>
      <c r="G161" s="360"/>
      <c r="H161" s="360"/>
      <c r="I161" s="360"/>
      <c r="J161" s="360"/>
      <c r="K161" s="381"/>
    </row>
    <row r="162" s="1" customFormat="1" ht="18.75" customHeight="1">
      <c r="B162" s="362"/>
      <c r="C162" s="372"/>
      <c r="D162" s="372"/>
      <c r="E162" s="372"/>
      <c r="F162" s="382"/>
      <c r="G162" s="372"/>
      <c r="H162" s="372"/>
      <c r="I162" s="372"/>
      <c r="J162" s="372"/>
      <c r="K162" s="362"/>
    </row>
    <row r="163" s="1" customFormat="1" ht="18.75" customHeight="1">
      <c r="B163" s="334"/>
      <c r="C163" s="334"/>
      <c r="D163" s="334"/>
      <c r="E163" s="334"/>
      <c r="F163" s="334"/>
      <c r="G163" s="334"/>
      <c r="H163" s="334"/>
      <c r="I163" s="334"/>
      <c r="J163" s="334"/>
      <c r="K163" s="334"/>
    </row>
    <row r="164" s="1" customFormat="1" ht="7.5" customHeight="1">
      <c r="B164" s="313"/>
      <c r="C164" s="314"/>
      <c r="D164" s="314"/>
      <c r="E164" s="314"/>
      <c r="F164" s="314"/>
      <c r="G164" s="314"/>
      <c r="H164" s="314"/>
      <c r="I164" s="314"/>
      <c r="J164" s="314"/>
      <c r="K164" s="315"/>
    </row>
    <row r="165" s="1" customFormat="1" ht="45" customHeight="1">
      <c r="B165" s="316"/>
      <c r="C165" s="317" t="s">
        <v>1769</v>
      </c>
      <c r="D165" s="317"/>
      <c r="E165" s="317"/>
      <c r="F165" s="317"/>
      <c r="G165" s="317"/>
      <c r="H165" s="317"/>
      <c r="I165" s="317"/>
      <c r="J165" s="317"/>
      <c r="K165" s="318"/>
    </row>
    <row r="166" s="1" customFormat="1" ht="17.25" customHeight="1">
      <c r="B166" s="316"/>
      <c r="C166" s="341" t="s">
        <v>1697</v>
      </c>
      <c r="D166" s="341"/>
      <c r="E166" s="341"/>
      <c r="F166" s="341" t="s">
        <v>1698</v>
      </c>
      <c r="G166" s="383"/>
      <c r="H166" s="384" t="s">
        <v>64</v>
      </c>
      <c r="I166" s="384" t="s">
        <v>67</v>
      </c>
      <c r="J166" s="341" t="s">
        <v>1699</v>
      </c>
      <c r="K166" s="318"/>
    </row>
    <row r="167" s="1" customFormat="1" ht="17.25" customHeight="1">
      <c r="B167" s="319"/>
      <c r="C167" s="343" t="s">
        <v>1700</v>
      </c>
      <c r="D167" s="343"/>
      <c r="E167" s="343"/>
      <c r="F167" s="344" t="s">
        <v>1701</v>
      </c>
      <c r="G167" s="385"/>
      <c r="H167" s="386"/>
      <c r="I167" s="386"/>
      <c r="J167" s="343" t="s">
        <v>1702</v>
      </c>
      <c r="K167" s="321"/>
    </row>
    <row r="168" s="1" customFormat="1" ht="5.25" customHeight="1">
      <c r="B168" s="351"/>
      <c r="C168" s="346"/>
      <c r="D168" s="346"/>
      <c r="E168" s="346"/>
      <c r="F168" s="346"/>
      <c r="G168" s="347"/>
      <c r="H168" s="346"/>
      <c r="I168" s="346"/>
      <c r="J168" s="346"/>
      <c r="K168" s="374"/>
    </row>
    <row r="169" s="1" customFormat="1" ht="15" customHeight="1">
      <c r="B169" s="351"/>
      <c r="C169" s="326" t="s">
        <v>1706</v>
      </c>
      <c r="D169" s="326"/>
      <c r="E169" s="326"/>
      <c r="F169" s="349" t="s">
        <v>1703</v>
      </c>
      <c r="G169" s="326"/>
      <c r="H169" s="326" t="s">
        <v>1743</v>
      </c>
      <c r="I169" s="326" t="s">
        <v>1705</v>
      </c>
      <c r="J169" s="326">
        <v>120</v>
      </c>
      <c r="K169" s="374"/>
    </row>
    <row r="170" s="1" customFormat="1" ht="15" customHeight="1">
      <c r="B170" s="351"/>
      <c r="C170" s="326" t="s">
        <v>1752</v>
      </c>
      <c r="D170" s="326"/>
      <c r="E170" s="326"/>
      <c r="F170" s="349" t="s">
        <v>1703</v>
      </c>
      <c r="G170" s="326"/>
      <c r="H170" s="326" t="s">
        <v>1753</v>
      </c>
      <c r="I170" s="326" t="s">
        <v>1705</v>
      </c>
      <c r="J170" s="326" t="s">
        <v>1754</v>
      </c>
      <c r="K170" s="374"/>
    </row>
    <row r="171" s="1" customFormat="1" ht="15" customHeight="1">
      <c r="B171" s="351"/>
      <c r="C171" s="326" t="s">
        <v>1651</v>
      </c>
      <c r="D171" s="326"/>
      <c r="E171" s="326"/>
      <c r="F171" s="349" t="s">
        <v>1703</v>
      </c>
      <c r="G171" s="326"/>
      <c r="H171" s="326" t="s">
        <v>1770</v>
      </c>
      <c r="I171" s="326" t="s">
        <v>1705</v>
      </c>
      <c r="J171" s="326" t="s">
        <v>1754</v>
      </c>
      <c r="K171" s="374"/>
    </row>
    <row r="172" s="1" customFormat="1" ht="15" customHeight="1">
      <c r="B172" s="351"/>
      <c r="C172" s="326" t="s">
        <v>1708</v>
      </c>
      <c r="D172" s="326"/>
      <c r="E172" s="326"/>
      <c r="F172" s="349" t="s">
        <v>1709</v>
      </c>
      <c r="G172" s="326"/>
      <c r="H172" s="326" t="s">
        <v>1770</v>
      </c>
      <c r="I172" s="326" t="s">
        <v>1705</v>
      </c>
      <c r="J172" s="326">
        <v>50</v>
      </c>
      <c r="K172" s="374"/>
    </row>
    <row r="173" s="1" customFormat="1" ht="15" customHeight="1">
      <c r="B173" s="351"/>
      <c r="C173" s="326" t="s">
        <v>1711</v>
      </c>
      <c r="D173" s="326"/>
      <c r="E173" s="326"/>
      <c r="F173" s="349" t="s">
        <v>1703</v>
      </c>
      <c r="G173" s="326"/>
      <c r="H173" s="326" t="s">
        <v>1770</v>
      </c>
      <c r="I173" s="326" t="s">
        <v>1713</v>
      </c>
      <c r="J173" s="326"/>
      <c r="K173" s="374"/>
    </row>
    <row r="174" s="1" customFormat="1" ht="15" customHeight="1">
      <c r="B174" s="351"/>
      <c r="C174" s="326" t="s">
        <v>1722</v>
      </c>
      <c r="D174" s="326"/>
      <c r="E174" s="326"/>
      <c r="F174" s="349" t="s">
        <v>1709</v>
      </c>
      <c r="G174" s="326"/>
      <c r="H174" s="326" t="s">
        <v>1770</v>
      </c>
      <c r="I174" s="326" t="s">
        <v>1705</v>
      </c>
      <c r="J174" s="326">
        <v>50</v>
      </c>
      <c r="K174" s="374"/>
    </row>
    <row r="175" s="1" customFormat="1" ht="15" customHeight="1">
      <c r="B175" s="351"/>
      <c r="C175" s="326" t="s">
        <v>1730</v>
      </c>
      <c r="D175" s="326"/>
      <c r="E175" s="326"/>
      <c r="F175" s="349" t="s">
        <v>1709</v>
      </c>
      <c r="G175" s="326"/>
      <c r="H175" s="326" t="s">
        <v>1770</v>
      </c>
      <c r="I175" s="326" t="s">
        <v>1705</v>
      </c>
      <c r="J175" s="326">
        <v>50</v>
      </c>
      <c r="K175" s="374"/>
    </row>
    <row r="176" s="1" customFormat="1" ht="15" customHeight="1">
      <c r="B176" s="351"/>
      <c r="C176" s="326" t="s">
        <v>1728</v>
      </c>
      <c r="D176" s="326"/>
      <c r="E176" s="326"/>
      <c r="F176" s="349" t="s">
        <v>1709</v>
      </c>
      <c r="G176" s="326"/>
      <c r="H176" s="326" t="s">
        <v>1770</v>
      </c>
      <c r="I176" s="326" t="s">
        <v>1705</v>
      </c>
      <c r="J176" s="326">
        <v>50</v>
      </c>
      <c r="K176" s="374"/>
    </row>
    <row r="177" s="1" customFormat="1" ht="15" customHeight="1">
      <c r="B177" s="351"/>
      <c r="C177" s="326" t="s">
        <v>114</v>
      </c>
      <c r="D177" s="326"/>
      <c r="E177" s="326"/>
      <c r="F177" s="349" t="s">
        <v>1703</v>
      </c>
      <c r="G177" s="326"/>
      <c r="H177" s="326" t="s">
        <v>1771</v>
      </c>
      <c r="I177" s="326" t="s">
        <v>1772</v>
      </c>
      <c r="J177" s="326"/>
      <c r="K177" s="374"/>
    </row>
    <row r="178" s="1" customFormat="1" ht="15" customHeight="1">
      <c r="B178" s="351"/>
      <c r="C178" s="326" t="s">
        <v>67</v>
      </c>
      <c r="D178" s="326"/>
      <c r="E178" s="326"/>
      <c r="F178" s="349" t="s">
        <v>1703</v>
      </c>
      <c r="G178" s="326"/>
      <c r="H178" s="326" t="s">
        <v>1773</v>
      </c>
      <c r="I178" s="326" t="s">
        <v>1774</v>
      </c>
      <c r="J178" s="326">
        <v>1</v>
      </c>
      <c r="K178" s="374"/>
    </row>
    <row r="179" s="1" customFormat="1" ht="15" customHeight="1">
      <c r="B179" s="351"/>
      <c r="C179" s="326" t="s">
        <v>63</v>
      </c>
      <c r="D179" s="326"/>
      <c r="E179" s="326"/>
      <c r="F179" s="349" t="s">
        <v>1703</v>
      </c>
      <c r="G179" s="326"/>
      <c r="H179" s="326" t="s">
        <v>1775</v>
      </c>
      <c r="I179" s="326" t="s">
        <v>1705</v>
      </c>
      <c r="J179" s="326">
        <v>20</v>
      </c>
      <c r="K179" s="374"/>
    </row>
    <row r="180" s="1" customFormat="1" ht="15" customHeight="1">
      <c r="B180" s="351"/>
      <c r="C180" s="326" t="s">
        <v>64</v>
      </c>
      <c r="D180" s="326"/>
      <c r="E180" s="326"/>
      <c r="F180" s="349" t="s">
        <v>1703</v>
      </c>
      <c r="G180" s="326"/>
      <c r="H180" s="326" t="s">
        <v>1776</v>
      </c>
      <c r="I180" s="326" t="s">
        <v>1705</v>
      </c>
      <c r="J180" s="326">
        <v>255</v>
      </c>
      <c r="K180" s="374"/>
    </row>
    <row r="181" s="1" customFormat="1" ht="15" customHeight="1">
      <c r="B181" s="351"/>
      <c r="C181" s="326" t="s">
        <v>115</v>
      </c>
      <c r="D181" s="326"/>
      <c r="E181" s="326"/>
      <c r="F181" s="349" t="s">
        <v>1703</v>
      </c>
      <c r="G181" s="326"/>
      <c r="H181" s="326" t="s">
        <v>1667</v>
      </c>
      <c r="I181" s="326" t="s">
        <v>1705</v>
      </c>
      <c r="J181" s="326">
        <v>10</v>
      </c>
      <c r="K181" s="374"/>
    </row>
    <row r="182" s="1" customFormat="1" ht="15" customHeight="1">
      <c r="B182" s="351"/>
      <c r="C182" s="326" t="s">
        <v>116</v>
      </c>
      <c r="D182" s="326"/>
      <c r="E182" s="326"/>
      <c r="F182" s="349" t="s">
        <v>1703</v>
      </c>
      <c r="G182" s="326"/>
      <c r="H182" s="326" t="s">
        <v>1777</v>
      </c>
      <c r="I182" s="326" t="s">
        <v>1738</v>
      </c>
      <c r="J182" s="326"/>
      <c r="K182" s="374"/>
    </row>
    <row r="183" s="1" customFormat="1" ht="15" customHeight="1">
      <c r="B183" s="351"/>
      <c r="C183" s="326" t="s">
        <v>1778</v>
      </c>
      <c r="D183" s="326"/>
      <c r="E183" s="326"/>
      <c r="F183" s="349" t="s">
        <v>1703</v>
      </c>
      <c r="G183" s="326"/>
      <c r="H183" s="326" t="s">
        <v>1779</v>
      </c>
      <c r="I183" s="326" t="s">
        <v>1738</v>
      </c>
      <c r="J183" s="326"/>
      <c r="K183" s="374"/>
    </row>
    <row r="184" s="1" customFormat="1" ht="15" customHeight="1">
      <c r="B184" s="351"/>
      <c r="C184" s="326" t="s">
        <v>1767</v>
      </c>
      <c r="D184" s="326"/>
      <c r="E184" s="326"/>
      <c r="F184" s="349" t="s">
        <v>1703</v>
      </c>
      <c r="G184" s="326"/>
      <c r="H184" s="326" t="s">
        <v>1780</v>
      </c>
      <c r="I184" s="326" t="s">
        <v>1738</v>
      </c>
      <c r="J184" s="326"/>
      <c r="K184" s="374"/>
    </row>
    <row r="185" s="1" customFormat="1" ht="15" customHeight="1">
      <c r="B185" s="351"/>
      <c r="C185" s="326" t="s">
        <v>118</v>
      </c>
      <c r="D185" s="326"/>
      <c r="E185" s="326"/>
      <c r="F185" s="349" t="s">
        <v>1709</v>
      </c>
      <c r="G185" s="326"/>
      <c r="H185" s="326" t="s">
        <v>1781</v>
      </c>
      <c r="I185" s="326" t="s">
        <v>1705</v>
      </c>
      <c r="J185" s="326">
        <v>50</v>
      </c>
      <c r="K185" s="374"/>
    </row>
    <row r="186" s="1" customFormat="1" ht="15" customHeight="1">
      <c r="B186" s="351"/>
      <c r="C186" s="326" t="s">
        <v>1782</v>
      </c>
      <c r="D186" s="326"/>
      <c r="E186" s="326"/>
      <c r="F186" s="349" t="s">
        <v>1709</v>
      </c>
      <c r="G186" s="326"/>
      <c r="H186" s="326" t="s">
        <v>1783</v>
      </c>
      <c r="I186" s="326" t="s">
        <v>1784</v>
      </c>
      <c r="J186" s="326"/>
      <c r="K186" s="374"/>
    </row>
    <row r="187" s="1" customFormat="1" ht="15" customHeight="1">
      <c r="B187" s="351"/>
      <c r="C187" s="326" t="s">
        <v>1785</v>
      </c>
      <c r="D187" s="326"/>
      <c r="E187" s="326"/>
      <c r="F187" s="349" t="s">
        <v>1709</v>
      </c>
      <c r="G187" s="326"/>
      <c r="H187" s="326" t="s">
        <v>1786</v>
      </c>
      <c r="I187" s="326" t="s">
        <v>1784</v>
      </c>
      <c r="J187" s="326"/>
      <c r="K187" s="374"/>
    </row>
    <row r="188" s="1" customFormat="1" ht="15" customHeight="1">
      <c r="B188" s="351"/>
      <c r="C188" s="326" t="s">
        <v>1787</v>
      </c>
      <c r="D188" s="326"/>
      <c r="E188" s="326"/>
      <c r="F188" s="349" t="s">
        <v>1709</v>
      </c>
      <c r="G188" s="326"/>
      <c r="H188" s="326" t="s">
        <v>1788</v>
      </c>
      <c r="I188" s="326" t="s">
        <v>1784</v>
      </c>
      <c r="J188" s="326"/>
      <c r="K188" s="374"/>
    </row>
    <row r="189" s="1" customFormat="1" ht="15" customHeight="1">
      <c r="B189" s="351"/>
      <c r="C189" s="387" t="s">
        <v>1789</v>
      </c>
      <c r="D189" s="326"/>
      <c r="E189" s="326"/>
      <c r="F189" s="349" t="s">
        <v>1709</v>
      </c>
      <c r="G189" s="326"/>
      <c r="H189" s="326" t="s">
        <v>1790</v>
      </c>
      <c r="I189" s="326" t="s">
        <v>1791</v>
      </c>
      <c r="J189" s="388" t="s">
        <v>1792</v>
      </c>
      <c r="K189" s="374"/>
    </row>
    <row r="190" s="18" customFormat="1" ht="15" customHeight="1">
      <c r="B190" s="389"/>
      <c r="C190" s="390" t="s">
        <v>1793</v>
      </c>
      <c r="D190" s="391"/>
      <c r="E190" s="391"/>
      <c r="F190" s="392" t="s">
        <v>1709</v>
      </c>
      <c r="G190" s="391"/>
      <c r="H190" s="391" t="s">
        <v>1794</v>
      </c>
      <c r="I190" s="391" t="s">
        <v>1791</v>
      </c>
      <c r="J190" s="393" t="s">
        <v>1792</v>
      </c>
      <c r="K190" s="394"/>
    </row>
    <row r="191" s="1" customFormat="1" ht="15" customHeight="1">
      <c r="B191" s="351"/>
      <c r="C191" s="387" t="s">
        <v>52</v>
      </c>
      <c r="D191" s="326"/>
      <c r="E191" s="326"/>
      <c r="F191" s="349" t="s">
        <v>1703</v>
      </c>
      <c r="G191" s="326"/>
      <c r="H191" s="323" t="s">
        <v>1795</v>
      </c>
      <c r="I191" s="326" t="s">
        <v>1796</v>
      </c>
      <c r="J191" s="326"/>
      <c r="K191" s="374"/>
    </row>
    <row r="192" s="1" customFormat="1" ht="15" customHeight="1">
      <c r="B192" s="351"/>
      <c r="C192" s="387" t="s">
        <v>1797</v>
      </c>
      <c r="D192" s="326"/>
      <c r="E192" s="326"/>
      <c r="F192" s="349" t="s">
        <v>1703</v>
      </c>
      <c r="G192" s="326"/>
      <c r="H192" s="326" t="s">
        <v>1798</v>
      </c>
      <c r="I192" s="326" t="s">
        <v>1738</v>
      </c>
      <c r="J192" s="326"/>
      <c r="K192" s="374"/>
    </row>
    <row r="193" s="1" customFormat="1" ht="15" customHeight="1">
      <c r="B193" s="351"/>
      <c r="C193" s="387" t="s">
        <v>1799</v>
      </c>
      <c r="D193" s="326"/>
      <c r="E193" s="326"/>
      <c r="F193" s="349" t="s">
        <v>1703</v>
      </c>
      <c r="G193" s="326"/>
      <c r="H193" s="326" t="s">
        <v>1800</v>
      </c>
      <c r="I193" s="326" t="s">
        <v>1738</v>
      </c>
      <c r="J193" s="326"/>
      <c r="K193" s="374"/>
    </row>
    <row r="194" s="1" customFormat="1" ht="15" customHeight="1">
      <c r="B194" s="351"/>
      <c r="C194" s="387" t="s">
        <v>1801</v>
      </c>
      <c r="D194" s="326"/>
      <c r="E194" s="326"/>
      <c r="F194" s="349" t="s">
        <v>1709</v>
      </c>
      <c r="G194" s="326"/>
      <c r="H194" s="326" t="s">
        <v>1802</v>
      </c>
      <c r="I194" s="326" t="s">
        <v>1738</v>
      </c>
      <c r="J194" s="326"/>
      <c r="K194" s="374"/>
    </row>
    <row r="195" s="1" customFormat="1" ht="15" customHeight="1">
      <c r="B195" s="380"/>
      <c r="C195" s="395"/>
      <c r="D195" s="360"/>
      <c r="E195" s="360"/>
      <c r="F195" s="360"/>
      <c r="G195" s="360"/>
      <c r="H195" s="360"/>
      <c r="I195" s="360"/>
      <c r="J195" s="360"/>
      <c r="K195" s="381"/>
    </row>
    <row r="196" s="1" customFormat="1" ht="18.75" customHeight="1">
      <c r="B196" s="362"/>
      <c r="C196" s="372"/>
      <c r="D196" s="372"/>
      <c r="E196" s="372"/>
      <c r="F196" s="382"/>
      <c r="G196" s="372"/>
      <c r="H196" s="372"/>
      <c r="I196" s="372"/>
      <c r="J196" s="372"/>
      <c r="K196" s="362"/>
    </row>
    <row r="197" s="1" customFormat="1" ht="18.75" customHeight="1">
      <c r="B197" s="362"/>
      <c r="C197" s="372"/>
      <c r="D197" s="372"/>
      <c r="E197" s="372"/>
      <c r="F197" s="382"/>
      <c r="G197" s="372"/>
      <c r="H197" s="372"/>
      <c r="I197" s="372"/>
      <c r="J197" s="372"/>
      <c r="K197" s="362"/>
    </row>
    <row r="198" s="1" customFormat="1" ht="18.75" customHeight="1">
      <c r="B198" s="334"/>
      <c r="C198" s="334"/>
      <c r="D198" s="334"/>
      <c r="E198" s="334"/>
      <c r="F198" s="334"/>
      <c r="G198" s="334"/>
      <c r="H198" s="334"/>
      <c r="I198" s="334"/>
      <c r="J198" s="334"/>
      <c r="K198" s="334"/>
    </row>
    <row r="199" s="1" customFormat="1" ht="13.5">
      <c r="B199" s="313"/>
      <c r="C199" s="314"/>
      <c r="D199" s="314"/>
      <c r="E199" s="314"/>
      <c r="F199" s="314"/>
      <c r="G199" s="314"/>
      <c r="H199" s="314"/>
      <c r="I199" s="314"/>
      <c r="J199" s="314"/>
      <c r="K199" s="315"/>
    </row>
    <row r="200" s="1" customFormat="1" ht="21">
      <c r="B200" s="316"/>
      <c r="C200" s="317" t="s">
        <v>1803</v>
      </c>
      <c r="D200" s="317"/>
      <c r="E200" s="317"/>
      <c r="F200" s="317"/>
      <c r="G200" s="317"/>
      <c r="H200" s="317"/>
      <c r="I200" s="317"/>
      <c r="J200" s="317"/>
      <c r="K200" s="318"/>
    </row>
    <row r="201" s="1" customFormat="1" ht="25.5" customHeight="1">
      <c r="B201" s="316"/>
      <c r="C201" s="396" t="s">
        <v>1804</v>
      </c>
      <c r="D201" s="396"/>
      <c r="E201" s="396"/>
      <c r="F201" s="396" t="s">
        <v>1805</v>
      </c>
      <c r="G201" s="397"/>
      <c r="H201" s="396" t="s">
        <v>1806</v>
      </c>
      <c r="I201" s="396"/>
      <c r="J201" s="396"/>
      <c r="K201" s="318"/>
    </row>
    <row r="202" s="1" customFormat="1" ht="5.25" customHeight="1">
      <c r="B202" s="351"/>
      <c r="C202" s="346"/>
      <c r="D202" s="346"/>
      <c r="E202" s="346"/>
      <c r="F202" s="346"/>
      <c r="G202" s="372"/>
      <c r="H202" s="346"/>
      <c r="I202" s="346"/>
      <c r="J202" s="346"/>
      <c r="K202" s="374"/>
    </row>
    <row r="203" s="1" customFormat="1" ht="15" customHeight="1">
      <c r="B203" s="351"/>
      <c r="C203" s="326" t="s">
        <v>1796</v>
      </c>
      <c r="D203" s="326"/>
      <c r="E203" s="326"/>
      <c r="F203" s="349" t="s">
        <v>53</v>
      </c>
      <c r="G203" s="326"/>
      <c r="H203" s="326" t="s">
        <v>1807</v>
      </c>
      <c r="I203" s="326"/>
      <c r="J203" s="326"/>
      <c r="K203" s="374"/>
    </row>
    <row r="204" s="1" customFormat="1" ht="15" customHeight="1">
      <c r="B204" s="351"/>
      <c r="C204" s="326"/>
      <c r="D204" s="326"/>
      <c r="E204" s="326"/>
      <c r="F204" s="349" t="s">
        <v>54</v>
      </c>
      <c r="G204" s="326"/>
      <c r="H204" s="326" t="s">
        <v>1808</v>
      </c>
      <c r="I204" s="326"/>
      <c r="J204" s="326"/>
      <c r="K204" s="374"/>
    </row>
    <row r="205" s="1" customFormat="1" ht="15" customHeight="1">
      <c r="B205" s="351"/>
      <c r="C205" s="326"/>
      <c r="D205" s="326"/>
      <c r="E205" s="326"/>
      <c r="F205" s="349" t="s">
        <v>57</v>
      </c>
      <c r="G205" s="326"/>
      <c r="H205" s="326" t="s">
        <v>1809</v>
      </c>
      <c r="I205" s="326"/>
      <c r="J205" s="326"/>
      <c r="K205" s="374"/>
    </row>
    <row r="206" s="1" customFormat="1" ht="15" customHeight="1">
      <c r="B206" s="351"/>
      <c r="C206" s="326"/>
      <c r="D206" s="326"/>
      <c r="E206" s="326"/>
      <c r="F206" s="349" t="s">
        <v>55</v>
      </c>
      <c r="G206" s="326"/>
      <c r="H206" s="326" t="s">
        <v>1810</v>
      </c>
      <c r="I206" s="326"/>
      <c r="J206" s="326"/>
      <c r="K206" s="374"/>
    </row>
    <row r="207" s="1" customFormat="1" ht="15" customHeight="1">
      <c r="B207" s="351"/>
      <c r="C207" s="326"/>
      <c r="D207" s="326"/>
      <c r="E207" s="326"/>
      <c r="F207" s="349" t="s">
        <v>56</v>
      </c>
      <c r="G207" s="326"/>
      <c r="H207" s="326" t="s">
        <v>1811</v>
      </c>
      <c r="I207" s="326"/>
      <c r="J207" s="326"/>
      <c r="K207" s="374"/>
    </row>
    <row r="208" s="1" customFormat="1" ht="15" customHeight="1">
      <c r="B208" s="351"/>
      <c r="C208" s="326"/>
      <c r="D208" s="326"/>
      <c r="E208" s="326"/>
      <c r="F208" s="349"/>
      <c r="G208" s="326"/>
      <c r="H208" s="326"/>
      <c r="I208" s="326"/>
      <c r="J208" s="326"/>
      <c r="K208" s="374"/>
    </row>
    <row r="209" s="1" customFormat="1" ht="15" customHeight="1">
      <c r="B209" s="351"/>
      <c r="C209" s="326" t="s">
        <v>1750</v>
      </c>
      <c r="D209" s="326"/>
      <c r="E209" s="326"/>
      <c r="F209" s="349" t="s">
        <v>94</v>
      </c>
      <c r="G209" s="326"/>
      <c r="H209" s="326" t="s">
        <v>1812</v>
      </c>
      <c r="I209" s="326"/>
      <c r="J209" s="326"/>
      <c r="K209" s="374"/>
    </row>
    <row r="210" s="1" customFormat="1" ht="15" customHeight="1">
      <c r="B210" s="351"/>
      <c r="C210" s="326"/>
      <c r="D210" s="326"/>
      <c r="E210" s="326"/>
      <c r="F210" s="349" t="s">
        <v>1646</v>
      </c>
      <c r="G210" s="326"/>
      <c r="H210" s="326" t="s">
        <v>1647</v>
      </c>
      <c r="I210" s="326"/>
      <c r="J210" s="326"/>
      <c r="K210" s="374"/>
    </row>
    <row r="211" s="1" customFormat="1" ht="15" customHeight="1">
      <c r="B211" s="351"/>
      <c r="C211" s="326"/>
      <c r="D211" s="326"/>
      <c r="E211" s="326"/>
      <c r="F211" s="349" t="s">
        <v>1644</v>
      </c>
      <c r="G211" s="326"/>
      <c r="H211" s="326" t="s">
        <v>1813</v>
      </c>
      <c r="I211" s="326"/>
      <c r="J211" s="326"/>
      <c r="K211" s="374"/>
    </row>
    <row r="212" s="1" customFormat="1" ht="15" customHeight="1">
      <c r="B212" s="398"/>
      <c r="C212" s="326"/>
      <c r="D212" s="326"/>
      <c r="E212" s="326"/>
      <c r="F212" s="349" t="s">
        <v>89</v>
      </c>
      <c r="G212" s="387"/>
      <c r="H212" s="378" t="s">
        <v>1648</v>
      </c>
      <c r="I212" s="378"/>
      <c r="J212" s="378"/>
      <c r="K212" s="399"/>
    </row>
    <row r="213" s="1" customFormat="1" ht="15" customHeight="1">
      <c r="B213" s="398"/>
      <c r="C213" s="326"/>
      <c r="D213" s="326"/>
      <c r="E213" s="326"/>
      <c r="F213" s="349" t="s">
        <v>1649</v>
      </c>
      <c r="G213" s="387"/>
      <c r="H213" s="378" t="s">
        <v>1814</v>
      </c>
      <c r="I213" s="378"/>
      <c r="J213" s="378"/>
      <c r="K213" s="399"/>
    </row>
    <row r="214" s="1" customFormat="1" ht="15" customHeight="1">
      <c r="B214" s="398"/>
      <c r="C214" s="326"/>
      <c r="D214" s="326"/>
      <c r="E214" s="326"/>
      <c r="F214" s="349"/>
      <c r="G214" s="387"/>
      <c r="H214" s="378"/>
      <c r="I214" s="378"/>
      <c r="J214" s="378"/>
      <c r="K214" s="399"/>
    </row>
    <row r="215" s="1" customFormat="1" ht="15" customHeight="1">
      <c r="B215" s="398"/>
      <c r="C215" s="326" t="s">
        <v>1774</v>
      </c>
      <c r="D215" s="326"/>
      <c r="E215" s="326"/>
      <c r="F215" s="349">
        <v>1</v>
      </c>
      <c r="G215" s="387"/>
      <c r="H215" s="378" t="s">
        <v>1815</v>
      </c>
      <c r="I215" s="378"/>
      <c r="J215" s="378"/>
      <c r="K215" s="399"/>
    </row>
    <row r="216" s="1" customFormat="1" ht="15" customHeight="1">
      <c r="B216" s="398"/>
      <c r="C216" s="326"/>
      <c r="D216" s="326"/>
      <c r="E216" s="326"/>
      <c r="F216" s="349">
        <v>2</v>
      </c>
      <c r="G216" s="387"/>
      <c r="H216" s="378" t="s">
        <v>1816</v>
      </c>
      <c r="I216" s="378"/>
      <c r="J216" s="378"/>
      <c r="K216" s="399"/>
    </row>
    <row r="217" s="1" customFormat="1" ht="15" customHeight="1">
      <c r="B217" s="398"/>
      <c r="C217" s="326"/>
      <c r="D217" s="326"/>
      <c r="E217" s="326"/>
      <c r="F217" s="349">
        <v>3</v>
      </c>
      <c r="G217" s="387"/>
      <c r="H217" s="378" t="s">
        <v>1817</v>
      </c>
      <c r="I217" s="378"/>
      <c r="J217" s="378"/>
      <c r="K217" s="399"/>
    </row>
    <row r="218" s="1" customFormat="1" ht="15" customHeight="1">
      <c r="B218" s="398"/>
      <c r="C218" s="326"/>
      <c r="D218" s="326"/>
      <c r="E218" s="326"/>
      <c r="F218" s="349">
        <v>4</v>
      </c>
      <c r="G218" s="387"/>
      <c r="H218" s="378" t="s">
        <v>1818</v>
      </c>
      <c r="I218" s="378"/>
      <c r="J218" s="378"/>
      <c r="K218" s="399"/>
    </row>
    <row r="219" s="1" customFormat="1" ht="12.75" customHeight="1">
      <c r="B219" s="400"/>
      <c r="C219" s="401"/>
      <c r="D219" s="401"/>
      <c r="E219" s="401"/>
      <c r="F219" s="401"/>
      <c r="G219" s="401"/>
      <c r="H219" s="401"/>
      <c r="I219" s="401"/>
      <c r="J219" s="401"/>
      <c r="K219" s="40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Martina Zamlinská</dc:creator>
  <cp:lastModifiedBy>Martina Zamlinská</cp:lastModifiedBy>
  <dcterms:created xsi:type="dcterms:W3CDTF">2024-09-25T10:26:48Z</dcterms:created>
  <dcterms:modified xsi:type="dcterms:W3CDTF">2024-09-25T10:26:58Z</dcterms:modified>
</cp:coreProperties>
</file>