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. 2026\VST - AČOV UN\ZD\"/>
    </mc:Choice>
  </mc:AlternateContent>
  <xr:revisionPtr revIDLastSave="0" documentId="13_ncr:1_{7108264D-CB27-4984-9BA9-5EE37DBB6A83}" xr6:coauthVersionLast="47" xr6:coauthVersionMax="47" xr10:uidLastSave="{00000000-0000-0000-0000-000000000000}"/>
  <bookViews>
    <workbookView xWindow="-108" yWindow="-108" windowWidth="23256" windowHeight="12456" tabRatio="882" xr2:uid="{00000000-000D-0000-FFFF-FFFF00000000}"/>
  </bookViews>
  <sheets>
    <sheet name="Stavba" sheetId="38" r:id="rId1"/>
    <sheet name="SO 07-8" sheetId="69" r:id="rId2"/>
    <sheet name="PS 07" sheetId="60" r:id="rId3"/>
    <sheet name="PS 14,16" sheetId="59" r:id="rId4"/>
    <sheet name="VON" sheetId="6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" localSheetId="3">'[1]B_ STROJNÍ'!#REF!</definedName>
    <definedName name="_" localSheetId="4">'[1]B_ STROJNÍ'!#REF!</definedName>
    <definedName name="_">'[1]B_ STROJNÍ'!#REF!</definedName>
    <definedName name="_1_" localSheetId="3">'[2]B. STROJNÍ'!#REF!</definedName>
    <definedName name="_1_" localSheetId="4">'[2]B. STROJNÍ'!#REF!</definedName>
    <definedName name="_2_">'[2]B. STROJNÍ'!#REF!</definedName>
    <definedName name="_3_">'[2]B. STROJNÍ'!#REF!</definedName>
    <definedName name="aa" localSheetId="2">#REF!</definedName>
    <definedName name="aa">#REF!</definedName>
    <definedName name="aaa" localSheetId="2">#REF!</definedName>
    <definedName name="aaa">#REF!</definedName>
    <definedName name="abc">'[3]Krycí list'!$A$7</definedName>
    <definedName name="bbb" localSheetId="2">#REF!</definedName>
    <definedName name="bbb">#REF!</definedName>
    <definedName name="bbbb" localSheetId="2">#REF!</definedName>
    <definedName name="bbbb">#REF!</definedName>
    <definedName name="bgb" localSheetId="2">#REF!</definedName>
    <definedName name="bgb">#REF!</definedName>
    <definedName name="CelkemObjekty" localSheetId="0">Stavba!$F$20</definedName>
    <definedName name="CenaCelkem" localSheetId="1">[4]Stavba!$G$29</definedName>
    <definedName name="CenaCelkem">[5]Stavba!$G$29</definedName>
    <definedName name="cisloobjektu" localSheetId="2">#REF!</definedName>
    <definedName name="cisloobjektu" localSheetId="3">#REF!</definedName>
    <definedName name="cisloobjektu" localSheetId="4">#REF!</definedName>
    <definedName name="cisloobjektu">#REF!</definedName>
    <definedName name="CisloRozpoctu" localSheetId="1">'[6]Krycí list'!$C$2</definedName>
    <definedName name="CisloRozpoctu">'[3]Krycí list'!$C$2</definedName>
    <definedName name="cislostavby" localSheetId="2">#REF!</definedName>
    <definedName name="cislostavby" localSheetId="3">#REF!</definedName>
    <definedName name="cislostavby" localSheetId="1">'[6]Krycí list'!$A$7</definedName>
    <definedName name="CisloStavby" localSheetId="0">Stavba!$D$5</definedName>
    <definedName name="cislostavby" localSheetId="4">#REF!</definedName>
    <definedName name="cislostavby">#REF!</definedName>
    <definedName name="cvcv" localSheetId="2">#REF!</definedName>
    <definedName name="cvcv">#REF!</definedName>
    <definedName name="cvvxc" localSheetId="2">#REF!</definedName>
    <definedName name="cvvxc">#REF!</definedName>
    <definedName name="d" localSheetId="2">#REF!</definedName>
    <definedName name="d" localSheetId="3">#REF!</definedName>
    <definedName name="d" localSheetId="4">#REF!</definedName>
    <definedName name="d">#REF!</definedName>
    <definedName name="dadresa" localSheetId="0">Stavba!#REF!</definedName>
    <definedName name="Datum" localSheetId="2">#REF!</definedName>
    <definedName name="Datum" localSheetId="3">#REF!</definedName>
    <definedName name="Datum" localSheetId="4">#REF!</definedName>
    <definedName name="Datum">#REF!</definedName>
    <definedName name="DIČ" localSheetId="0">Stavba!#REF!</definedName>
    <definedName name="Dil" localSheetId="2">#REF!</definedName>
    <definedName name="Dil" localSheetId="3">#REF!</definedName>
    <definedName name="Dil" localSheetId="4">#REF!</definedName>
    <definedName name="Dil">#REF!</definedName>
    <definedName name="dmisto" localSheetId="0">Stavba!#REF!</definedName>
    <definedName name="Dodavka" localSheetId="2">#REF!</definedName>
    <definedName name="Dodavka" localSheetId="3">#REF!</definedName>
    <definedName name="Dodavka" localSheetId="4">#REF!</definedName>
    <definedName name="Dodavka">#REF!</definedName>
    <definedName name="Dodavka0" localSheetId="2">#REF!</definedName>
    <definedName name="Dodavka0" localSheetId="3">#REF!</definedName>
    <definedName name="Dodavka0" localSheetId="4">#REF!</definedName>
    <definedName name="Dodavka0">#REF!</definedName>
    <definedName name="DPHSni" localSheetId="1">[4]Stavba!$G$24</definedName>
    <definedName name="DPHSni">[5]Stavba!$G$24</definedName>
    <definedName name="DPHZakl" localSheetId="1">[4]Stavba!$G$26</definedName>
    <definedName name="DPHZakl">[5]Stavba!$G$26</definedName>
    <definedName name="dpsc" localSheetId="0">Stavba!#REF!</definedName>
    <definedName name="ee" localSheetId="2">'[7]B. STROJNÍ'!#REF!</definedName>
    <definedName name="ee">'[7]B. STROJNÍ'!#REF!</definedName>
    <definedName name="eewewew" localSheetId="2">#REF!</definedName>
    <definedName name="eewewew">#REF!</definedName>
    <definedName name="ewffew" localSheetId="2">#REF!</definedName>
    <definedName name="ewffew">#REF!</definedName>
    <definedName name="Excel_BuiltIn__FilterDatabase_2" localSheetId="2">'[8]STAVEBNÍ OBJEKTY'!#REF!</definedName>
    <definedName name="Excel_BuiltIn__FilterDatabase_2" localSheetId="3">'[8]STAVEBNÍ OBJEKTY'!#REF!</definedName>
    <definedName name="Excel_BuiltIn__FilterDatabase_2" localSheetId="4">'[8]STAVEBNÍ OBJEKTY'!#REF!</definedName>
    <definedName name="Excel_BuiltIn__FilterDatabase_2">'[8]STAVEBNÍ OBJEKTY'!#REF!</definedName>
    <definedName name="Excel_BuiltIn__FilterDatabase_4" localSheetId="2">[8]ELEKTRO!#REF!</definedName>
    <definedName name="Excel_BuiltIn__FilterDatabase_4" localSheetId="3">[8]ELEKTRO!#REF!</definedName>
    <definedName name="Excel_BuiltIn__FilterDatabase_4" localSheetId="4">[8]ELEKTRO!#REF!</definedName>
    <definedName name="Excel_BuiltIn__FilterDatabase_4">[8]ELEKTRO!#REF!</definedName>
    <definedName name="Excel_BuiltIn__FilterDatabase_5" localSheetId="2">[8]ASŘTP!#REF!</definedName>
    <definedName name="Excel_BuiltIn__FilterDatabase_5" localSheetId="3">[8]ASŘTP!#REF!</definedName>
    <definedName name="Excel_BuiltIn__FilterDatabase_5" localSheetId="4">[8]ASŘTP!#REF!</definedName>
    <definedName name="Excel_BuiltIn__FilterDatabase_5">[8]ASŘTP!#REF!</definedName>
    <definedName name="Excel_BuiltIn__FilterDatabase_6" localSheetId="2">[8]OSTATNÍ!#REF!</definedName>
    <definedName name="Excel_BuiltIn__FilterDatabase_6" localSheetId="3">[8]OSTATNÍ!#REF!</definedName>
    <definedName name="Excel_BuiltIn__FilterDatabase_6" localSheetId="4">[8]OSTATNÍ!#REF!</definedName>
    <definedName name="Excel_BuiltIn__FilterDatabase_6">[8]OSTATNÍ!#REF!</definedName>
    <definedName name="Excel_BuiltIn_Print_Area_10">"$#REF!.$A$1:$O$230"</definedName>
    <definedName name="Excel_BuiltIn_Print_Area_11">"$#REF!.$A$1:$O$11"</definedName>
    <definedName name="Excel_BuiltIn_Print_Area_12">"$#REF!.$A$1:$O$19"</definedName>
    <definedName name="Excel_BuiltIn_Print_Area_13">"$#REF!.$A$1:$O$218"</definedName>
    <definedName name="Excel_BuiltIn_Print_Area_2_1" localSheetId="2">#REF!</definedName>
    <definedName name="Excel_BuiltIn_Print_Area_2_1" localSheetId="3">#REF!</definedName>
    <definedName name="Excel_BuiltIn_Print_Area_2_1" localSheetId="0">#REF!</definedName>
    <definedName name="Excel_BuiltIn_Print_Area_2_1" localSheetId="4">#REF!</definedName>
    <definedName name="Excel_BuiltIn_Print_Area_2_1">#REF!</definedName>
    <definedName name="Excel_BuiltIn_Print_Area_2_1_1_2" localSheetId="2">'PS 07'!$B$4:$J$179</definedName>
    <definedName name="Excel_BuiltIn_Print_Area_2_1_1_2" localSheetId="3">'PS 14,16'!$B$4:$J$171</definedName>
    <definedName name="Excel_BuiltIn_Print_Area_2_1_1_2" localSheetId="0">#REF!</definedName>
    <definedName name="Excel_BuiltIn_Print_Area_2_1_1_2" localSheetId="4">VON!$B$4:$J$26</definedName>
    <definedName name="Excel_BuiltIn_Print_Area_2_1_1_2">#REF!</definedName>
    <definedName name="Excel_BuiltIn_Print_Area_2_1_1_3" localSheetId="2">#REF!</definedName>
    <definedName name="Excel_BuiltIn_Print_Area_2_1_1_3" localSheetId="3">#REF!</definedName>
    <definedName name="Excel_BuiltIn_Print_Area_2_1_1_3" localSheetId="0">#REF!</definedName>
    <definedName name="Excel_BuiltIn_Print_Area_2_1_1_3" localSheetId="4">#REF!</definedName>
    <definedName name="Excel_BuiltIn_Print_Area_2_1_1_3">#REF!</definedName>
    <definedName name="Excel_BuiltIn_Print_Area_2_1_2" localSheetId="2">'PS 07'!$B$4:$G$178</definedName>
    <definedName name="Excel_BuiltIn_Print_Area_2_1_2" localSheetId="3">'PS 14,16'!$B$4:$G$170</definedName>
    <definedName name="Excel_BuiltIn_Print_Area_2_1_2" localSheetId="0">#REF!</definedName>
    <definedName name="Excel_BuiltIn_Print_Area_2_1_2" localSheetId="4">VON!$B$4:$G$26</definedName>
    <definedName name="Excel_BuiltIn_Print_Area_2_1_2">#REF!</definedName>
    <definedName name="Excel_BuiltIn_Print_Area_2_1_3" localSheetId="2">#REF!</definedName>
    <definedName name="Excel_BuiltIn_Print_Area_2_1_3" localSheetId="3">#REF!</definedName>
    <definedName name="Excel_BuiltIn_Print_Area_2_1_3" localSheetId="0">#REF!</definedName>
    <definedName name="Excel_BuiltIn_Print_Area_2_1_3" localSheetId="4">#REF!</definedName>
    <definedName name="Excel_BuiltIn_Print_Area_2_1_3">#REF!</definedName>
    <definedName name="Excel_BuiltIn_Print_Area_3_1">"$#REF!.$A$1:$O$200"</definedName>
    <definedName name="Excel_BuiltIn_Print_Area_4_1">"$#REF!.$A$1:$O$260"</definedName>
    <definedName name="Excel_BuiltIn_Print_Area_5">"$#REF!.$A$1:$O$8"</definedName>
    <definedName name="Excel_BuiltIn_Print_Area_6">"$#REF!.$A$1:$O$187"</definedName>
    <definedName name="Excel_BuiltIn_Print_Area_7">"$#REF!.$A$1:$O$187"</definedName>
    <definedName name="Excel_BuiltIn_Print_Area_8">"$#REF!.$A$1:$O$226"</definedName>
    <definedName name="Excel_BuiltIn_Print_Area_9">"$#REF!.$A$1:$O$20"</definedName>
    <definedName name="ff">#REF!</definedName>
    <definedName name="HSV" localSheetId="2">#REF!</definedName>
    <definedName name="HSV" localSheetId="3">#REF!</definedName>
    <definedName name="HSV" localSheetId="4">#REF!</definedName>
    <definedName name="HSV">#REF!</definedName>
    <definedName name="HSV0" localSheetId="2">#REF!</definedName>
    <definedName name="HSV0" localSheetId="3">#REF!</definedName>
    <definedName name="HSV0" localSheetId="4">#REF!</definedName>
    <definedName name="HSV0">#REF!</definedName>
    <definedName name="HZS" localSheetId="2">#REF!</definedName>
    <definedName name="HZS" localSheetId="3">#REF!</definedName>
    <definedName name="HZS" localSheetId="4">#REF!</definedName>
    <definedName name="HZS">#REF!</definedName>
    <definedName name="HZS0" localSheetId="2">#REF!</definedName>
    <definedName name="HZS0" localSheetId="3">#REF!</definedName>
    <definedName name="HZS0" localSheetId="4">#REF!</definedName>
    <definedName name="HZS0">#REF!</definedName>
    <definedName name="IČO" localSheetId="0">Stavba!#REF!</definedName>
    <definedName name="JKSO" localSheetId="2">#REF!</definedName>
    <definedName name="JKSO" localSheetId="3">#REF!</definedName>
    <definedName name="JKSO" localSheetId="4">#REF!</definedName>
    <definedName name="JKSO">#REF!</definedName>
    <definedName name="jmjm" localSheetId="2">#REF!</definedName>
    <definedName name="jmjm">#REF!</definedName>
    <definedName name="l" localSheetId="2">#REF!</definedName>
    <definedName name="l">#REF!</definedName>
    <definedName name="ll" localSheetId="2">#REF!</definedName>
    <definedName name="ll">#REF!</definedName>
    <definedName name="m" localSheetId="2">#REF!</definedName>
    <definedName name="m">#REF!</definedName>
    <definedName name="Mena" localSheetId="1">[4]Stavba!$J$29</definedName>
    <definedName name="Mena">[5]Stavba!$J$29</definedName>
    <definedName name="MJ" localSheetId="2">#REF!</definedName>
    <definedName name="MJ" localSheetId="3">#REF!</definedName>
    <definedName name="MJ" localSheetId="4">#REF!</definedName>
    <definedName name="MJ">#REF!</definedName>
    <definedName name="Mont" localSheetId="2">#REF!</definedName>
    <definedName name="Mont" localSheetId="3">#REF!</definedName>
    <definedName name="Mont" localSheetId="4">#REF!</definedName>
    <definedName name="Mont">#REF!</definedName>
    <definedName name="Montaz0" localSheetId="2">#REF!</definedName>
    <definedName name="Montaz0" localSheetId="3">#REF!</definedName>
    <definedName name="Montaz0" localSheetId="4">#REF!</definedName>
    <definedName name="Montaz0">#REF!</definedName>
    <definedName name="NazevDilu" localSheetId="2">#REF!</definedName>
    <definedName name="NazevDilu" localSheetId="3">#REF!</definedName>
    <definedName name="NazevDilu" localSheetId="4">#REF!</definedName>
    <definedName name="NazevDilu">#REF!</definedName>
    <definedName name="nazevobjektu" localSheetId="2">#REF!</definedName>
    <definedName name="nazevobjektu" localSheetId="3">#REF!</definedName>
    <definedName name="NazevObjektu" localSheetId="0">Stavba!$C$18</definedName>
    <definedName name="nazevobjektu" localSheetId="4">#REF!</definedName>
    <definedName name="nazevobjektu">#REF!</definedName>
    <definedName name="NazevRozpoctu" localSheetId="1">'[6]Krycí list'!$D$2</definedName>
    <definedName name="NazevRozpoctu">'[3]Krycí list'!$D$2</definedName>
    <definedName name="nazevstavby" localSheetId="2">#REF!</definedName>
    <definedName name="nazevstavby" localSheetId="3">#REF!</definedName>
    <definedName name="nazevstavby" localSheetId="1">'[6]Krycí list'!$C$7</definedName>
    <definedName name="NazevStavby" localSheetId="0">Stavba!$E$5</definedName>
    <definedName name="nazevstavby" localSheetId="4">#REF!</definedName>
    <definedName name="nazevstavby">#REF!</definedName>
    <definedName name="_xlnm.Print_Titles" localSheetId="2">'PS 07'!$1:$4</definedName>
    <definedName name="_xlnm.Print_Titles" localSheetId="3">'PS 14,16'!$1:$4</definedName>
    <definedName name="_xlnm.Print_Titles" localSheetId="1">'SO 07-8'!$1:$6</definedName>
    <definedName name="_xlnm.Print_Titles" localSheetId="4">VON!$1:$4</definedName>
    <definedName name="o" localSheetId="2">#REF!</definedName>
    <definedName name="o">#REF!</definedName>
    <definedName name="Objednatel" localSheetId="2">#REF!</definedName>
    <definedName name="Objednatel" localSheetId="3">#REF!</definedName>
    <definedName name="Objednatel" localSheetId="0">Stavba!#REF!</definedName>
    <definedName name="Objednatel" localSheetId="4">#REF!</definedName>
    <definedName name="Objednatel">#REF!</definedName>
    <definedName name="Objekt" localSheetId="0">Stavba!$B$18</definedName>
    <definedName name="_xlnm.Print_Area" localSheetId="2">'PS 07'!$A$1:$I$94</definedName>
    <definedName name="_xlnm.Print_Area" localSheetId="3">'PS 14,16'!$A$1:$I$91</definedName>
    <definedName name="_xlnm.Print_Area" localSheetId="1">'SO 07-8'!$A$1:$Y$242</definedName>
    <definedName name="_xlnm.Print_Area" localSheetId="0">Stavba!$B$1:$J$33</definedName>
    <definedName name="_xlnm.Print_Area" localSheetId="4">VON!$A$1:$I$24</definedName>
    <definedName name="odic" localSheetId="0">Stavba!#REF!</definedName>
    <definedName name="oico" localSheetId="0">Stavba!#REF!</definedName>
    <definedName name="omisto" localSheetId="0">Stavba!#REF!</definedName>
    <definedName name="onazev" localSheetId="0">Stavba!#REF!</definedName>
    <definedName name="opsc" localSheetId="0">Stavba!#REF!</definedName>
    <definedName name="p" localSheetId="2">#REF!</definedName>
    <definedName name="p">#REF!</definedName>
    <definedName name="PocetMJ" localSheetId="2">#REF!</definedName>
    <definedName name="PocetMJ" localSheetId="3">#REF!</definedName>
    <definedName name="PocetMJ" localSheetId="4">#REF!</definedName>
    <definedName name="PocetMJ">#REF!</definedName>
    <definedName name="Poznamka" localSheetId="2">#REF!</definedName>
    <definedName name="Poznamka" localSheetId="3">#REF!</definedName>
    <definedName name="Poznamka" localSheetId="4">#REF!</definedName>
    <definedName name="Poznamka">#REF!</definedName>
    <definedName name="Projektant" localSheetId="2">#REF!</definedName>
    <definedName name="Projektant" localSheetId="3">#REF!</definedName>
    <definedName name="Projektant" localSheetId="4">#REF!</definedName>
    <definedName name="Projektant">#REF!</definedName>
    <definedName name="PSV" localSheetId="2">#REF!</definedName>
    <definedName name="PSV" localSheetId="3">#REF!</definedName>
    <definedName name="PSV" localSheetId="4">#REF!</definedName>
    <definedName name="PSV">#REF!</definedName>
    <definedName name="PSV0" localSheetId="2">#REF!</definedName>
    <definedName name="PSV0" localSheetId="3">#REF!</definedName>
    <definedName name="PSV0" localSheetId="4">#REF!</definedName>
    <definedName name="PSV0">#REF!</definedName>
    <definedName name="qq" localSheetId="2">#REF!</definedName>
    <definedName name="qq">#REF!</definedName>
    <definedName name="rr" localSheetId="2">#REF!</definedName>
    <definedName name="rr">#REF!</definedName>
    <definedName name="s" localSheetId="2">#REF!</definedName>
    <definedName name="s" localSheetId="3">#REF!</definedName>
    <definedName name="s" localSheetId="4">#REF!</definedName>
    <definedName name="s">#REF!</definedName>
    <definedName name="SazbaDPH1" localSheetId="2">#REF!</definedName>
    <definedName name="SazbaDPH1" localSheetId="3">#REF!</definedName>
    <definedName name="SazbaDPH1" localSheetId="1">'[6]Krycí list'!$C$30</definedName>
    <definedName name="SazbaDPH1" localSheetId="0">Stavba!$D$9</definedName>
    <definedName name="SazbaDPH1" localSheetId="4">#REF!</definedName>
    <definedName name="SazbaDPH1">#REF!</definedName>
    <definedName name="SazbaDPH2" localSheetId="2">#REF!</definedName>
    <definedName name="SazbaDPH2" localSheetId="3">#REF!</definedName>
    <definedName name="SazbaDPH2" localSheetId="1">'[6]Krycí list'!$C$32</definedName>
    <definedName name="SazbaDPH2" localSheetId="0">Stavba!$D$11</definedName>
    <definedName name="SazbaDPH2" localSheetId="4">#REF!</definedName>
    <definedName name="SazbaDPH2">#REF!</definedName>
    <definedName name="SazbaDPH3">[9]Stavba!$D$9</definedName>
    <definedName name="SloupecCC" localSheetId="2">#REF!</definedName>
    <definedName name="SloupecCC">#REF!</definedName>
    <definedName name="SloupecCisloPol" localSheetId="2">#REF!</definedName>
    <definedName name="SloupecCisloPol">#REF!</definedName>
    <definedName name="SloupecJC" localSheetId="2">#REF!</definedName>
    <definedName name="SloupecJC">#REF!</definedName>
    <definedName name="SloupecMJ" localSheetId="2">#REF!</definedName>
    <definedName name="SloupecMJ">#REF!</definedName>
    <definedName name="SloupecMnozstvi" localSheetId="2">#REF!</definedName>
    <definedName name="SloupecMnozstvi">#REF!</definedName>
    <definedName name="SloupecNazPol" localSheetId="2">#REF!</definedName>
    <definedName name="SloupecNazPol">#REF!</definedName>
    <definedName name="SloupecPC" localSheetId="2">#REF!</definedName>
    <definedName name="SloupecPC">#REF!</definedName>
    <definedName name="SoucetDilu" localSheetId="0">Stavba!#REF!</definedName>
    <definedName name="SOUČET" localSheetId="2">'[7]B. STROJNÍ'!#REF!</definedName>
    <definedName name="SOUČET" localSheetId="3">'[7]B. STROJNÍ'!#REF!</definedName>
    <definedName name="SOUČET" localSheetId="4">'[7]B. STROJNÍ'!#REF!</definedName>
    <definedName name="SOUČET">'[7]B. STROJNÍ'!#REF!</definedName>
    <definedName name="ss" localSheetId="2">#REF!</definedName>
    <definedName name="ss">#REF!</definedName>
    <definedName name="StavbaCelkem" localSheetId="0">Stavba!$H$20</definedName>
    <definedName name="tt" localSheetId="2">#REF!</definedName>
    <definedName name="tt">#REF!</definedName>
    <definedName name="Typ" localSheetId="2">#REF!</definedName>
    <definedName name="Typ" localSheetId="3">#REF!</definedName>
    <definedName name="Typ" localSheetId="4">#REF!</definedName>
    <definedName name="Typ">#REF!</definedName>
    <definedName name="u" localSheetId="2">#REF!</definedName>
    <definedName name="u">#REF!</definedName>
    <definedName name="VRN" localSheetId="2">#REF!</definedName>
    <definedName name="VRN" localSheetId="3">#REF!</definedName>
    <definedName name="VRN" localSheetId="4">#REF!</definedName>
    <definedName name="VRN">#REF!</definedName>
    <definedName name="VRNKc" localSheetId="2">#REF!</definedName>
    <definedName name="VRNKc" localSheetId="3">#REF!</definedName>
    <definedName name="VRNKc" localSheetId="4">#REF!</definedName>
    <definedName name="VRNKc">#REF!</definedName>
    <definedName name="VRNnazev" localSheetId="2">#REF!</definedName>
    <definedName name="VRNnazev" localSheetId="3">#REF!</definedName>
    <definedName name="VRNnazev" localSheetId="4">#REF!</definedName>
    <definedName name="VRNnazev">#REF!</definedName>
    <definedName name="VRNproc" localSheetId="2">#REF!</definedName>
    <definedName name="VRNproc" localSheetId="3">#REF!</definedName>
    <definedName name="VRNproc" localSheetId="4">#REF!</definedName>
    <definedName name="VRNproc">#REF!</definedName>
    <definedName name="VRNzakl" localSheetId="2">#REF!</definedName>
    <definedName name="VRNzakl" localSheetId="3">#REF!</definedName>
    <definedName name="VRNzakl" localSheetId="4">#REF!</definedName>
    <definedName name="VRNzakl">#REF!</definedName>
    <definedName name="weffew" localSheetId="2">#REF!</definedName>
    <definedName name="weffew">#REF!</definedName>
    <definedName name="x" localSheetId="2">#REF!</definedName>
    <definedName name="x">#REF!</definedName>
    <definedName name="xx">#REF!</definedName>
    <definedName name="yy" localSheetId="2">#REF!</definedName>
    <definedName name="yy">#REF!</definedName>
    <definedName name="Zakazka" localSheetId="2">#REF!</definedName>
    <definedName name="Zakazka" localSheetId="3">#REF!</definedName>
    <definedName name="Zakazka" localSheetId="4">#REF!</definedName>
    <definedName name="Zakazka">#REF!</definedName>
    <definedName name="Zaklad22" localSheetId="2">#REF!</definedName>
    <definedName name="Zaklad22" localSheetId="3">#REF!</definedName>
    <definedName name="Zaklad22" localSheetId="4">#REF!</definedName>
    <definedName name="Zaklad22">#REF!</definedName>
    <definedName name="Zaklad5" localSheetId="2">#REF!</definedName>
    <definedName name="Zaklad5" localSheetId="3">#REF!</definedName>
    <definedName name="Zaklad5" localSheetId="4">#REF!</definedName>
    <definedName name="Zaklad5">#REF!</definedName>
    <definedName name="ZakladDPHSni" localSheetId="1">[4]Stavba!$G$23</definedName>
    <definedName name="ZakladDPHSni">[5]Stavba!$G$23</definedName>
    <definedName name="ZakladDPHZakl" localSheetId="1">[4]Stavba!$G$25</definedName>
    <definedName name="ZakladDPHZakl">[5]Stavba!$G$25</definedName>
    <definedName name="Zhotovitel" localSheetId="2">#REF!</definedName>
    <definedName name="Zhotovitel" localSheetId="3">#REF!</definedName>
    <definedName name="Zhotovitel" localSheetId="0">Stavba!#REF!</definedName>
    <definedName name="Zhotovitel" localSheetId="4">#REF!</definedName>
    <definedName name="Zhotovitel">#REF!</definedName>
    <definedName name="zz" localSheetId="2">#REF!</definedName>
    <definedName name="zz">#REF!</definedName>
    <definedName name="zzz" localSheetId="2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59" l="1"/>
  <c r="I87" i="59"/>
  <c r="I86" i="59"/>
  <c r="I79" i="59"/>
  <c r="I62" i="59"/>
  <c r="I61" i="59"/>
  <c r="I60" i="59"/>
  <c r="I59" i="59"/>
  <c r="I58" i="59"/>
  <c r="I57" i="59"/>
  <c r="A19" i="59"/>
  <c r="AE241" i="69"/>
  <c r="V237" i="69"/>
  <c r="Q237" i="69"/>
  <c r="O237" i="69"/>
  <c r="K237" i="69"/>
  <c r="I237" i="69"/>
  <c r="G237" i="69"/>
  <c r="M237" i="69" s="1"/>
  <c r="V235" i="69"/>
  <c r="V234" i="69" s="1"/>
  <c r="Q235" i="69"/>
  <c r="Q234" i="69" s="1"/>
  <c r="O235" i="69"/>
  <c r="K235" i="69"/>
  <c r="K234" i="69" s="1"/>
  <c r="I235" i="69"/>
  <c r="G235" i="69"/>
  <c r="M235" i="69" s="1"/>
  <c r="V229" i="69"/>
  <c r="V228" i="69" s="1"/>
  <c r="Q229" i="69"/>
  <c r="Q228" i="69" s="1"/>
  <c r="O229" i="69"/>
  <c r="O228" i="69" s="1"/>
  <c r="M229" i="69"/>
  <c r="M228" i="69" s="1"/>
  <c r="K229" i="69"/>
  <c r="K228" i="69" s="1"/>
  <c r="I229" i="69"/>
  <c r="I228" i="69" s="1"/>
  <c r="G229" i="69"/>
  <c r="G228" i="69"/>
  <c r="V224" i="69"/>
  <c r="Q224" i="69"/>
  <c r="O224" i="69"/>
  <c r="K224" i="69"/>
  <c r="I224" i="69"/>
  <c r="G224" i="69"/>
  <c r="M224" i="69" s="1"/>
  <c r="BA222" i="69"/>
  <c r="V221" i="69"/>
  <c r="Q221" i="69"/>
  <c r="O221" i="69"/>
  <c r="K221" i="69"/>
  <c r="I221" i="69"/>
  <c r="G221" i="69"/>
  <c r="M221" i="69" s="1"/>
  <c r="BA220" i="69"/>
  <c r="BA219" i="69"/>
  <c r="BA218" i="69"/>
  <c r="BA217" i="69"/>
  <c r="BA216" i="69"/>
  <c r="BA215" i="69"/>
  <c r="BA214" i="69"/>
  <c r="BA213" i="69"/>
  <c r="BA210" i="69"/>
  <c r="BA209" i="69"/>
  <c r="BA208" i="69"/>
  <c r="BA207" i="69"/>
  <c r="BA205" i="69"/>
  <c r="BA204" i="69"/>
  <c r="V203" i="69"/>
  <c r="Q203" i="69"/>
  <c r="O203" i="69"/>
  <c r="K203" i="69"/>
  <c r="I203" i="69"/>
  <c r="G203" i="69"/>
  <c r="M203" i="69" s="1"/>
  <c r="V201" i="69"/>
  <c r="Q201" i="69"/>
  <c r="O201" i="69"/>
  <c r="K201" i="69"/>
  <c r="I201" i="69"/>
  <c r="G201" i="69"/>
  <c r="M201" i="69" s="1"/>
  <c r="V199" i="69"/>
  <c r="Q199" i="69"/>
  <c r="O199" i="69"/>
  <c r="K199" i="69"/>
  <c r="K198" i="69" s="1"/>
  <c r="I199" i="69"/>
  <c r="G199" i="69"/>
  <c r="M199" i="69" s="1"/>
  <c r="V196" i="69"/>
  <c r="V195" i="69" s="1"/>
  <c r="Q196" i="69"/>
  <c r="Q195" i="69" s="1"/>
  <c r="O196" i="69"/>
  <c r="O195" i="69" s="1"/>
  <c r="K196" i="69"/>
  <c r="K195" i="69" s="1"/>
  <c r="I196" i="69"/>
  <c r="I195" i="69" s="1"/>
  <c r="G196" i="69"/>
  <c r="M196" i="69" s="1"/>
  <c r="M195" i="69" s="1"/>
  <c r="BA193" i="69"/>
  <c r="V192" i="69"/>
  <c r="Q192" i="69"/>
  <c r="Q191" i="69" s="1"/>
  <c r="O192" i="69"/>
  <c r="O191" i="69" s="1"/>
  <c r="K192" i="69"/>
  <c r="K191" i="69" s="1"/>
  <c r="I192" i="69"/>
  <c r="I191" i="69" s="1"/>
  <c r="G192" i="69"/>
  <c r="G191" i="69" s="1"/>
  <c r="V191" i="69"/>
  <c r="V189" i="69"/>
  <c r="Q189" i="69"/>
  <c r="O189" i="69"/>
  <c r="K189" i="69"/>
  <c r="I189" i="69"/>
  <c r="G189" i="69"/>
  <c r="M189" i="69" s="1"/>
  <c r="V185" i="69"/>
  <c r="Q185" i="69"/>
  <c r="O185" i="69"/>
  <c r="K185" i="69"/>
  <c r="I185" i="69"/>
  <c r="G185" i="69"/>
  <c r="M185" i="69" s="1"/>
  <c r="V182" i="69"/>
  <c r="Q182" i="69"/>
  <c r="O182" i="69"/>
  <c r="K182" i="69"/>
  <c r="I182" i="69"/>
  <c r="G182" i="69"/>
  <c r="M182" i="69" s="1"/>
  <c r="V180" i="69"/>
  <c r="Q180" i="69"/>
  <c r="O180" i="69"/>
  <c r="K180" i="69"/>
  <c r="I180" i="69"/>
  <c r="G180" i="69"/>
  <c r="M180" i="69" s="1"/>
  <c r="V178" i="69"/>
  <c r="Q178" i="69"/>
  <c r="O178" i="69"/>
  <c r="K178" i="69"/>
  <c r="I178" i="69"/>
  <c r="G178" i="69"/>
  <c r="M178" i="69" s="1"/>
  <c r="V176" i="69"/>
  <c r="Q176" i="69"/>
  <c r="O176" i="69"/>
  <c r="K176" i="69"/>
  <c r="I176" i="69"/>
  <c r="G176" i="69"/>
  <c r="M176" i="69" s="1"/>
  <c r="V174" i="69"/>
  <c r="Q174" i="69"/>
  <c r="O174" i="69"/>
  <c r="K174" i="69"/>
  <c r="I174" i="69"/>
  <c r="G174" i="69"/>
  <c r="M174" i="69" s="1"/>
  <c r="BA171" i="69"/>
  <c r="V170" i="69"/>
  <c r="Q170" i="69"/>
  <c r="O170" i="69"/>
  <c r="K170" i="69"/>
  <c r="I170" i="69"/>
  <c r="G170" i="69"/>
  <c r="M170" i="69" s="1"/>
  <c r="BA169" i="69"/>
  <c r="V168" i="69"/>
  <c r="Q168" i="69"/>
  <c r="O168" i="69"/>
  <c r="K168" i="69"/>
  <c r="I168" i="69"/>
  <c r="I167" i="69" s="1"/>
  <c r="G168" i="69"/>
  <c r="G167" i="69" s="1"/>
  <c r="V165" i="69"/>
  <c r="V164" i="69" s="1"/>
  <c r="Q165" i="69"/>
  <c r="Q164" i="69" s="1"/>
  <c r="O165" i="69"/>
  <c r="O164" i="69" s="1"/>
  <c r="K165" i="69"/>
  <c r="K164" i="69" s="1"/>
  <c r="I165" i="69"/>
  <c r="I164" i="69" s="1"/>
  <c r="G165" i="69"/>
  <c r="G164" i="69" s="1"/>
  <c r="V163" i="69"/>
  <c r="Q163" i="69"/>
  <c r="O163" i="69"/>
  <c r="K163" i="69"/>
  <c r="I163" i="69"/>
  <c r="G163" i="69"/>
  <c r="M163" i="69" s="1"/>
  <c r="V162" i="69"/>
  <c r="Q162" i="69"/>
  <c r="O162" i="69"/>
  <c r="K162" i="69"/>
  <c r="I162" i="69"/>
  <c r="G162" i="69"/>
  <c r="M162" i="69" s="1"/>
  <c r="V158" i="69"/>
  <c r="Q158" i="69"/>
  <c r="O158" i="69"/>
  <c r="K158" i="69"/>
  <c r="I158" i="69"/>
  <c r="G158" i="69"/>
  <c r="M158" i="69" s="1"/>
  <c r="V157" i="69"/>
  <c r="Q157" i="69"/>
  <c r="O157" i="69"/>
  <c r="K157" i="69"/>
  <c r="I157" i="69"/>
  <c r="G157" i="69"/>
  <c r="M157" i="69" s="1"/>
  <c r="V154" i="69"/>
  <c r="Q154" i="69"/>
  <c r="O154" i="69"/>
  <c r="O153" i="69" s="1"/>
  <c r="K154" i="69"/>
  <c r="I154" i="69"/>
  <c r="G154" i="69"/>
  <c r="M154" i="69" s="1"/>
  <c r="V150" i="69"/>
  <c r="V149" i="69" s="1"/>
  <c r="Q150" i="69"/>
  <c r="Q149" i="69" s="1"/>
  <c r="O150" i="69"/>
  <c r="O149" i="69" s="1"/>
  <c r="K150" i="69"/>
  <c r="K149" i="69" s="1"/>
  <c r="I150" i="69"/>
  <c r="I149" i="69" s="1"/>
  <c r="G150" i="69"/>
  <c r="G149" i="69" s="1"/>
  <c r="V145" i="69"/>
  <c r="Q145" i="69"/>
  <c r="O145" i="69"/>
  <c r="K145" i="69"/>
  <c r="I145" i="69"/>
  <c r="G145" i="69"/>
  <c r="M145" i="69" s="1"/>
  <c r="V144" i="69"/>
  <c r="Q144" i="69"/>
  <c r="O144" i="69"/>
  <c r="K144" i="69"/>
  <c r="I144" i="69"/>
  <c r="G144" i="69"/>
  <c r="M144" i="69" s="1"/>
  <c r="V141" i="69"/>
  <c r="Q141" i="69"/>
  <c r="O141" i="69"/>
  <c r="K141" i="69"/>
  <c r="I141" i="69"/>
  <c r="G141" i="69"/>
  <c r="M141" i="69" s="1"/>
  <c r="V138" i="69"/>
  <c r="Q138" i="69"/>
  <c r="O138" i="69"/>
  <c r="K138" i="69"/>
  <c r="I138" i="69"/>
  <c r="G138" i="69"/>
  <c r="M138" i="69" s="1"/>
  <c r="V136" i="69"/>
  <c r="V132" i="69" s="1"/>
  <c r="Q136" i="69"/>
  <c r="O136" i="69"/>
  <c r="M136" i="69"/>
  <c r="K136" i="69"/>
  <c r="I136" i="69"/>
  <c r="G136" i="69"/>
  <c r="V135" i="69"/>
  <c r="Q135" i="69"/>
  <c r="O135" i="69"/>
  <c r="K135" i="69"/>
  <c r="I135" i="69"/>
  <c r="G135" i="69"/>
  <c r="M135" i="69" s="1"/>
  <c r="V133" i="69"/>
  <c r="Q133" i="69"/>
  <c r="O133" i="69"/>
  <c r="K133" i="69"/>
  <c r="I133" i="69"/>
  <c r="G133" i="69"/>
  <c r="G132" i="69" s="1"/>
  <c r="V127" i="69"/>
  <c r="Q127" i="69"/>
  <c r="O127" i="69"/>
  <c r="K127" i="69"/>
  <c r="I127" i="69"/>
  <c r="G127" i="69"/>
  <c r="M127" i="69" s="1"/>
  <c r="V122" i="69"/>
  <c r="Q122" i="69"/>
  <c r="O122" i="69"/>
  <c r="K122" i="69"/>
  <c r="I122" i="69"/>
  <c r="G122" i="69"/>
  <c r="M122" i="69" s="1"/>
  <c r="V120" i="69"/>
  <c r="V119" i="69" s="1"/>
  <c r="Q120" i="69"/>
  <c r="O120" i="69"/>
  <c r="K120" i="69"/>
  <c r="K119" i="69" s="1"/>
  <c r="I120" i="69"/>
  <c r="G120" i="69"/>
  <c r="V117" i="69"/>
  <c r="Q117" i="69"/>
  <c r="O117" i="69"/>
  <c r="K117" i="69"/>
  <c r="I117" i="69"/>
  <c r="G117" i="69"/>
  <c r="M117" i="69" s="1"/>
  <c r="V115" i="69"/>
  <c r="Q115" i="69"/>
  <c r="O115" i="69"/>
  <c r="K115" i="69"/>
  <c r="I115" i="69"/>
  <c r="G115" i="69"/>
  <c r="M115" i="69" s="1"/>
  <c r="V108" i="69"/>
  <c r="Q108" i="69"/>
  <c r="O108" i="69"/>
  <c r="K108" i="69"/>
  <c r="I108" i="69"/>
  <c r="G108" i="69"/>
  <c r="M108" i="69" s="1"/>
  <c r="V106" i="69"/>
  <c r="Q106" i="69"/>
  <c r="O106" i="69"/>
  <c r="K106" i="69"/>
  <c r="I106" i="69"/>
  <c r="G106" i="69"/>
  <c r="M106" i="69" s="1"/>
  <c r="V103" i="69"/>
  <c r="Q103" i="69"/>
  <c r="O103" i="69"/>
  <c r="K103" i="69"/>
  <c r="I103" i="69"/>
  <c r="G103" i="69"/>
  <c r="M103" i="69" s="1"/>
  <c r="V100" i="69"/>
  <c r="Q100" i="69"/>
  <c r="O100" i="69"/>
  <c r="K100" i="69"/>
  <c r="I100" i="69"/>
  <c r="G100" i="69"/>
  <c r="M100" i="69" s="1"/>
  <c r="V96" i="69"/>
  <c r="Q96" i="69"/>
  <c r="O96" i="69"/>
  <c r="K96" i="69"/>
  <c r="I96" i="69"/>
  <c r="G96" i="69"/>
  <c r="G95" i="69" s="1"/>
  <c r="V94" i="69"/>
  <c r="Q94" i="69"/>
  <c r="O94" i="69"/>
  <c r="K94" i="69"/>
  <c r="I94" i="69"/>
  <c r="G94" i="69"/>
  <c r="M94" i="69" s="1"/>
  <c r="V92" i="69"/>
  <c r="Q92" i="69"/>
  <c r="O92" i="69"/>
  <c r="K92" i="69"/>
  <c r="I92" i="69"/>
  <c r="G92" i="69"/>
  <c r="M92" i="69" s="1"/>
  <c r="V89" i="69"/>
  <c r="Q89" i="69"/>
  <c r="O89" i="69"/>
  <c r="K89" i="69"/>
  <c r="I89" i="69"/>
  <c r="G89" i="69"/>
  <c r="M89" i="69" s="1"/>
  <c r="V86" i="69"/>
  <c r="Q86" i="69"/>
  <c r="O86" i="69"/>
  <c r="K86" i="69"/>
  <c r="I86" i="69"/>
  <c r="G86" i="69"/>
  <c r="M86" i="69" s="1"/>
  <c r="V83" i="69"/>
  <c r="Q83" i="69"/>
  <c r="O83" i="69"/>
  <c r="K83" i="69"/>
  <c r="I83" i="69"/>
  <c r="G83" i="69"/>
  <c r="M83" i="69" s="1"/>
  <c r="BA81" i="69"/>
  <c r="V80" i="69"/>
  <c r="Q80" i="69"/>
  <c r="O80" i="69"/>
  <c r="K80" i="69"/>
  <c r="I80" i="69"/>
  <c r="G80" i="69"/>
  <c r="M80" i="69" s="1"/>
  <c r="V77" i="69"/>
  <c r="Q77" i="69"/>
  <c r="O77" i="69"/>
  <c r="K77" i="69"/>
  <c r="I77" i="69"/>
  <c r="I76" i="69" s="1"/>
  <c r="G77" i="69"/>
  <c r="M77" i="69" s="1"/>
  <c r="BA73" i="69"/>
  <c r="V72" i="69"/>
  <c r="Q72" i="69"/>
  <c r="O72" i="69"/>
  <c r="K72" i="69"/>
  <c r="I72" i="69"/>
  <c r="G72" i="69"/>
  <c r="M72" i="69" s="1"/>
  <c r="BA70" i="69"/>
  <c r="V69" i="69"/>
  <c r="Q69" i="69"/>
  <c r="O69" i="69"/>
  <c r="K69" i="69"/>
  <c r="I69" i="69"/>
  <c r="G69" i="69"/>
  <c r="M69" i="69" s="1"/>
  <c r="V68" i="69"/>
  <c r="Q68" i="69"/>
  <c r="O68" i="69"/>
  <c r="K68" i="69"/>
  <c r="I68" i="69"/>
  <c r="G68" i="69"/>
  <c r="M68" i="69" s="1"/>
  <c r="V66" i="69"/>
  <c r="Q66" i="69"/>
  <c r="O66" i="69"/>
  <c r="K66" i="69"/>
  <c r="I66" i="69"/>
  <c r="G66" i="69"/>
  <c r="M66" i="69" s="1"/>
  <c r="V64" i="69"/>
  <c r="Q64" i="69"/>
  <c r="O64" i="69"/>
  <c r="K64" i="69"/>
  <c r="I64" i="69"/>
  <c r="G64" i="69"/>
  <c r="M64" i="69" s="1"/>
  <c r="BA62" i="69"/>
  <c r="V61" i="69"/>
  <c r="Q61" i="69"/>
  <c r="O61" i="69"/>
  <c r="K61" i="69"/>
  <c r="I61" i="69"/>
  <c r="G61" i="69"/>
  <c r="M61" i="69" s="1"/>
  <c r="BA58" i="69"/>
  <c r="V57" i="69"/>
  <c r="Q57" i="69"/>
  <c r="O57" i="69"/>
  <c r="K57" i="69"/>
  <c r="I57" i="69"/>
  <c r="G57" i="69"/>
  <c r="M57" i="69" s="1"/>
  <c r="V51" i="69"/>
  <c r="Q51" i="69"/>
  <c r="O51" i="69"/>
  <c r="K51" i="69"/>
  <c r="I51" i="69"/>
  <c r="G51" i="69"/>
  <c r="M51" i="69" s="1"/>
  <c r="V46" i="69"/>
  <c r="Q46" i="69"/>
  <c r="O46" i="69"/>
  <c r="K46" i="69"/>
  <c r="I46" i="69"/>
  <c r="G46" i="69"/>
  <c r="M46" i="69" s="1"/>
  <c r="BA42" i="69"/>
  <c r="V41" i="69"/>
  <c r="Q41" i="69"/>
  <c r="O41" i="69"/>
  <c r="K41" i="69"/>
  <c r="I41" i="69"/>
  <c r="G41" i="69"/>
  <c r="M41" i="69" s="1"/>
  <c r="V38" i="69"/>
  <c r="Q38" i="69"/>
  <c r="O38" i="69"/>
  <c r="K38" i="69"/>
  <c r="I38" i="69"/>
  <c r="G38" i="69"/>
  <c r="M38" i="69" s="1"/>
  <c r="V33" i="69"/>
  <c r="Q33" i="69"/>
  <c r="O33" i="69"/>
  <c r="K33" i="69"/>
  <c r="I33" i="69"/>
  <c r="G33" i="69"/>
  <c r="M33" i="69" s="1"/>
  <c r="V27" i="69"/>
  <c r="Q27" i="69"/>
  <c r="O27" i="69"/>
  <c r="K27" i="69"/>
  <c r="I27" i="69"/>
  <c r="G27" i="69"/>
  <c r="M27" i="69" s="1"/>
  <c r="BA25" i="69"/>
  <c r="V24" i="69"/>
  <c r="Q24" i="69"/>
  <c r="O24" i="69"/>
  <c r="K24" i="69"/>
  <c r="I24" i="69"/>
  <c r="G24" i="69"/>
  <c r="M24" i="69" s="1"/>
  <c r="BA19" i="69"/>
  <c r="V18" i="69"/>
  <c r="Q18" i="69"/>
  <c r="O18" i="69"/>
  <c r="K18" i="69"/>
  <c r="I18" i="69"/>
  <c r="G18" i="69"/>
  <c r="M18" i="69" s="1"/>
  <c r="V14" i="69"/>
  <c r="Q14" i="69"/>
  <c r="O14" i="69"/>
  <c r="K14" i="69"/>
  <c r="I14" i="69"/>
  <c r="G14" i="69"/>
  <c r="M14" i="69" s="1"/>
  <c r="V12" i="69"/>
  <c r="Q12" i="69"/>
  <c r="O12" i="69"/>
  <c r="K12" i="69"/>
  <c r="I12" i="69"/>
  <c r="G12" i="69"/>
  <c r="M12" i="69" s="1"/>
  <c r="V10" i="69"/>
  <c r="Q10" i="69"/>
  <c r="O10" i="69"/>
  <c r="K10" i="69"/>
  <c r="I10" i="69"/>
  <c r="G10" i="69"/>
  <c r="M10" i="69" s="1"/>
  <c r="V8" i="69"/>
  <c r="Q8" i="69"/>
  <c r="O8" i="69"/>
  <c r="K8" i="69"/>
  <c r="I8" i="69"/>
  <c r="G8" i="69"/>
  <c r="M8" i="69" s="1"/>
  <c r="V95" i="69" l="1"/>
  <c r="Q167" i="69"/>
  <c r="I198" i="69"/>
  <c r="Q198" i="69"/>
  <c r="Q137" i="69"/>
  <c r="K137" i="69"/>
  <c r="I153" i="69"/>
  <c r="V167" i="69"/>
  <c r="Q153" i="69"/>
  <c r="Q119" i="69"/>
  <c r="K132" i="69"/>
  <c r="V137" i="69"/>
  <c r="O234" i="69"/>
  <c r="M133" i="69"/>
  <c r="M132" i="69" s="1"/>
  <c r="I7" i="69"/>
  <c r="Q177" i="69"/>
  <c r="K76" i="69"/>
  <c r="M168" i="69"/>
  <c r="M167" i="69" s="1"/>
  <c r="I234" i="69"/>
  <c r="AF241" i="69"/>
  <c r="I132" i="69"/>
  <c r="O137" i="69"/>
  <c r="K167" i="69"/>
  <c r="V177" i="69"/>
  <c r="M7" i="69"/>
  <c r="V7" i="69"/>
  <c r="O76" i="69"/>
  <c r="I119" i="69"/>
  <c r="O132" i="69"/>
  <c r="V153" i="69"/>
  <c r="M192" i="69"/>
  <c r="M191" i="69" s="1"/>
  <c r="O198" i="69"/>
  <c r="G119" i="69"/>
  <c r="O167" i="69"/>
  <c r="Q7" i="69"/>
  <c r="Q76" i="69"/>
  <c r="M96" i="69"/>
  <c r="Q132" i="69"/>
  <c r="G137" i="69"/>
  <c r="G177" i="69"/>
  <c r="O177" i="69"/>
  <c r="O7" i="69"/>
  <c r="V76" i="69"/>
  <c r="O95" i="69"/>
  <c r="M120" i="69"/>
  <c r="I137" i="69"/>
  <c r="G153" i="69"/>
  <c r="V198" i="69"/>
  <c r="K7" i="69"/>
  <c r="I95" i="69"/>
  <c r="Q95" i="69"/>
  <c r="O119" i="69"/>
  <c r="I177" i="69"/>
  <c r="K95" i="69"/>
  <c r="K153" i="69"/>
  <c r="K177" i="69"/>
  <c r="M234" i="69"/>
  <c r="M177" i="69"/>
  <c r="M137" i="69"/>
  <c r="M76" i="69"/>
  <c r="M153" i="69"/>
  <c r="M198" i="69"/>
  <c r="M95" i="69"/>
  <c r="M119" i="69"/>
  <c r="G7" i="69"/>
  <c r="G234" i="69"/>
  <c r="M150" i="69"/>
  <c r="M149" i="69" s="1"/>
  <c r="M165" i="69"/>
  <c r="M164" i="69" s="1"/>
  <c r="G198" i="69"/>
  <c r="G76" i="69"/>
  <c r="G195" i="69"/>
  <c r="G241" i="69" l="1"/>
  <c r="H19" i="38" s="1"/>
  <c r="I79" i="60"/>
  <c r="I77" i="60"/>
  <c r="I53" i="60" l="1"/>
  <c r="I55" i="60"/>
  <c r="I44" i="60"/>
  <c r="I47" i="60"/>
  <c r="I43" i="60"/>
  <c r="I51" i="60"/>
  <c r="I45" i="60"/>
  <c r="I71" i="60"/>
  <c r="I48" i="60" l="1"/>
  <c r="I54" i="60"/>
  <c r="I52" i="60"/>
  <c r="I50" i="60"/>
  <c r="I46" i="60"/>
  <c r="I70" i="60"/>
  <c r="I78" i="60"/>
  <c r="A8" i="60" l="1"/>
  <c r="A9" i="60" s="1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I12" i="60" l="1"/>
  <c r="I9" i="60"/>
  <c r="I8" i="60"/>
  <c r="I16" i="60" l="1"/>
  <c r="I20" i="60"/>
  <c r="I13" i="60"/>
  <c r="I15" i="60"/>
  <c r="I17" i="60"/>
  <c r="I11" i="60"/>
  <c r="I14" i="60"/>
  <c r="I18" i="60"/>
  <c r="I19" i="60"/>
  <c r="I10" i="60"/>
  <c r="I7" i="60"/>
  <c r="I21" i="68" l="1"/>
  <c r="I19" i="68"/>
  <c r="I17" i="68"/>
  <c r="I15" i="68"/>
  <c r="I13" i="68"/>
  <c r="I11" i="68"/>
  <c r="I9" i="68"/>
  <c r="I7" i="68" l="1"/>
  <c r="I24" i="68" s="1"/>
  <c r="H33" i="38" s="1"/>
  <c r="I65" i="60"/>
  <c r="I66" i="60" s="1"/>
  <c r="A22" i="60"/>
  <c r="A23" i="60" s="1"/>
  <c r="A28" i="60" s="1"/>
  <c r="I29" i="60" l="1"/>
  <c r="I28" i="60"/>
  <c r="I39" i="60"/>
  <c r="I37" i="60"/>
  <c r="I32" i="60"/>
  <c r="I42" i="60"/>
  <c r="A29" i="60"/>
  <c r="A30" i="60" s="1"/>
  <c r="A31" i="60" s="1"/>
  <c r="A32" i="60" s="1"/>
  <c r="A33" i="60" s="1"/>
  <c r="A34" i="60" s="1"/>
  <c r="A35" i="60" s="1"/>
  <c r="A36" i="60" s="1"/>
  <c r="A37" i="60" s="1"/>
  <c r="I86" i="60"/>
  <c r="I84" i="60"/>
  <c r="I60" i="60"/>
  <c r="I61" i="60"/>
  <c r="I85" i="60"/>
  <c r="I87" i="60"/>
  <c r="I69" i="60"/>
  <c r="I72" i="60"/>
  <c r="A39" i="60" l="1"/>
  <c r="A40" i="60" s="1"/>
  <c r="A41" i="60" s="1"/>
  <c r="A42" i="60" s="1"/>
  <c r="A43" i="60" s="1"/>
  <c r="A44" i="60" s="1"/>
  <c r="A45" i="60" s="1"/>
  <c r="A46" i="60" s="1"/>
  <c r="A47" i="60" s="1"/>
  <c r="A48" i="60" s="1"/>
  <c r="I36" i="60"/>
  <c r="I31" i="60"/>
  <c r="I40" i="60"/>
  <c r="I34" i="60"/>
  <c r="I73" i="60"/>
  <c r="I88" i="60"/>
  <c r="I21" i="60"/>
  <c r="I33" i="60"/>
  <c r="I41" i="60"/>
  <c r="I30" i="60"/>
  <c r="I80" i="60"/>
  <c r="I76" i="60"/>
  <c r="I59" i="60"/>
  <c r="I62" i="60" s="1"/>
  <c r="I35" i="60"/>
  <c r="I22" i="60"/>
  <c r="A50" i="60" l="1"/>
  <c r="A51" i="60" s="1"/>
  <c r="A52" i="60" s="1"/>
  <c r="A53" i="60" s="1"/>
  <c r="A54" i="60" s="1"/>
  <c r="A55" i="60" s="1"/>
  <c r="A59" i="60" s="1"/>
  <c r="A60" i="60" s="1"/>
  <c r="A61" i="60" s="1"/>
  <c r="A65" i="60" s="1"/>
  <c r="A69" i="60" s="1"/>
  <c r="A70" i="60" s="1"/>
  <c r="A71" i="60" s="1"/>
  <c r="A72" i="60" s="1"/>
  <c r="A76" i="60" s="1"/>
  <c r="I56" i="60"/>
  <c r="I81" i="60"/>
  <c r="I91" i="60"/>
  <c r="I92" i="60" s="1"/>
  <c r="I23" i="60"/>
  <c r="A77" i="60" l="1"/>
  <c r="A78" i="60" s="1"/>
  <c r="I24" i="60"/>
  <c r="I94" i="60" s="1"/>
  <c r="I85" i="59"/>
  <c r="I84" i="59"/>
  <c r="I83" i="59"/>
  <c r="I82" i="59"/>
  <c r="I81" i="59"/>
  <c r="I78" i="59"/>
  <c r="I77" i="59"/>
  <c r="I76" i="59"/>
  <c r="I75" i="59"/>
  <c r="I70" i="59"/>
  <c r="I69" i="59"/>
  <c r="I68" i="59"/>
  <c r="I67" i="59"/>
  <c r="I66" i="59"/>
  <c r="I56" i="59"/>
  <c r="I55" i="59"/>
  <c r="I54" i="59"/>
  <c r="I53" i="59"/>
  <c r="I52" i="59"/>
  <c r="I51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I35" i="59"/>
  <c r="I34" i="59"/>
  <c r="I33" i="59"/>
  <c r="I32" i="59"/>
  <c r="I28" i="59"/>
  <c r="I27" i="59"/>
  <c r="I26" i="59"/>
  <c r="I25" i="59"/>
  <c r="I24" i="59"/>
  <c r="I23" i="59"/>
  <c r="I22" i="59"/>
  <c r="I21" i="59"/>
  <c r="I20" i="59"/>
  <c r="I19" i="59"/>
  <c r="A20" i="59"/>
  <c r="A21" i="59" s="1"/>
  <c r="A22" i="59" s="1"/>
  <c r="A23" i="59" s="1"/>
  <c r="A24" i="59" s="1"/>
  <c r="A25" i="59" s="1"/>
  <c r="A26" i="59" s="1"/>
  <c r="A27" i="59" s="1"/>
  <c r="A28" i="59" s="1"/>
  <c r="A32" i="59" s="1"/>
  <c r="I15" i="59"/>
  <c r="I14" i="59"/>
  <c r="I13" i="59"/>
  <c r="I12" i="59"/>
  <c r="I11" i="59"/>
  <c r="I10" i="59"/>
  <c r="I9" i="59"/>
  <c r="I8" i="59"/>
  <c r="I7" i="59"/>
  <c r="A79" i="60" l="1"/>
  <c r="A80" i="60" s="1"/>
  <c r="A84" i="60" s="1"/>
  <c r="A85" i="60" s="1"/>
  <c r="A86" i="60" s="1"/>
  <c r="A87" i="60" s="1"/>
  <c r="A91" i="60" s="1"/>
  <c r="I89" i="59"/>
  <c r="I63" i="59"/>
  <c r="I48" i="59"/>
  <c r="I29" i="59"/>
  <c r="I16" i="59"/>
  <c r="I71" i="59"/>
  <c r="H26" i="38"/>
  <c r="I91" i="59" l="1"/>
  <c r="H27" i="38" s="1"/>
  <c r="A33" i="59" l="1"/>
  <c r="A34" i="59" l="1"/>
  <c r="A35" i="59" l="1"/>
  <c r="A36" i="59" l="1"/>
  <c r="A37" i="59" l="1"/>
  <c r="A38" i="59" l="1"/>
  <c r="A39" i="59" l="1"/>
  <c r="A40" i="59" l="1"/>
  <c r="A41" i="59" l="1"/>
  <c r="A42" i="59" s="1"/>
  <c r="A43" i="59" l="1"/>
  <c r="A44" i="59" l="1"/>
  <c r="A45" i="59" l="1"/>
  <c r="A46" i="59" l="1"/>
  <c r="A47" i="59" l="1"/>
  <c r="A51" i="59" s="1"/>
  <c r="A52" i="59" l="1"/>
  <c r="A53" i="59" l="1"/>
  <c r="A54" i="59" l="1"/>
  <c r="A55" i="59" s="1"/>
  <c r="A56" i="59" s="1"/>
  <c r="A57" i="59" s="1"/>
  <c r="A58" i="59" s="1"/>
  <c r="A59" i="59" s="1"/>
  <c r="A60" i="59" s="1"/>
  <c r="A61" i="59" s="1"/>
  <c r="A62" i="59" s="1"/>
  <c r="A66" i="59" s="1"/>
  <c r="A67" i="59" l="1"/>
  <c r="A68" i="59" l="1"/>
  <c r="A69" i="59" l="1"/>
  <c r="A70" i="59" l="1"/>
  <c r="A75" i="59" s="1"/>
  <c r="A76" i="59" l="1"/>
  <c r="A77" i="59" l="1"/>
  <c r="A78" i="59" l="1"/>
  <c r="A79" i="59" s="1"/>
  <c r="A81" i="59" s="1"/>
  <c r="A82" i="59" l="1"/>
  <c r="A83" i="59" s="1"/>
  <c r="A84" i="59" s="1"/>
  <c r="A85" i="59" s="1"/>
  <c r="A86" i="59" s="1"/>
  <c r="A87" i="59" s="1"/>
  <c r="A88" i="59" s="1"/>
  <c r="D10" i="38" l="1"/>
  <c r="D12" i="38"/>
  <c r="G18" i="38"/>
  <c r="H18" i="38"/>
  <c r="I19" i="38"/>
  <c r="F19" i="38" s="1"/>
  <c r="G20" i="38"/>
  <c r="H25" i="38"/>
  <c r="G28" i="38"/>
  <c r="I9" i="38" l="1"/>
  <c r="I10" i="38" s="1"/>
  <c r="I33" i="38" l="1"/>
  <c r="F33" i="38" s="1"/>
  <c r="J33" i="38" s="1"/>
  <c r="H20" i="38" l="1"/>
  <c r="I20" i="38"/>
  <c r="I27" i="38" l="1"/>
  <c r="F27" i="38" s="1"/>
  <c r="I26" i="38"/>
  <c r="F26" i="38" s="1"/>
  <c r="F20" i="38"/>
  <c r="J20" i="38" s="1"/>
  <c r="H28" i="38" l="1"/>
  <c r="I11" i="38" s="1"/>
  <c r="I12" i="38" s="1"/>
  <c r="I13" i="38" s="1"/>
  <c r="J19" i="38"/>
  <c r="F28" i="38"/>
  <c r="I28" i="38"/>
  <c r="J27" i="38" l="1"/>
  <c r="J28" i="38"/>
  <c r="J26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Prochazková</author>
  </authors>
  <commentList>
    <comment ref="S5" authorId="0" shapeId="0" xr:uid="{39CE7FAB-853A-4021-9EDB-6AC1E5D7C15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5" authorId="0" shapeId="0" xr:uid="{6BF2CF59-0400-458B-92B6-14FD70C4CD0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<sst xmlns="http://schemas.openxmlformats.org/spreadsheetml/2006/main" count="1556" uniqueCount="732">
  <si>
    <t xml:space="preserve">Datum: </t>
  </si>
  <si>
    <t xml:space="preserve"> </t>
  </si>
  <si>
    <t>Stavba :</t>
  </si>
  <si>
    <t>Rozpočtové náklady</t>
  </si>
  <si>
    <t>Základ pro DPH</t>
  </si>
  <si>
    <t>%</t>
  </si>
  <si>
    <t xml:space="preserve">DPH </t>
  </si>
  <si>
    <t>Cena celkem za stavbu</t>
  </si>
  <si>
    <t>Číslo a název objektu / provozního souboru</t>
  </si>
  <si>
    <t>Celkem za stavbu</t>
  </si>
  <si>
    <t>P.č.</t>
  </si>
  <si>
    <t>Číslo položky</t>
  </si>
  <si>
    <t>Název položky</t>
  </si>
  <si>
    <t>MJ</t>
  </si>
  <si>
    <t>Díl:</t>
  </si>
  <si>
    <t>kpl</t>
  </si>
  <si>
    <t>kus</t>
  </si>
  <si>
    <t>m3</t>
  </si>
  <si>
    <t>m2</t>
  </si>
  <si>
    <t>m</t>
  </si>
  <si>
    <t>96</t>
  </si>
  <si>
    <t>Bourání konstrukcí</t>
  </si>
  <si>
    <t>t</t>
  </si>
  <si>
    <t>D96</t>
  </si>
  <si>
    <t>Přesuny suti a vybouraných hmot</t>
  </si>
  <si>
    <t>979083117R00</t>
  </si>
  <si>
    <t>979083191R00</t>
  </si>
  <si>
    <t>767</t>
  </si>
  <si>
    <t>Konstrukce zámečnické</t>
  </si>
  <si>
    <t>kg</t>
  </si>
  <si>
    <t>soubor</t>
  </si>
  <si>
    <t>Rekapitulace stavebních objektů</t>
  </si>
  <si>
    <t>Cena 
celkem</t>
  </si>
  <si>
    <t>DPH 
celkem</t>
  </si>
  <si>
    <t>Rekapitulace provozních souborů</t>
  </si>
  <si>
    <t>Základ DPH 15 %</t>
  </si>
  <si>
    <t>Celkem za celek</t>
  </si>
  <si>
    <t>Vedlejší a ostatní náklady stavby</t>
  </si>
  <si>
    <t>Vedlejší a ostatní náklady</t>
  </si>
  <si>
    <t>00</t>
  </si>
  <si>
    <t>01</t>
  </si>
  <si>
    <t xml:space="preserve">Zařízení staveniště </t>
  </si>
  <si>
    <t>podrobný popis viz Technické podmínky, kapitola 4a)</t>
  </si>
  <si>
    <t>02</t>
  </si>
  <si>
    <t>podrobný popis viz Technické podmínky, kapitola 4b)</t>
  </si>
  <si>
    <t>podrobný popis viz Technické podmínky, kapitola 4c)</t>
  </si>
  <si>
    <t>03</t>
  </si>
  <si>
    <t>podrobný popis viz Technické podmínky, kapitola 4d)</t>
  </si>
  <si>
    <t>04</t>
  </si>
  <si>
    <t>05</t>
  </si>
  <si>
    <t xml:space="preserve">Dodavatelská dokumentace pro realizaci stavby </t>
  </si>
  <si>
    <t>podrobný popis viz Technické podmínky, kapitola 4f)</t>
  </si>
  <si>
    <t>06</t>
  </si>
  <si>
    <t xml:space="preserve">Dokumentace skutečného provedení stavby </t>
  </si>
  <si>
    <t>07</t>
  </si>
  <si>
    <t>podrobný popis viz Technické podmínky, kapitola 4g)</t>
  </si>
  <si>
    <t>podrobný popis viz Technické podmínky, kapitola 4h)</t>
  </si>
  <si>
    <t xml:space="preserve">Doklady požadované k předání a převzetí díla </t>
  </si>
  <si>
    <t xml:space="preserve">Komplexní zkoušky </t>
  </si>
  <si>
    <t>Soubor :</t>
  </si>
  <si>
    <t>Č. položky</t>
  </si>
  <si>
    <t>Množství</t>
  </si>
  <si>
    <t>ks</t>
  </si>
  <si>
    <t xml:space="preserve">Funkční a individuální zkoušky, uvedení zařízení do provozu; nastavení zařízení; dokumentace zařízení v českém jazyce. </t>
  </si>
  <si>
    <t>Drobný montážní materiál</t>
  </si>
  <si>
    <t>Označení strojů a pohonů dle technologického schématu</t>
  </si>
  <si>
    <t>93</t>
  </si>
  <si>
    <t>Těsnící materiál závitových spojů</t>
  </si>
  <si>
    <t>hod</t>
  </si>
  <si>
    <t>Typ</t>
  </si>
  <si>
    <t>Výrobce</t>
  </si>
  <si>
    <t>Cena / MJ</t>
  </si>
  <si>
    <t>99</t>
  </si>
  <si>
    <t>Staveništní přesun hmot</t>
  </si>
  <si>
    <t>1</t>
  </si>
  <si>
    <t>Zemní práce</t>
  </si>
  <si>
    <t>174101101R00</t>
  </si>
  <si>
    <t>451572111R00</t>
  </si>
  <si>
    <t>181101102R00</t>
  </si>
  <si>
    <t xml:space="preserve">Geodetické zaměření stavby </t>
  </si>
  <si>
    <t>podrobný popis viz Technické podmínky, kapitola 4e)</t>
  </si>
  <si>
    <t>Aktualizace provozního řádu ČOV</t>
  </si>
  <si>
    <t>08</t>
  </si>
  <si>
    <t>Stavební výpomocné práce celkem :</t>
  </si>
  <si>
    <t>Demontáže celkem :</t>
  </si>
  <si>
    <t>Provizorní opatření celkem :</t>
  </si>
  <si>
    <t>Označení potrubí - směr toku, funkce potrubí, dopravovaná látka</t>
  </si>
  <si>
    <t>4</t>
  </si>
  <si>
    <t>Vodorovné konstrukce</t>
  </si>
  <si>
    <t>162701105R00</t>
  </si>
  <si>
    <t>199000002R00</t>
  </si>
  <si>
    <t>Trubní vedení</t>
  </si>
  <si>
    <t>Včetně napuštění a vypuštění vody z nádrže po skončení zkoušky.</t>
  </si>
  <si>
    <t>1.1</t>
  </si>
  <si>
    <t>Stroje a zařízení celkem :</t>
  </si>
  <si>
    <t>1.2</t>
  </si>
  <si>
    <t>1.2.3</t>
  </si>
  <si>
    <t>1.3</t>
  </si>
  <si>
    <r>
      <t xml:space="preserve">Trubní a hadicové rozvody
</t>
    </r>
    <r>
      <rPr>
        <sz val="8"/>
        <rFont val="Arial"/>
        <family val="2"/>
        <charset val="238"/>
      </rPr>
      <t>Dodávka a montáž</t>
    </r>
  </si>
  <si>
    <t>Trubní a hadicové rozvody celkem :</t>
  </si>
  <si>
    <t>1.4</t>
  </si>
  <si>
    <r>
      <t xml:space="preserve">Povrchové úpravy
</t>
    </r>
    <r>
      <rPr>
        <sz val="8"/>
        <rFont val="Arial"/>
        <family val="2"/>
        <charset val="238"/>
      </rPr>
      <t>Dodávka a aplikace</t>
    </r>
  </si>
  <si>
    <t>1.4.1</t>
  </si>
  <si>
    <t>Povrchové úpravy celkem :</t>
  </si>
  <si>
    <t>1.5</t>
  </si>
  <si>
    <t>1.5.1</t>
  </si>
  <si>
    <t>1.7</t>
  </si>
  <si>
    <t>1.7.2</t>
  </si>
  <si>
    <t>1.7.3</t>
  </si>
  <si>
    <t>1.2.5</t>
  </si>
  <si>
    <t>1.2.23</t>
  </si>
  <si>
    <t xml:space="preserve">Zámečnické výrobky a pomocné ocelové konstrukce.
Materiálové provedení: nerezová ocel tř. 17 240 (DIN 1.4301).
Účel: pomocné konstrukce; trubní podpěry; kotevní a úložné prvky; vč. konzol; závěsů; objímek; třmenů a montážního materiálu.
Poznámka: bude zhotoveno dle výrobní dokumentace </t>
  </si>
  <si>
    <r>
      <t xml:space="preserve">Demontáže
</t>
    </r>
    <r>
      <rPr>
        <sz val="8"/>
        <rFont val="Arial"/>
        <family val="2"/>
        <charset val="238"/>
      </rPr>
      <t>včetně likvidace odpadu</t>
    </r>
  </si>
  <si>
    <r>
      <t xml:space="preserve">Stavební výpomocné práce
</t>
    </r>
    <r>
      <rPr>
        <sz val="8"/>
        <rFont val="Arial"/>
        <family val="2"/>
        <charset val="238"/>
      </rPr>
      <t>Dodávka a montáž</t>
    </r>
  </si>
  <si>
    <t>1.8</t>
  </si>
  <si>
    <t>1.8.1</t>
  </si>
  <si>
    <r>
      <t xml:space="preserve">Doplňkové konstrukce a materiál
</t>
    </r>
    <r>
      <rPr>
        <sz val="8"/>
        <rFont val="Arial"/>
        <family val="2"/>
        <charset val="238"/>
      </rPr>
      <t>Dodávka a montáž</t>
    </r>
  </si>
  <si>
    <t>Doplňkové konstrukce a materiál celkem :</t>
  </si>
  <si>
    <t>Montáž</t>
  </si>
  <si>
    <t>Software</t>
  </si>
  <si>
    <t>Pomocné práce, konstrukce a zařízení celkem :</t>
  </si>
  <si>
    <r>
      <t xml:space="preserve">Pomocné práce, konstrukce a zařízení
</t>
    </r>
    <r>
      <rPr>
        <sz val="8"/>
        <rFont val="Arial"/>
        <family val="2"/>
        <charset val="238"/>
      </rPr>
      <t>Dodávka a montáž</t>
    </r>
  </si>
  <si>
    <t>Vytýčení staveb a podzemních zařízen</t>
  </si>
  <si>
    <t>2.1</t>
  </si>
  <si>
    <t>2.2</t>
  </si>
  <si>
    <t>2.3</t>
  </si>
  <si>
    <t>2.4</t>
  </si>
  <si>
    <t>2.5</t>
  </si>
  <si>
    <t>#TypZaznamu#</t>
  </si>
  <si>
    <t>S:</t>
  </si>
  <si>
    <t>STA</t>
  </si>
  <si>
    <t>O:</t>
  </si>
  <si>
    <t>OBJ</t>
  </si>
  <si>
    <t>Celkem</t>
  </si>
  <si>
    <t>Dodávka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</si>
  <si>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</si>
  <si>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</si>
  <si>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</si>
  <si>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</si>
  <si>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</si>
  <si>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</si>
  <si>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</si>
  <si>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</si>
  <si>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</si>
  <si>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</si>
  <si>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</si>
  <si>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</si>
  <si>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</si>
  <si>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</si>
  <si>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</si>
  <si>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</si>
  <si>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DIL</t>
  </si>
  <si>
    <t>800-1</t>
  </si>
  <si>
    <t>Práce</t>
  </si>
  <si>
    <t>Běžná</t>
  </si>
  <si>
    <t>POL1_</t>
  </si>
  <si>
    <t>SPI</t>
  </si>
  <si>
    <t>VV</t>
  </si>
  <si>
    <t>POP</t>
  </si>
  <si>
    <t>132201210R00</t>
  </si>
  <si>
    <t xml:space="preserve">Hloubení rýh šířky přes 60 do 200 cm do 50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</si>
  <si>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</si>
  <si>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132201219R00</t>
  </si>
  <si>
    <t xml:space="preserve">Hloubení rýh šířky přes 60 do 200 cm příplatek za lepivost, v hornině 3,  </t>
  </si>
  <si>
    <t>bez naložení do dopravní nádoby, ale s vyprázdněním dopravní nádoby na hromadu nebo na dopravní prostředek,</t>
  </si>
  <si>
    <t>po suchu, bez naložení výkopku, avšak se složením bez rozhrnutí, zpáteční cesta vozidla.</t>
  </si>
  <si>
    <t>Vodorovné přemístění výkopku z horniny 1 až 4, na vzdálenost přes 9 000  do 10 000 m</t>
  </si>
  <si>
    <t>Poplatky za skládku horniny 1- 4, skupina 17 05 04 z Katalogu odpadů</t>
  </si>
  <si>
    <t>pro podzemní vedení pro všechny šířky rýhy,</t>
  </si>
  <si>
    <t>pro podzemní vedení s uložením materiálu na vzdálenost do 3 m od kraje výkopu,</t>
  </si>
  <si>
    <t>sypaninou z vhodných hornin tř. 1 - 4 nebo materiálem připraveným podél výkopu ve vzdálenosti do 3 m od jeho kraje, pro jakoukoliv hloubku výkopu a jakoukoliv míru zhutnění,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</si>
  <si>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</si>
  <si>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</si>
  <si>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</si>
  <si>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Úprava pláně v zářezech v hornině 1 až 4, se zhutněním</t>
  </si>
  <si>
    <t>vyrovnáním výškových rozdílů, ploch vodorovných a ploch do sklonu 1 : 5.</t>
  </si>
  <si>
    <t>POL1_0</t>
  </si>
  <si>
    <t>Vlastní</t>
  </si>
  <si>
    <t>Indiv</t>
  </si>
  <si>
    <t>Specifikace</t>
  </si>
  <si>
    <t>800-2</t>
  </si>
  <si>
    <t>POL1_1</t>
  </si>
  <si>
    <t>SPCM</t>
  </si>
  <si>
    <t>POL3_</t>
  </si>
  <si>
    <t>827-1</t>
  </si>
  <si>
    <t>801-1</t>
  </si>
  <si>
    <t>801-5</t>
  </si>
  <si>
    <t>Lože pod potrubí, stoky a drobné objekty z kameniva drobného těženého 0÷4 mm</t>
  </si>
  <si>
    <t>v otevřeném výkopu,</t>
  </si>
  <si>
    <t>899711122R00</t>
  </si>
  <si>
    <t>Výstražné fólie výstražná fólie pro kanalizaci, šířka 30 cm</t>
  </si>
  <si>
    <t>892855112R00</t>
  </si>
  <si>
    <t>Kamerové prohlídky potrubí do 50 m</t>
  </si>
  <si>
    <t>Dokončovací práce inženýrských staveb</t>
  </si>
  <si>
    <t>08211320R</t>
  </si>
  <si>
    <t>vodné pro vodu pitnou</t>
  </si>
  <si>
    <t>801-3</t>
  </si>
  <si>
    <t>Přesun hmot</t>
  </si>
  <si>
    <t>POL7_</t>
  </si>
  <si>
    <t>800-767</t>
  </si>
  <si>
    <t>Vodorovné přemístění suti přes 5000 m do 6000 m</t>
  </si>
  <si>
    <t>800-6</t>
  </si>
  <si>
    <t>včetně naložení na dopravní prostředek a složení,</t>
  </si>
  <si>
    <t>Vodorovné přemístění suti za každých dalších započatých 1000 m přes 6000 m</t>
  </si>
  <si>
    <t>SUM</t>
  </si>
  <si>
    <t>END</t>
  </si>
  <si>
    <r>
      <t xml:space="preserve">Ostatní práce, software a služby
</t>
    </r>
    <r>
      <rPr>
        <sz val="8"/>
        <rFont val="Arial"/>
        <family val="2"/>
        <charset val="238"/>
      </rPr>
      <t>Dodávka a montáž</t>
    </r>
  </si>
  <si>
    <t>Ostatní práce, software a služby CELKEM :</t>
  </si>
  <si>
    <t>Ostatní práce a služby</t>
  </si>
  <si>
    <t>Uskladňovací nádrž kalu</t>
  </si>
  <si>
    <t>SO 07.8</t>
  </si>
  <si>
    <t>Kalové hospodářství</t>
  </si>
  <si>
    <t>PS 07</t>
  </si>
  <si>
    <t>Elektročást a ASŘTP</t>
  </si>
  <si>
    <t>PS 14,16</t>
  </si>
  <si>
    <t>Název: AČOV Tábor, navýšení kapacity uskladňovací nádrže</t>
  </si>
  <si>
    <t>Zakázkové číslo: 1361-892</t>
  </si>
  <si>
    <t>PS 07 Kalové hospodářství</t>
  </si>
  <si>
    <t>1361-892</t>
  </si>
  <si>
    <t>AČOV Tábor, navýšení kapacity uskladňovací nádrže</t>
  </si>
  <si>
    <t>PS 14,16 Elektročást a ASŘTP</t>
  </si>
  <si>
    <r>
      <t xml:space="preserve">Kotevní prvky vodící tyče míchadla pro upevnění k nádrži
</t>
    </r>
    <r>
      <rPr>
        <sz val="8"/>
        <rFont val="Arial"/>
        <family val="2"/>
        <charset val="238"/>
      </rPr>
      <t>soubor kotevních prvků pro vodící tyč ponorného míchadla Poz.07.8.1, zahrnující nerezové svařované konzole pro kotvení 1ks horního držáku vodící tyče, 2 ks středních držáků a 1 ks spodního držáku u dna nádrže; včetně kotevního materiálu
Parametry zařízení: rozměry a kotvení ke konstrukci nádrže budou upřesněny dodavatelskou dokumentací dle typu míchadla, celková hmotnost do 50 kg 
Materiálové provedení: nerezová ocel
Účel: upevnění vodící tyče ke konstrukci uskladňovací nádrže kalu</t>
    </r>
  </si>
  <si>
    <r>
      <t xml:space="preserve">Kotevní patka zvedacího zařízení pro upevnění k lávce
</t>
    </r>
    <r>
      <rPr>
        <sz val="8"/>
        <rFont val="Arial"/>
        <family val="2"/>
        <charset val="238"/>
      </rPr>
      <t>patka pro osazení zařízení Poz.07.8.4 na vodorovnou ocelovou konstrukci obslužné lávky nad uskladňovací nádrží kalu, nosnost 200 kg; spojovací a kotevní materiál z korozivzdorné oceli 1.4404 ( X2CrNiMo 17-12-2) dle ČSN 10088-1; dodávka včetně zákrytového víčka sloupu patky;
Materiálové provedení: žárově pozinkovaná ocel
Účel: osazení zvedacího zařízení na obslužné lávce uskladňovací nádrže</t>
    </r>
  </si>
  <si>
    <r>
      <t xml:space="preserve">Mobilní otočný jeřábek, sloupový s nastavitelným výložníkem
</t>
    </r>
    <r>
      <rPr>
        <sz val="8"/>
        <rFont val="Arial"/>
        <family val="2"/>
        <charset val="238"/>
      </rPr>
      <t>otočné zvedací zařízení, sloupové, dvoudílné přenosné s nastavitelným výložníkem; ručním vrátkem; nerezovým lanem se závěsným okem; hákem pro převěšování zvedaného zařízení; určeno pro osazení do kotevních patek Poz.07.8.3
Parametry zařízení: 
nosnost - 200 kg; vyložení - 670÷1150 mm; výška - 2240 mm; délka lana - max 20m; zvedací rychlost - 10 m/min; 
Materiálové provedení: sloup, objímka, rameno - pozinkovaná ocel; lano - nerezová ocel;
Účel: manipulace s ponornými míchadly v uskladňovací nádrži kalu</t>
    </r>
  </si>
  <si>
    <r>
      <t xml:space="preserve">Mobilní manipulační plošina pro přístup k revizním otvorům
</t>
    </r>
    <r>
      <rPr>
        <sz val="8"/>
        <rFont val="Arial"/>
        <family val="2"/>
        <charset val="238"/>
      </rPr>
      <t>lehká konstrukce pojízdné plošiny s montážní podestou rozměrů 900 x 900 mm, 
s rýhovaným podlahovým plechem, zábradlím a fixačním prvkem k reviznímu otvoru, výstupní žebřík se sklonem 60° a oboustrannými madly, kolečkový pojezd s aretací
Parametry zařízení:
nosnost: 150 kg, vlastní hmotnost: 50 kg, výška plošiny cca 2400 mm
Materiálové provedení: hliník
Účel: zpřístupnění revizních otvorů uskladňovací nádrže kalu</t>
    </r>
  </si>
  <si>
    <r>
      <t xml:space="preserve">Rychlouzávěr pro pryžové savice DN 100 (feka koncovka)
</t>
    </r>
    <r>
      <rPr>
        <sz val="8"/>
        <rFont val="Arial"/>
        <family val="2"/>
        <charset val="238"/>
      </rPr>
      <t>háková koncovka pro napojení na feka vůz DN 100 s přírubou DN 100 PN 10;
včetně těsnění.
Materiálové provedení: kov; povrch - komaxit nebo barva nanesená namáčením.
Účel: přípojka pro fekavůz</t>
    </r>
  </si>
  <si>
    <r>
      <t xml:space="preserve">Ruční šoupě DN 200 s prodlouženým ovládáním ručním kolem
</t>
    </r>
    <r>
      <rPr>
        <sz val="8"/>
        <rFont val="Arial"/>
        <family val="2"/>
        <charset val="238"/>
      </rPr>
      <t>měkkotěsnicí šoupě dle EN 1074; s oboustrannými přírubami dle EN 1092-2
Stavební délka dle EN 558 řada 14 (dříve F4); se třemi O-kroužky v ucpávce; 
Vřeteno točivé nestoupající se závitem uvnitř šoupátkové komory; 
Klín celopogumován antibakteriální pryží s vedením po celé délce zdvihu; plastové vedení na klínu = nízké ovládací momenty; bezúdržbové korozivzdorné utěsnění vřetene, šrouby víka není nutné dodatečně zalévat voskem; při plně otevřeném šoupátku je možné vyměnit ucpávku i pod tlakem; vřeteno kované z jednoho kusu se závitem válcovaným za studena.
Materiálové provedení: těleso, víko, klín: tvárná litina EN-GJS-400-15 (GGG-40); klín celopogumován antibakteriální pryží EPDM; vřeteno: korozivzdorná ocel 1.4057; O-kroužky: pryž NBR; spojovací šrouby víka: korozivzdorná ocel A2; ucpávkový šroub, vřetenová matice: kovaná mosaz; těžká protikorozní povrchová ochrana; litinové díly vně i uvnitř chráněny epoxidovým povrstvením. 
Účel: uzávěr stávajícího potrubí odběru kalu z uskladňovací nádrže před novou  odbočkou pro sání fekavozu</t>
    </r>
  </si>
  <si>
    <r>
      <t xml:space="preserve">Ruční šoupě DN 100 s převodovkou a prodlouženým ovládáním ručním kolem
</t>
    </r>
    <r>
      <rPr>
        <sz val="8"/>
        <rFont val="Arial"/>
        <family val="2"/>
        <charset val="238"/>
      </rPr>
      <t>měkkotěsnicí šoupě dle EN 1074; s oboustrannými přírubami dle EN 1092-2
Stavební délka dle EN 558 řada 14 (dříve F4); s převodem umožňujícím ovládání ručním kolem; se třemi O-kroužky v ucpávce; převodovka 90°
Vřeteno točivé nestoupající se závitem uvnitř šoupátkové komory; 
Klín celopogumován antibakteriální pryží s vedením po celé délce zdvihu; plastové vedení na klínu = nízké ovládací momenty; bezúdržbové korozivzdorné utěsnění vřetene, šrouby víka není nutné dodatečně zalévat voskem; při plně otevřeném šoupátku je možné vyměnit ucpávku i pod tlakem; vřeteno kované z jednoho kusu se závitem válcovaným za studena.
Materiálové provedení: těleso, víko, klín: tvárná litina EN-GJS-400-15 (GGG-40); klín celopogumován antibakteriální pryží EPDM; vřeteno: korozivzdorná ocel 1.4057; O-kroužky: pryž NBR; spojovací šrouby víka: korozivzdorná ocel A2; ucpávkový šroub, vřetenová matice: kovaná mosaz; těžká protikorozní povrchová ochrana; litinové díly vně i uvnitř chráněny epoxidovým povrstvením. 
Účel: uzávěr nové odbočky na odběru kalu z uskladňovací nádrže pro sání fekavozu</t>
    </r>
  </si>
  <si>
    <r>
      <t xml:space="preserve">Ruční šoupě DN 40 PN 10 s prodlouženým ovládáním ručním kolem
</t>
    </r>
    <r>
      <rPr>
        <sz val="8"/>
        <rFont val="Arial"/>
        <family val="2"/>
        <charset val="238"/>
      </rPr>
      <t>měkkotěsnicí šoupě dle EN 1074; s oboustrannými přírubami dle EN 1092-2
Stavební délka dle EN 558 řada 14 (dříve F4); se třemi O-kroužky v ucpávce; 
Vřeteno točivé nestoupající se závitem uvnitř šoupátkové komory; 
Klín celopogumován antibakteriální pryží s vedením po celé délce zdvihu; plastové vedení na klínu = nízké ovládací momenty; bezúdržbové korozivzdorné utěsnění vřetene, šrouby víka není nutné dodatečně zalévat voskem; při plně otevřeném šoupátku je možné vyměnit ucpávku i pod tlakem; vřeteno kované z jednoho kusu se závitem válcovaným za studena.
Materiálové provedení: těleso, víko, klín: tvárná litina EN-GJS-400-15 (GGG-40); klín celopogumován antibakteriální pryží EPDM; vřeteno: korozivzdorná ocel 1.4057; O-kroužky: pryž NBR; spojovací šrouby víka: korozivzdorná ocel A2; ucpávkový šroub, vřetenová matice: kovaná mosaz; těžká protikorozní povrchová ochrana; litinové díly vně i uvnitř chráněny epoxidovým povrstvením. 
Účel: uzávěr nového zavzdušňovacího potrubí na sání fekavozu</t>
    </r>
  </si>
  <si>
    <r>
      <t xml:space="preserve">Zpětná klapka DN 40 PN 10
</t>
    </r>
    <r>
      <rPr>
        <sz val="8"/>
        <rFont val="Arial"/>
        <family val="2"/>
        <charset val="238"/>
      </rPr>
      <t>disková zpětná klapka DN 40 se šikmým sedlem
Materiálové provedení: těleso, víko, disk: tvárná litina EN-GJS-400-15 (GGG-40); disk celopogumován antibakteriální pryží EPDM; spojovací šrouby víka: korozivzdorná ocel A2; čisticí zátka: mosaz; těsnění: pryž NBR.
Účel: ochrana zavzdušňovacího potrubí na sání fekavozu</t>
    </r>
  </si>
  <si>
    <r>
      <t xml:space="preserve">Kompenzátor přírubový pryžový DN 200 PN 10
</t>
    </r>
    <r>
      <rPr>
        <sz val="8"/>
        <rFont val="Arial"/>
        <family val="2"/>
        <charset val="238"/>
      </rPr>
      <t>stavební délka 177 mm
Parametry zařízení:
stlačení 20 mm; prodloužení 14 mm; boční posun ± 18 mm; uhlové natočení ± 15°
Materiálové provedení: příruby - pozinkovaná uhlíková ocel; těleso - EPDM
Médium: vyhnilý kal do 45°C
Účel: dilatace kalového potrubí před novým pneušoupětem Poz.07.13.4</t>
    </r>
  </si>
  <si>
    <r>
      <t xml:space="preserve">Bajonetová spojka C52 s vnějším závitem 2"
</t>
    </r>
    <r>
      <rPr>
        <sz val="8"/>
        <rFont val="Arial"/>
        <family val="2"/>
        <charset val="238"/>
      </rPr>
      <t>rychlospojka pro požární hadice s vnějším závitem 2"
Materiálové provedení: hliníková slitina
Účel: spojka pro napojení ostřikové hadice</t>
    </r>
  </si>
  <si>
    <r>
      <t xml:space="preserve">Kulový kohout DN 25 PN 16
</t>
    </r>
    <r>
      <rPr>
        <sz val="8"/>
        <rFont val="Arial"/>
        <family val="2"/>
        <charset val="238"/>
      </rPr>
      <t>nerezový plnoprůtokový kulový kohout, třídílný, DN 25 PN 16, vnitřní závit 1", s pákou
Materiálové provedení: těleso, koule - nerezová ocel DIN 1.4401; těsnění PTFE; 
Účel: uzávěr na vypouštění nového rozvodu provozní vody k uskladňovací nádrži kalu</t>
    </r>
  </si>
  <si>
    <r>
      <t xml:space="preserve">Kulový kohout DN 50 PN 16
</t>
    </r>
    <r>
      <rPr>
        <sz val="8"/>
        <rFont val="Arial"/>
        <family val="2"/>
        <charset val="238"/>
      </rPr>
      <t>nerezový plnoprůtokový kulový kohout, třídílný, DN 50 PN 16, vnitřní závit 2", s pákou
Materiálové provedení: těleso, koule - nerezová ocel DIN 1.4401; těsnění PTFE; 
Účel: uzávěry na novém rozvodu provozní vody k uskladňovací nádrži kalu</t>
    </r>
  </si>
  <si>
    <r>
      <t xml:space="preserve">Stroje a zařízení včetně armatur
</t>
    </r>
    <r>
      <rPr>
        <sz val="8"/>
        <rFont val="Arial"/>
        <family val="2"/>
        <charset val="238"/>
      </rPr>
      <t>Dodávka a montáž</t>
    </r>
  </si>
  <si>
    <r>
      <rPr>
        <u/>
        <sz val="8"/>
        <rFont val="Arial"/>
        <family val="2"/>
        <charset val="238"/>
      </rPr>
      <t xml:space="preserve">Rozšíření stávajícího rozvaděče pneumatických ventilů
</t>
    </r>
    <r>
      <rPr>
        <sz val="8"/>
        <rFont val="Arial"/>
        <family val="2"/>
        <charset val="238"/>
      </rPr>
      <t>doplnění rozvaděče 4RV2 se stávajícím ventilovým terminálem v konfiguraci
34P-CX-UFY-3FEEU-3MJJ, 53E-F13GEQSNBNB-L+I o nový bistabilní ventil „J“
pro pneupohon šoupěte Poz.07.13.4 včetně úpravy upevnění terminálu ve skříni,
doplnění nového přepínače ve dvířkách a jeho elektrické instalace.
Poznámka: elektrické a signálové připojení je dodávkou části elektro a ASŘTP
Účel: úprava rozvaděče pro zapojení nového pneupohonu</t>
    </r>
  </si>
  <si>
    <t>Dočasné konstrukce; lávky a lešení pro zpřístupnění pracovních prostorů při realizaci stavby; pořízení (zapůjčení) materiálu; včetně dopravy; montáže a demontáže.
Účel: zpřístupnění pracovního prostoru pro montáže a demontáže strojního zařízení</t>
  </si>
  <si>
    <t>Šetrné demontáže stávajících zařízení v uskladňovací nádrži kalu
Zahrnuje:
- stávající ponorné míchadlo včetně vodící tyče - 2 kpl
- stávající mobilní jeřábek včetně kotevní patky - 2 kpl
Poznámka: demontovaná zařízení budou očištěna a předána investorovi</t>
  </si>
  <si>
    <t>Očištění; odmaštění a pasivace svarových spojů u potrubí a příslušenství z nerez. oceli; včetně likvidace odpadních vod z moření a pasivace (oplachů).</t>
  </si>
  <si>
    <t>Nátěrové systémy pro základní a konečnou povrchovou úpravu nových technologických potrubí z oceli tř. 11 a litiny včetně nosných, podpůrných a doplňkových konstrukcí.
Položka zahrnuje očištění povrchu potrubí na stupeň Sa 3 dle ČSN EN ISO 8501 a vícevrstvý antikorozní nátěr pro prostředí se stupněm korozní agresivity C3 (střední) dle ČSN EN ISO 12944-2 při předpokládané vysoké životnosti nátěrového systému (H - více než 15 let) dle ČSN EN ISO 12944-1</t>
  </si>
  <si>
    <t>1.1.2
Poz. 07.8.2</t>
  </si>
  <si>
    <t>1.1.3
Poz. 07.8.3</t>
  </si>
  <si>
    <t>1.1.4
Poz. 07.8.4</t>
  </si>
  <si>
    <t>1.1.5
Poz. 07.8.5</t>
  </si>
  <si>
    <t>1.1.6
Poz. 07.8.6</t>
  </si>
  <si>
    <t>1.1.7
Poz. 07.8.7</t>
  </si>
  <si>
    <t>1.1.8
Poz. 07.8.8</t>
  </si>
  <si>
    <t>1.1.9
Poz. 07.8.9</t>
  </si>
  <si>
    <t>1.1.10
Poz. 07.8.10</t>
  </si>
  <si>
    <t>1.1.11
Poz. 07.8.11</t>
  </si>
  <si>
    <t>1.1.12
Poz. 07.8.12</t>
  </si>
  <si>
    <t>1.1.13
Poz. 07.8.13</t>
  </si>
  <si>
    <t>1.1.14
Poz. 07.8.14</t>
  </si>
  <si>
    <t>1.1.16
Poz. 07.13.5</t>
  </si>
  <si>
    <t>1.2.1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</si>
  <si>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</si>
  <si>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</si>
  <si>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</si>
  <si>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</si>
  <si>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</si>
  <si>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</si>
  <si>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</si>
  <si>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</si>
  <si>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</si>
  <si>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</si>
  <si>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</si>
  <si>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</si>
  <si>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</si>
  <si>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</si>
  <si>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1.3.1</t>
  </si>
  <si>
    <t>1.3.2</t>
  </si>
  <si>
    <t>1.3.3</t>
  </si>
  <si>
    <t>1.5.2</t>
  </si>
  <si>
    <t>1.5.3</t>
  </si>
  <si>
    <t>1.5.4</t>
  </si>
  <si>
    <t>1.6</t>
  </si>
  <si>
    <t>1.6.1</t>
  </si>
  <si>
    <t>1.6.2</t>
  </si>
  <si>
    <t>1.6.3</t>
  </si>
  <si>
    <t>1.7.1</t>
  </si>
  <si>
    <t>1.7.4</t>
  </si>
  <si>
    <t>1.2.18</t>
  </si>
  <si>
    <t>1.2.19</t>
  </si>
  <si>
    <t>1.2.20</t>
  </si>
  <si>
    <t>1.2.21</t>
  </si>
  <si>
    <t>1.2.22</t>
  </si>
  <si>
    <t>1.2.24</t>
  </si>
  <si>
    <t>1.2.25</t>
  </si>
  <si>
    <t>1.2.26</t>
  </si>
  <si>
    <t>Ocelová trubka Ø Tr 44x2 mm
Materiálové provedení: nerezová ocel 1.4301
Účel: odvzdušnění nového potrubí sání fekavozu z uskladňovací nádrže</t>
  </si>
  <si>
    <t>Koleno DN 40 90° (Ø 44x2mm)
Materiálové provedení: nerezová ocel 1.4301
Účel: směrový lom odvzdušňovacího potrubí na sání fekavozu z uskladňovací nádrže</t>
  </si>
  <si>
    <t>Přírubový spoj DN 40 sestávající z:
2x příruba, 2x těsnění, 2x komplet spoj. mat. (4x krátké šrouby, matice, podložky)
Materiálové provedení: příruba nerezová ocel 1.4301; spoj. mat. nerezová ocel A2/A4; těsnění NBR s aramidovými vlákny 
Účel: napojení zpětné klapky Poz. 07.8.11 na odvzdušňovacím potrubí</t>
  </si>
  <si>
    <t>Přírubový spoj DN 100 sestávající z:
2x příruba, 1x těsnění, 1x komplet spoj. mat. (8x krátké šrouby, matice, podložky)
Materiálové provedení: příruba nerezová ocel 1.4301; spoj. mat. nerezová ocel A2/A4; těsnění NBR s aramidovými vlákny 
Účel: napojení koncovky Poz. 07.8.8 na sání fekavozu z uskladňovací nádrže</t>
  </si>
  <si>
    <t>Přírubový spoj DN 100 sestávající z:
2x příruba točivá, 2x kroužek lemový, 2x těsnění, 2x komplet spoj. mat. (8x krátké šrouby, matice, podložky)
Materiálové provedení: příruba a lemový kroužek: nerezová ocel 1.4301; spoj. mat.: nerezová ocel A2/A4; těsnění NBR s aramidovými vlákny 
Účel: napojení šoupěte Poz. 07.8.7 na sání fekavozu z uskladňovací nádrže</t>
  </si>
  <si>
    <t>Přírubový spoj DN 40 sestávající z:
2x příruba, 2x těsnění, 2x komplet spoj. mat. (4x krátké šrouby, matice, podložky)
Materiálové provedení: příruba nerezová ocel 1.4301; spoj. mat. nerezová ocel A2/A4; těsnění NBR s aramidovými vlákny 
Účel: napojení šoupěte Poz. 07.8.10 na odvzdušňovacím potrubí</t>
  </si>
  <si>
    <t>Přírubový spoj DN 200 sestávající z:
2x příruba, 2x těsnění, 2x komplet spoj. mat. (8x krátké šrouby, matice, podložky)
Materiálové provedení: příruba ocel ČSN 11 353 ; spoj. mat. nerezová ocel A2/A4; těsnění NBR s aramidovými vlákny 
Účel: napojení nového potrubí vyhnilého kalu z VN II° na podzemní úsek trasy</t>
  </si>
  <si>
    <t>Koleno DN 200 45° (Ø 219,1x6,3mm)
Materiálové provedení: ocel ČSN 11 353
Účel: směrový lom na potrubí vyhnilého kalu z VN II°</t>
  </si>
  <si>
    <t>Koleno DN 200 90° (Ø 219,1x6,3mm)
Materiálové provedení: ocel ČSN 11 353
Účel: směrový lom na potrubí vyhnilého kalu z VN II°</t>
  </si>
  <si>
    <t>Ocelová trubka bezešvá Ø 219,1x6,3mm dle ČSN 42 5715
Materiálové provedení: ocel ČSN 11 353
Účel: nové potrubí vyhnilého kalu z VN II° do uskladňovací nádrže</t>
  </si>
  <si>
    <t>Napojovací tvarovka pro odbočku 45° na potrubí z ocel. bezešvých trub Ø 219,1x6,3 mm dle ČSN 42 5715
Materiálové provedení: ocel ČSN 11 353
Zahrnuje: výřez na stávajícím potrubí, dočasné podepření a fixaci původního potrubí, dodávku a montáž nové dílensky realizované tvarovky, zakončené tvarovým výřezem pro napojení odbočujícího potrubí
Účel: nová odbočka ze stávajícího výtlačného potrubí vyhnilého kalu z VN II°</t>
  </si>
  <si>
    <t>Přírubový spoj DN 200 sestávající z:
2x příruba, 2x těsnění, 2x komplet spoj. mat. (8x krátké šrouby, matice, podložky)
Materiálové provedení: příruba ocel ČSN 11 353 ; spoj. mat. nerezová ocel A2/A4; těsnění NBR s aramidovými vlákny 
Zahrnuje: výřez na stávajícím potrubí, dočasné podepření a fixaci původního potrubí, dodávku a montáž přírubového spoje pro napojení nové armatury
Účel: napojení šoupěte Poz. 07.8.6 na odběru kalu z uskladňovací nádrže</t>
  </si>
  <si>
    <t>Vodovodní rozvod z potrubí Ø 63x5,8 SDR 11 včetně směrových lomů
Materiálové provedení: HDPE 100 PN 16
Účel: nová odbočka z rozvodu provozní vody k uskladňovací nádrži kalu</t>
  </si>
  <si>
    <t>Ocelová trubka Ø Tr 206x3 mm
Materiálové provedení: nerezová ocel 1.4301
Účel: nové potrubí nátoku kalu z VN II° do uskladňovací nádrže</t>
  </si>
  <si>
    <t>Koleno 206x3 mm 90°
Materiálové provedení: nerezová ocel 1.4301
Účel: směrový lom na potrubí nátoku kalu z VN II° do uskladňovací nádržee</t>
  </si>
  <si>
    <t>Ocelová trubka Ø Tr 206x3 mm
Materiálové provedení: nerezová ocel 1.4301
Účel: nové potrubí bezpečnostního přepadu uskladňovací nádrže</t>
  </si>
  <si>
    <t>Koleno 206x3 mm 90°
Materiálové provedení: nerezová ocel 1.4301
Účel: směrový lom na potrubí bezpečnostního přepadu uskladňovací nádrže</t>
  </si>
  <si>
    <t>Tepelně-izolační opláštění vnějšího úseku nátokového potrubí kalu
Materiálové provedení: izolační pouzdro z minerální vlny tl. 30 mm s ochrannou samolepící fólií, včetně směrových lomů, spojovacího a montážního materiálu
Účel: ochrana potrubí proti zamrznutí</t>
  </si>
  <si>
    <t>Rozšířené vtokové hrdlo DN 400/200 mm bezpečnostního přepadu uskladňovací nádrže
délka 500 mm, tl. 3 mm
Materiálové provedení: nerezová ocel 1.4301
Účel: vtoková část přepadového potrubí</t>
  </si>
  <si>
    <t>Přírubový spoj DN 200 sestávající z:
2x příruba, 2x těsnění, 2x komplet spoj. mat. (8x krátké šrouby, matice, podložky)
Materiálové provedení: příruba ocel ČSN 11 353 ; spoj. mat. nerezová ocel A2/A4; těsnění NBR s aramidovými vlákny 
Účel: napojení nátokového potrubí kalu na prostupku stěnou nádrže</t>
  </si>
  <si>
    <t>Přírubový spoj DN 200 sestávající z:
2x příruba, 2x těsnění, 2x komplet spoj. mat. (8x krátké šrouby, matice, podložky)
Materiálové provedení: příruba ocel ČSN 11 353 ; spoj. mat. nerezová ocel A2/A4; těsnění NBR s aramidovými vlákny 
Účel: napojení přepadového potrubí na prostupku stěnou nádrže</t>
  </si>
  <si>
    <t>Přírubový spoj DN 200 sestávající z:
1x příruba, 1x těsnění, 1x komplet spoj. mat. (8x krátké šrouby, matice, podložky)
Materiálové provedení: příruba ocel ČSN 11 353 ; spoj. mat. nerezová ocel A2/A4; těsnění NBR s aramidovými vlákny 
Účel: napojení vypouštěcí jímky uskladňovací nádrže na stávající potrubí DN 200 odběru kalu ke strojnímu odvodnění</t>
  </si>
  <si>
    <t>Přírubový spoj DN 150 sestávající z:
1x příruba, 1x těsnění, 1x komplet spoj. mat. (8x krátké šrouby, matice, podložky)
Materiálové provedení: příruba ocel ČSN 11 353 ; spoj. mat. nerezová ocel A2/A4; těsnění NBR s aramidovými vlákny 
Účel: napojení vypouštěcí jímky uskladňovací nádrže na stávající záložní potrubí DN 150 odběru kalu ke strojnímu odvodnění</t>
  </si>
  <si>
    <t>Stavební výpomoc při montážích a demontážích, pomocné práce a úklid</t>
  </si>
  <si>
    <r>
      <t xml:space="preserve">Přípravné práce a provizorní opatření
</t>
    </r>
    <r>
      <rPr>
        <sz val="8"/>
        <rFont val="Arial"/>
        <family val="2"/>
        <charset val="238"/>
      </rPr>
      <t>Dodávka a montáž</t>
    </r>
  </si>
  <si>
    <t>Dočasná odstávka, uzavření a uvolnění stávajících trubních tras
(po dobu jejich úprav nebo napojování nových úseků potrubí)
Opatření zahrnuje nátokové a odběrné potrubí vyhnilého kalu do/z uskladňovací nádrže, kolektorový rozvod provozní vody a rozvod tlakového vzduchu ve strojovně VN II°</t>
  </si>
  <si>
    <t>Strojovna vyhnívací nádrže VN II°</t>
  </si>
  <si>
    <t>Revizní komora a instalační kanál uskladňovací nádrže kalu</t>
  </si>
  <si>
    <t>1.1.1
Poz. 07.8.1
4M13.1
4M13.2</t>
  </si>
  <si>
    <t>1.1.15
Poz. 07.13.4
4Y12.1</t>
  </si>
  <si>
    <t>1.1.17
Poz. 07.20.9
4RV2</t>
  </si>
  <si>
    <t>Přírubový spoj DN 200 sestávající z:
1x příruba, 1x těsnění, 1x komplet spoj. mat. (8x šroub, matice, podložky)
Účel: napojení armatur na nové potrubí vyhnilého kalu z VN II° do uskladňovací nádrže
(šoupěte Poz.7.13.4 a kompenzátoru Poz.7.13.5)</t>
  </si>
  <si>
    <r>
      <t xml:space="preserve">Mobilní úkapová jímka
</t>
    </r>
    <r>
      <rPr>
        <sz val="8"/>
        <rFont val="Arial"/>
        <family val="2"/>
        <charset val="238"/>
      </rPr>
      <t>přenosná úkapová vanička pod rychlouzávěr Poz.07.8.8
Předpokládaná velikost 200x700x1000 mm; plech tl. 1,2 mm; hmotnost do 15 kg 
Materiálové provedení: nerezová ocel tř. 17 240 (DIN 1.4301)
Účel: zachycení úkapů nečistot z feka koncovky</t>
    </r>
  </si>
  <si>
    <t>Ocelová trubka Ø Tr 104x2 mm
Materiálové provedení: nerezová ocel 1.4301
Účel: nové potrubí sání fekavozu z uskladňovací nádrže</t>
  </si>
  <si>
    <t>Koleno 104x2 mm 90°
Materiálové provedení: nerezová ocel 1.4301
Účel: směrový lom na potrubí sání fekavozu z uskladňovací nádrže</t>
  </si>
  <si>
    <r>
      <t xml:space="preserve">Ponorné vrtulové míchadlo vč. vodící tyče a příslušenství
</t>
    </r>
    <r>
      <rPr>
        <sz val="8"/>
        <rFont val="Arial"/>
        <family val="2"/>
        <charset val="238"/>
      </rPr>
      <t>součást sestavy 2 míchacích zařízení pro uskladňovací nádrž kalu o průměru 15,4 m,
náplň nádrže tvoří vyhnilý kal s koncentrací sušiny 4 %, max. hloubka kalu 9,5 m, návrhová intenzita míchání umožní dosažení homogenity cca 80%.
Specifikace zařízení:
Ponorné axiální vrtulové míchadlo; bez usměrňovacího kruhu a převodovky; 
pohon vrtule přímo od hřídele el. motoru včetně sady montážního příslušenství; 
vodícího a instalačního dílu míchadla; tepelné ochrany statoru motoru; čidla průsaku
mechanickou ucpávkou; vyhodnocovací jednotky čidla průsaku a tepelné ochrany;
el. přívodní a monitorovací kabel; vodící tyč, závěsný řetěz a ostatní příslušenství.
Parametry zařízení: 
průměr vrtule 650 mm; počet listů 3; otáčky vrtule 462 ot/min; 
hmotnost 180 kg; míchací výkon 0,7 m3/s; 
El. parametry zařízení: 
jmenovitý příkon P1= 10,39 kW; jmenovitý výkon P2= 7,5 kW; U= 3x 400 V; f= 50 Hz; krytí IP 68; třída izolace F; jmenovitý proud In= 24,5 A; rozběhový proud 53,9 A; 
rozběh hvězda trojúhelník nebo přímý; 
Materiálové provedení: vrtule, držák, zvihací závěs - nerezová ocel AISI 316L; 
hřídel - AISI 431;
Účel: míchání vyhnilého kalu v uskladňovací nádrži</t>
    </r>
  </si>
  <si>
    <t>1.6.4</t>
  </si>
  <si>
    <t>1.6.5</t>
  </si>
  <si>
    <t>Odvoz materiálu z šetrných demontáží do vzdálenosti 10 km a jeho předání investorovi
k uskladnění nebo jinému využití</t>
  </si>
  <si>
    <t>Demontáže ostatních stávajících zařízení
Zahrnuje:
- rušené úseky potrubních a hadicových rozvodů včetně souvisejících zámečnických
  a kotevních prvků v uskladňovací nádrži kalu a ve strojovně vyhnívací nádrže VN II°
Poznámka: demontovaný materiál bude odvezen a zlikvidován v rámci samostatné položky Poz. 1.6.4</t>
  </si>
  <si>
    <t>Odvoz materiálu z demontáží do vzdálenosti 10 km a jeho likvidace včetně poplatku za likvidaci nebo uložení odpadu.
Poznámka: zisky z prodeje druhotných surovin (železného šrotu) budou vypořádány v rámci samostatné položky Poz. 1.6.5</t>
  </si>
  <si>
    <t>Odpočet z celkové ceny stavby za příjmy z prodeje druhotných surovin (železného šrotu) 
Poznámka: skutečné množství materiálu k prodeji bude dokladováno vážními lístky</t>
  </si>
  <si>
    <t>113107515R00</t>
  </si>
  <si>
    <t>Odstranění podkladů nebo krytů z kameniva hrubého drceného, v ploše jednotlivě do 50 m2, tloušťka vrstvy 150 mm</t>
  </si>
  <si>
    <t>822-1</t>
  </si>
  <si>
    <t>RTS 25/ II</t>
  </si>
  <si>
    <t>(3,2+14,0)*3</t>
  </si>
  <si>
    <t>113107530R00</t>
  </si>
  <si>
    <t>Odstranění podkladů nebo krytů z kameniva hrubého drceného, v ploše jednotlivě do 50 m2, tloušťka vrstvy 300 mm</t>
  </si>
  <si>
    <t>betonová plocha : (0,8+0,1)*2,40</t>
  </si>
  <si>
    <t>113109315R00</t>
  </si>
  <si>
    <t>Odstranění podkladů nebo krytů z betonu prostého, v ploše jednotlivě do 50 m2, tloušťka vrstvy 150 mm</t>
  </si>
  <si>
    <t>(0,8+0,1)*2,40</t>
  </si>
  <si>
    <t>113151111R00</t>
  </si>
  <si>
    <t>Rozebrání zpevněných ploch rozebrání ploch ze silničních panelů</t>
  </si>
  <si>
    <t>s přemístěním na skládku na vzdálenost do 20 m nebo s naložením na dopravní prostředek,</t>
  </si>
  <si>
    <t>vč. šetrného uložení ke zpětnému užití</t>
  </si>
  <si>
    <t>3,0*1,0*18</t>
  </si>
  <si>
    <t>předpoklad 80% celkového objemu výkopu</t>
  </si>
  <si>
    <t>beton : (0,8+0,1)*0,6*2,4*0,8</t>
  </si>
  <si>
    <t>nezpev. : (0,8+0,1)*0,9*(3,6+4,8)*0,8</t>
  </si>
  <si>
    <t>panel.kom. : (0,8+0,1)*0,75*(3,2+14,0)*0,8</t>
  </si>
  <si>
    <t>Odkaz na mn. položky pořadí 5 : 15,76800</t>
  </si>
  <si>
    <t>139601102R00</t>
  </si>
  <si>
    <t>Ruční výkop jam, rýh a šachet v hornině 3</t>
  </si>
  <si>
    <t>s přehozením na vzdálenost do 5 m nebo s naložením na ruční dopravní prostředek</t>
  </si>
  <si>
    <t>předpoklad 20% celkového objemu výkopu</t>
  </si>
  <si>
    <t>beton : (0,8+0,1)*0,6*2,4*0,2</t>
  </si>
  <si>
    <t>nezpev. : (0,8+0,1)*0,9*(3,6+4,8)*0,2</t>
  </si>
  <si>
    <t>panel.kom. : (0,8+0,1)*0,75*(3,2+14,0)*0,2</t>
  </si>
  <si>
    <t>151101101R00</t>
  </si>
  <si>
    <t>Zřízení pažení a rozepření stěn rýh příložné  pro jakoukoliv mezerovitost, hloubky do 2 m</t>
  </si>
  <si>
    <t>beton : 0,6*2,4*2</t>
  </si>
  <si>
    <t>nezpev. : 0,9*(3,6+4,8)*2</t>
  </si>
  <si>
    <t>panel.kom. : 0,75*(3,2+14,0)*2</t>
  </si>
  <si>
    <t>151101111R00</t>
  </si>
  <si>
    <t>Odstranění pažení a rozepření rýh příložné , hloubky do 2 m</t>
  </si>
  <si>
    <t>Odkaz na mn. položky pořadí 8 : 43,80000</t>
  </si>
  <si>
    <t>161101101R00</t>
  </si>
  <si>
    <t>Svislé přemístění výkopku z horniny 1 až 4, při hloubce výkopu přes 1 do 2,5 m</t>
  </si>
  <si>
    <t>beton : (0,8+0,1)*0,6*2,4</t>
  </si>
  <si>
    <t>nezpev. : (0,8+0,1)*0,9*(3,6+4,8)</t>
  </si>
  <si>
    <t>panel.kom. : (0,8+0,1)*0,75*(3,2+14,0)</t>
  </si>
  <si>
    <t>hloubení rýh : 19,71</t>
  </si>
  <si>
    <t>obsyp : -7,03823</t>
  </si>
  <si>
    <t>zásyp : -9,63</t>
  </si>
  <si>
    <t>beton : (0,8+0,1)*(0,6-0,1-0,2-0,1)*2,4</t>
  </si>
  <si>
    <t>nezpev. : (0,8+0,1)*(0,9-0,1-0,2-0,1)*(3,6+4,8)</t>
  </si>
  <si>
    <t>panel.kom. : (0,8+0,1)*(0,75-0,1-0,2-0,1)*(3,2+14,0)</t>
  </si>
  <si>
    <t>175101101R00</t>
  </si>
  <si>
    <t>Obsyp potrubí bez prohození sypaniny, bez dodávky obsypového materiálu</t>
  </si>
  <si>
    <t>(0,8+0,1)*(0,2+0,1)*29,5</t>
  </si>
  <si>
    <t>objem potrubí DN200 : -pi*0,1^2*29,5</t>
  </si>
  <si>
    <t>175101109R00</t>
  </si>
  <si>
    <t xml:space="preserve">Obsyp potrubí příplatek za prohození sypaniny </t>
  </si>
  <si>
    <t>Odkaz na mn. položky pořadí 13 : 7,03823</t>
  </si>
  <si>
    <t>Odkaz na mn. položky pořadí 11 : 3,04177</t>
  </si>
  <si>
    <t>1 001</t>
  </si>
  <si>
    <t>Čerpání srážkových, ev.podzemních vod, vč. pohotovosti čerpací soupravy</t>
  </si>
  <si>
    <t>Čerpání po dobu trvání stavby.</t>
  </si>
  <si>
    <t>1 002</t>
  </si>
  <si>
    <t>Ručně kopaná sonda pro ověření trasy plynovodního potrubí DN100</t>
  </si>
  <si>
    <t xml:space="preserve">ks    </t>
  </si>
  <si>
    <t>121100001RAA</t>
  </si>
  <si>
    <t>Sejmutí ornice naložení a uložení  odvoz do 1 000 m</t>
  </si>
  <si>
    <t>AP-HSV</t>
  </si>
  <si>
    <t>Agregovaná položka</t>
  </si>
  <si>
    <t>POL2_</t>
  </si>
  <si>
    <t>popř. lesní půdy s naložením, vodorovným přemístěním a složením na hromady nebo se zpětným přemístěním a rozprostřením.</t>
  </si>
  <si>
    <t>(3,6+4,8+1,5)*2*0,15</t>
  </si>
  <si>
    <t>181300010RAB</t>
  </si>
  <si>
    <t>Rozprostření ornice v rovině nebo svahu do 1 : 5 a osetí travou při tloušťce 150 mm, dovoz ornice ze vzdálenosti 1 000 m</t>
  </si>
  <si>
    <t>vč. urovnání ornice, naložení na skládce, vodorovným přemístěním ornice na místo rozprostření, založení trávníku osetím a dodávky travního semene.</t>
  </si>
  <si>
    <t>Včetně přesunu hmot.</t>
  </si>
  <si>
    <t>(3,6+4,8+1,5)*2</t>
  </si>
  <si>
    <t>411321414R00</t>
  </si>
  <si>
    <t>Beton stropů železový stropů deskových, desek plochých střech, desek balkónových, desek hřibových stropů včetně hlavic hřibových sloupů, železový (bez výztuže) třídy C 25/30</t>
  </si>
  <si>
    <t>u prefabrikátu budou při výrobě vynechány potřebné otvory pro technologické armatury</t>
  </si>
  <si>
    <t>1,95*1,00*0,20</t>
  </si>
  <si>
    <t>411361721R00</t>
  </si>
  <si>
    <t>Výztuž stropů z betonářské oceli B500B (BSt 500 S)</t>
  </si>
  <si>
    <t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t>
  </si>
  <si>
    <t>90kg/m3 : 1,95*1,00*0,20*0,09</t>
  </si>
  <si>
    <t>421351111R00</t>
  </si>
  <si>
    <t xml:space="preserve">Bednění konstrukcí deskových zřízení bednění,  </t>
  </si>
  <si>
    <t>821-1</t>
  </si>
  <si>
    <t>mostů z betonu železového nebo předpjatého plného průřezu,</t>
  </si>
  <si>
    <t>1,95*0,2*2+1,00*0,20*2+1,95*1,0</t>
  </si>
  <si>
    <t>421351211R00</t>
  </si>
  <si>
    <t xml:space="preserve">Bednění konstrukcí deskových odstranění bednění,  </t>
  </si>
  <si>
    <t>Odkaz na mn. položky pořadí 22 : 3,13000</t>
  </si>
  <si>
    <t>(0,8+0,1)*0,1*29,5</t>
  </si>
  <si>
    <t>457311114R00</t>
  </si>
  <si>
    <t>Vyrovnávací beton beton C 8/10</t>
  </si>
  <si>
    <t>na vodorovné mostní konstrukci s očištěním podkladních ploch, provedený v předepsaném spádu,</t>
  </si>
  <si>
    <t>4 001</t>
  </si>
  <si>
    <t>Těsnící manžety prostupů ovládacích prvků ručních armatur a potrubí feka přípojky, DOD+MTŽ</t>
  </si>
  <si>
    <t>kompl</t>
  </si>
  <si>
    <t>5</t>
  </si>
  <si>
    <t>Komunikace</t>
  </si>
  <si>
    <t>plocha ze silničních panelů : (3,2+14,0)*3</t>
  </si>
  <si>
    <t>564851111RT2</t>
  </si>
  <si>
    <t>Podklad ze štěrkodrti s rozprostřením a zhutněním frakce 0-32 mm, tloušťka po zhutnění 150 mm</t>
  </si>
  <si>
    <t>564851111RT4</t>
  </si>
  <si>
    <t>Podklad ze štěrkodrti s rozprostřením a zhutněním frakce 0-63 mm, tloušťka po zhutnění 150 mm</t>
  </si>
  <si>
    <t>tl. vrsty 30cm, proto plocha uvažována 2x</t>
  </si>
  <si>
    <t>581121111R00</t>
  </si>
  <si>
    <t>Kryt cementobetonový silničních komunikací skupiny 3 a 4, tloušťky 150 mm</t>
  </si>
  <si>
    <t>584921121R00</t>
  </si>
  <si>
    <t>Zřízení zpev. ploch ze silničních panelů do lože zřízení zpevněné plochy ze silničních panelů osazených do lože z kameniva tl. 50 mm</t>
  </si>
  <si>
    <t>Včetně:</t>
  </si>
  <si>
    <t>- kameniva frakce 0 - 32 mm,</t>
  </si>
  <si>
    <t>- rozprostření podkladu,</t>
  </si>
  <si>
    <t>- osazení silničních panelů.</t>
  </si>
  <si>
    <t>Panely 50% původní</t>
  </si>
  <si>
    <t>919741111R00</t>
  </si>
  <si>
    <t>Ošetření cementobetonové plochy vodou</t>
  </si>
  <si>
    <t>59381300R</t>
  </si>
  <si>
    <t>panel pro komunikace železobetonový; KZD; l = 300,0 cm; š = 100,0 cm; h = 15,0 cm</t>
  </si>
  <si>
    <t>předpoklad nové panely 50% výměry plochy odstraňovaných</t>
  </si>
  <si>
    <t>63</t>
  </si>
  <si>
    <t>Podlahy a podlahové konstrukce</t>
  </si>
  <si>
    <t>632411104R01</t>
  </si>
  <si>
    <t>Ochranná a těsnící stěrka spádového betonu, DOD+MTŽ</t>
  </si>
  <si>
    <t>spádový beton : pi*8,0^2-2,0*2,0-1,95*7,0</t>
  </si>
  <si>
    <t>632411105RT31</t>
  </si>
  <si>
    <t>Samonivelační polymercementová stěrka  tl. 5 mm, DOD+MTŽ</t>
  </si>
  <si>
    <t>povrch stáv.bet.desky : pi*8,0^2</t>
  </si>
  <si>
    <t>odečet instalační kanál : -(2,0*2,0+7,0*0,9)</t>
  </si>
  <si>
    <t>viditelný povrch stáv. základ.desky : (pi*8,3^2-pi*7,8^2)+2*pi*8,3*0,7+1,3*2</t>
  </si>
  <si>
    <t>odečet dvířka revizního vstupu : -1,0*0,6</t>
  </si>
  <si>
    <t>632411904R01</t>
  </si>
  <si>
    <t>Penetrace savých podkladů</t>
  </si>
  <si>
    <t>8</t>
  </si>
  <si>
    <t>29,5+1,0</t>
  </si>
  <si>
    <t>R 8 001</t>
  </si>
  <si>
    <t>Napojení potrubí OC d219,1x6,3mm na technologický rozvod koncového objektu, DOD+MTŽ</t>
  </si>
  <si>
    <t>86</t>
  </si>
  <si>
    <t>Potrubí z trub ocelových</t>
  </si>
  <si>
    <t>230011101R00</t>
  </si>
  <si>
    <t>Montáž trubky ocelové 219 x 6,3</t>
  </si>
  <si>
    <t>potrubí ve výkopu : 29,5</t>
  </si>
  <si>
    <t>svislý úsek : 1,0</t>
  </si>
  <si>
    <t>R 86 733190239</t>
  </si>
  <si>
    <t>Tlaková zkouška ocelového hladkého potrubí do D 219 mm</t>
  </si>
  <si>
    <t>Včetně dodávky vody, uzavření a zabezpečení konců potrubí.</t>
  </si>
  <si>
    <t>31630589R</t>
  </si>
  <si>
    <t>Koleno ocelové úhel = 90,0 °; materiál: uhlíková ocel; značka: S235JR (1.0038); de = 219,1 mm; PN 25; teplota média -20 až 120 °C</t>
  </si>
  <si>
    <t>R14720130R</t>
  </si>
  <si>
    <t>Trubka předizolovaná ocelová d 219,1 x 6,3mm</t>
  </si>
  <si>
    <t>antikorozní izolace - lepený pás s adhezní vrstvou asfalto-kaučukové směsi</t>
  </si>
  <si>
    <t>91</t>
  </si>
  <si>
    <t>Doplňující práce na komunikaci</t>
  </si>
  <si>
    <t>919735123R00</t>
  </si>
  <si>
    <t>Řezání stávajících krytů nebo podkladů betonových, hloubky přes 100 do 150 mm</t>
  </si>
  <si>
    <t>včetně spotřeby vody</t>
  </si>
  <si>
    <t>2,4*2</t>
  </si>
  <si>
    <t>933901112R00</t>
  </si>
  <si>
    <t>Zkoušky objektů a vymývání provedení zkoušky vodotěsnosti betonové nádrže jakéhokoliv druhu a tvaru, o obsahu přes 1000 m3</t>
  </si>
  <si>
    <t>93 001</t>
  </si>
  <si>
    <t>Závěrečný úklid v okolí nádrže</t>
  </si>
  <si>
    <t>938902122R01</t>
  </si>
  <si>
    <t>Čištění ploch betonových konstrukcí tlakovou vodou</t>
  </si>
  <si>
    <t>vč. likvidace nečistot</t>
  </si>
  <si>
    <t>08231320R</t>
  </si>
  <si>
    <t>stočné pro vodu nečištěnou</t>
  </si>
  <si>
    <t>94</t>
  </si>
  <si>
    <t>Lešení a stavební výtahy</t>
  </si>
  <si>
    <t>941940031RAC0</t>
  </si>
  <si>
    <t>Pomocné lešení, šířka 1 m, výška do 10 m, montáž, demontáž, doprava, pronájem</t>
  </si>
  <si>
    <t>vč. kotvení lešení</t>
  </si>
  <si>
    <t>963015151R00</t>
  </si>
  <si>
    <t>Demontáž prefabrikovaných krycích desek o hmotnosti do 1 t</t>
  </si>
  <si>
    <t>kanálů, šachet a žump, manipulace s deskami do vzdálenosti 8 m od osy kanálu, očištění nebo vysekání betonu kolem závěsných ok pro zachycení háků zvedacího mechanizmu,</t>
  </si>
  <si>
    <t>979094441R00</t>
  </si>
  <si>
    <t xml:space="preserve">Očištění vybouraných obrubníků, dlaždic silničních panelů s původním vyplněním spár kamenivem těženým </t>
  </si>
  <si>
    <t>vč. uložení ke zpětnému použití</t>
  </si>
  <si>
    <t>96 1.2 901</t>
  </si>
  <si>
    <t>Jádrový vývrt pro OC d219,1x6,3mm ŽB stěnou strojovny tl.300mm vč. segmentového těsnění</t>
  </si>
  <si>
    <t>vč. začištění a likvidace suti</t>
  </si>
  <si>
    <t>961044111R01</t>
  </si>
  <si>
    <t>Bourání betonu prostého výplňového nebo spádového</t>
  </si>
  <si>
    <t>97</t>
  </si>
  <si>
    <t>979089001R00</t>
  </si>
  <si>
    <t>Poplatek za uložení odpadní štěrk a kamenivo, tř. odpadu 010408</t>
  </si>
  <si>
    <t>51,6*0,330+2,16*0,660</t>
  </si>
  <si>
    <t>979990147R00</t>
  </si>
  <si>
    <t>979999987R00</t>
  </si>
  <si>
    <t>Poplatek za recyklaci, směsi suti betonu, cihel, tašek a keramiky, kusovost nad 1600 cm2, skupina 17 01 07 z Katalogu odpadů</t>
  </si>
  <si>
    <t>panely : 54,0*0,355*0,5</t>
  </si>
  <si>
    <t>krycí deska : 2,9*1</t>
  </si>
  <si>
    <t>979999997R00</t>
  </si>
  <si>
    <t>Poplatek za recyklaci, směsi suti betonu, cihel, tašek a keramiky, kusovost do 1600 cm2, skupina 17 01 07 z Katalogu odpadů</t>
  </si>
  <si>
    <t>17 107</t>
  </si>
  <si>
    <t>bet.kom. : 2,16*0,360</t>
  </si>
  <si>
    <t>spádový beton : 121*2,0</t>
  </si>
  <si>
    <t>R 97 901</t>
  </si>
  <si>
    <t>Příjmy z odprodeje železného šrotu</t>
  </si>
  <si>
    <t xml:space="preserve">t     </t>
  </si>
  <si>
    <t>skutečné množství likvidovaného materiálu doložit vážními lístky</t>
  </si>
  <si>
    <t>998272201R00</t>
  </si>
  <si>
    <t>Přesun hmot pro trubní vedení z ocelových trub v otevřeném výkopu</t>
  </si>
  <si>
    <t>svařovaných (vodovody, plynovody, teplovody, shybky, produktovody - 827 1.2, 827 2.2, 827 4.2, 827 5.2, 827 6.2) včetně drobných objektů,</t>
  </si>
  <si>
    <t>na vzdálenost 100 m</t>
  </si>
  <si>
    <t>713</t>
  </si>
  <si>
    <t>Izolace tepelné</t>
  </si>
  <si>
    <t>713103122R01</t>
  </si>
  <si>
    <t>Odstranění stávající tepelné izolace stěn tl. 100 - 200 mm</t>
  </si>
  <si>
    <t xml:space="preserve">m2    </t>
  </si>
  <si>
    <t>767134802R01</t>
  </si>
  <si>
    <t>Demontáž oplechování stropní desky</t>
  </si>
  <si>
    <t>1,95*1,3</t>
  </si>
  <si>
    <t>R 767 001</t>
  </si>
  <si>
    <t>Kompletní konstrukce uskladňovací nádrže průměru 15,43m a výšky 10,21m, DOD+MTŽ</t>
  </si>
  <si>
    <t>Dodávka zahrnuje:</t>
  </si>
  <si>
    <t>Demontáž bude provedena šetrným způsobem, součástí položky je i doprava a šetrné uložení na místo určené investorem.</t>
  </si>
  <si>
    <t>Vzdálenost místa určení je uvažována do 10km.</t>
  </si>
  <si>
    <t>R13851110R</t>
  </si>
  <si>
    <t>Plech poplastovaný vč. okapnice, DOD+MTŽ</t>
  </si>
  <si>
    <t>barva dle požadavků investora</t>
  </si>
  <si>
    <t>783</t>
  </si>
  <si>
    <t>Nátěry</t>
  </si>
  <si>
    <t>783897122R01</t>
  </si>
  <si>
    <t>Nátěr bet.povrchů šedou barvou na beton sjednocující, DOD+MTŽ</t>
  </si>
  <si>
    <t>Přesun suti</t>
  </si>
  <si>
    <t>POL8_</t>
  </si>
  <si>
    <t>celková vzdálenost na skládku 10km</t>
  </si>
  <si>
    <t>Šetrná demontáž vybraných částí ocelové konstrukce původní uskladňovací nádrže - vřetenového schodiště s výstupní podestou a horní technologické lávky se zábradlím, vč. odvozu a uložení</t>
  </si>
  <si>
    <t>Demontáž kompletní ocelové konstrukce původní uskladňovací nádrže mimo šetrně demontovaných částí (viz samostatná položka), vč. odvozu, likvidace materiálu bude řešena odprodejem šrotu</t>
  </si>
  <si>
    <t>R 767 002</t>
  </si>
  <si>
    <t>R 767 003</t>
  </si>
  <si>
    <t>2*pi*8,0*3,15</t>
  </si>
  <si>
    <t>158,34*0,00383</t>
  </si>
  <si>
    <t>Poplatek za uložení, polystyrenu s asfalt. s lepenkou kat. odpadů 170604, skupina 17 06 04 z Katalogu odpadů</t>
  </si>
  <si>
    <t>krajníků, desek nebo panelů od spojovacího materiálu s odklizením a uložením očištěných hmot a materiálu na skládku na vzdálenost do 10 m</t>
  </si>
  <si>
    <t>Materiálové řešení i povrchové úprvy kompletizované konstrukce uskladňovací nádrže kalu jsou popsány v rámci její technické specifikace v konstrukční části dokumentace, jejíž součásí je výkaz materiálu - viz příloha D.1.2-01</t>
  </si>
  <si>
    <t>Kompletní dodávka výrobce, včetně potřebného rozsahu její výrobní dokumentace s návrhem detailního technického řešení a statickým výpočtem.</t>
  </si>
  <si>
    <t xml:space="preserve"> - dno nádrže O 15,8 m ze svařovaného plechu z oceli třídy S235, tloušťka plechu 6 mm, včetně kónické vypouštěcí jímky s připojovacími hrdly DN 150 a
    DN 200 – 10,0 t</t>
  </si>
  <si>
    <t xml:space="preserve"> - plášť nádrže montovaný ze smaltovaných plechů o velikosti 2,82 x 1,48 m z ocelí K300T a S355CCE, tloušťka plechu 3 - 5 mm, tloušťka smaltu 0,4 mm
    +/- 0,1 mm – 15,5 t (plechy tl. 3 mm – 54 ks, plechy tl. 4 mm – 54 ks, plechy tl. 5 mm – 18 ks)</t>
  </si>
  <si>
    <t xml:space="preserve"> - výztužné prvky montovaného pláště nádrže ze žárově pozinkované oceli třídy S235, 3x prstenec z úhelníkových profilů L 150 x 90 x10 (54 ks) – 3,0 t</t>
  </si>
  <si>
    <t xml:space="preserve"> - montážní materiál pláště ze žárově pozinkovaných šroubů M12 s poplastovanou vnitřní hlavou a vnější maticí s plastovou krytkou – 9 350 ks</t>
  </si>
  <si>
    <t xml:space="preserve"> - těsnící silikonový tmel pro spoje a hrany montovaných plechů, kartuše 0,6 l – 910 ks</t>
  </si>
  <si>
    <t xml:space="preserve"> - ochranný epoxidový nátěr ocelového dna a kotevního profilu pláště – 210 m2</t>
  </si>
  <si>
    <t xml:space="preserve"> - kompletní nosná konstrukce horní technologické lávky ze žárově pozinkované oceli třídy S235, hlavní podélné nosníky profilu 2x UPE 240 s příčnými
    výztuhami IPE 120, včetně zábradlí a montážního materiálu – 3,5 t</t>
  </si>
  <si>
    <t xml:space="preserve"> - kompletní podlahová konstrukce horní technologické lávky ze žárově pozinkovaných podlahových roštů z oceli třídy S235, výška roštu 38 mm – 15,5 m2</t>
  </si>
  <si>
    <t xml:space="preserve"> - kompletní nosná konstrukce výstupního schodiště ze žárově pozinkované oceli třídy S235, schodnice z plechů 200 x 6, nosné profily podest L 60 x 6 
    s podpěrami profilu UPE 80, včetně zábradlí a montážního materiálu – 1,8 t</t>
  </si>
  <si>
    <t xml:space="preserve"> - kompletní podlahová konstrukce schodišťových podest ze žárově pozinkovaných podlahových roštů z oceli třídy S235, výška roštu 38 mm – 5,5 m2</t>
  </si>
  <si>
    <t xml:space="preserve"> - sestava protiskluzových roštových stupňů schodiště ze žárově pozinkované oceli třídy S235, rozměry 800 x 270 mm, výška roštu 38 mm – 51 ks</t>
  </si>
  <si>
    <t xml:space="preserve"> - kotevní prvky pro upevnění technologické výstroje (trubní rozvody, vodící tyče, jímače hromosvodu) k montovaného pláště nádrže, ocel S235 s
    ochranným povlakem práškovým lakováním, včetně spojovacího a montážního materiálu – 100 kg</t>
  </si>
  <si>
    <t xml:space="preserve"> - revizní otvory v montovaném plášti DN 800 z oceli třídy S355 s ochr. povlakem, včetně montážního materiálu a otočného závěsu víka – 2 kpl</t>
  </si>
  <si>
    <t xml:space="preserve"> - prostup s oboustrannými připojovacími hrdly potrubí NO DN 200 z oceli S235 s ochr. povlakem, vč. montážního materiálu – 2 kpl</t>
  </si>
  <si>
    <r>
      <t xml:space="preserve">Mezipřírubové deskové šoupě DN 200 PN 10 s pneupohonem
</t>
    </r>
    <r>
      <rPr>
        <sz val="8"/>
        <rFont val="Arial"/>
        <family val="2"/>
        <charset val="238"/>
      </rPr>
      <t>Mezipřírubové deskové šoupě DN 200 PN 10 s osazeným a seřízeným pneupohonem; oboustranně těsnící; závitové otvory; ovládání pneupohonem s havarijní funkcí - uzavření při výpadku el. energie; doba uzavření/otevření 20 sec; senzorbox pro zobrazení polohy klapky; škrcení pro regulaci rychlosti otevírání/zavírání klapky; snímání polohy
Parametry zařízení: 
stupeň netěsnosti A dle EN 12266-1; pevnost šedé litiny v tahu min. 25 kg/mm2; 
Příslušenství: ruční ovládací kolo
Materiálové provedení: těleso - šedá litina; vřeteno, uzavírací deska - nerez; vřetenová matice - mosaz; těsnění - NBR; ruční kolo - ocel;  spojovací materiál - nerez; průchodky - Ms/Ni
Protikorozní ochrana: kovové díly opatřeny uvnitř i vně epoxid. nástřikem tl. 250 μm;
Účel: uzávěr nové odbočky ze stávajícího výtlačného potrubí vyhnilého kalu z VN II°</t>
    </r>
  </si>
  <si>
    <t>Nosná konstrukce nerez otočná pro uchycení snímače hladiny.</t>
  </si>
  <si>
    <t>El. připojení a ovládání míchadla, včetně  připojení tepelné ochrany, průsaku a signalizace provozních a poruchových stavů. Parametry motoru:  400V  10,5kW (zařízení dodávkou technologie). 
Místní manuální ovládání start/stop, signalizace chodu a poruchy, přepínání Aut-Ruč.</t>
  </si>
  <si>
    <t>Plastová ovládací skříňka pro ovládání míchadla v ručním režimu a přepínání režimů  , včetně stříšky v sestavě: 
1x plastová rozvodnice pro venkovní použití IP66 min. velikost 360x254x111 (š. x v. x h), 
1x třípolohový přepínač s dvěmi kusy spínacích jednotek, 
1x spínací tlačítko, 
1x rozpínací tlačítko, 
2x signálka,
11x svorky řadové, 
1x vyh. relé průsaku a termistoru.</t>
  </si>
  <si>
    <t>Zásuvková skříň, 1x 400V - 16A pětikolík, 2x 230V  - 16A, chráněna jističi a proudovým chráničem, krytí min. IP 44.</t>
  </si>
  <si>
    <t>Reflektor s LED světelným zdrojem, krytí min. IP44, světelný tok min. 5000lm, včetně nutného montážního příslušenství.</t>
  </si>
  <si>
    <t>Nosná konstrukce nerez (žárový zinek), včetně výložníku pro LED reflektor.</t>
  </si>
  <si>
    <t xml:space="preserve">Spínač jednoduchý 230V/10A pro instalaci na stěnu se zvýšeným krytím IP44 (venkovní instalace); včetně veškerého montážního příslušenství. </t>
  </si>
  <si>
    <t>Instalace rozváděče, připojení na rozvodnou síť závodu</t>
  </si>
  <si>
    <r>
      <t xml:space="preserve">Periferie elektro, ASŘTP a připojovaná technologická zařízení
</t>
    </r>
    <r>
      <rPr>
        <sz val="8"/>
        <rFont val="Arial"/>
        <family val="2"/>
        <charset val="238"/>
      </rPr>
      <t>Dodávka, montáž a připojení</t>
    </r>
  </si>
  <si>
    <t>Periferie elektro, ASŘTP a připojovaná technologická zařízení  CELKEM:</t>
  </si>
  <si>
    <r>
      <t xml:space="preserve">Rozšíření a úprava rozváděče RM04
</t>
    </r>
    <r>
      <rPr>
        <sz val="8"/>
        <rFont val="Arial"/>
        <family val="2"/>
        <charset val="238"/>
      </rPr>
      <t>Dodávka, montáž a připojení</t>
    </r>
  </si>
  <si>
    <r>
      <rPr>
        <u/>
        <sz val="8"/>
        <rFont val="Arial"/>
        <family val="2"/>
        <charset val="238"/>
      </rPr>
      <t>Radarový hladinoměr s s polymerní parabolickou anténou a montážním držákem:</t>
    </r>
    <r>
      <rPr>
        <sz val="8"/>
        <rFont val="Arial"/>
        <family val="2"/>
        <charset val="238"/>
      </rPr>
      <t xml:space="preserve"> kontinuální, bezkontaktní, dosah 120 m (394 stop), pro kapaliny a pevné látky, materiál těsnění antény / procesního spojení PP / PP / -40 ... +80 °C (‑40 ... +176 °F), montážní držák na stěnu / strop, typ a materiál procesního spojení universální, plastová parabolická anténa / PP/PBT, prachování (sebečisticí) spojení bez prašného spojení, kryt: jednokomorový kryt, typ ochrany: Intrinsicky bezpečný Ex ia / IS (třída I, II, III, oddělení 1). Elektrické spojení: M20, místní HMI: součástí, s zakrytým víkem, Regionální Ex schválení: ATEX (Evropa), IECEx (Celosvětově), Komunikace / Výstup: 4-20 mA HART. Dodávka a montáž do provozuschopného stavu.</t>
    </r>
  </si>
  <si>
    <t>2.1.2</t>
  </si>
  <si>
    <t>2.1.6</t>
  </si>
  <si>
    <t>2.1.7</t>
  </si>
  <si>
    <t>2.1.8</t>
  </si>
  <si>
    <t>2.1.9</t>
  </si>
  <si>
    <t>2.1.10</t>
  </si>
  <si>
    <t>Rozšíření a úprava rozváděče RM04  CELKEM:</t>
  </si>
  <si>
    <t>Obvod pro napájení nového pole č.5 rozváděče RM04                                                                     
1x 3f pojistkový odpojovač vč. pojistek 160, svorky, kompletní připojení vč. svorek a upevňovacího materiálu.</t>
  </si>
  <si>
    <t>Skříňový rozvaděč 600x2000x400 (š x v x h) se soklem 100mm, IP 54, ochrana dle ČSN 33 2000-4-41 automatickým odpojením vadné části v síti TN-S, barva RAL 7035, montážní deska</t>
  </si>
  <si>
    <t>Přípojnicový systém</t>
  </si>
  <si>
    <t>Sestava rozvodných bloků (sběren) jednotlivých napájecích fází a N potenciálu pro celý rozváděč.</t>
  </si>
  <si>
    <t>Sběrna PE</t>
  </si>
  <si>
    <t>Sběrna nulový bod</t>
  </si>
  <si>
    <t>Obvod pro motor míchadla  do 11kW/400V,  Ex2                                                                   
Složení: 1x motorový spouštěč s pomocným kontaktem, 3x stykač s pom. kontaktem, 4 x pomocné relé, sign. do řídícího systému,   1x přepěťová ochrana na rozhraní LPZ0 a LPZ1 pro signálové vedení dvoukanálová, 1x přepěťová ochrana na rozhraní LPZ0 a LPZ1 silová, kompletní připojení vč. svorek, kabelových ucpávek a upevň. materiálu.</t>
  </si>
  <si>
    <t>Demontáž nepotřebné výzbroje</t>
  </si>
  <si>
    <t>Drobný instalační materiál</t>
  </si>
  <si>
    <t>Montáž výzbroje - výroba rozváděče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</si>
  <si>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</si>
  <si>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</si>
  <si>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</si>
  <si>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</si>
  <si>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</si>
  <si>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</si>
  <si>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</si>
  <si>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</si>
  <si>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</si>
  <si>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</si>
  <si>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r>
      <t xml:space="preserve">Kabely a elektroinstalační materiál
</t>
    </r>
    <r>
      <rPr>
        <sz val="8"/>
        <rFont val="Arial"/>
        <family val="2"/>
        <charset val="238"/>
      </rPr>
      <t>Dodávka a montáž</t>
    </r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</si>
  <si>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</si>
  <si>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</si>
  <si>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</si>
  <si>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</si>
  <si>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</si>
  <si>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</si>
  <si>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</si>
  <si>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</si>
  <si>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</si>
  <si>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</si>
  <si>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</si>
  <si>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</si>
  <si>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</si>
  <si>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</si>
  <si>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</si>
  <si>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3x1,5 - propojovací kabel silový</t>
  </si>
  <si>
    <t>4x4 - propojovací kabel silový</t>
  </si>
  <si>
    <t>5x4 - propojovací kabel silový</t>
  </si>
  <si>
    <t>12x1,5 - propojovací kabel silový</t>
  </si>
  <si>
    <t>2Px1C propojovací kabel stíněný - modrý plášť</t>
  </si>
  <si>
    <t>CY 6 - měděný vodič izolovaný na pospojení</t>
  </si>
  <si>
    <t>CY 16 - měděný vodič izolovaný na pospojení</t>
  </si>
  <si>
    <t>Instalační trubka ÚV odolná, průměr 25mm pevná, včetně příslušenství</t>
  </si>
  <si>
    <t>Instalační trubka ÚV odolná, průměr 25mm ohebná, včetně příslušenství</t>
  </si>
  <si>
    <t>Instalační trubka ÚV odolná, průměr 40mm pevná, včetně příslušenství</t>
  </si>
  <si>
    <t>Instalační trubka ÚV odolná, průměr 40mm ohebná, včetně příslušenství</t>
  </si>
  <si>
    <t xml:space="preserve">Drátěný kabelový žlab kovový, žárově zinkovaný 60x100, včetně tvarových dílů vík, podpěr a montážního příslušenství!  </t>
  </si>
  <si>
    <t>Svorkovací krabice pro obecné propojení komponent EI a ASŘ
- šxvxh 180x110x90 mm
- IP65 pro venkovní použití
- včetně vývodek (2ks) a svorkovnice</t>
  </si>
  <si>
    <t>Svorkovací krabice pro obecné propojení komponent EI a ASŘ
- šxvxh 94x94x81 mm
- IP65 pro venkovní použití
- včetně vývodek a svorkovnice</t>
  </si>
  <si>
    <t>Protipožární ucpávky</t>
  </si>
  <si>
    <t>Dialektrický koberec před rozvaděčem</t>
  </si>
  <si>
    <t>2.3.16</t>
  </si>
  <si>
    <t>Kabely a elektroinstalační materiál  CELKEM:</t>
  </si>
  <si>
    <r>
      <t xml:space="preserve">Ochrana před bleskem
</t>
    </r>
    <r>
      <rPr>
        <sz val="8"/>
        <rFont val="Arial"/>
        <family val="2"/>
        <charset val="238"/>
      </rPr>
      <t>Dodávka a montáž</t>
    </r>
  </si>
  <si>
    <t>Ochrana před bleskem  CELKEM: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</si>
  <si>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</si>
  <si>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</si>
  <si>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</si>
  <si>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</si>
  <si>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</si>
  <si>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</si>
  <si>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</si>
  <si>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</si>
  <si>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</si>
  <si>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</si>
  <si>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</si>
  <si>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</si>
  <si>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Opětovná instalace demontovaného jímacího vedení na novou uskladňovací nádrž  (podpůrné trubky, jímače, pa svorky, propojovací al lano).</t>
  </si>
  <si>
    <t>Doplnění stávajícícho jímacího vedení - oprava poškozených součástí (spojovací materiál, PA svorka atd).</t>
  </si>
  <si>
    <t xml:space="preserve">Svody:
- vodič HVI -černý D 20 </t>
  </si>
  <si>
    <t xml:space="preserve">Svody:
- podpěra vedení HVI na zeď </t>
  </si>
  <si>
    <t xml:space="preserve">Svody:
- podpěra zahnutá </t>
  </si>
  <si>
    <t>Svody:
- připojovací sada s mont.přísl. pro HVI D 20mm černý</t>
  </si>
  <si>
    <t xml:space="preserve">Svody:
- koncovka HVI závit </t>
  </si>
  <si>
    <t>Svody:
- koncovka HVI vnitřní + rovná</t>
  </si>
  <si>
    <t xml:space="preserve">Svody:
- označení svodů </t>
  </si>
  <si>
    <t xml:space="preserve">Svody:
- ochranná trubka (např. kopoflex) 40 mm pro izolaci HVI v zemi </t>
  </si>
  <si>
    <t xml:space="preserve">Pospojení:
- vodič CYA  6 mm/2 + svorky a podružný materiál </t>
  </si>
  <si>
    <t xml:space="preserve">Pospojení:
- spojovací materiál </t>
  </si>
  <si>
    <t>Demontážní práce  CELKEM:</t>
  </si>
  <si>
    <t>El. odpojení stávajících el. technologických zařízení (míchadel).</t>
  </si>
  <si>
    <t>Demontáž a el. odpojení stávajících periferií ASŘTP a elektro.</t>
  </si>
  <si>
    <r>
      <t xml:space="preserve">Demontážní práce
</t>
    </r>
    <r>
      <rPr>
        <sz val="8"/>
        <rFont val="Arial"/>
        <family val="2"/>
        <charset val="238"/>
      </rPr>
      <t>Demontáž a odpojení</t>
    </r>
  </si>
  <si>
    <t>Stažení nepotřebné kabeláže do 80 m</t>
  </si>
  <si>
    <t>Demontáž kabelové trasy stávající uskladňovací nádrže</t>
  </si>
  <si>
    <t>2.5.1</t>
  </si>
  <si>
    <t>2.5.2</t>
  </si>
  <si>
    <t>2.5.3</t>
  </si>
  <si>
    <t>2.5.4</t>
  </si>
  <si>
    <t>2.5.5</t>
  </si>
  <si>
    <t>Softwarové vybavení řídícího systému - úprava</t>
  </si>
  <si>
    <t>Software operátorsko inženýrského pracoviště - úprava</t>
  </si>
  <si>
    <t>Software pro realizaci datového přenosu - úprava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</si>
  <si>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</si>
  <si>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</si>
  <si>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</si>
  <si>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</si>
  <si>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</si>
  <si>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</si>
  <si>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</si>
  <si>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</si>
  <si>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Softwarové vybavení operátorského panelu - úprava</t>
  </si>
  <si>
    <t>Software operátorsko inženýrského pracoviště 
(zpracování dat do bilancí a provozního deníku) - úprava</t>
  </si>
  <si>
    <t>2.6.8</t>
  </si>
  <si>
    <t>2.6.9</t>
  </si>
  <si>
    <t>2.6.10</t>
  </si>
  <si>
    <t>2.6.11</t>
  </si>
  <si>
    <t>2.6.12</t>
  </si>
  <si>
    <t>2.6.13</t>
  </si>
  <si>
    <t>Výchozí revize elektrických zařízení</t>
  </si>
  <si>
    <t>Funkční zkoušky, uvedení do provozu</t>
  </si>
  <si>
    <t>Metrologické ověření, kalibrace přístrojů MaR</t>
  </si>
  <si>
    <t>Vyjádření TIČR vč. přípravy podkladů</t>
  </si>
  <si>
    <t>Zpřístupnění pracovních prostorů - dočasné lešení a lávky pro demontáže a montáže prováděné při realizaci části elektro a ASŘTP</t>
  </si>
  <si>
    <t>Šetrná demontáž jímacího vedení a svodů stávající uskladňovací nádrže</t>
  </si>
  <si>
    <t>Demontáž ocelové svařované konstrukce bude provedena řezáním plamenem, součástí položky je i doprava a předání materiálu do výkupu šrotu, množství likvidovaného materiálu bude doloženo vážními lístky. Samostatně budou likvidovány izolační materiály vnějšího opláštění.</t>
  </si>
  <si>
    <t>SO 07.8  CELKEM</t>
  </si>
  <si>
    <t>včetně napojení na základ nádrže a prostupových manžet pro ovládací prvky technologie</t>
  </si>
  <si>
    <t xml:space="preserve">Součinnost provozovatele při realizaci části elektro a ASŘTP, při tvorbě algoritmů řízení a vizualizace </t>
  </si>
  <si>
    <t>Asistence pracovníků provozovatele ČOV při realizaci technologické části strojní</t>
  </si>
  <si>
    <t xml:space="preserve">Zaškolení pracovníků provozovatele ČOV pro nově instalovaná strojní zařízení </t>
  </si>
  <si>
    <t>Zaškolení personálu obsluhy a údržby pro nová zařízení elektro a ASŘTP</t>
  </si>
  <si>
    <t>Likvidace a doprava demontovaného odpadu do 10 km, včetně poplatku za likvidaci nebo uložení odpadu.</t>
  </si>
  <si>
    <t>PS 14,16  CELKEM</t>
  </si>
  <si>
    <t>PS 07  CELKEM</t>
  </si>
  <si>
    <t>OVN  CELKEM</t>
  </si>
  <si>
    <t>2.1.1
4L13.3</t>
  </si>
  <si>
    <t>2.1.4
4M13.1, 4M13.2</t>
  </si>
  <si>
    <t>2.1.5
MS-4M13.1, MS-4M13.2</t>
  </si>
  <si>
    <t>Soupis stavebních prací, dodávek a služeb</t>
  </si>
  <si>
    <t>nutno vyplnit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</si>
</sst>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0.0%"/>
    <numFmt numFmtId="165" formatCode="0.0"/>
    <numFmt numFmtId="166" formatCode="#\ ##0"/>
    <numFmt numFmtId="167" formatCode="\ #,##0\ ;\-#,##0\ ;&quot; - &quot;;@\ "/>
    <numFmt numFmtId="168" formatCode="\ #,##0.00\ ;\-#,##0.00\ ;&quot; -&quot;#\ ;@\ "/>
    <numFmt numFmtId="169" formatCode="&quot; Ł&quot;#,##0\ ;&quot;-Ł&quot;#,##0\ ;&quot; Ł- &quot;;@\ "/>
    <numFmt numFmtId="170" formatCode="&quot; Ł&quot;#,##0.00\ ;&quot;-Ł&quot;#,##0.00\ ;&quot; Ł-&quot;#\ ;@\ "/>
    <numFmt numFmtId="171" formatCode="\ #,##0&quot;      &quot;;\-#,##0&quot;      &quot;;&quot; -      &quot;;@\ "/>
    <numFmt numFmtId="172" formatCode="#,##0.00000"/>
  </numFmts>
  <fonts count="6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8"/>
      <color indexed="17"/>
      <name val="Arial"/>
      <family val="2"/>
      <charset val="238"/>
    </font>
    <font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 CE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4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sz val="11"/>
      <name val="Times New Roman CE"/>
      <charset val="238"/>
    </font>
    <font>
      <sz val="10"/>
      <name val="MS Sans Serif"/>
      <family val="2"/>
      <charset val="238"/>
    </font>
    <font>
      <b/>
      <sz val="12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8"/>
      <color rgb="FF00B050"/>
      <name val="Arial"/>
      <family val="2"/>
      <charset val="238"/>
    </font>
    <font>
      <b/>
      <sz val="12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58"/>
        <bgColor indexed="59"/>
      </patternFill>
    </fill>
    <fill>
      <patternFill patternType="solid">
        <fgColor indexed="26"/>
        <bgColor indexed="9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889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26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26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26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1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1" applyNumberFormat="0" applyFill="0" applyAlignment="0" applyProtection="0"/>
    <xf numFmtId="0" fontId="30" fillId="0" borderId="1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1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1" applyNumberFormat="0" applyFill="0" applyAlignment="0" applyProtection="0"/>
    <xf numFmtId="0" fontId="30" fillId="0" borderId="1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1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171" fontId="49" fillId="0" borderId="0" applyFill="0" applyBorder="0" applyAlignment="0" applyProtection="0"/>
    <xf numFmtId="167" fontId="49" fillId="0" borderId="0" applyFill="0" applyBorder="0" applyAlignment="0" applyProtection="0"/>
    <xf numFmtId="168" fontId="49" fillId="0" borderId="0" applyFill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50" fillId="0" borderId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8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8" borderId="3" applyNumberFormat="0" applyAlignment="0" applyProtection="0"/>
    <xf numFmtId="0" fontId="27" fillId="28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8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8" borderId="3" applyNumberFormat="0" applyAlignment="0" applyProtection="0"/>
    <xf numFmtId="0" fontId="27" fillId="28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8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0" fontId="27" fillId="27" borderId="3" applyNumberFormat="0" applyAlignment="0" applyProtection="0"/>
    <xf numFmtId="44" fontId="4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17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17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17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18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18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18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19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19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19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2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2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2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30" borderId="0"/>
    <xf numFmtId="0" fontId="38" fillId="0" borderId="0"/>
    <xf numFmtId="0" fontId="32" fillId="0" borderId="0"/>
    <xf numFmtId="0" fontId="5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2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51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51" fillId="0" borderId="0"/>
    <xf numFmtId="0" fontId="4" fillId="0" borderId="0"/>
    <xf numFmtId="0" fontId="52" fillId="0" borderId="0"/>
    <xf numFmtId="0" fontId="45" fillId="0" borderId="0"/>
    <xf numFmtId="0" fontId="45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5" fillId="0" borderId="0"/>
    <xf numFmtId="0" fontId="52" fillId="0" borderId="0"/>
    <xf numFmtId="0" fontId="52" fillId="0" borderId="0"/>
    <xf numFmtId="0" fontId="45" fillId="0" borderId="0"/>
    <xf numFmtId="0" fontId="32" fillId="0" borderId="0"/>
    <xf numFmtId="0" fontId="49" fillId="0" borderId="0"/>
    <xf numFmtId="0" fontId="45" fillId="0" borderId="0"/>
    <xf numFmtId="0" fontId="32" fillId="0" borderId="0"/>
    <xf numFmtId="0" fontId="45" fillId="0" borderId="0"/>
    <xf numFmtId="0" fontId="32" fillId="0" borderId="0"/>
    <xf numFmtId="0" fontId="45" fillId="0" borderId="0"/>
    <xf numFmtId="0" fontId="32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4" fillId="0" borderId="0" applyProtection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 applyProtection="0"/>
    <xf numFmtId="0" fontId="4" fillId="0" borderId="0" applyProtection="0"/>
    <xf numFmtId="0" fontId="4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5" fillId="0" borderId="0"/>
    <xf numFmtId="0" fontId="53" fillId="0" borderId="0"/>
    <xf numFmtId="0" fontId="53" fillId="0" borderId="0"/>
    <xf numFmtId="0" fontId="45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5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1" fillId="0" borderId="0"/>
    <xf numFmtId="0" fontId="32" fillId="0" borderId="0"/>
    <xf numFmtId="0" fontId="48" fillId="0" borderId="0"/>
    <xf numFmtId="0" fontId="45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32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32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45" fillId="0" borderId="0"/>
    <xf numFmtId="0" fontId="38" fillId="0" borderId="0"/>
    <xf numFmtId="0" fontId="4" fillId="0" borderId="0"/>
    <xf numFmtId="0" fontId="4" fillId="0" borderId="0"/>
    <xf numFmtId="0" fontId="51" fillId="0" borderId="0"/>
    <xf numFmtId="0" fontId="4" fillId="0" borderId="0"/>
    <xf numFmtId="0" fontId="52" fillId="0" borderId="0"/>
    <xf numFmtId="0" fontId="45" fillId="0" borderId="0"/>
    <xf numFmtId="0" fontId="45" fillId="0" borderId="0"/>
    <xf numFmtId="0" fontId="4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5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52" fillId="0" borderId="0"/>
    <xf numFmtId="0" fontId="45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52" fillId="0" borderId="0"/>
    <xf numFmtId="0" fontId="4" fillId="0" borderId="0"/>
    <xf numFmtId="0" fontId="52" fillId="0" borderId="0"/>
    <xf numFmtId="0" fontId="4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45" fillId="0" borderId="0"/>
    <xf numFmtId="0" fontId="38" fillId="0" borderId="0"/>
    <xf numFmtId="0" fontId="4" fillId="0" borderId="0"/>
    <xf numFmtId="0" fontId="4" fillId="0" borderId="0"/>
    <xf numFmtId="0" fontId="51" fillId="0" borderId="0"/>
    <xf numFmtId="0" fontId="4" fillId="0" borderId="0"/>
    <xf numFmtId="0" fontId="52" fillId="0" borderId="0"/>
    <xf numFmtId="0" fontId="45" fillId="0" borderId="0"/>
    <xf numFmtId="0" fontId="45" fillId="0" borderId="0"/>
    <xf numFmtId="0" fontId="4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5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52" fillId="0" borderId="0"/>
    <xf numFmtId="0" fontId="45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52" fillId="0" borderId="0"/>
    <xf numFmtId="0" fontId="4" fillId="0" borderId="0"/>
    <xf numFmtId="0" fontId="52" fillId="0" borderId="0"/>
    <xf numFmtId="0" fontId="4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52" fillId="0" borderId="0"/>
    <xf numFmtId="0" fontId="45" fillId="0" borderId="0"/>
    <xf numFmtId="0" fontId="52" fillId="0" borderId="0"/>
    <xf numFmtId="0" fontId="52" fillId="0" borderId="0"/>
    <xf numFmtId="0" fontId="4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2" fillId="0" borderId="0"/>
    <xf numFmtId="0" fontId="53" fillId="0" borderId="0"/>
    <xf numFmtId="0" fontId="3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1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4" fillId="31" borderId="10" applyNumberFormat="0" applyAlignment="0" applyProtection="0"/>
    <xf numFmtId="0" fontId="32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" fillId="31" borderId="10" applyNumberFormat="0" applyAlignment="0" applyProtection="0"/>
    <xf numFmtId="0" fontId="4" fillId="31" borderId="10" applyNumberForma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4" fillId="31" borderId="10" applyNumberFormat="0" applyAlignment="0" applyProtection="0"/>
    <xf numFmtId="0" fontId="32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" fillId="31" borderId="10" applyNumberFormat="0" applyAlignment="0" applyProtection="0"/>
    <xf numFmtId="0" fontId="4" fillId="31" borderId="10" applyNumberForma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4" fillId="31" borderId="10" applyNumberForma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32" fillId="7" borderId="10" applyNumberFormat="0" applyFont="0" applyAlignment="0" applyProtection="0"/>
    <xf numFmtId="0" fontId="45" fillId="7" borderId="10" applyNumberFormat="0" applyFont="0" applyAlignment="0" applyProtection="0"/>
    <xf numFmtId="0" fontId="45" fillId="7" borderId="10" applyNumberFormat="0" applyFont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6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6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6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4" fillId="30" borderId="0"/>
    <xf numFmtId="0" fontId="32" fillId="0" borderId="0" applyNumberFormat="0" applyFont="0" applyFill="0" applyBorder="0" applyAlignment="0"/>
    <xf numFmtId="0" fontId="47" fillId="0" borderId="0"/>
    <xf numFmtId="0" fontId="47" fillId="0" borderId="0"/>
    <xf numFmtId="0" fontId="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4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4" borderId="13" applyNumberFormat="0" applyAlignment="0" applyProtection="0"/>
    <xf numFmtId="0" fontId="23" fillId="14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4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4" borderId="13" applyNumberFormat="0" applyAlignment="0" applyProtection="0"/>
    <xf numFmtId="0" fontId="23" fillId="14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4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23" fillId="17" borderId="13" applyNumberFormat="0" applyAlignment="0" applyProtection="0"/>
    <xf numFmtId="0" fontId="45" fillId="0" borderId="14">
      <alignment horizontal="center" vertical="center"/>
      <protection locked="0"/>
    </xf>
    <xf numFmtId="0" fontId="45" fillId="0" borderId="14">
      <alignment horizontal="center" vertical="center"/>
      <protection locked="0"/>
    </xf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25" fillId="33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25" fillId="33" borderId="13" applyNumberFormat="0" applyAlignment="0" applyProtection="0"/>
    <xf numFmtId="0" fontId="25" fillId="33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25" fillId="33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25" fillId="33" borderId="13" applyNumberFormat="0" applyAlignment="0" applyProtection="0"/>
    <xf numFmtId="0" fontId="25" fillId="33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25" fillId="33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39" fillId="32" borderId="13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3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3" borderId="15" applyNumberFormat="0" applyAlignment="0" applyProtection="0"/>
    <xf numFmtId="0" fontId="24" fillId="33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3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3" borderId="15" applyNumberFormat="0" applyAlignment="0" applyProtection="0"/>
    <xf numFmtId="0" fontId="24" fillId="33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3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4" fillId="32" borderId="1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49" fillId="0" borderId="0" applyFill="0" applyBorder="0" applyAlignment="0" applyProtection="0"/>
    <xf numFmtId="170" fontId="49" fillId="0" borderId="0" applyFill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37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3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3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3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2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2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2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463">
    <xf numFmtId="0" fontId="0" fillId="0" borderId="0" xfId="0"/>
    <xf numFmtId="0" fontId="4" fillId="0" borderId="0" xfId="2323" applyFont="1"/>
    <xf numFmtId="0" fontId="6" fillId="0" borderId="0" xfId="2323" applyFont="1"/>
    <xf numFmtId="0" fontId="4" fillId="0" borderId="0" xfId="2323" applyFont="1" applyAlignment="1">
      <alignment horizontal="right"/>
    </xf>
    <xf numFmtId="0" fontId="11" fillId="0" borderId="22" xfId="2323" applyFont="1" applyBorder="1" applyAlignment="1">
      <alignment horizontal="center" vertical="top"/>
    </xf>
    <xf numFmtId="49" fontId="11" fillId="0" borderId="22" xfId="2323" applyNumberFormat="1" applyFont="1" applyBorder="1" applyAlignment="1">
      <alignment horizontal="center" shrinkToFit="1"/>
    </xf>
    <xf numFmtId="0" fontId="6" fillId="0" borderId="17" xfId="2323" applyFont="1" applyBorder="1" applyAlignment="1">
      <alignment horizontal="center"/>
    </xf>
    <xf numFmtId="0" fontId="4" fillId="0" borderId="0" xfId="1806" applyFont="1"/>
    <xf numFmtId="0" fontId="5" fillId="0" borderId="0" xfId="1806" applyFont="1" applyAlignment="1">
      <alignment horizontal="left"/>
    </xf>
    <xf numFmtId="0" fontId="5" fillId="0" borderId="0" xfId="1806" applyFont="1" applyAlignment="1">
      <alignment horizontal="right"/>
    </xf>
    <xf numFmtId="0" fontId="5" fillId="0" borderId="0" xfId="1806" applyFont="1"/>
    <xf numFmtId="0" fontId="8" fillId="0" borderId="0" xfId="1806" applyFont="1" applyAlignment="1">
      <alignment horizontal="left"/>
    </xf>
    <xf numFmtId="0" fontId="7" fillId="0" borderId="0" xfId="1806" applyFont="1" applyAlignment="1">
      <alignment horizontal="right"/>
    </xf>
    <xf numFmtId="49" fontId="4" fillId="0" borderId="0" xfId="1806" applyNumberFormat="1" applyFont="1"/>
    <xf numFmtId="0" fontId="8" fillId="0" borderId="0" xfId="1806" applyFont="1"/>
    <xf numFmtId="49" fontId="9" fillId="0" borderId="0" xfId="1806" applyNumberFormat="1" applyFont="1" applyAlignment="1">
      <alignment horizontal="right"/>
    </xf>
    <xf numFmtId="0" fontId="9" fillId="0" borderId="0" xfId="1806" applyFont="1"/>
    <xf numFmtId="14" fontId="6" fillId="0" borderId="0" xfId="1806" applyNumberFormat="1" applyFont="1" applyAlignment="1">
      <alignment horizontal="left"/>
    </xf>
    <xf numFmtId="0" fontId="7" fillId="41" borderId="0" xfId="1806" applyFont="1" applyFill="1" applyAlignment="1">
      <alignment horizontal="right" wrapText="1"/>
    </xf>
    <xf numFmtId="0" fontId="4" fillId="0" borderId="24" xfId="1806" applyFont="1" applyBorder="1" applyAlignment="1">
      <alignment vertical="center"/>
    </xf>
    <xf numFmtId="0" fontId="4" fillId="0" borderId="0" xfId="1806" applyFont="1" applyAlignment="1">
      <alignment vertical="center"/>
    </xf>
    <xf numFmtId="1" fontId="4" fillId="0" borderId="0" xfId="1806" applyNumberFormat="1" applyFont="1" applyAlignment="1">
      <alignment horizontal="right" vertical="center"/>
    </xf>
    <xf numFmtId="0" fontId="4" fillId="0" borderId="23" xfId="1806" applyFont="1" applyBorder="1" applyAlignment="1">
      <alignment vertical="center"/>
    </xf>
    <xf numFmtId="4" fontId="4" fillId="0" borderId="20" xfId="1806" applyNumberFormat="1" applyFont="1" applyBorder="1" applyAlignment="1">
      <alignment horizontal="right" vertical="center"/>
    </xf>
    <xf numFmtId="4" fontId="4" fillId="0" borderId="25" xfId="1806" applyNumberFormat="1" applyFont="1" applyBorder="1" applyAlignment="1">
      <alignment horizontal="right" vertical="center"/>
    </xf>
    <xf numFmtId="4" fontId="4" fillId="41" borderId="0" xfId="1806" applyNumberFormat="1" applyFont="1" applyFill="1" applyAlignment="1">
      <alignment vertical="center"/>
    </xf>
    <xf numFmtId="4" fontId="4" fillId="0" borderId="24" xfId="1806" applyNumberFormat="1" applyFont="1" applyBorder="1" applyAlignment="1">
      <alignment horizontal="right" vertical="center"/>
    </xf>
    <xf numFmtId="4" fontId="4" fillId="0" borderId="0" xfId="1806" applyNumberFormat="1" applyFont="1" applyAlignment="1">
      <alignment horizontal="right" vertical="center"/>
    </xf>
    <xf numFmtId="4" fontId="4" fillId="0" borderId="26" xfId="1806" applyNumberFormat="1" applyFont="1" applyBorder="1" applyAlignment="1">
      <alignment horizontal="right" vertical="center"/>
    </xf>
    <xf numFmtId="4" fontId="4" fillId="0" borderId="27" xfId="1806" applyNumberFormat="1" applyFont="1" applyBorder="1" applyAlignment="1">
      <alignment horizontal="right" vertical="center"/>
    </xf>
    <xf numFmtId="0" fontId="9" fillId="42" borderId="18" xfId="1806" applyFont="1" applyFill="1" applyBorder="1" applyAlignment="1">
      <alignment vertical="center"/>
    </xf>
    <xf numFmtId="0" fontId="10" fillId="42" borderId="19" xfId="1806" applyFont="1" applyFill="1" applyBorder="1" applyAlignment="1">
      <alignment vertical="center"/>
    </xf>
    <xf numFmtId="0" fontId="4" fillId="42" borderId="19" xfId="1806" applyFont="1" applyFill="1" applyBorder="1" applyAlignment="1">
      <alignment vertical="center"/>
    </xf>
    <xf numFmtId="4" fontId="9" fillId="42" borderId="28" xfId="1806" applyNumberFormat="1" applyFont="1" applyFill="1" applyBorder="1" applyAlignment="1">
      <alignment horizontal="right" vertical="center"/>
    </xf>
    <xf numFmtId="4" fontId="9" fillId="42" borderId="29" xfId="1806" applyNumberFormat="1" applyFont="1" applyFill="1" applyBorder="1" applyAlignment="1">
      <alignment horizontal="right" vertical="center"/>
    </xf>
    <xf numFmtId="4" fontId="10" fillId="41" borderId="0" xfId="1806" applyNumberFormat="1" applyFont="1" applyFill="1" applyAlignment="1">
      <alignment vertical="center"/>
    </xf>
    <xf numFmtId="0" fontId="9" fillId="0" borderId="0" xfId="1806" applyFont="1" applyAlignment="1">
      <alignment horizontal="left"/>
    </xf>
    <xf numFmtId="0" fontId="5" fillId="0" borderId="0" xfId="1806" applyFont="1" applyAlignment="1">
      <alignment horizontal="center"/>
    </xf>
    <xf numFmtId="4" fontId="4" fillId="0" borderId="0" xfId="1806" applyNumberFormat="1" applyFont="1"/>
    <xf numFmtId="0" fontId="7" fillId="42" borderId="18" xfId="1806" applyFont="1" applyFill="1" applyBorder="1" applyAlignment="1">
      <alignment vertical="center"/>
    </xf>
    <xf numFmtId="49" fontId="7" fillId="42" borderId="19" xfId="1806" applyNumberFormat="1" applyFont="1" applyFill="1" applyBorder="1" applyAlignment="1">
      <alignment horizontal="left" vertical="center"/>
    </xf>
    <xf numFmtId="0" fontId="7" fillId="42" borderId="19" xfId="1806" applyFont="1" applyFill="1" applyBorder="1" applyAlignment="1">
      <alignment vertical="center"/>
    </xf>
    <xf numFmtId="164" fontId="6" fillId="42" borderId="16" xfId="1806" applyNumberFormat="1" applyFont="1" applyFill="1" applyBorder="1"/>
    <xf numFmtId="3" fontId="7" fillId="42" borderId="14" xfId="1806" applyNumberFormat="1" applyFont="1" applyFill="1" applyBorder="1" applyAlignment="1">
      <alignment horizontal="right" vertical="center"/>
    </xf>
    <xf numFmtId="165" fontId="7" fillId="42" borderId="14" xfId="1806" applyNumberFormat="1" applyFont="1" applyFill="1" applyBorder="1" applyAlignment="1">
      <alignment horizontal="right" vertical="center"/>
    </xf>
    <xf numFmtId="0" fontId="4" fillId="0" borderId="0" xfId="1806" applyFont="1" applyAlignment="1">
      <alignment horizontal="left" vertical="top" wrapText="1"/>
    </xf>
    <xf numFmtId="3" fontId="4" fillId="0" borderId="0" xfId="1806" applyNumberFormat="1" applyFont="1"/>
    <xf numFmtId="0" fontId="8" fillId="0" borderId="0" xfId="0" applyFont="1" applyAlignment="1">
      <alignment horizontal="justify" vertical="center"/>
    </xf>
    <xf numFmtId="0" fontId="41" fillId="0" borderId="14" xfId="2323" applyFont="1" applyBorder="1" applyAlignment="1">
      <alignment horizontal="center"/>
    </xf>
    <xf numFmtId="49" fontId="41" fillId="0" borderId="14" xfId="2323" applyNumberFormat="1" applyFont="1" applyBorder="1" applyAlignment="1">
      <alignment horizontal="left"/>
    </xf>
    <xf numFmtId="49" fontId="11" fillId="44" borderId="19" xfId="2321" applyNumberFormat="1" applyFont="1" applyFill="1" applyBorder="1" applyAlignment="1">
      <alignment vertical="center" wrapText="1"/>
    </xf>
    <xf numFmtId="49" fontId="11" fillId="44" borderId="19" xfId="2321" applyNumberFormat="1" applyFont="1" applyFill="1" applyBorder="1" applyAlignment="1">
      <alignment horizontal="center" vertical="center" wrapText="1"/>
    </xf>
    <xf numFmtId="3" fontId="11" fillId="44" borderId="19" xfId="2321" applyNumberFormat="1" applyFont="1" applyFill="1" applyBorder="1" applyAlignment="1">
      <alignment vertical="center" wrapText="1"/>
    </xf>
    <xf numFmtId="3" fontId="11" fillId="44" borderId="16" xfId="2321" applyNumberFormat="1" applyFont="1" applyFill="1" applyBorder="1" applyAlignment="1">
      <alignment vertical="center" wrapText="1"/>
    </xf>
    <xf numFmtId="49" fontId="11" fillId="44" borderId="18" xfId="1656" applyNumberFormat="1" applyFont="1" applyFill="1" applyBorder="1" applyAlignment="1">
      <alignment horizontal="center" vertical="center" wrapText="1"/>
    </xf>
    <xf numFmtId="49" fontId="11" fillId="44" borderId="19" xfId="2322" applyNumberFormat="1" applyFont="1" applyFill="1" applyBorder="1" applyAlignment="1">
      <alignment horizontal="center" vertical="center" wrapText="1"/>
    </xf>
    <xf numFmtId="4" fontId="11" fillId="44" borderId="19" xfId="2322" applyNumberFormat="1" applyFont="1" applyFill="1" applyBorder="1" applyAlignment="1">
      <alignment horizontal="right" vertical="center" wrapText="1"/>
    </xf>
    <xf numFmtId="165" fontId="4" fillId="0" borderId="0" xfId="1806" applyNumberFormat="1" applyFont="1"/>
    <xf numFmtId="49" fontId="6" fillId="0" borderId="24" xfId="1806" applyNumberFormat="1" applyFont="1" applyBorder="1" applyAlignment="1">
      <alignment horizontal="left" vertical="center"/>
    </xf>
    <xf numFmtId="0" fontId="6" fillId="0" borderId="0" xfId="1806" applyFont="1" applyAlignment="1">
      <alignment horizontal="left" vertical="center"/>
    </xf>
    <xf numFmtId="0" fontId="6" fillId="0" borderId="0" xfId="1806" applyFont="1" applyAlignment="1">
      <alignment vertical="center"/>
    </xf>
    <xf numFmtId="164" fontId="6" fillId="0" borderId="23" xfId="1806" applyNumberFormat="1" applyFont="1" applyBorder="1" applyAlignment="1">
      <alignment vertical="center"/>
    </xf>
    <xf numFmtId="3" fontId="6" fillId="0" borderId="23" xfId="1806" applyNumberFormat="1" applyFont="1" applyBorder="1" applyAlignment="1">
      <alignment horizontal="right" vertical="center"/>
    </xf>
    <xf numFmtId="49" fontId="6" fillId="0" borderId="20" xfId="1806" applyNumberFormat="1" applyFont="1" applyBorder="1" applyAlignment="1">
      <alignment horizontal="left" vertical="center"/>
    </xf>
    <xf numFmtId="0" fontId="6" fillId="0" borderId="25" xfId="1806" applyFont="1" applyBorder="1" applyAlignment="1">
      <alignment horizontal="left" vertical="center"/>
    </xf>
    <xf numFmtId="0" fontId="6" fillId="0" borderId="25" xfId="1806" applyFont="1" applyBorder="1" applyAlignment="1">
      <alignment vertical="center"/>
    </xf>
    <xf numFmtId="164" fontId="6" fillId="0" borderId="21" xfId="1806" applyNumberFormat="1" applyFont="1" applyBorder="1" applyAlignment="1">
      <alignment vertical="center"/>
    </xf>
    <xf numFmtId="3" fontId="6" fillId="0" borderId="21" xfId="1806" applyNumberFormat="1" applyFont="1" applyBorder="1" applyAlignment="1">
      <alignment horizontal="right" vertical="center"/>
    </xf>
    <xf numFmtId="165" fontId="6" fillId="0" borderId="17" xfId="1806" applyNumberFormat="1" applyFont="1" applyBorder="1" applyAlignment="1">
      <alignment vertical="center"/>
    </xf>
    <xf numFmtId="0" fontId="4" fillId="0" borderId="37" xfId="2273" applyBorder="1" applyProtection="1">
      <protection locked="0"/>
    </xf>
    <xf numFmtId="0" fontId="4" fillId="0" borderId="38" xfId="2273" applyBorder="1" applyProtection="1">
      <protection locked="0"/>
    </xf>
    <xf numFmtId="0" fontId="4" fillId="0" borderId="39" xfId="2273" applyBorder="1" applyProtection="1">
      <protection locked="0"/>
    </xf>
    <xf numFmtId="3" fontId="42" fillId="0" borderId="39" xfId="1656" applyNumberFormat="1" applyFont="1" applyBorder="1" applyAlignment="1">
      <alignment horizontal="center" vertical="center" wrapText="1"/>
    </xf>
    <xf numFmtId="4" fontId="11" fillId="45" borderId="39" xfId="1606" applyNumberFormat="1" applyFont="1" applyFill="1" applyBorder="1" applyAlignment="1">
      <alignment horizontal="right" vertical="center" wrapText="1"/>
    </xf>
    <xf numFmtId="3" fontId="11" fillId="45" borderId="36" xfId="1656" applyNumberFormat="1" applyFont="1" applyFill="1" applyBorder="1" applyAlignment="1">
      <alignment horizontal="center" vertical="center" wrapText="1"/>
    </xf>
    <xf numFmtId="1" fontId="11" fillId="45" borderId="39" xfId="2273" applyNumberFormat="1" applyFont="1" applyFill="1" applyBorder="1" applyAlignment="1" applyProtection="1">
      <alignment horizontal="center" vertical="center" wrapText="1"/>
      <protection locked="0"/>
    </xf>
    <xf numFmtId="3" fontId="41" fillId="0" borderId="0" xfId="2322" applyNumberFormat="1" applyFont="1" applyAlignment="1">
      <alignment horizontal="right" vertical="center"/>
    </xf>
    <xf numFmtId="0" fontId="41" fillId="0" borderId="39" xfId="2273" applyFont="1" applyBorder="1" applyAlignment="1" applyProtection="1">
      <alignment horizontal="left" vertical="center" wrapText="1"/>
      <protection locked="0"/>
    </xf>
    <xf numFmtId="0" fontId="11" fillId="0" borderId="39" xfId="2273" applyFont="1" applyBorder="1" applyAlignment="1">
      <alignment horizontal="left" vertical="center" wrapText="1"/>
    </xf>
    <xf numFmtId="49" fontId="42" fillId="44" borderId="19" xfId="2322" applyNumberFormat="1" applyFont="1" applyFill="1" applyBorder="1" applyAlignment="1" applyProtection="1">
      <alignment vertical="center" wrapText="1"/>
      <protection locked="0"/>
    </xf>
    <xf numFmtId="49" fontId="14" fillId="0" borderId="39" xfId="2273" applyNumberFormat="1" applyFont="1" applyBorder="1" applyAlignment="1" applyProtection="1">
      <alignment horizontal="center" vertical="top" wrapText="1"/>
      <protection locked="0"/>
    </xf>
    <xf numFmtId="49" fontId="14" fillId="45" borderId="39" xfId="2273" applyNumberFormat="1" applyFont="1" applyFill="1" applyBorder="1" applyAlignment="1" applyProtection="1">
      <alignment horizontal="center" vertical="center" wrapText="1"/>
      <protection locked="0"/>
    </xf>
    <xf numFmtId="0" fontId="41" fillId="0" borderId="37" xfId="2273" applyFont="1" applyBorder="1" applyAlignment="1">
      <alignment horizontal="left" vertical="center" wrapText="1"/>
    </xf>
    <xf numFmtId="49" fontId="11" fillId="45" borderId="39" xfId="2273" applyNumberFormat="1" applyFont="1" applyFill="1" applyBorder="1" applyAlignment="1" applyProtection="1">
      <alignment horizontal="center" vertical="center" wrapText="1"/>
      <protection locked="0"/>
    </xf>
    <xf numFmtId="3" fontId="11" fillId="45" borderId="39" xfId="2273" applyNumberFormat="1" applyFont="1" applyFill="1" applyBorder="1" applyAlignment="1" applyProtection="1">
      <alignment horizontal="center" vertical="center" wrapText="1"/>
      <protection locked="0"/>
    </xf>
    <xf numFmtId="0" fontId="11" fillId="0" borderId="39" xfId="2273" applyFont="1" applyBorder="1" applyAlignment="1" applyProtection="1">
      <alignment wrapText="1"/>
      <protection locked="0"/>
    </xf>
    <xf numFmtId="3" fontId="11" fillId="45" borderId="40" xfId="2273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2273" applyFont="1" applyAlignment="1">
      <alignment horizontal="left" vertical="top" wrapText="1"/>
    </xf>
    <xf numFmtId="0" fontId="41" fillId="0" borderId="39" xfId="2273" applyFont="1" applyBorder="1" applyAlignment="1">
      <alignment horizontal="left" vertical="center" wrapText="1"/>
    </xf>
    <xf numFmtId="0" fontId="43" fillId="0" borderId="39" xfId="2273" applyFont="1" applyBorder="1" applyAlignment="1" applyProtection="1">
      <alignment horizontal="left" vertical="center"/>
      <protection locked="0"/>
    </xf>
    <xf numFmtId="0" fontId="44" fillId="0" borderId="39" xfId="2273" applyFont="1" applyBorder="1" applyAlignment="1" applyProtection="1">
      <alignment horizontal="left" vertical="center" wrapText="1"/>
      <protection locked="0"/>
    </xf>
    <xf numFmtId="0" fontId="43" fillId="0" borderId="39" xfId="2273" applyFont="1" applyBorder="1" applyAlignment="1" applyProtection="1">
      <alignment horizontal="left" vertical="center" wrapText="1"/>
      <protection locked="0"/>
    </xf>
    <xf numFmtId="0" fontId="43" fillId="0" borderId="39" xfId="2273" applyFont="1" applyBorder="1" applyAlignment="1" applyProtection="1">
      <alignment horizontal="center" vertical="center" wrapText="1"/>
      <protection locked="0"/>
    </xf>
    <xf numFmtId="0" fontId="43" fillId="0" borderId="39" xfId="2273" applyFont="1" applyBorder="1" applyAlignment="1" applyProtection="1">
      <alignment horizontal="justify" vertical="center" wrapText="1"/>
      <protection locked="0"/>
    </xf>
    <xf numFmtId="49" fontId="11" fillId="45" borderId="39" xfId="2273" applyNumberFormat="1" applyFont="1" applyFill="1" applyBorder="1" applyAlignment="1">
      <alignment horizontal="center" vertical="center" wrapText="1"/>
    </xf>
    <xf numFmtId="0" fontId="43" fillId="0" borderId="39" xfId="2273" applyFont="1" applyBorder="1" applyAlignment="1">
      <alignment horizontal="left" vertical="center" wrapText="1"/>
    </xf>
    <xf numFmtId="0" fontId="4" fillId="0" borderId="31" xfId="2273" applyBorder="1" applyProtection="1">
      <protection locked="0"/>
    </xf>
    <xf numFmtId="0" fontId="11" fillId="0" borderId="39" xfId="1498" applyFont="1" applyBorder="1" applyAlignment="1" applyProtection="1">
      <alignment horizontal="left" vertical="center" wrapText="1"/>
      <protection locked="0"/>
    </xf>
    <xf numFmtId="3" fontId="11" fillId="45" borderId="39" xfId="1498" applyNumberFormat="1" applyFont="1" applyFill="1" applyBorder="1" applyAlignment="1">
      <alignment horizontal="center" vertical="center" wrapText="1"/>
    </xf>
    <xf numFmtId="165" fontId="6" fillId="0" borderId="22" xfId="1806" applyNumberFormat="1" applyFont="1" applyBorder="1" applyAlignment="1">
      <alignment vertical="center"/>
    </xf>
    <xf numFmtId="0" fontId="6" fillId="0" borderId="0" xfId="1806" applyFont="1"/>
    <xf numFmtId="164" fontId="6" fillId="0" borderId="23" xfId="1806" applyNumberFormat="1" applyFont="1" applyBorder="1"/>
    <xf numFmtId="49" fontId="6" fillId="0" borderId="24" xfId="1806" applyNumberFormat="1" applyFont="1" applyBorder="1" applyAlignment="1">
      <alignment horizontal="left"/>
    </xf>
    <xf numFmtId="0" fontId="6" fillId="0" borderId="0" xfId="1806" applyFont="1" applyAlignment="1">
      <alignment horizontal="left"/>
    </xf>
    <xf numFmtId="0" fontId="4" fillId="0" borderId="37" xfId="1498" applyBorder="1" applyProtection="1">
      <protection locked="0"/>
    </xf>
    <xf numFmtId="0" fontId="4" fillId="0" borderId="38" xfId="1498" applyBorder="1" applyProtection="1">
      <protection locked="0"/>
    </xf>
    <xf numFmtId="0" fontId="4" fillId="0" borderId="39" xfId="1498" applyBorder="1" applyProtection="1">
      <protection locked="0"/>
    </xf>
    <xf numFmtId="3" fontId="11" fillId="45" borderId="35" xfId="1498" applyNumberFormat="1" applyFont="1" applyFill="1" applyBorder="1" applyAlignment="1">
      <alignment horizontal="center" vertical="center" wrapText="1"/>
    </xf>
    <xf numFmtId="166" fontId="11" fillId="45" borderId="39" xfId="1498" applyNumberFormat="1" applyFont="1" applyFill="1" applyBorder="1" applyAlignment="1">
      <alignment horizontal="center" vertical="center" wrapText="1"/>
    </xf>
    <xf numFmtId="165" fontId="11" fillId="45" borderId="39" xfId="1498" applyNumberFormat="1" applyFont="1" applyFill="1" applyBorder="1" applyAlignment="1">
      <alignment horizontal="center" vertical="center" wrapText="1"/>
    </xf>
    <xf numFmtId="49" fontId="11" fillId="0" borderId="39" xfId="1498" applyNumberFormat="1" applyFont="1" applyBorder="1" applyAlignment="1" applyProtection="1">
      <alignment horizontal="center" vertical="center" wrapText="1"/>
      <protection locked="0"/>
    </xf>
    <xf numFmtId="166" fontId="11" fillId="0" borderId="39" xfId="1498" applyNumberFormat="1" applyFont="1" applyBorder="1" applyAlignment="1">
      <alignment horizontal="center" vertical="center" wrapText="1"/>
    </xf>
    <xf numFmtId="1" fontId="11" fillId="45" borderId="39" xfId="1498" applyNumberFormat="1" applyFont="1" applyFill="1" applyBorder="1" applyAlignment="1" applyProtection="1">
      <alignment horizontal="center" vertical="center" wrapText="1"/>
      <protection locked="0"/>
    </xf>
    <xf numFmtId="0" fontId="11" fillId="0" borderId="39" xfId="1498" applyFont="1" applyBorder="1" applyAlignment="1" applyProtection="1">
      <alignment wrapText="1"/>
      <protection locked="0"/>
    </xf>
    <xf numFmtId="49" fontId="14" fillId="0" borderId="39" xfId="1498" applyNumberFormat="1" applyFont="1" applyBorder="1" applyAlignment="1" applyProtection="1">
      <alignment horizontal="center" vertical="top" wrapText="1"/>
      <protection locked="0"/>
    </xf>
    <xf numFmtId="49" fontId="14" fillId="45" borderId="39" xfId="1498" applyNumberFormat="1" applyFont="1" applyFill="1" applyBorder="1" applyAlignment="1" applyProtection="1">
      <alignment horizontal="center" vertical="center" wrapText="1"/>
      <protection locked="0"/>
    </xf>
    <xf numFmtId="0" fontId="41" fillId="0" borderId="39" xfId="1498" applyFont="1" applyBorder="1" applyAlignment="1">
      <alignment horizontal="left" vertical="center" wrapText="1"/>
    </xf>
    <xf numFmtId="49" fontId="11" fillId="45" borderId="39" xfId="1498" applyNumberFormat="1" applyFont="1" applyFill="1" applyBorder="1" applyAlignment="1" applyProtection="1">
      <alignment horizontal="center" vertical="center" wrapText="1"/>
      <protection locked="0"/>
    </xf>
    <xf numFmtId="3" fontId="11" fillId="45" borderId="39" xfId="1498" applyNumberFormat="1" applyFont="1" applyFill="1" applyBorder="1" applyAlignment="1" applyProtection="1">
      <alignment horizontal="center" vertical="center" wrapText="1"/>
      <protection locked="0"/>
    </xf>
    <xf numFmtId="3" fontId="11" fillId="45" borderId="40" xfId="1498" applyNumberFormat="1" applyFont="1" applyFill="1" applyBorder="1" applyAlignment="1" applyProtection="1">
      <alignment horizontal="center" vertical="center" wrapText="1"/>
      <protection locked="0"/>
    </xf>
    <xf numFmtId="0" fontId="11" fillId="0" borderId="39" xfId="1498" applyFont="1" applyBorder="1" applyAlignment="1">
      <alignment horizontal="left" vertical="center" wrapText="1"/>
    </xf>
    <xf numFmtId="0" fontId="41" fillId="0" borderId="39" xfId="1498" applyFont="1" applyBorder="1" applyAlignment="1" applyProtection="1">
      <alignment horizontal="left" vertical="center" wrapText="1"/>
      <protection locked="0"/>
    </xf>
    <xf numFmtId="0" fontId="43" fillId="0" borderId="39" xfId="1498" applyFont="1" applyBorder="1" applyAlignment="1" applyProtection="1">
      <alignment horizontal="left" vertical="center"/>
      <protection locked="0"/>
    </xf>
    <xf numFmtId="0" fontId="43" fillId="0" borderId="39" xfId="1498" applyFont="1" applyBorder="1" applyAlignment="1" applyProtection="1">
      <alignment horizontal="left" vertical="center" wrapText="1"/>
      <protection locked="0"/>
    </xf>
    <xf numFmtId="0" fontId="43" fillId="0" borderId="39" xfId="1498" applyFont="1" applyBorder="1" applyAlignment="1" applyProtection="1">
      <alignment horizontal="center" vertical="center" wrapText="1"/>
      <protection locked="0"/>
    </xf>
    <xf numFmtId="0" fontId="43" fillId="0" borderId="39" xfId="1498" applyFont="1" applyBorder="1" applyAlignment="1" applyProtection="1">
      <alignment horizontal="justify" vertical="center" wrapText="1"/>
      <protection locked="0"/>
    </xf>
    <xf numFmtId="0" fontId="41" fillId="0" borderId="37" xfId="1498" applyFont="1" applyBorder="1" applyAlignment="1">
      <alignment horizontal="left" vertical="center" wrapText="1"/>
    </xf>
    <xf numFmtId="0" fontId="11" fillId="0" borderId="0" xfId="1498" applyFont="1" applyAlignment="1">
      <alignment horizontal="left" vertical="top" wrapText="1"/>
    </xf>
    <xf numFmtId="0" fontId="44" fillId="0" borderId="39" xfId="1498" applyFont="1" applyBorder="1" applyAlignment="1" applyProtection="1">
      <alignment horizontal="left" vertical="center" wrapText="1"/>
      <protection locked="0"/>
    </xf>
    <xf numFmtId="49" fontId="11" fillId="45" borderId="39" xfId="1498" applyNumberFormat="1" applyFont="1" applyFill="1" applyBorder="1" applyAlignment="1">
      <alignment horizontal="center" vertical="center" wrapText="1"/>
    </xf>
    <xf numFmtId="0" fontId="43" fillId="0" borderId="39" xfId="1498" applyFont="1" applyBorder="1" applyAlignment="1">
      <alignment horizontal="left" vertical="center" wrapText="1"/>
    </xf>
    <xf numFmtId="0" fontId="4" fillId="0" borderId="31" xfId="1498" applyBorder="1" applyProtection="1"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hidden="1"/>
    </xf>
    <xf numFmtId="0" fontId="41" fillId="0" borderId="19" xfId="2321" applyFont="1" applyBorder="1" applyAlignment="1">
      <alignment vertical="center" wrapText="1"/>
    </xf>
    <xf numFmtId="4" fontId="11" fillId="45" borderId="37" xfId="1606" applyNumberFormat="1" applyFont="1" applyFill="1" applyBorder="1" applyAlignment="1">
      <alignment horizontal="right" vertical="center" wrapText="1"/>
    </xf>
    <xf numFmtId="49" fontId="11" fillId="0" borderId="37" xfId="1498" applyNumberFormat="1" applyFont="1" applyBorder="1" applyAlignment="1" applyProtection="1">
      <alignment horizontal="center" vertical="center" wrapText="1"/>
      <protection locked="0"/>
    </xf>
    <xf numFmtId="166" fontId="11" fillId="0" borderId="37" xfId="1498" applyNumberFormat="1" applyFont="1" applyBorder="1" applyAlignment="1">
      <alignment horizontal="center" vertical="center" wrapText="1"/>
    </xf>
    <xf numFmtId="3" fontId="11" fillId="45" borderId="39" xfId="0" applyNumberFormat="1" applyFont="1" applyFill="1" applyBorder="1" applyAlignment="1">
      <alignment horizontal="center" vertical="center" wrapText="1"/>
    </xf>
    <xf numFmtId="166" fontId="11" fillId="45" borderId="37" xfId="1498" applyNumberFormat="1" applyFont="1" applyFill="1" applyBorder="1" applyAlignment="1">
      <alignment horizontal="center" vertical="center" wrapText="1"/>
    </xf>
    <xf numFmtId="0" fontId="4" fillId="0" borderId="0" xfId="2884" applyFont="1" applyAlignment="1" applyProtection="1">
      <alignment vertical="center"/>
      <protection locked="0"/>
    </xf>
    <xf numFmtId="3" fontId="4" fillId="0" borderId="0" xfId="2884" applyNumberFormat="1" applyFont="1" applyAlignment="1" applyProtection="1">
      <alignment vertical="center"/>
      <protection locked="0"/>
    </xf>
    <xf numFmtId="49" fontId="11" fillId="0" borderId="0" xfId="1656" applyNumberFormat="1" applyFont="1" applyAlignment="1" applyProtection="1">
      <alignment horizontal="center" vertical="center"/>
      <protection locked="0"/>
    </xf>
    <xf numFmtId="3" fontId="11" fillId="45" borderId="0" xfId="2884" applyNumberFormat="1" applyFont="1" applyFill="1" applyAlignment="1">
      <alignment horizontal="center" vertical="center" wrapText="1"/>
    </xf>
    <xf numFmtId="3" fontId="11" fillId="0" borderId="0" xfId="2884" applyNumberFormat="1" applyFont="1" applyAlignment="1">
      <alignment horizontal="center" vertical="center" wrapText="1"/>
    </xf>
    <xf numFmtId="166" fontId="11" fillId="0" borderId="37" xfId="2884" applyNumberFormat="1" applyFont="1" applyBorder="1" applyAlignment="1">
      <alignment horizontal="center" vertical="center" wrapText="1"/>
    </xf>
    <xf numFmtId="0" fontId="11" fillId="0" borderId="42" xfId="1498" applyFont="1" applyBorder="1" applyAlignment="1" applyProtection="1">
      <alignment vertical="center" wrapText="1"/>
      <protection locked="0"/>
    </xf>
    <xf numFmtId="3" fontId="42" fillId="0" borderId="37" xfId="1656" applyNumberFormat="1" applyFont="1" applyBorder="1" applyAlignment="1">
      <alignment horizontal="center" vertical="center" wrapText="1"/>
    </xf>
    <xf numFmtId="3" fontId="11" fillId="45" borderId="35" xfId="0" applyNumberFormat="1" applyFont="1" applyFill="1" applyBorder="1" applyAlignment="1">
      <alignment horizontal="center" vertical="center" wrapText="1"/>
    </xf>
    <xf numFmtId="3" fontId="11" fillId="0" borderId="36" xfId="1656" applyNumberFormat="1" applyFont="1" applyBorder="1" applyAlignment="1">
      <alignment horizontal="center" vertical="center" wrapText="1"/>
    </xf>
    <xf numFmtId="166" fontId="11" fillId="0" borderId="39" xfId="2884" applyNumberFormat="1" applyFont="1" applyBorder="1" applyAlignment="1">
      <alignment horizontal="center" vertical="center" wrapText="1"/>
    </xf>
    <xf numFmtId="49" fontId="11" fillId="0" borderId="0" xfId="1818" applyNumberFormat="1" applyFont="1" applyAlignment="1" applyProtection="1">
      <alignment horizontal="center" vertical="center" wrapText="1"/>
      <protection locked="0"/>
    </xf>
    <xf numFmtId="0" fontId="11" fillId="0" borderId="0" xfId="1818" applyFont="1" applyAlignment="1" applyProtection="1">
      <alignment horizontal="left" vertical="center" wrapText="1"/>
      <protection locked="0"/>
    </xf>
    <xf numFmtId="3" fontId="11" fillId="45" borderId="0" xfId="1818" applyNumberFormat="1" applyFont="1" applyFill="1" applyAlignment="1">
      <alignment horizontal="center" vertical="center" wrapText="1"/>
    </xf>
    <xf numFmtId="166" fontId="11" fillId="45" borderId="0" xfId="1818" applyNumberFormat="1" applyFont="1" applyFill="1" applyAlignment="1">
      <alignment horizontal="center" vertical="center" wrapText="1"/>
    </xf>
    <xf numFmtId="3" fontId="11" fillId="45" borderId="0" xfId="1818" applyNumberFormat="1" applyFont="1" applyFill="1" applyAlignment="1">
      <alignment horizontal="right" vertical="center" wrapText="1"/>
    </xf>
    <xf numFmtId="0" fontId="41" fillId="0" borderId="0" xfId="1656" applyFont="1" applyAlignment="1">
      <alignment vertical="center"/>
    </xf>
    <xf numFmtId="0" fontId="11" fillId="0" borderId="36" xfId="2273" applyFont="1" applyBorder="1" applyAlignment="1" applyProtection="1">
      <alignment vertical="center" wrapText="1"/>
      <protection locked="0"/>
    </xf>
    <xf numFmtId="0" fontId="10" fillId="0" borderId="37" xfId="2273" applyFont="1" applyBorder="1" applyAlignment="1" applyProtection="1">
      <alignment horizontal="left" vertical="center"/>
      <protection locked="0"/>
    </xf>
    <xf numFmtId="0" fontId="11" fillId="45" borderId="39" xfId="2273" applyFont="1" applyFill="1" applyBorder="1" applyAlignment="1" applyProtection="1">
      <alignment horizontal="left" vertical="center" wrapText="1"/>
      <protection locked="0"/>
    </xf>
    <xf numFmtId="0" fontId="41" fillId="45" borderId="39" xfId="2273" applyFont="1" applyFill="1" applyBorder="1" applyAlignment="1" applyProtection="1">
      <alignment vertical="center" wrapText="1"/>
      <protection locked="0"/>
    </xf>
    <xf numFmtId="0" fontId="11" fillId="0" borderId="35" xfId="2273" applyFont="1" applyBorder="1" applyAlignment="1" applyProtection="1">
      <alignment vertical="center" wrapText="1"/>
      <protection locked="0"/>
    </xf>
    <xf numFmtId="0" fontId="10" fillId="0" borderId="37" xfId="2273" applyFont="1" applyBorder="1" applyAlignment="1" applyProtection="1">
      <alignment horizontal="left" vertical="center" wrapText="1"/>
      <protection locked="0"/>
    </xf>
    <xf numFmtId="0" fontId="41" fillId="45" borderId="39" xfId="2273" applyFont="1" applyFill="1" applyBorder="1" applyAlignment="1" applyProtection="1">
      <alignment horizontal="left" vertical="center" wrapText="1"/>
      <protection locked="0"/>
    </xf>
    <xf numFmtId="49" fontId="4" fillId="0" borderId="41" xfId="2273" applyNumberFormat="1" applyBorder="1" applyAlignment="1" applyProtection="1">
      <alignment horizontal="center" vertical="center"/>
      <protection locked="0"/>
    </xf>
    <xf numFmtId="0" fontId="4" fillId="0" borderId="39" xfId="2273" applyBorder="1" applyAlignment="1" applyProtection="1">
      <alignment vertical="center"/>
      <protection locked="0"/>
    </xf>
    <xf numFmtId="49" fontId="4" fillId="0" borderId="39" xfId="2273" applyNumberFormat="1" applyBorder="1" applyAlignment="1" applyProtection="1">
      <alignment vertical="center"/>
      <protection locked="0"/>
    </xf>
    <xf numFmtId="49" fontId="4" fillId="0" borderId="37" xfId="2273" applyNumberFormat="1" applyBorder="1" applyAlignment="1" applyProtection="1">
      <alignment vertical="center"/>
      <protection locked="0"/>
    </xf>
    <xf numFmtId="49" fontId="4" fillId="0" borderId="37" xfId="2273" applyNumberFormat="1" applyBorder="1" applyAlignment="1" applyProtection="1">
      <alignment horizontal="center" vertical="center"/>
      <protection locked="0"/>
    </xf>
    <xf numFmtId="1" fontId="4" fillId="0" borderId="37" xfId="2273" applyNumberFormat="1" applyBorder="1" applyAlignment="1" applyProtection="1">
      <alignment vertical="center"/>
      <protection locked="0"/>
    </xf>
    <xf numFmtId="3" fontId="4" fillId="0" borderId="39" xfId="2273" applyNumberFormat="1" applyBorder="1" applyAlignment="1" applyProtection="1">
      <alignment vertical="center"/>
      <protection locked="0"/>
    </xf>
    <xf numFmtId="3" fontId="4" fillId="0" borderId="37" xfId="2273" applyNumberFormat="1" applyBorder="1" applyAlignment="1" applyProtection="1">
      <alignment vertical="center"/>
      <protection locked="0"/>
    </xf>
    <xf numFmtId="0" fontId="4" fillId="0" borderId="37" xfId="2273" applyBorder="1" applyAlignment="1" applyProtection="1">
      <alignment vertical="center"/>
      <protection locked="0"/>
    </xf>
    <xf numFmtId="49" fontId="4" fillId="0" borderId="39" xfId="2273" applyNumberFormat="1" applyBorder="1" applyAlignment="1" applyProtection="1">
      <alignment horizontal="center" vertical="center"/>
      <protection locked="0"/>
    </xf>
    <xf numFmtId="1" fontId="4" fillId="0" borderId="39" xfId="2273" applyNumberFormat="1" applyBorder="1" applyAlignment="1" applyProtection="1">
      <alignment vertical="center"/>
      <protection locked="0"/>
    </xf>
    <xf numFmtId="0" fontId="11" fillId="44" borderId="19" xfId="2321" applyFont="1" applyFill="1" applyBorder="1" applyAlignment="1">
      <alignment vertical="center" wrapText="1"/>
    </xf>
    <xf numFmtId="4" fontId="11" fillId="45" borderId="39" xfId="1498" applyNumberFormat="1" applyFont="1" applyFill="1" applyBorder="1" applyAlignment="1">
      <alignment horizontal="center" vertical="center" wrapText="1"/>
    </xf>
    <xf numFmtId="49" fontId="32" fillId="0" borderId="31" xfId="1818" applyNumberFormat="1" applyBorder="1" applyAlignment="1" applyProtection="1">
      <alignment horizontal="center" vertical="center"/>
      <protection locked="0"/>
    </xf>
    <xf numFmtId="0" fontId="41" fillId="0" borderId="19" xfId="2322" applyFont="1" applyBorder="1" applyAlignment="1">
      <alignment vertical="center"/>
    </xf>
    <xf numFmtId="0" fontId="11" fillId="44" borderId="19" xfId="2322" applyFont="1" applyFill="1" applyBorder="1" applyAlignment="1">
      <alignment horizontal="center" vertical="center" wrapText="1"/>
    </xf>
    <xf numFmtId="0" fontId="11" fillId="0" borderId="39" xfId="2884" applyFont="1" applyBorder="1" applyAlignment="1" applyProtection="1">
      <alignment horizontal="left" vertical="center" wrapText="1"/>
      <protection locked="0"/>
    </xf>
    <xf numFmtId="165" fontId="11" fillId="0" borderId="39" xfId="1498" applyNumberFormat="1" applyFont="1" applyBorder="1" applyAlignment="1">
      <alignment horizontal="center" vertical="center" wrapText="1"/>
    </xf>
    <xf numFmtId="0" fontId="11" fillId="0" borderId="39" xfId="2888" applyFont="1" applyBorder="1" applyAlignment="1" applyProtection="1">
      <alignment horizontal="left" vertical="center" wrapText="1"/>
      <protection locked="0"/>
    </xf>
    <xf numFmtId="49" fontId="11" fillId="0" borderId="19" xfId="2321" applyNumberFormat="1" applyFont="1" applyBorder="1" applyAlignment="1">
      <alignment vertical="center" wrapText="1"/>
    </xf>
    <xf numFmtId="49" fontId="11" fillId="0" borderId="19" xfId="2321" applyNumberFormat="1" applyFont="1" applyBorder="1" applyAlignment="1">
      <alignment horizontal="center" vertical="center" wrapText="1"/>
    </xf>
    <xf numFmtId="0" fontId="11" fillId="0" borderId="19" xfId="2321" applyFont="1" applyBorder="1" applyAlignment="1">
      <alignment vertical="center" wrapText="1"/>
    </xf>
    <xf numFmtId="3" fontId="11" fillId="0" borderId="19" xfId="2321" applyNumberFormat="1" applyFont="1" applyBorder="1" applyAlignment="1">
      <alignment vertical="center" wrapText="1"/>
    </xf>
    <xf numFmtId="3" fontId="11" fillId="0" borderId="35" xfId="1498" applyNumberFormat="1" applyFont="1" applyBorder="1" applyAlignment="1">
      <alignment horizontal="center" vertical="center" wrapText="1"/>
    </xf>
    <xf numFmtId="4" fontId="11" fillId="0" borderId="39" xfId="1606" applyNumberFormat="1" applyFont="1" applyBorder="1" applyAlignment="1">
      <alignment horizontal="right" vertical="center" wrapText="1"/>
    </xf>
    <xf numFmtId="0" fontId="11" fillId="0" borderId="39" xfId="1812" applyFont="1" applyBorder="1" applyAlignment="1" applyProtection="1">
      <alignment horizontal="left" vertical="center" wrapText="1"/>
      <protection locked="0"/>
    </xf>
    <xf numFmtId="166" fontId="11" fillId="0" borderId="39" xfId="1813" applyNumberFormat="1" applyFont="1" applyBorder="1" applyAlignment="1">
      <alignment horizontal="center" vertical="center" wrapText="1"/>
    </xf>
    <xf numFmtId="49" fontId="11" fillId="0" borderId="18" xfId="1656" applyNumberFormat="1" applyFont="1" applyBorder="1" applyAlignment="1">
      <alignment horizontal="center" vertical="center" wrapText="1"/>
    </xf>
    <xf numFmtId="49" fontId="42" fillId="0" borderId="19" xfId="2322" applyNumberFormat="1" applyFont="1" applyBorder="1" applyAlignment="1" applyProtection="1">
      <alignment vertical="center" wrapText="1"/>
      <protection locked="0"/>
    </xf>
    <xf numFmtId="49" fontId="11" fillId="0" borderId="19" xfId="2322" applyNumberFormat="1" applyFont="1" applyBorder="1" applyAlignment="1">
      <alignment horizontal="center" vertical="center" wrapText="1"/>
    </xf>
    <xf numFmtId="166" fontId="11" fillId="0" borderId="19" xfId="2322" applyNumberFormat="1" applyFont="1" applyBorder="1" applyAlignment="1">
      <alignment horizontal="center" vertical="center" wrapText="1"/>
    </xf>
    <xf numFmtId="4" fontId="11" fillId="0" borderId="19" xfId="2322" applyNumberFormat="1" applyFont="1" applyBorder="1" applyAlignment="1">
      <alignment horizontal="right" vertical="center" wrapText="1"/>
    </xf>
    <xf numFmtId="3" fontId="11" fillId="0" borderId="0" xfId="1818" applyNumberFormat="1" applyFont="1" applyAlignment="1">
      <alignment horizontal="center" vertical="center" wrapText="1"/>
    </xf>
    <xf numFmtId="166" fontId="11" fillId="0" borderId="0" xfId="1818" applyNumberFormat="1" applyFont="1" applyAlignment="1">
      <alignment horizontal="center" vertical="center" wrapText="1"/>
    </xf>
    <xf numFmtId="3" fontId="11" fillId="0" borderId="0" xfId="1818" applyNumberFormat="1" applyFont="1" applyAlignment="1">
      <alignment horizontal="right" vertical="center" wrapText="1"/>
    </xf>
    <xf numFmtId="3" fontId="55" fillId="0" borderId="39" xfId="1656" applyNumberFormat="1" applyFont="1" applyBorder="1" applyAlignment="1">
      <alignment horizontal="center" vertical="center" wrapText="1"/>
    </xf>
    <xf numFmtId="0" fontId="58" fillId="0" borderId="39" xfId="1498" applyFont="1" applyBorder="1" applyProtection="1">
      <protection locked="0"/>
    </xf>
    <xf numFmtId="0" fontId="11" fillId="0" borderId="19" xfId="2322" applyFont="1" applyBorder="1" applyAlignment="1">
      <alignment horizontal="center" vertical="center" wrapText="1"/>
    </xf>
    <xf numFmtId="49" fontId="14" fillId="0" borderId="39" xfId="2273" applyNumberFormat="1" applyFont="1" applyBorder="1" applyAlignment="1" applyProtection="1">
      <alignment horizontal="center" vertical="center" wrapText="1"/>
      <protection locked="0"/>
    </xf>
    <xf numFmtId="49" fontId="11" fillId="0" borderId="39" xfId="2273" applyNumberFormat="1" applyFont="1" applyBorder="1" applyAlignment="1" applyProtection="1">
      <alignment horizontal="center" vertical="center" wrapText="1"/>
      <protection locked="0"/>
    </xf>
    <xf numFmtId="1" fontId="11" fillId="0" borderId="39" xfId="2273" applyNumberFormat="1" applyFont="1" applyBorder="1" applyAlignment="1" applyProtection="1">
      <alignment horizontal="center" vertical="center" wrapText="1"/>
      <protection locked="0"/>
    </xf>
    <xf numFmtId="3" fontId="11" fillId="0" borderId="39" xfId="2273" applyNumberFormat="1" applyFont="1" applyBorder="1" applyAlignment="1" applyProtection="1">
      <alignment horizontal="center" vertical="center" wrapText="1"/>
      <protection locked="0"/>
    </xf>
    <xf numFmtId="49" fontId="14" fillId="0" borderId="39" xfId="1498" applyNumberFormat="1" applyFont="1" applyBorder="1" applyAlignment="1" applyProtection="1">
      <alignment horizontal="center" vertical="center" wrapText="1"/>
      <protection locked="0"/>
    </xf>
    <xf numFmtId="1" fontId="11" fillId="0" borderId="39" xfId="1498" applyNumberFormat="1" applyFont="1" applyBorder="1" applyAlignment="1" applyProtection="1">
      <alignment horizontal="center" vertical="center" wrapText="1"/>
      <protection locked="0"/>
    </xf>
    <xf numFmtId="3" fontId="11" fillId="0" borderId="39" xfId="1498" applyNumberFormat="1" applyFont="1" applyBorder="1" applyAlignment="1" applyProtection="1">
      <alignment horizontal="center" vertical="center" wrapText="1"/>
      <protection locked="0"/>
    </xf>
    <xf numFmtId="3" fontId="11" fillId="0" borderId="40" xfId="1498" applyNumberFormat="1" applyFont="1" applyBorder="1" applyAlignment="1" applyProtection="1">
      <alignment horizontal="center" vertical="center" wrapText="1"/>
      <protection locked="0"/>
    </xf>
    <xf numFmtId="0" fontId="11" fillId="0" borderId="36" xfId="1498" applyFont="1" applyBorder="1" applyAlignment="1" applyProtection="1">
      <alignment vertical="center" wrapText="1"/>
      <protection locked="0"/>
    </xf>
    <xf numFmtId="0" fontId="41" fillId="45" borderId="39" xfId="1498" applyFont="1" applyFill="1" applyBorder="1" applyAlignment="1" applyProtection="1">
      <alignment horizontal="left" vertical="center" wrapText="1"/>
      <protection locked="0"/>
    </xf>
    <xf numFmtId="0" fontId="11" fillId="0" borderId="35" xfId="1498" applyFont="1" applyBorder="1" applyAlignment="1" applyProtection="1">
      <alignment vertical="center" wrapText="1"/>
      <protection locked="0"/>
    </xf>
    <xf numFmtId="0" fontId="41" fillId="45" borderId="39" xfId="1498" applyFont="1" applyFill="1" applyBorder="1" applyAlignment="1" applyProtection="1">
      <alignment vertical="center" wrapText="1"/>
      <protection locked="0"/>
    </xf>
    <xf numFmtId="0" fontId="10" fillId="0" borderId="37" xfId="1498" applyFont="1" applyBorder="1" applyAlignment="1" applyProtection="1">
      <alignment horizontal="left" vertical="center" wrapText="1"/>
      <protection locked="0"/>
    </xf>
    <xf numFmtId="0" fontId="11" fillId="45" borderId="39" xfId="1498" applyFont="1" applyFill="1" applyBorder="1" applyAlignment="1" applyProtection="1">
      <alignment horizontal="left" vertical="center" wrapText="1"/>
      <protection locked="0"/>
    </xf>
    <xf numFmtId="49" fontId="4" fillId="0" borderId="41" xfId="1498" applyNumberFormat="1" applyBorder="1" applyAlignment="1" applyProtection="1">
      <alignment horizontal="center" vertical="center"/>
      <protection locked="0"/>
    </xf>
    <xf numFmtId="0" fontId="4" fillId="0" borderId="39" xfId="1498" applyBorder="1" applyAlignment="1" applyProtection="1">
      <alignment vertical="center"/>
      <protection locked="0"/>
    </xf>
    <xf numFmtId="49" fontId="4" fillId="0" borderId="39" xfId="1498" applyNumberFormat="1" applyBorder="1" applyAlignment="1" applyProtection="1">
      <alignment vertical="center"/>
      <protection locked="0"/>
    </xf>
    <xf numFmtId="49" fontId="4" fillId="0" borderId="37" xfId="1498" applyNumberFormat="1" applyBorder="1" applyAlignment="1" applyProtection="1">
      <alignment vertical="center"/>
      <protection locked="0"/>
    </xf>
    <xf numFmtId="49" fontId="4" fillId="0" borderId="37" xfId="1498" applyNumberFormat="1" applyBorder="1" applyAlignment="1" applyProtection="1">
      <alignment horizontal="center" vertical="center"/>
      <protection locked="0"/>
    </xf>
    <xf numFmtId="1" fontId="4" fillId="0" borderId="37" xfId="1498" applyNumberFormat="1" applyBorder="1" applyAlignment="1" applyProtection="1">
      <alignment vertical="center"/>
      <protection locked="0"/>
    </xf>
    <xf numFmtId="3" fontId="4" fillId="0" borderId="39" xfId="1498" applyNumberFormat="1" applyBorder="1" applyAlignment="1" applyProtection="1">
      <alignment vertical="center"/>
      <protection locked="0"/>
    </xf>
    <xf numFmtId="3" fontId="4" fillId="0" borderId="37" xfId="1498" applyNumberFormat="1" applyBorder="1" applyAlignment="1" applyProtection="1">
      <alignment vertical="center"/>
      <protection locked="0"/>
    </xf>
    <xf numFmtId="0" fontId="4" fillId="0" borderId="37" xfId="1498" applyBorder="1" applyAlignment="1" applyProtection="1">
      <alignment vertical="center"/>
      <protection locked="0"/>
    </xf>
    <xf numFmtId="49" fontId="4" fillId="0" borderId="39" xfId="1498" applyNumberFormat="1" applyBorder="1" applyAlignment="1" applyProtection="1">
      <alignment horizontal="center" vertical="center"/>
      <protection locked="0"/>
    </xf>
    <xf numFmtId="1" fontId="4" fillId="0" borderId="39" xfId="1498" applyNumberFormat="1" applyBorder="1" applyAlignment="1" applyProtection="1">
      <alignment vertical="center"/>
      <protection locked="0"/>
    </xf>
    <xf numFmtId="49" fontId="0" fillId="0" borderId="0" xfId="0" applyNumberFormat="1"/>
    <xf numFmtId="0" fontId="0" fillId="0" borderId="0" xfId="0" applyAlignment="1">
      <alignment horizontal="center"/>
    </xf>
    <xf numFmtId="0" fontId="0" fillId="49" borderId="14" xfId="0" applyFill="1" applyBorder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72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" fillId="0" borderId="47" xfId="2884" applyBorder="1" applyAlignment="1" applyProtection="1">
      <alignment vertical="top"/>
      <protection locked="0"/>
    </xf>
    <xf numFmtId="49" fontId="40" fillId="0" borderId="47" xfId="2884" applyNumberFormat="1" applyFont="1" applyBorder="1" applyAlignment="1" applyProtection="1">
      <alignment horizontal="center" vertical="top" wrapText="1"/>
      <protection locked="0"/>
    </xf>
    <xf numFmtId="0" fontId="41" fillId="0" borderId="47" xfId="2884" applyFont="1" applyBorder="1" applyAlignment="1" applyProtection="1">
      <alignment horizontal="left" vertical="center" wrapText="1"/>
      <protection locked="0"/>
    </xf>
    <xf numFmtId="3" fontId="11" fillId="45" borderId="47" xfId="2884" applyNumberFormat="1" applyFont="1" applyFill="1" applyBorder="1" applyAlignment="1">
      <alignment horizontal="center" vertical="center" wrapText="1"/>
    </xf>
    <xf numFmtId="166" fontId="11" fillId="45" borderId="47" xfId="2884" applyNumberFormat="1" applyFont="1" applyFill="1" applyBorder="1" applyAlignment="1">
      <alignment horizontal="center" vertical="center" wrapText="1"/>
    </xf>
    <xf numFmtId="0" fontId="4" fillId="0" borderId="54" xfId="2273" applyBorder="1" applyProtection="1">
      <protection locked="0"/>
    </xf>
    <xf numFmtId="0" fontId="6" fillId="49" borderId="14" xfId="0" applyFont="1" applyFill="1" applyBorder="1"/>
    <xf numFmtId="49" fontId="6" fillId="49" borderId="14" xfId="0" applyNumberFormat="1" applyFont="1" applyFill="1" applyBorder="1"/>
    <xf numFmtId="0" fontId="6" fillId="49" borderId="14" xfId="0" applyFont="1" applyFill="1" applyBorder="1" applyAlignment="1">
      <alignment wrapText="1"/>
    </xf>
    <xf numFmtId="0" fontId="6" fillId="49" borderId="14" xfId="0" applyFont="1" applyFill="1" applyBorder="1" applyAlignment="1">
      <alignment horizontal="left"/>
    </xf>
    <xf numFmtId="49" fontId="6" fillId="49" borderId="14" xfId="0" applyNumberFormat="1" applyFont="1" applyFill="1" applyBorder="1" applyAlignment="1">
      <alignment horizontal="left"/>
    </xf>
    <xf numFmtId="0" fontId="6" fillId="49" borderId="14" xfId="0" applyFont="1" applyFill="1" applyBorder="1" applyAlignment="1">
      <alignment horizontal="left" wrapText="1"/>
    </xf>
    <xf numFmtId="3" fontId="11" fillId="0" borderId="25" xfId="2321" applyNumberFormat="1" applyFont="1" applyBorder="1" applyAlignment="1">
      <alignment vertical="center" wrapText="1"/>
    </xf>
    <xf numFmtId="3" fontId="11" fillId="0" borderId="21" xfId="2321" applyNumberFormat="1" applyFont="1" applyBorder="1" applyAlignment="1">
      <alignment vertical="center" wrapText="1"/>
    </xf>
    <xf numFmtId="49" fontId="32" fillId="0" borderId="31" xfId="1806" applyNumberFormat="1" applyBorder="1" applyAlignment="1" applyProtection="1">
      <alignment horizontal="center" vertical="center"/>
      <protection locked="0"/>
    </xf>
    <xf numFmtId="49" fontId="42" fillId="0" borderId="19" xfId="2322" applyNumberFormat="1" applyFont="1" applyBorder="1" applyAlignment="1" applyProtection="1">
      <alignment horizontal="center" vertical="center" wrapText="1"/>
      <protection locked="0"/>
    </xf>
    <xf numFmtId="0" fontId="41" fillId="0" borderId="0" xfId="2322" applyFont="1" applyAlignment="1">
      <alignment vertical="center"/>
    </xf>
    <xf numFmtId="49" fontId="42" fillId="0" borderId="0" xfId="2322" applyNumberFormat="1" applyFont="1" applyAlignment="1" applyProtection="1">
      <alignment horizontal="center" vertical="center" wrapText="1"/>
      <protection locked="0"/>
    </xf>
    <xf numFmtId="49" fontId="11" fillId="0" borderId="0" xfId="2322" applyNumberFormat="1" applyFont="1" applyAlignment="1">
      <alignment horizontal="center" vertical="center" wrapText="1"/>
    </xf>
    <xf numFmtId="4" fontId="11" fillId="0" borderId="0" xfId="2322" applyNumberFormat="1" applyFont="1" applyAlignment="1">
      <alignment horizontal="right" vertical="center" wrapText="1"/>
    </xf>
    <xf numFmtId="0" fontId="41" fillId="0" borderId="18" xfId="2321" applyFont="1" applyBorder="1" applyAlignment="1">
      <alignment vertical="center" wrapText="1"/>
    </xf>
    <xf numFmtId="3" fontId="11" fillId="0" borderId="16" xfId="2321" applyNumberFormat="1" applyFont="1" applyBorder="1" applyAlignment="1">
      <alignment vertical="center" wrapText="1"/>
    </xf>
    <xf numFmtId="0" fontId="11" fillId="0" borderId="0" xfId="2322" applyFont="1" applyAlignment="1">
      <alignment horizontal="center" vertical="center" wrapText="1"/>
    </xf>
    <xf numFmtId="49" fontId="11" fillId="0" borderId="18" xfId="1656" applyNumberFormat="1" applyFont="1" applyBorder="1" applyAlignment="1">
      <alignment vertical="center" wrapText="1"/>
    </xf>
    <xf numFmtId="49" fontId="32" fillId="0" borderId="31" xfId="1806" applyNumberFormat="1" applyBorder="1" applyAlignment="1" applyProtection="1">
      <alignment vertical="center"/>
      <protection locked="0"/>
    </xf>
    <xf numFmtId="49" fontId="11" fillId="0" borderId="19" xfId="2322" applyNumberFormat="1" applyFont="1" applyBorder="1" applyAlignment="1">
      <alignment vertical="center" wrapText="1"/>
    </xf>
    <xf numFmtId="0" fontId="11" fillId="0" borderId="19" xfId="2322" applyFont="1" applyBorder="1" applyAlignment="1">
      <alignment vertical="center" wrapText="1"/>
    </xf>
    <xf numFmtId="4" fontId="11" fillId="0" borderId="19" xfId="2322" applyNumberFormat="1" applyFont="1" applyBorder="1" applyAlignment="1">
      <alignment vertical="center" wrapText="1"/>
    </xf>
    <xf numFmtId="3" fontId="11" fillId="0" borderId="16" xfId="2321" applyNumberFormat="1" applyFont="1" applyBorder="1" applyAlignment="1">
      <alignment horizontal="right" vertical="center" wrapText="1"/>
    </xf>
    <xf numFmtId="49" fontId="41" fillId="47" borderId="18" xfId="2321" applyNumberFormat="1" applyFont="1" applyFill="1" applyBorder="1" applyAlignment="1">
      <alignment horizontal="center" vertical="center"/>
    </xf>
    <xf numFmtId="0" fontId="41" fillId="47" borderId="19" xfId="2321" applyFont="1" applyFill="1" applyBorder="1" applyAlignment="1">
      <alignment vertical="center"/>
    </xf>
    <xf numFmtId="49" fontId="41" fillId="47" borderId="19" xfId="2321" applyNumberFormat="1" applyFont="1" applyFill="1" applyBorder="1" applyAlignment="1">
      <alignment vertical="center"/>
    </xf>
    <xf numFmtId="49" fontId="41" fillId="47" borderId="19" xfId="2321" applyNumberFormat="1" applyFont="1" applyFill="1" applyBorder="1" applyAlignment="1">
      <alignment horizontal="center" vertical="center"/>
    </xf>
    <xf numFmtId="4" fontId="41" fillId="47" borderId="19" xfId="2321" applyNumberFormat="1" applyFont="1" applyFill="1" applyBorder="1" applyAlignment="1">
      <alignment vertical="center"/>
    </xf>
    <xf numFmtId="3" fontId="41" fillId="47" borderId="19" xfId="2321" applyNumberFormat="1" applyFont="1" applyFill="1" applyBorder="1" applyAlignment="1">
      <alignment horizontal="right" vertical="center"/>
    </xf>
    <xf numFmtId="3" fontId="41" fillId="47" borderId="33" xfId="2321" applyNumberFormat="1" applyFont="1" applyFill="1" applyBorder="1" applyAlignment="1">
      <alignment horizontal="right" vertical="center"/>
    </xf>
    <xf numFmtId="0" fontId="60" fillId="49" borderId="14" xfId="0" applyFont="1" applyFill="1" applyBorder="1"/>
    <xf numFmtId="49" fontId="60" fillId="49" borderId="14" xfId="0" applyNumberFormat="1" applyFont="1" applyFill="1" applyBorder="1"/>
    <xf numFmtId="0" fontId="60" fillId="49" borderId="14" xfId="0" applyFont="1" applyFill="1" applyBorder="1" applyAlignment="1">
      <alignment horizontal="center"/>
    </xf>
    <xf numFmtId="0" fontId="60" fillId="49" borderId="18" xfId="0" applyFont="1" applyFill="1" applyBorder="1"/>
    <xf numFmtId="0" fontId="60" fillId="49" borderId="14" xfId="0" applyFont="1" applyFill="1" applyBorder="1" applyAlignment="1">
      <alignment wrapText="1"/>
    </xf>
    <xf numFmtId="0" fontId="7" fillId="47" borderId="18" xfId="1806" applyFont="1" applyFill="1" applyBorder="1" applyAlignment="1">
      <alignment wrapText="1"/>
    </xf>
    <xf numFmtId="0" fontId="7" fillId="47" borderId="19" xfId="1806" applyFont="1" applyFill="1" applyBorder="1" applyAlignment="1">
      <alignment wrapText="1"/>
    </xf>
    <xf numFmtId="0" fontId="7" fillId="47" borderId="16" xfId="1806" applyFont="1" applyFill="1" applyBorder="1" applyAlignment="1">
      <alignment wrapText="1"/>
    </xf>
    <xf numFmtId="0" fontId="7" fillId="47" borderId="18" xfId="1806" applyFont="1" applyFill="1" applyBorder="1" applyAlignment="1">
      <alignment horizontal="right" wrapText="1"/>
    </xf>
    <xf numFmtId="0" fontId="4" fillId="47" borderId="19" xfId="1806" applyFont="1" applyFill="1" applyBorder="1"/>
    <xf numFmtId="0" fontId="7" fillId="47" borderId="19" xfId="1806" applyFont="1" applyFill="1" applyBorder="1" applyAlignment="1">
      <alignment horizontal="right" wrapText="1"/>
    </xf>
    <xf numFmtId="0" fontId="7" fillId="47" borderId="16" xfId="1806" applyFont="1" applyFill="1" applyBorder="1" applyAlignment="1">
      <alignment horizontal="right" vertical="center"/>
    </xf>
    <xf numFmtId="0" fontId="7" fillId="47" borderId="18" xfId="1806" applyFont="1" applyFill="1" applyBorder="1" applyAlignment="1">
      <alignment vertical="center"/>
    </xf>
    <xf numFmtId="0" fontId="10" fillId="47" borderId="19" xfId="1806" applyFont="1" applyFill="1" applyBorder="1" applyAlignment="1">
      <alignment vertical="center"/>
    </xf>
    <xf numFmtId="0" fontId="10" fillId="47" borderId="16" xfId="1806" applyFont="1" applyFill="1" applyBorder="1" applyAlignment="1">
      <alignment vertical="center" wrapText="1"/>
    </xf>
    <xf numFmtId="0" fontId="7" fillId="47" borderId="14" xfId="1806" applyFont="1" applyFill="1" applyBorder="1" applyAlignment="1">
      <alignment horizontal="center" vertical="center" wrapText="1"/>
    </xf>
    <xf numFmtId="0" fontId="7" fillId="47" borderId="16" xfId="1806" applyFont="1" applyFill="1" applyBorder="1" applyAlignment="1">
      <alignment horizontal="center" vertical="center" wrapText="1"/>
    </xf>
    <xf numFmtId="0" fontId="7" fillId="47" borderId="19" xfId="1806" applyFont="1" applyFill="1" applyBorder="1" applyAlignment="1">
      <alignment vertical="center"/>
    </xf>
    <xf numFmtId="0" fontId="7" fillId="47" borderId="16" xfId="1806" applyFont="1" applyFill="1" applyBorder="1" applyAlignment="1">
      <alignment vertical="center" wrapText="1"/>
    </xf>
    <xf numFmtId="49" fontId="10" fillId="0" borderId="25" xfId="2323" applyNumberFormat="1" applyFont="1" applyBorder="1"/>
    <xf numFmtId="49" fontId="4" fillId="0" borderId="25" xfId="2323" applyNumberFormat="1" applyFont="1" applyBorder="1" applyAlignment="1">
      <alignment horizontal="left"/>
    </xf>
    <xf numFmtId="0" fontId="4" fillId="0" borderId="21" xfId="2323" applyFont="1" applyBorder="1"/>
    <xf numFmtId="49" fontId="10" fillId="0" borderId="47" xfId="2323" applyNumberFormat="1" applyFont="1" applyBorder="1"/>
    <xf numFmtId="0" fontId="1" fillId="0" borderId="47" xfId="2884" applyBorder="1"/>
    <xf numFmtId="0" fontId="1" fillId="0" borderId="45" xfId="2884" applyBorder="1"/>
    <xf numFmtId="166" fontId="11" fillId="45" borderId="0" xfId="2884" applyNumberFormat="1" applyFont="1" applyFill="1" applyAlignment="1">
      <alignment horizontal="center" vertical="center" wrapText="1"/>
    </xf>
    <xf numFmtId="0" fontId="1" fillId="0" borderId="0" xfId="2884" applyAlignment="1" applyProtection="1">
      <alignment vertical="top"/>
      <protection locked="0"/>
    </xf>
    <xf numFmtId="49" fontId="40" fillId="0" borderId="0" xfId="2884" applyNumberFormat="1" applyFont="1" applyAlignment="1" applyProtection="1">
      <alignment horizontal="center" vertical="top" wrapText="1"/>
      <protection locked="0"/>
    </xf>
    <xf numFmtId="0" fontId="41" fillId="0" borderId="0" xfId="2884" applyFont="1" applyAlignment="1" applyProtection="1">
      <alignment horizontal="left" vertical="center" wrapText="1"/>
      <protection locked="0"/>
    </xf>
    <xf numFmtId="0" fontId="11" fillId="0" borderId="17" xfId="2323" applyFont="1" applyBorder="1" applyAlignment="1">
      <alignment horizontal="center" vertical="top"/>
    </xf>
    <xf numFmtId="3" fontId="11" fillId="45" borderId="34" xfId="0" applyNumberFormat="1" applyFont="1" applyFill="1" applyBorder="1" applyAlignment="1">
      <alignment horizontal="center" vertical="center" wrapText="1"/>
    </xf>
    <xf numFmtId="0" fontId="41" fillId="0" borderId="20" xfId="2323" applyFont="1" applyBorder="1"/>
    <xf numFmtId="0" fontId="4" fillId="0" borderId="25" xfId="2323" applyFont="1" applyBorder="1" applyAlignment="1">
      <alignment horizontal="center"/>
    </xf>
    <xf numFmtId="0" fontId="4" fillId="0" borderId="25" xfId="2323" applyFont="1" applyBorder="1" applyAlignment="1">
      <alignment horizontal="right"/>
    </xf>
    <xf numFmtId="0" fontId="4" fillId="0" borderId="25" xfId="2323" applyFont="1" applyBorder="1"/>
    <xf numFmtId="3" fontId="42" fillId="0" borderId="22" xfId="1656" applyNumberFormat="1" applyFont="1" applyBorder="1" applyAlignment="1">
      <alignment horizontal="center" vertical="center" wrapText="1"/>
    </xf>
    <xf numFmtId="166" fontId="11" fillId="45" borderId="22" xfId="1498" applyNumberFormat="1" applyFont="1" applyFill="1" applyBorder="1" applyAlignment="1">
      <alignment horizontal="center" vertical="center" wrapText="1"/>
    </xf>
    <xf numFmtId="0" fontId="6" fillId="0" borderId="42" xfId="2323" applyFont="1" applyBorder="1" applyAlignment="1">
      <alignment horizontal="center"/>
    </xf>
    <xf numFmtId="49" fontId="6" fillId="0" borderId="42" xfId="2323" applyNumberFormat="1" applyFont="1" applyBorder="1" applyAlignment="1">
      <alignment horizontal="left"/>
    </xf>
    <xf numFmtId="49" fontId="11" fillId="0" borderId="20" xfId="2323" applyNumberFormat="1" applyFont="1" applyBorder="1" applyAlignment="1">
      <alignment horizontal="center" vertical="top"/>
    </xf>
    <xf numFmtId="49" fontId="6" fillId="0" borderId="43" xfId="2323" applyNumberFormat="1" applyFont="1" applyBorder="1" applyAlignment="1">
      <alignment horizontal="center"/>
    </xf>
    <xf numFmtId="49" fontId="11" fillId="0" borderId="17" xfId="2323" applyNumberFormat="1" applyFont="1" applyBorder="1" applyAlignment="1">
      <alignment horizontal="center" vertical="top"/>
    </xf>
    <xf numFmtId="49" fontId="6" fillId="0" borderId="17" xfId="2323" applyNumberFormat="1" applyFont="1" applyBorder="1" applyAlignment="1">
      <alignment horizontal="center"/>
    </xf>
    <xf numFmtId="49" fontId="11" fillId="0" borderId="22" xfId="2323" applyNumberFormat="1" applyFont="1" applyBorder="1" applyAlignment="1">
      <alignment horizontal="center" vertical="top"/>
    </xf>
    <xf numFmtId="4" fontId="11" fillId="0" borderId="19" xfId="2321" applyNumberFormat="1" applyFont="1" applyBorder="1" applyAlignment="1">
      <alignment vertical="center" wrapText="1"/>
    </xf>
    <xf numFmtId="3" fontId="11" fillId="0" borderId="19" xfId="2321" applyNumberFormat="1" applyFont="1" applyBorder="1" applyAlignment="1">
      <alignment horizontal="right" vertical="center" wrapText="1"/>
    </xf>
    <xf numFmtId="0" fontId="11" fillId="0" borderId="22" xfId="1498" applyFont="1" applyBorder="1" applyAlignment="1" applyProtection="1">
      <alignment vertical="center" wrapText="1"/>
      <protection locked="0"/>
    </xf>
    <xf numFmtId="3" fontId="11" fillId="45" borderId="22" xfId="0" applyNumberFormat="1" applyFont="1" applyFill="1" applyBorder="1" applyAlignment="1">
      <alignment horizontal="right" vertical="center" wrapText="1"/>
    </xf>
    <xf numFmtId="4" fontId="41" fillId="0" borderId="32" xfId="2322" applyNumberFormat="1" applyFont="1" applyBorder="1" applyAlignment="1">
      <alignment horizontal="right" vertical="center"/>
    </xf>
    <xf numFmtId="4" fontId="11" fillId="45" borderId="0" xfId="1818" applyNumberFormat="1" applyFont="1" applyFill="1" applyAlignment="1">
      <alignment horizontal="right" vertical="center" wrapText="1"/>
    </xf>
    <xf numFmtId="4" fontId="11" fillId="44" borderId="16" xfId="2321" applyNumberFormat="1" applyFont="1" applyFill="1" applyBorder="1" applyAlignment="1">
      <alignment vertical="center" wrapText="1"/>
    </xf>
    <xf numFmtId="4" fontId="11" fillId="0" borderId="16" xfId="2321" applyNumberFormat="1" applyFont="1" applyBorder="1" applyAlignment="1">
      <alignment vertical="center" wrapText="1"/>
    </xf>
    <xf numFmtId="4" fontId="11" fillId="0" borderId="0" xfId="1818" applyNumberFormat="1" applyFont="1" applyAlignment="1">
      <alignment horizontal="right" vertical="center" wrapText="1"/>
    </xf>
    <xf numFmtId="4" fontId="41" fillId="47" borderId="33" xfId="2321" applyNumberFormat="1" applyFont="1" applyFill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/>
    </xf>
    <xf numFmtId="4" fontId="6" fillId="0" borderId="22" xfId="1806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17" xfId="1806" applyNumberFormat="1" applyFont="1" applyBorder="1" applyAlignment="1">
      <alignment horizontal="right" vertical="center"/>
    </xf>
    <xf numFmtId="4" fontId="7" fillId="42" borderId="14" xfId="1806" applyNumberFormat="1" applyFont="1" applyFill="1" applyBorder="1" applyAlignment="1">
      <alignment horizontal="right" vertical="center"/>
    </xf>
    <xf numFmtId="4" fontId="7" fillId="0" borderId="22" xfId="1806" applyNumberFormat="1" applyFont="1" applyBorder="1" applyAlignment="1">
      <alignment horizontal="right" vertical="center"/>
    </xf>
    <xf numFmtId="4" fontId="7" fillId="0" borderId="17" xfId="1806" applyNumberFormat="1" applyFont="1" applyBorder="1" applyAlignment="1">
      <alignment horizontal="right" vertical="center"/>
    </xf>
    <xf numFmtId="4" fontId="11" fillId="45" borderId="39" xfId="0" applyNumberFormat="1" applyFont="1" applyFill="1" applyBorder="1" applyAlignment="1">
      <alignment vertical="center" wrapText="1"/>
    </xf>
    <xf numFmtId="4" fontId="11" fillId="0" borderId="39" xfId="0" applyNumberFormat="1" applyFont="1" applyBorder="1" applyAlignment="1">
      <alignment vertical="center" wrapText="1"/>
    </xf>
    <xf numFmtId="4" fontId="41" fillId="0" borderId="32" xfId="2322" applyNumberFormat="1" applyFont="1" applyBorder="1" applyAlignment="1">
      <alignment vertical="center"/>
    </xf>
    <xf numFmtId="4" fontId="11" fillId="45" borderId="39" xfId="0" applyNumberFormat="1" applyFont="1" applyFill="1" applyBorder="1" applyAlignment="1">
      <alignment horizontal="right" vertical="center" wrapText="1"/>
    </xf>
    <xf numFmtId="4" fontId="11" fillId="0" borderId="39" xfId="0" applyNumberFormat="1" applyFont="1" applyBorder="1" applyAlignment="1">
      <alignment horizontal="right" vertical="center" wrapText="1"/>
    </xf>
    <xf numFmtId="49" fontId="56" fillId="0" borderId="44" xfId="2885" applyNumberFormat="1" applyFont="1" applyBorder="1" applyAlignment="1" applyProtection="1">
      <alignment horizontal="left" vertical="center" wrapText="1"/>
      <protection locked="0"/>
    </xf>
    <xf numFmtId="49" fontId="57" fillId="0" borderId="44" xfId="2885" applyNumberFormat="1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>
      <alignment vertical="center" wrapText="1"/>
    </xf>
    <xf numFmtId="0" fontId="11" fillId="0" borderId="14" xfId="2886" applyFont="1" applyBorder="1" applyAlignment="1">
      <alignment vertical="center" wrapText="1"/>
    </xf>
    <xf numFmtId="49" fontId="32" fillId="0" borderId="55" xfId="1806" applyNumberFormat="1" applyBorder="1" applyAlignment="1" applyProtection="1">
      <alignment horizontal="center" vertical="center"/>
      <protection locked="0"/>
    </xf>
    <xf numFmtId="0" fontId="4" fillId="0" borderId="54" xfId="1498" applyBorder="1" applyProtection="1">
      <protection locked="0"/>
    </xf>
    <xf numFmtId="3" fontId="11" fillId="45" borderId="34" xfId="1498" applyNumberFormat="1" applyFont="1" applyFill="1" applyBorder="1" applyAlignment="1">
      <alignment horizontal="center" vertical="center" wrapText="1"/>
    </xf>
    <xf numFmtId="166" fontId="11" fillId="0" borderId="56" xfId="2884" applyNumberFormat="1" applyFont="1" applyBorder="1" applyAlignment="1">
      <alignment horizontal="center" vertical="center" wrapText="1"/>
    </xf>
    <xf numFmtId="49" fontId="11" fillId="0" borderId="44" xfId="1498" applyNumberFormat="1" applyFont="1" applyBorder="1" applyAlignment="1" applyProtection="1">
      <alignment horizontal="center" vertical="center" wrapText="1"/>
      <protection locked="0"/>
    </xf>
    <xf numFmtId="0" fontId="54" fillId="0" borderId="44" xfId="1498" applyFont="1" applyBorder="1" applyAlignment="1" applyProtection="1">
      <alignment horizontal="left" vertical="center" wrapText="1"/>
      <protection locked="0"/>
    </xf>
    <xf numFmtId="166" fontId="11" fillId="0" borderId="44" xfId="1498" applyNumberFormat="1" applyFont="1" applyBorder="1" applyAlignment="1">
      <alignment horizontal="center" vertical="center" wrapText="1"/>
    </xf>
    <xf numFmtId="4" fontId="11" fillId="45" borderId="44" xfId="1606" applyNumberFormat="1" applyFont="1" applyFill="1" applyBorder="1" applyAlignment="1">
      <alignment horizontal="right" vertical="center" wrapText="1"/>
    </xf>
    <xf numFmtId="4" fontId="11" fillId="45" borderId="57" xfId="1606" applyNumberFormat="1" applyFont="1" applyFill="1" applyBorder="1" applyAlignment="1">
      <alignment horizontal="right" vertical="center" wrapText="1"/>
    </xf>
    <xf numFmtId="166" fontId="11" fillId="45" borderId="44" xfId="1498" applyNumberFormat="1" applyFont="1" applyFill="1" applyBorder="1" applyAlignment="1">
      <alignment horizontal="center" vertical="center" wrapText="1"/>
    </xf>
    <xf numFmtId="0" fontId="11" fillId="0" borderId="42" xfId="2887" applyFont="1" applyBorder="1" applyAlignment="1" applyProtection="1">
      <alignment horizontal="left" vertical="center" wrapText="1"/>
      <protection locked="0"/>
    </xf>
    <xf numFmtId="3" fontId="42" fillId="51" borderId="44" xfId="1656" applyNumberFormat="1" applyFont="1" applyFill="1" applyBorder="1" applyAlignment="1">
      <alignment horizontal="center" vertical="center" wrapText="1"/>
    </xf>
    <xf numFmtId="0" fontId="45" fillId="0" borderId="22" xfId="0" applyFont="1" applyBorder="1" applyAlignment="1">
      <alignment vertical="center"/>
    </xf>
    <xf numFmtId="49" fontId="61" fillId="0" borderId="25" xfId="0" applyNumberFormat="1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49" fontId="61" fillId="0" borderId="47" xfId="0" applyNumberFormat="1" applyFont="1" applyBorder="1" applyAlignment="1">
      <alignment vertical="center"/>
    </xf>
    <xf numFmtId="3" fontId="42" fillId="0" borderId="44" xfId="1656" applyNumberFormat="1" applyFont="1" applyBorder="1" applyAlignment="1">
      <alignment horizontal="center" vertical="center" wrapText="1"/>
    </xf>
    <xf numFmtId="166" fontId="42" fillId="0" borderId="44" xfId="1656" applyNumberFormat="1" applyFont="1" applyBorder="1" applyAlignment="1">
      <alignment horizontal="center" vertical="center" wrapText="1"/>
    </xf>
    <xf numFmtId="0" fontId="41" fillId="0" borderId="0" xfId="2323" applyFont="1" applyAlignment="1">
      <alignment horizontal="center"/>
    </xf>
    <xf numFmtId="49" fontId="41" fillId="0" borderId="0" xfId="2323" applyNumberFormat="1" applyFont="1" applyAlignment="1">
      <alignment horizontal="left"/>
    </xf>
    <xf numFmtId="49" fontId="11" fillId="44" borderId="0" xfId="2321" applyNumberFormat="1" applyFont="1" applyFill="1" applyAlignment="1">
      <alignment vertical="center" wrapText="1"/>
    </xf>
    <xf numFmtId="3" fontId="11" fillId="44" borderId="0" xfId="2321" applyNumberFormat="1" applyFont="1" applyFill="1" applyAlignment="1">
      <alignment vertical="center" wrapText="1"/>
    </xf>
    <xf numFmtId="4" fontId="11" fillId="44" borderId="0" xfId="2321" applyNumberFormat="1" applyFont="1" applyFill="1" applyAlignment="1">
      <alignment vertical="center" wrapText="1"/>
    </xf>
    <xf numFmtId="0" fontId="11" fillId="0" borderId="0" xfId="2321" applyFont="1" applyAlignment="1">
      <alignment vertical="center" wrapText="1"/>
    </xf>
    <xf numFmtId="3" fontId="62" fillId="45" borderId="34" xfId="1498" applyNumberFormat="1" applyFont="1" applyFill="1" applyBorder="1" applyAlignment="1">
      <alignment horizontal="center" vertical="center" wrapText="1"/>
    </xf>
    <xf numFmtId="165" fontId="11" fillId="0" borderId="44" xfId="1498" applyNumberFormat="1" applyFont="1" applyBorder="1" applyAlignment="1">
      <alignment horizontal="center" vertical="center" wrapText="1"/>
    </xf>
    <xf numFmtId="0" fontId="61" fillId="48" borderId="20" xfId="0" applyFont="1" applyFill="1" applyBorder="1" applyAlignment="1">
      <alignment vertical="top"/>
    </xf>
    <xf numFmtId="49" fontId="61" fillId="48" borderId="25" xfId="0" applyNumberFormat="1" applyFont="1" applyFill="1" applyBorder="1" applyAlignment="1">
      <alignment vertical="top"/>
    </xf>
    <xf numFmtId="49" fontId="61" fillId="48" borderId="25" xfId="0" applyNumberFormat="1" applyFont="1" applyFill="1" applyBorder="1" applyAlignment="1">
      <alignment horizontal="left" vertical="top" wrapText="1"/>
    </xf>
    <xf numFmtId="0" fontId="61" fillId="48" borderId="25" xfId="0" applyFont="1" applyFill="1" applyBorder="1" applyAlignment="1">
      <alignment horizontal="center" vertical="top" shrinkToFit="1"/>
    </xf>
    <xf numFmtId="172" fontId="61" fillId="48" borderId="25" xfId="0" applyNumberFormat="1" applyFont="1" applyFill="1" applyBorder="1" applyAlignment="1">
      <alignment vertical="top" shrinkToFit="1"/>
    </xf>
    <xf numFmtId="4" fontId="61" fillId="48" borderId="25" xfId="0" applyNumberFormat="1" applyFont="1" applyFill="1" applyBorder="1" applyAlignment="1">
      <alignment vertical="top" shrinkToFit="1"/>
    </xf>
    <xf numFmtId="4" fontId="61" fillId="48" borderId="21" xfId="0" applyNumberFormat="1" applyFont="1" applyFill="1" applyBorder="1" applyAlignment="1">
      <alignment vertical="top" shrinkToFit="1"/>
    </xf>
    <xf numFmtId="4" fontId="61" fillId="48" borderId="0" xfId="0" applyNumberFormat="1" applyFont="1" applyFill="1" applyAlignment="1">
      <alignment vertical="top" shrinkToFit="1"/>
    </xf>
    <xf numFmtId="0" fontId="57" fillId="0" borderId="51" xfId="0" applyFont="1" applyBorder="1" applyAlignment="1">
      <alignment vertical="top"/>
    </xf>
    <xf numFmtId="49" fontId="57" fillId="0" borderId="52" xfId="0" applyNumberFormat="1" applyFont="1" applyBorder="1" applyAlignment="1">
      <alignment vertical="top"/>
    </xf>
    <xf numFmtId="49" fontId="57" fillId="0" borderId="52" xfId="0" applyNumberFormat="1" applyFont="1" applyBorder="1" applyAlignment="1">
      <alignment horizontal="left" vertical="top" wrapText="1"/>
    </xf>
    <xf numFmtId="0" fontId="57" fillId="0" borderId="52" xfId="0" applyFont="1" applyBorder="1" applyAlignment="1">
      <alignment horizontal="center" vertical="top" shrinkToFit="1"/>
    </xf>
    <xf numFmtId="172" fontId="57" fillId="0" borderId="52" xfId="0" applyNumberFormat="1" applyFont="1" applyBorder="1" applyAlignment="1">
      <alignment vertical="top" shrinkToFit="1"/>
    </xf>
    <xf numFmtId="4" fontId="57" fillId="50" borderId="52" xfId="0" applyNumberFormat="1" applyFont="1" applyFill="1" applyBorder="1" applyAlignment="1" applyProtection="1">
      <alignment vertical="top" shrinkToFit="1"/>
      <protection locked="0"/>
    </xf>
    <xf numFmtId="4" fontId="57" fillId="0" borderId="52" xfId="0" applyNumberFormat="1" applyFont="1" applyBorder="1" applyAlignment="1">
      <alignment vertical="top" shrinkToFit="1"/>
    </xf>
    <xf numFmtId="4" fontId="57" fillId="0" borderId="53" xfId="0" applyNumberFormat="1" applyFont="1" applyBorder="1" applyAlignment="1">
      <alignment vertical="top" shrinkToFit="1"/>
    </xf>
    <xf numFmtId="4" fontId="57" fillId="0" borderId="0" xfId="0" applyNumberFormat="1" applyFont="1" applyAlignment="1">
      <alignment vertical="top" shrinkToFit="1"/>
    </xf>
    <xf numFmtId="0" fontId="57" fillId="0" borderId="0" xfId="0" applyFont="1"/>
    <xf numFmtId="0" fontId="57" fillId="0" borderId="0" xfId="0" applyFont="1" applyAlignment="1">
      <alignment vertical="top"/>
    </xf>
    <xf numFmtId="49" fontId="57" fillId="0" borderId="0" xfId="0" applyNumberFormat="1" applyFont="1" applyAlignment="1">
      <alignment vertical="top"/>
    </xf>
    <xf numFmtId="172" fontId="64" fillId="0" borderId="0" xfId="0" quotePrefix="1" applyNumberFormat="1" applyFont="1" applyAlignment="1">
      <alignment horizontal="left" vertical="top" wrapText="1"/>
    </xf>
    <xf numFmtId="172" fontId="64" fillId="0" borderId="0" xfId="0" applyNumberFormat="1" applyFont="1" applyAlignment="1">
      <alignment horizontal="center" vertical="top" wrapText="1" shrinkToFit="1"/>
    </xf>
    <xf numFmtId="172" fontId="64" fillId="0" borderId="0" xfId="0" applyNumberFormat="1" applyFont="1" applyAlignment="1">
      <alignment vertical="top" wrapText="1" shrinkToFit="1"/>
    </xf>
    <xf numFmtId="172" fontId="57" fillId="0" borderId="0" xfId="0" applyNumberFormat="1" applyFont="1" applyAlignment="1">
      <alignment vertical="top" shrinkToFit="1"/>
    </xf>
    <xf numFmtId="0" fontId="66" fillId="0" borderId="0" xfId="0" applyFont="1" applyAlignment="1">
      <alignment wrapText="1"/>
    </xf>
    <xf numFmtId="0" fontId="57" fillId="0" borderId="58" xfId="0" applyFont="1" applyBorder="1" applyAlignment="1">
      <alignment vertical="top"/>
    </xf>
    <xf numFmtId="49" fontId="57" fillId="0" borderId="59" xfId="0" applyNumberFormat="1" applyFont="1" applyBorder="1" applyAlignment="1">
      <alignment vertical="top"/>
    </xf>
    <xf numFmtId="49" fontId="57" fillId="0" borderId="59" xfId="0" applyNumberFormat="1" applyFont="1" applyBorder="1" applyAlignment="1">
      <alignment horizontal="left" vertical="top" wrapText="1"/>
    </xf>
    <xf numFmtId="0" fontId="57" fillId="0" borderId="59" xfId="0" applyFont="1" applyBorder="1" applyAlignment="1">
      <alignment horizontal="center" vertical="top" shrinkToFit="1"/>
    </xf>
    <xf numFmtId="172" fontId="57" fillId="0" borderId="59" xfId="0" applyNumberFormat="1" applyFont="1" applyBorder="1" applyAlignment="1">
      <alignment vertical="top" shrinkToFit="1"/>
    </xf>
    <xf numFmtId="4" fontId="57" fillId="50" borderId="59" xfId="0" applyNumberFormat="1" applyFont="1" applyFill="1" applyBorder="1" applyAlignment="1" applyProtection="1">
      <alignment vertical="top" shrinkToFit="1"/>
      <protection locked="0"/>
    </xf>
    <xf numFmtId="4" fontId="57" fillId="0" borderId="59" xfId="0" applyNumberFormat="1" applyFont="1" applyBorder="1" applyAlignment="1">
      <alignment vertical="top" shrinkToFit="1"/>
    </xf>
    <xf numFmtId="4" fontId="57" fillId="0" borderId="60" xfId="0" applyNumberFormat="1" applyFont="1" applyBorder="1" applyAlignment="1">
      <alignment vertical="top" shrinkToFit="1"/>
    </xf>
    <xf numFmtId="0" fontId="61" fillId="48" borderId="18" xfId="0" applyFont="1" applyFill="1" applyBorder="1" applyAlignment="1">
      <alignment vertical="top"/>
    </xf>
    <xf numFmtId="49" fontId="61" fillId="48" borderId="19" xfId="0" applyNumberFormat="1" applyFont="1" applyFill="1" applyBorder="1" applyAlignment="1">
      <alignment vertical="top"/>
    </xf>
    <xf numFmtId="49" fontId="61" fillId="48" borderId="19" xfId="0" applyNumberFormat="1" applyFont="1" applyFill="1" applyBorder="1" applyAlignment="1">
      <alignment horizontal="left" vertical="top" wrapText="1"/>
    </xf>
    <xf numFmtId="0" fontId="61" fillId="48" borderId="19" xfId="0" applyFont="1" applyFill="1" applyBorder="1" applyAlignment="1">
      <alignment horizontal="center" vertical="top"/>
    </xf>
    <xf numFmtId="0" fontId="61" fillId="48" borderId="19" xfId="0" applyFont="1" applyFill="1" applyBorder="1" applyAlignment="1">
      <alignment vertical="top"/>
    </xf>
    <xf numFmtId="4" fontId="61" fillId="48" borderId="16" xfId="0" applyNumberFormat="1" applyFont="1" applyFill="1" applyBorder="1" applyAlignment="1">
      <alignment vertical="top" shrinkToFit="1"/>
    </xf>
    <xf numFmtId="49" fontId="11" fillId="0" borderId="39" xfId="2273" applyNumberFormat="1" applyFont="1" applyBorder="1" applyAlignment="1" applyProtection="1">
      <alignment horizontal="center" vertical="center"/>
      <protection locked="0"/>
    </xf>
    <xf numFmtId="49" fontId="11" fillId="0" borderId="37" xfId="2273" applyNumberFormat="1" applyFont="1" applyBorder="1" applyAlignment="1" applyProtection="1">
      <alignment horizontal="center" vertical="center"/>
      <protection locked="0"/>
    </xf>
    <xf numFmtId="4" fontId="4" fillId="0" borderId="39" xfId="2273" applyNumberFormat="1" applyBorder="1" applyProtection="1">
      <protection locked="0"/>
    </xf>
    <xf numFmtId="49" fontId="11" fillId="0" borderId="0" xfId="1656" applyNumberFormat="1" applyFont="1" applyAlignment="1">
      <alignment horizontal="center" vertical="center" wrapText="1"/>
    </xf>
    <xf numFmtId="4" fontId="11" fillId="45" borderId="37" xfId="0" applyNumberFormat="1" applyFont="1" applyFill="1" applyBorder="1" applyAlignment="1">
      <alignment horizontal="right" vertical="center" wrapText="1"/>
    </xf>
    <xf numFmtId="3" fontId="11" fillId="0" borderId="0" xfId="1656" applyNumberFormat="1" applyFont="1" applyAlignment="1">
      <alignment horizontal="center" vertical="center" wrapText="1"/>
    </xf>
    <xf numFmtId="4" fontId="11" fillId="0" borderId="0" xfId="2322" applyNumberFormat="1" applyFont="1" applyAlignment="1">
      <alignment vertical="center" wrapText="1"/>
    </xf>
    <xf numFmtId="3" fontId="41" fillId="0" borderId="34" xfId="2322" applyNumberFormat="1" applyFont="1" applyBorder="1" applyAlignment="1">
      <alignment vertical="center"/>
    </xf>
    <xf numFmtId="3" fontId="11" fillId="45" borderId="0" xfId="1656" applyNumberFormat="1" applyFont="1" applyFill="1" applyAlignment="1">
      <alignment horizontal="center" vertical="center" wrapText="1"/>
    </xf>
    <xf numFmtId="4" fontId="11" fillId="45" borderId="37" xfId="0" applyNumberFormat="1" applyFont="1" applyFill="1" applyBorder="1" applyAlignment="1">
      <alignment vertical="center" wrapText="1"/>
    </xf>
    <xf numFmtId="166" fontId="11" fillId="0" borderId="55" xfId="2884" applyNumberFormat="1" applyFont="1" applyBorder="1" applyAlignment="1">
      <alignment horizontal="center" vertical="top" wrapText="1"/>
    </xf>
    <xf numFmtId="49" fontId="14" fillId="0" borderId="55" xfId="2884" applyNumberFormat="1" applyFont="1" applyBorder="1" applyAlignment="1" applyProtection="1">
      <alignment horizontal="center" vertical="top" wrapText="1"/>
      <protection locked="0"/>
    </xf>
    <xf numFmtId="0" fontId="11" fillId="0" borderId="55" xfId="2273" applyFont="1" applyBorder="1" applyAlignment="1" applyProtection="1">
      <alignment horizontal="left" vertical="center" wrapText="1"/>
      <protection locked="0"/>
    </xf>
    <xf numFmtId="3" fontId="11" fillId="0" borderId="55" xfId="2884" applyNumberFormat="1" applyFont="1" applyBorder="1" applyAlignment="1">
      <alignment horizontal="center" vertical="center" wrapText="1"/>
    </xf>
    <xf numFmtId="166" fontId="11" fillId="0" borderId="55" xfId="2884" applyNumberFormat="1" applyFont="1" applyBorder="1" applyAlignment="1">
      <alignment horizontal="center" vertical="center" wrapText="1"/>
    </xf>
    <xf numFmtId="1" fontId="4" fillId="0" borderId="55" xfId="2884" applyNumberFormat="1" applyFont="1" applyBorder="1" applyAlignment="1" applyProtection="1">
      <alignment vertical="center"/>
      <protection locked="0"/>
    </xf>
    <xf numFmtId="3" fontId="11" fillId="0" borderId="55" xfId="2884" applyNumberFormat="1" applyFont="1" applyBorder="1" applyAlignment="1">
      <alignment vertical="center" wrapText="1"/>
    </xf>
    <xf numFmtId="3" fontId="11" fillId="0" borderId="61" xfId="2884" applyNumberFormat="1" applyFont="1" applyBorder="1" applyAlignment="1">
      <alignment vertical="center" wrapText="1"/>
    </xf>
    <xf numFmtId="0" fontId="11" fillId="0" borderId="37" xfId="0" applyFont="1" applyBorder="1" applyAlignment="1" applyProtection="1">
      <alignment horizontal="left" vertical="center" wrapText="1"/>
      <protection locked="0"/>
    </xf>
    <xf numFmtId="3" fontId="11" fillId="45" borderId="34" xfId="1606" applyNumberFormat="1" applyFont="1" applyFill="1" applyBorder="1" applyAlignment="1">
      <alignment horizontal="center" vertical="center" wrapText="1"/>
    </xf>
    <xf numFmtId="49" fontId="11" fillId="0" borderId="37" xfId="2273" applyNumberFormat="1" applyFont="1" applyBorder="1" applyAlignment="1" applyProtection="1">
      <alignment horizontal="center" vertical="center" wrapText="1"/>
      <protection locked="0"/>
    </xf>
    <xf numFmtId="3" fontId="9" fillId="46" borderId="29" xfId="1806" applyNumberFormat="1" applyFont="1" applyFill="1" applyBorder="1" applyAlignment="1">
      <alignment horizontal="right" vertical="center"/>
    </xf>
    <xf numFmtId="3" fontId="9" fillId="46" borderId="30" xfId="1806" applyNumberFormat="1" applyFont="1" applyFill="1" applyBorder="1" applyAlignment="1">
      <alignment horizontal="right" vertical="center"/>
    </xf>
    <xf numFmtId="14" fontId="8" fillId="0" borderId="0" xfId="1806" applyNumberFormat="1" applyFont="1" applyAlignment="1">
      <alignment horizontal="center"/>
    </xf>
    <xf numFmtId="4" fontId="10" fillId="0" borderId="25" xfId="1806" applyNumberFormat="1" applyFont="1" applyBorder="1" applyAlignment="1">
      <alignment horizontal="right" vertical="center"/>
    </xf>
    <xf numFmtId="4" fontId="10" fillId="0" borderId="21" xfId="1806" applyNumberFormat="1" applyFont="1" applyBorder="1" applyAlignment="1">
      <alignment horizontal="right" vertical="center"/>
    </xf>
    <xf numFmtId="4" fontId="10" fillId="0" borderId="0" xfId="1806" applyNumberFormat="1" applyFont="1" applyAlignment="1">
      <alignment horizontal="right" vertical="center"/>
    </xf>
    <xf numFmtId="4" fontId="10" fillId="0" borderId="23" xfId="1806" applyNumberFormat="1" applyFont="1" applyBorder="1" applyAlignment="1">
      <alignment horizontal="right" vertical="center"/>
    </xf>
    <xf numFmtId="4" fontId="10" fillId="0" borderId="27" xfId="1806" applyNumberFormat="1" applyFont="1" applyBorder="1" applyAlignment="1">
      <alignment horizontal="right" vertical="center"/>
    </xf>
    <xf numFmtId="4" fontId="10" fillId="0" borderId="46" xfId="1806" applyNumberFormat="1" applyFont="1" applyBorder="1" applyAlignment="1">
      <alignment horizontal="right" vertical="center"/>
    </xf>
    <xf numFmtId="0" fontId="65" fillId="0" borderId="0" xfId="0" applyFont="1" applyAlignment="1">
      <alignment horizontal="left" vertical="top" wrapText="1"/>
    </xf>
    <xf numFmtId="0" fontId="65" fillId="0" borderId="0" xfId="0" applyFont="1" applyAlignment="1">
      <alignment vertical="top" wrapText="1"/>
    </xf>
    <xf numFmtId="0" fontId="57" fillId="0" borderId="25" xfId="0" applyFont="1" applyBorder="1" applyAlignment="1">
      <alignment horizontal="left" vertical="top" wrapText="1"/>
    </xf>
    <xf numFmtId="0" fontId="57" fillId="0" borderId="25" xfId="0" applyFont="1" applyBorder="1" applyAlignment="1">
      <alignment vertical="top" wrapText="1"/>
    </xf>
    <xf numFmtId="0" fontId="65" fillId="0" borderId="25" xfId="0" applyFont="1" applyBorder="1" applyAlignment="1">
      <alignment horizontal="left" vertical="top" wrapText="1"/>
    </xf>
    <xf numFmtId="0" fontId="65" fillId="0" borderId="25" xfId="0" applyFont="1" applyBorder="1" applyAlignment="1">
      <alignment vertical="top" wrapText="1"/>
    </xf>
    <xf numFmtId="0" fontId="63" fillId="0" borderId="0" xfId="0" applyFont="1" applyAlignment="1">
      <alignment horizontal="center"/>
    </xf>
    <xf numFmtId="49" fontId="61" fillId="0" borderId="25" xfId="0" applyNumberFormat="1" applyFont="1" applyBorder="1" applyAlignment="1">
      <alignment vertical="center"/>
    </xf>
    <xf numFmtId="0" fontId="61" fillId="0" borderId="25" xfId="0" applyFont="1" applyBorder="1" applyAlignment="1">
      <alignment vertical="center"/>
    </xf>
    <xf numFmtId="0" fontId="61" fillId="0" borderId="21" xfId="0" applyFont="1" applyBorder="1" applyAlignment="1">
      <alignment vertical="center"/>
    </xf>
    <xf numFmtId="49" fontId="61" fillId="0" borderId="47" xfId="0" applyNumberFormat="1" applyFont="1" applyBorder="1" applyAlignment="1">
      <alignment vertical="center"/>
    </xf>
    <xf numFmtId="0" fontId="61" fillId="0" borderId="47" xfId="0" applyFont="1" applyBorder="1" applyAlignment="1">
      <alignment vertical="center"/>
    </xf>
    <xf numFmtId="0" fontId="61" fillId="0" borderId="45" xfId="0" applyFont="1" applyBorder="1" applyAlignment="1">
      <alignment vertical="center"/>
    </xf>
    <xf numFmtId="0" fontId="4" fillId="0" borderId="20" xfId="2323" applyFont="1" applyBorder="1" applyAlignment="1">
      <alignment horizontal="center"/>
    </xf>
    <xf numFmtId="0" fontId="4" fillId="0" borderId="21" xfId="2323" applyFont="1" applyBorder="1" applyAlignment="1">
      <alignment horizontal="center"/>
    </xf>
    <xf numFmtId="49" fontId="32" fillId="0" borderId="43" xfId="2323" applyNumberFormat="1" applyFont="1" applyBorder="1" applyAlignment="1">
      <alignment horizontal="center"/>
    </xf>
    <xf numFmtId="49" fontId="4" fillId="0" borderId="45" xfId="2323" applyNumberFormat="1" applyFont="1" applyBorder="1" applyAlignment="1">
      <alignment horizontal="center"/>
    </xf>
    <xf numFmtId="166" fontId="11" fillId="0" borderId="48" xfId="2884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15" fillId="0" borderId="18" xfId="1498" applyFont="1" applyBorder="1" applyAlignment="1" applyProtection="1">
      <alignment vertical="top" wrapText="1"/>
      <protection locked="0"/>
    </xf>
    <xf numFmtId="0" fontId="0" fillId="0" borderId="19" xfId="0" applyBorder="1" applyAlignment="1">
      <alignment wrapText="1"/>
    </xf>
    <xf numFmtId="0" fontId="0" fillId="0" borderId="50" xfId="0" applyBorder="1" applyAlignment="1">
      <alignment wrapText="1"/>
    </xf>
    <xf numFmtId="0" fontId="13" fillId="43" borderId="43" xfId="2323" applyFont="1" applyFill="1" applyBorder="1" applyAlignment="1">
      <alignment horizontal="left" wrapText="1" indent="1"/>
    </xf>
    <xf numFmtId="0" fontId="13" fillId="43" borderId="47" xfId="2323" applyFont="1" applyFill="1" applyBorder="1" applyAlignment="1">
      <alignment horizontal="left" wrapText="1" indent="1"/>
    </xf>
    <xf numFmtId="0" fontId="13" fillId="43" borderId="45" xfId="2323" applyFont="1" applyFill="1" applyBorder="1" applyAlignment="1">
      <alignment horizontal="left" wrapText="1" indent="1"/>
    </xf>
  </cellXfs>
  <cellStyles count="2889">
    <cellStyle name="20 % – Zvýraznění1 10" xfId="1" xr:uid="{00000000-0005-0000-0000-000000000000}"/>
    <cellStyle name="20 % – Zvýraznění1 10 2" xfId="2" xr:uid="{00000000-0005-0000-0000-000001000000}"/>
    <cellStyle name="20 % – Zvýraznění1 11" xfId="3" xr:uid="{00000000-0005-0000-0000-000002000000}"/>
    <cellStyle name="20 % – Zvýraznění1 11 2" xfId="4" xr:uid="{00000000-0005-0000-0000-000003000000}"/>
    <cellStyle name="20 % – Zvýraznění1 12" xfId="5" xr:uid="{00000000-0005-0000-0000-000004000000}"/>
    <cellStyle name="20 % – Zvýraznění1 12 2" xfId="6" xr:uid="{00000000-0005-0000-0000-000005000000}"/>
    <cellStyle name="20 % – Zvýraznění1 13" xfId="7" xr:uid="{00000000-0005-0000-0000-000006000000}"/>
    <cellStyle name="20 % – Zvýraznění1 13 2" xfId="8" xr:uid="{00000000-0005-0000-0000-000007000000}"/>
    <cellStyle name="20 % – Zvýraznění1 14" xfId="9" xr:uid="{00000000-0005-0000-0000-000008000000}"/>
    <cellStyle name="20 % – Zvýraznění1 14 2" xfId="10" xr:uid="{00000000-0005-0000-0000-000009000000}"/>
    <cellStyle name="20 % – Zvýraznění1 15" xfId="11" xr:uid="{00000000-0005-0000-0000-00000A000000}"/>
    <cellStyle name="20 % – Zvýraznění1 15 2" xfId="12" xr:uid="{00000000-0005-0000-0000-00000B000000}"/>
    <cellStyle name="20 % – Zvýraznění1 16" xfId="13" xr:uid="{00000000-0005-0000-0000-00000C000000}"/>
    <cellStyle name="20 % – Zvýraznění1 16 2" xfId="14" xr:uid="{00000000-0005-0000-0000-00000D000000}"/>
    <cellStyle name="20 % – Zvýraznění1 17" xfId="15" xr:uid="{00000000-0005-0000-0000-00000E000000}"/>
    <cellStyle name="20 % – Zvýraznění1 17 2" xfId="16" xr:uid="{00000000-0005-0000-0000-00000F000000}"/>
    <cellStyle name="20 % – Zvýraznění1 18" xfId="17" xr:uid="{00000000-0005-0000-0000-000010000000}"/>
    <cellStyle name="20 % – Zvýraznění1 18 2" xfId="18" xr:uid="{00000000-0005-0000-0000-000011000000}"/>
    <cellStyle name="20 % – Zvýraznění1 19" xfId="19" xr:uid="{00000000-0005-0000-0000-000012000000}"/>
    <cellStyle name="20 % – Zvýraznění1 19 2" xfId="20" xr:uid="{00000000-0005-0000-0000-000013000000}"/>
    <cellStyle name="20 % – Zvýraznění1 2" xfId="21" xr:uid="{00000000-0005-0000-0000-000014000000}"/>
    <cellStyle name="20 % – Zvýraznění1 2 2" xfId="22" xr:uid="{00000000-0005-0000-0000-000015000000}"/>
    <cellStyle name="20 % – Zvýraznění1 2 2 2" xfId="23" xr:uid="{00000000-0005-0000-0000-000016000000}"/>
    <cellStyle name="20 % – Zvýraznění1 2 3" xfId="24" xr:uid="{00000000-0005-0000-0000-000017000000}"/>
    <cellStyle name="20 % – Zvýraznění1 2 4" xfId="25" xr:uid="{00000000-0005-0000-0000-000018000000}"/>
    <cellStyle name="20 % – Zvýraznění1 20" xfId="26" xr:uid="{00000000-0005-0000-0000-000019000000}"/>
    <cellStyle name="20 % – Zvýraznění1 20 2" xfId="27" xr:uid="{00000000-0005-0000-0000-00001A000000}"/>
    <cellStyle name="20 % – Zvýraznění1 21" xfId="28" xr:uid="{00000000-0005-0000-0000-00001B000000}"/>
    <cellStyle name="20 % – Zvýraznění1 21 2" xfId="29" xr:uid="{00000000-0005-0000-0000-00001C000000}"/>
    <cellStyle name="20 % – Zvýraznění1 22" xfId="30" xr:uid="{00000000-0005-0000-0000-00001D000000}"/>
    <cellStyle name="20 % – Zvýraznění1 22 2" xfId="31" xr:uid="{00000000-0005-0000-0000-00001E000000}"/>
    <cellStyle name="20 % – Zvýraznění1 23" xfId="32" xr:uid="{00000000-0005-0000-0000-00001F000000}"/>
    <cellStyle name="20 % – Zvýraznění1 23 2" xfId="33" xr:uid="{00000000-0005-0000-0000-000020000000}"/>
    <cellStyle name="20 % – Zvýraznění1 24" xfId="34" xr:uid="{00000000-0005-0000-0000-000021000000}"/>
    <cellStyle name="20 % – Zvýraznění1 24 2" xfId="35" xr:uid="{00000000-0005-0000-0000-000022000000}"/>
    <cellStyle name="20 % – Zvýraznění1 25" xfId="36" xr:uid="{00000000-0005-0000-0000-000023000000}"/>
    <cellStyle name="20 % – Zvýraznění1 25 2" xfId="37" xr:uid="{00000000-0005-0000-0000-000024000000}"/>
    <cellStyle name="20 % – Zvýraznění1 26" xfId="38" xr:uid="{00000000-0005-0000-0000-000025000000}"/>
    <cellStyle name="20 % – Zvýraznění1 26 2" xfId="39" xr:uid="{00000000-0005-0000-0000-000026000000}"/>
    <cellStyle name="20 % – Zvýraznění1 27" xfId="40" xr:uid="{00000000-0005-0000-0000-000027000000}"/>
    <cellStyle name="20 % – Zvýraznění1 27 2" xfId="41" xr:uid="{00000000-0005-0000-0000-000028000000}"/>
    <cellStyle name="20 % – Zvýraznění1 28" xfId="42" xr:uid="{00000000-0005-0000-0000-000029000000}"/>
    <cellStyle name="20 % – Zvýraznění1 28 2" xfId="43" xr:uid="{00000000-0005-0000-0000-00002A000000}"/>
    <cellStyle name="20 % – Zvýraznění1 29" xfId="44" xr:uid="{00000000-0005-0000-0000-00002B000000}"/>
    <cellStyle name="20 % – Zvýraznění1 29 2" xfId="45" xr:uid="{00000000-0005-0000-0000-00002C000000}"/>
    <cellStyle name="20 % – Zvýraznění1 3" xfId="46" xr:uid="{00000000-0005-0000-0000-00002D000000}"/>
    <cellStyle name="20 % – Zvýraznění1 3 2" xfId="47" xr:uid="{00000000-0005-0000-0000-00002E000000}"/>
    <cellStyle name="20 % – Zvýraznění1 3 2 2" xfId="48" xr:uid="{00000000-0005-0000-0000-00002F000000}"/>
    <cellStyle name="20 % – Zvýraznění1 3 3" xfId="49" xr:uid="{00000000-0005-0000-0000-000030000000}"/>
    <cellStyle name="20 % – Zvýraznění1 3 4" xfId="50" xr:uid="{00000000-0005-0000-0000-000031000000}"/>
    <cellStyle name="20 % – Zvýraznění1 30" xfId="51" xr:uid="{00000000-0005-0000-0000-000032000000}"/>
    <cellStyle name="20 % – Zvýraznění1 30 2" xfId="52" xr:uid="{00000000-0005-0000-0000-000033000000}"/>
    <cellStyle name="20 % – Zvýraznění1 31" xfId="53" xr:uid="{00000000-0005-0000-0000-000034000000}"/>
    <cellStyle name="20 % – Zvýraznění1 31 2" xfId="54" xr:uid="{00000000-0005-0000-0000-000035000000}"/>
    <cellStyle name="20 % – Zvýraznění1 32" xfId="55" xr:uid="{00000000-0005-0000-0000-000036000000}"/>
    <cellStyle name="20 % – Zvýraznění1 32 2" xfId="56" xr:uid="{00000000-0005-0000-0000-000037000000}"/>
    <cellStyle name="20 % – Zvýraznění1 33" xfId="57" xr:uid="{00000000-0005-0000-0000-000038000000}"/>
    <cellStyle name="20 % – Zvýraznění1 4" xfId="58" xr:uid="{00000000-0005-0000-0000-000039000000}"/>
    <cellStyle name="20 % – Zvýraznění1 4 2" xfId="59" xr:uid="{00000000-0005-0000-0000-00003A000000}"/>
    <cellStyle name="20 % – Zvýraznění1 5" xfId="60" xr:uid="{00000000-0005-0000-0000-00003B000000}"/>
    <cellStyle name="20 % – Zvýraznění1 5 2" xfId="61" xr:uid="{00000000-0005-0000-0000-00003C000000}"/>
    <cellStyle name="20 % – Zvýraznění1 6" xfId="62" xr:uid="{00000000-0005-0000-0000-00003D000000}"/>
    <cellStyle name="20 % – Zvýraznění1 6 2" xfId="63" xr:uid="{00000000-0005-0000-0000-00003E000000}"/>
    <cellStyle name="20 % – Zvýraznění1 7" xfId="64" xr:uid="{00000000-0005-0000-0000-00003F000000}"/>
    <cellStyle name="20 % – Zvýraznění1 7 2" xfId="65" xr:uid="{00000000-0005-0000-0000-000040000000}"/>
    <cellStyle name="20 % – Zvýraznění1 8" xfId="66" xr:uid="{00000000-0005-0000-0000-000041000000}"/>
    <cellStyle name="20 % – Zvýraznění1 8 2" xfId="67" xr:uid="{00000000-0005-0000-0000-000042000000}"/>
    <cellStyle name="20 % – Zvýraznění1 9" xfId="68" xr:uid="{00000000-0005-0000-0000-000043000000}"/>
    <cellStyle name="20 % – Zvýraznění1 9 2" xfId="69" xr:uid="{00000000-0005-0000-0000-000044000000}"/>
    <cellStyle name="20 % – Zvýraznění2 10" xfId="70" xr:uid="{00000000-0005-0000-0000-000045000000}"/>
    <cellStyle name="20 % – Zvýraznění2 10 2" xfId="71" xr:uid="{00000000-0005-0000-0000-000046000000}"/>
    <cellStyle name="20 % – Zvýraznění2 11" xfId="72" xr:uid="{00000000-0005-0000-0000-000047000000}"/>
    <cellStyle name="20 % – Zvýraznění2 11 2" xfId="73" xr:uid="{00000000-0005-0000-0000-000048000000}"/>
    <cellStyle name="20 % – Zvýraznění2 12" xfId="74" xr:uid="{00000000-0005-0000-0000-000049000000}"/>
    <cellStyle name="20 % – Zvýraznění2 12 2" xfId="75" xr:uid="{00000000-0005-0000-0000-00004A000000}"/>
    <cellStyle name="20 % – Zvýraznění2 13" xfId="76" xr:uid="{00000000-0005-0000-0000-00004B000000}"/>
    <cellStyle name="20 % – Zvýraznění2 13 2" xfId="77" xr:uid="{00000000-0005-0000-0000-00004C000000}"/>
    <cellStyle name="20 % – Zvýraznění2 14" xfId="78" xr:uid="{00000000-0005-0000-0000-00004D000000}"/>
    <cellStyle name="20 % – Zvýraznění2 14 2" xfId="79" xr:uid="{00000000-0005-0000-0000-00004E000000}"/>
    <cellStyle name="20 % – Zvýraznění2 15" xfId="80" xr:uid="{00000000-0005-0000-0000-00004F000000}"/>
    <cellStyle name="20 % – Zvýraznění2 15 2" xfId="81" xr:uid="{00000000-0005-0000-0000-000050000000}"/>
    <cellStyle name="20 % – Zvýraznění2 16" xfId="82" xr:uid="{00000000-0005-0000-0000-000051000000}"/>
    <cellStyle name="20 % – Zvýraznění2 16 2" xfId="83" xr:uid="{00000000-0005-0000-0000-000052000000}"/>
    <cellStyle name="20 % – Zvýraznění2 17" xfId="84" xr:uid="{00000000-0005-0000-0000-000053000000}"/>
    <cellStyle name="20 % – Zvýraznění2 17 2" xfId="85" xr:uid="{00000000-0005-0000-0000-000054000000}"/>
    <cellStyle name="20 % – Zvýraznění2 18" xfId="86" xr:uid="{00000000-0005-0000-0000-000055000000}"/>
    <cellStyle name="20 % – Zvýraznění2 18 2" xfId="87" xr:uid="{00000000-0005-0000-0000-000056000000}"/>
    <cellStyle name="20 % – Zvýraznění2 19" xfId="88" xr:uid="{00000000-0005-0000-0000-000057000000}"/>
    <cellStyle name="20 % – Zvýraznění2 19 2" xfId="89" xr:uid="{00000000-0005-0000-0000-000058000000}"/>
    <cellStyle name="20 % – Zvýraznění2 2" xfId="90" xr:uid="{00000000-0005-0000-0000-000059000000}"/>
    <cellStyle name="20 % – Zvýraznění2 2 2" xfId="91" xr:uid="{00000000-0005-0000-0000-00005A000000}"/>
    <cellStyle name="20 % – Zvýraznění2 2 2 2" xfId="92" xr:uid="{00000000-0005-0000-0000-00005B000000}"/>
    <cellStyle name="20 % – Zvýraznění2 2 3" xfId="93" xr:uid="{00000000-0005-0000-0000-00005C000000}"/>
    <cellStyle name="20 % – Zvýraznění2 2 4" xfId="94" xr:uid="{00000000-0005-0000-0000-00005D000000}"/>
    <cellStyle name="20 % – Zvýraznění2 20" xfId="95" xr:uid="{00000000-0005-0000-0000-00005E000000}"/>
    <cellStyle name="20 % – Zvýraznění2 20 2" xfId="96" xr:uid="{00000000-0005-0000-0000-00005F000000}"/>
    <cellStyle name="20 % – Zvýraznění2 21" xfId="97" xr:uid="{00000000-0005-0000-0000-000060000000}"/>
    <cellStyle name="20 % – Zvýraznění2 21 2" xfId="98" xr:uid="{00000000-0005-0000-0000-000061000000}"/>
    <cellStyle name="20 % – Zvýraznění2 22" xfId="99" xr:uid="{00000000-0005-0000-0000-000062000000}"/>
    <cellStyle name="20 % – Zvýraznění2 22 2" xfId="100" xr:uid="{00000000-0005-0000-0000-000063000000}"/>
    <cellStyle name="20 % – Zvýraznění2 23" xfId="101" xr:uid="{00000000-0005-0000-0000-000064000000}"/>
    <cellStyle name="20 % – Zvýraznění2 23 2" xfId="102" xr:uid="{00000000-0005-0000-0000-000065000000}"/>
    <cellStyle name="20 % – Zvýraznění2 24" xfId="103" xr:uid="{00000000-0005-0000-0000-000066000000}"/>
    <cellStyle name="20 % – Zvýraznění2 24 2" xfId="104" xr:uid="{00000000-0005-0000-0000-000067000000}"/>
    <cellStyle name="20 % – Zvýraznění2 25" xfId="105" xr:uid="{00000000-0005-0000-0000-000068000000}"/>
    <cellStyle name="20 % – Zvýraznění2 25 2" xfId="106" xr:uid="{00000000-0005-0000-0000-000069000000}"/>
    <cellStyle name="20 % – Zvýraznění2 26" xfId="107" xr:uid="{00000000-0005-0000-0000-00006A000000}"/>
    <cellStyle name="20 % – Zvýraznění2 26 2" xfId="108" xr:uid="{00000000-0005-0000-0000-00006B000000}"/>
    <cellStyle name="20 % – Zvýraznění2 27" xfId="109" xr:uid="{00000000-0005-0000-0000-00006C000000}"/>
    <cellStyle name="20 % – Zvýraznění2 27 2" xfId="110" xr:uid="{00000000-0005-0000-0000-00006D000000}"/>
    <cellStyle name="20 % – Zvýraznění2 28" xfId="111" xr:uid="{00000000-0005-0000-0000-00006E000000}"/>
    <cellStyle name="20 % – Zvýraznění2 28 2" xfId="112" xr:uid="{00000000-0005-0000-0000-00006F000000}"/>
    <cellStyle name="20 % – Zvýraznění2 29" xfId="113" xr:uid="{00000000-0005-0000-0000-000070000000}"/>
    <cellStyle name="20 % – Zvýraznění2 29 2" xfId="114" xr:uid="{00000000-0005-0000-0000-000071000000}"/>
    <cellStyle name="20 % – Zvýraznění2 3" xfId="115" xr:uid="{00000000-0005-0000-0000-000072000000}"/>
    <cellStyle name="20 % – Zvýraznění2 3 2" xfId="116" xr:uid="{00000000-0005-0000-0000-000073000000}"/>
    <cellStyle name="20 % – Zvýraznění2 3 2 2" xfId="117" xr:uid="{00000000-0005-0000-0000-000074000000}"/>
    <cellStyle name="20 % – Zvýraznění2 3 3" xfId="118" xr:uid="{00000000-0005-0000-0000-000075000000}"/>
    <cellStyle name="20 % – Zvýraznění2 3 4" xfId="119" xr:uid="{00000000-0005-0000-0000-000076000000}"/>
    <cellStyle name="20 % – Zvýraznění2 30" xfId="120" xr:uid="{00000000-0005-0000-0000-000077000000}"/>
    <cellStyle name="20 % – Zvýraznění2 30 2" xfId="121" xr:uid="{00000000-0005-0000-0000-000078000000}"/>
    <cellStyle name="20 % – Zvýraznění2 31" xfId="122" xr:uid="{00000000-0005-0000-0000-000079000000}"/>
    <cellStyle name="20 % – Zvýraznění2 31 2" xfId="123" xr:uid="{00000000-0005-0000-0000-00007A000000}"/>
    <cellStyle name="20 % – Zvýraznění2 32" xfId="124" xr:uid="{00000000-0005-0000-0000-00007B000000}"/>
    <cellStyle name="20 % – Zvýraznění2 32 2" xfId="125" xr:uid="{00000000-0005-0000-0000-00007C000000}"/>
    <cellStyle name="20 % – Zvýraznění2 33" xfId="126" xr:uid="{00000000-0005-0000-0000-00007D000000}"/>
    <cellStyle name="20 % – Zvýraznění2 4" xfId="127" xr:uid="{00000000-0005-0000-0000-00007E000000}"/>
    <cellStyle name="20 % – Zvýraznění2 4 2" xfId="128" xr:uid="{00000000-0005-0000-0000-00007F000000}"/>
    <cellStyle name="20 % – Zvýraznění2 5" xfId="129" xr:uid="{00000000-0005-0000-0000-000080000000}"/>
    <cellStyle name="20 % – Zvýraznění2 5 2" xfId="130" xr:uid="{00000000-0005-0000-0000-000081000000}"/>
    <cellStyle name="20 % – Zvýraznění2 6" xfId="131" xr:uid="{00000000-0005-0000-0000-000082000000}"/>
    <cellStyle name="20 % – Zvýraznění2 6 2" xfId="132" xr:uid="{00000000-0005-0000-0000-000083000000}"/>
    <cellStyle name="20 % – Zvýraznění2 7" xfId="133" xr:uid="{00000000-0005-0000-0000-000084000000}"/>
    <cellStyle name="20 % – Zvýraznění2 7 2" xfId="134" xr:uid="{00000000-0005-0000-0000-000085000000}"/>
    <cellStyle name="20 % – Zvýraznění2 8" xfId="135" xr:uid="{00000000-0005-0000-0000-000086000000}"/>
    <cellStyle name="20 % – Zvýraznění2 8 2" xfId="136" xr:uid="{00000000-0005-0000-0000-000087000000}"/>
    <cellStyle name="20 % – Zvýraznění2 9" xfId="137" xr:uid="{00000000-0005-0000-0000-000088000000}"/>
    <cellStyle name="20 % – Zvýraznění2 9 2" xfId="138" xr:uid="{00000000-0005-0000-0000-000089000000}"/>
    <cellStyle name="20 % – Zvýraznění3 10" xfId="139" xr:uid="{00000000-0005-0000-0000-00008A000000}"/>
    <cellStyle name="20 % – Zvýraznění3 10 2" xfId="140" xr:uid="{00000000-0005-0000-0000-00008B000000}"/>
    <cellStyle name="20 % – Zvýraznění3 11" xfId="141" xr:uid="{00000000-0005-0000-0000-00008C000000}"/>
    <cellStyle name="20 % – Zvýraznění3 11 2" xfId="142" xr:uid="{00000000-0005-0000-0000-00008D000000}"/>
    <cellStyle name="20 % – Zvýraznění3 12" xfId="143" xr:uid="{00000000-0005-0000-0000-00008E000000}"/>
    <cellStyle name="20 % – Zvýraznění3 12 2" xfId="144" xr:uid="{00000000-0005-0000-0000-00008F000000}"/>
    <cellStyle name="20 % – Zvýraznění3 13" xfId="145" xr:uid="{00000000-0005-0000-0000-000090000000}"/>
    <cellStyle name="20 % – Zvýraznění3 13 2" xfId="146" xr:uid="{00000000-0005-0000-0000-000091000000}"/>
    <cellStyle name="20 % – Zvýraznění3 14" xfId="147" xr:uid="{00000000-0005-0000-0000-000092000000}"/>
    <cellStyle name="20 % – Zvýraznění3 14 2" xfId="148" xr:uid="{00000000-0005-0000-0000-000093000000}"/>
    <cellStyle name="20 % – Zvýraznění3 15" xfId="149" xr:uid="{00000000-0005-0000-0000-000094000000}"/>
    <cellStyle name="20 % – Zvýraznění3 15 2" xfId="150" xr:uid="{00000000-0005-0000-0000-000095000000}"/>
    <cellStyle name="20 % – Zvýraznění3 16" xfId="151" xr:uid="{00000000-0005-0000-0000-000096000000}"/>
    <cellStyle name="20 % – Zvýraznění3 16 2" xfId="152" xr:uid="{00000000-0005-0000-0000-000097000000}"/>
    <cellStyle name="20 % – Zvýraznění3 17" xfId="153" xr:uid="{00000000-0005-0000-0000-000098000000}"/>
    <cellStyle name="20 % – Zvýraznění3 17 2" xfId="154" xr:uid="{00000000-0005-0000-0000-000099000000}"/>
    <cellStyle name="20 % – Zvýraznění3 18" xfId="155" xr:uid="{00000000-0005-0000-0000-00009A000000}"/>
    <cellStyle name="20 % – Zvýraznění3 18 2" xfId="156" xr:uid="{00000000-0005-0000-0000-00009B000000}"/>
    <cellStyle name="20 % – Zvýraznění3 19" xfId="157" xr:uid="{00000000-0005-0000-0000-00009C000000}"/>
    <cellStyle name="20 % – Zvýraznění3 19 2" xfId="158" xr:uid="{00000000-0005-0000-0000-00009D000000}"/>
    <cellStyle name="20 % – Zvýraznění3 2" xfId="159" xr:uid="{00000000-0005-0000-0000-00009E000000}"/>
    <cellStyle name="20 % – Zvýraznění3 2 2" xfId="160" xr:uid="{00000000-0005-0000-0000-00009F000000}"/>
    <cellStyle name="20 % – Zvýraznění3 2 2 2" xfId="161" xr:uid="{00000000-0005-0000-0000-0000A0000000}"/>
    <cellStyle name="20 % – Zvýraznění3 2 3" xfId="162" xr:uid="{00000000-0005-0000-0000-0000A1000000}"/>
    <cellStyle name="20 % – Zvýraznění3 2 4" xfId="163" xr:uid="{00000000-0005-0000-0000-0000A2000000}"/>
    <cellStyle name="20 % – Zvýraznění3 20" xfId="164" xr:uid="{00000000-0005-0000-0000-0000A3000000}"/>
    <cellStyle name="20 % – Zvýraznění3 20 2" xfId="165" xr:uid="{00000000-0005-0000-0000-0000A4000000}"/>
    <cellStyle name="20 % – Zvýraznění3 21" xfId="166" xr:uid="{00000000-0005-0000-0000-0000A5000000}"/>
    <cellStyle name="20 % – Zvýraznění3 21 2" xfId="167" xr:uid="{00000000-0005-0000-0000-0000A6000000}"/>
    <cellStyle name="20 % – Zvýraznění3 22" xfId="168" xr:uid="{00000000-0005-0000-0000-0000A7000000}"/>
    <cellStyle name="20 % – Zvýraznění3 22 2" xfId="169" xr:uid="{00000000-0005-0000-0000-0000A8000000}"/>
    <cellStyle name="20 % – Zvýraznění3 23" xfId="170" xr:uid="{00000000-0005-0000-0000-0000A9000000}"/>
    <cellStyle name="20 % – Zvýraznění3 23 2" xfId="171" xr:uid="{00000000-0005-0000-0000-0000AA000000}"/>
    <cellStyle name="20 % – Zvýraznění3 24" xfId="172" xr:uid="{00000000-0005-0000-0000-0000AB000000}"/>
    <cellStyle name="20 % – Zvýraznění3 24 2" xfId="173" xr:uid="{00000000-0005-0000-0000-0000AC000000}"/>
    <cellStyle name="20 % – Zvýraznění3 25" xfId="174" xr:uid="{00000000-0005-0000-0000-0000AD000000}"/>
    <cellStyle name="20 % – Zvýraznění3 25 2" xfId="175" xr:uid="{00000000-0005-0000-0000-0000AE000000}"/>
    <cellStyle name="20 % – Zvýraznění3 26" xfId="176" xr:uid="{00000000-0005-0000-0000-0000AF000000}"/>
    <cellStyle name="20 % – Zvýraznění3 26 2" xfId="177" xr:uid="{00000000-0005-0000-0000-0000B0000000}"/>
    <cellStyle name="20 % – Zvýraznění3 27" xfId="178" xr:uid="{00000000-0005-0000-0000-0000B1000000}"/>
    <cellStyle name="20 % – Zvýraznění3 27 2" xfId="179" xr:uid="{00000000-0005-0000-0000-0000B2000000}"/>
    <cellStyle name="20 % – Zvýraznění3 28" xfId="180" xr:uid="{00000000-0005-0000-0000-0000B3000000}"/>
    <cellStyle name="20 % – Zvýraznění3 28 2" xfId="181" xr:uid="{00000000-0005-0000-0000-0000B4000000}"/>
    <cellStyle name="20 % – Zvýraznění3 29" xfId="182" xr:uid="{00000000-0005-0000-0000-0000B5000000}"/>
    <cellStyle name="20 % – Zvýraznění3 29 2" xfId="183" xr:uid="{00000000-0005-0000-0000-0000B6000000}"/>
    <cellStyle name="20 % – Zvýraznění3 3" xfId="184" xr:uid="{00000000-0005-0000-0000-0000B7000000}"/>
    <cellStyle name="20 % – Zvýraznění3 3 2" xfId="185" xr:uid="{00000000-0005-0000-0000-0000B8000000}"/>
    <cellStyle name="20 % – Zvýraznění3 3 2 2" xfId="186" xr:uid="{00000000-0005-0000-0000-0000B9000000}"/>
    <cellStyle name="20 % – Zvýraznění3 3 3" xfId="187" xr:uid="{00000000-0005-0000-0000-0000BA000000}"/>
    <cellStyle name="20 % – Zvýraznění3 3 4" xfId="188" xr:uid="{00000000-0005-0000-0000-0000BB000000}"/>
    <cellStyle name="20 % – Zvýraznění3 30" xfId="189" xr:uid="{00000000-0005-0000-0000-0000BC000000}"/>
    <cellStyle name="20 % – Zvýraznění3 30 2" xfId="190" xr:uid="{00000000-0005-0000-0000-0000BD000000}"/>
    <cellStyle name="20 % – Zvýraznění3 31" xfId="191" xr:uid="{00000000-0005-0000-0000-0000BE000000}"/>
    <cellStyle name="20 % – Zvýraznění3 31 2" xfId="192" xr:uid="{00000000-0005-0000-0000-0000BF000000}"/>
    <cellStyle name="20 % – Zvýraznění3 32" xfId="193" xr:uid="{00000000-0005-0000-0000-0000C0000000}"/>
    <cellStyle name="20 % – Zvýraznění3 32 2" xfId="194" xr:uid="{00000000-0005-0000-0000-0000C1000000}"/>
    <cellStyle name="20 % – Zvýraznění3 33" xfId="195" xr:uid="{00000000-0005-0000-0000-0000C2000000}"/>
    <cellStyle name="20 % – Zvýraznění3 4" xfId="196" xr:uid="{00000000-0005-0000-0000-0000C3000000}"/>
    <cellStyle name="20 % – Zvýraznění3 4 2" xfId="197" xr:uid="{00000000-0005-0000-0000-0000C4000000}"/>
    <cellStyle name="20 % – Zvýraznění3 5" xfId="198" xr:uid="{00000000-0005-0000-0000-0000C5000000}"/>
    <cellStyle name="20 % – Zvýraznění3 5 2" xfId="199" xr:uid="{00000000-0005-0000-0000-0000C6000000}"/>
    <cellStyle name="20 % – Zvýraznění3 6" xfId="200" xr:uid="{00000000-0005-0000-0000-0000C7000000}"/>
    <cellStyle name="20 % – Zvýraznění3 6 2" xfId="201" xr:uid="{00000000-0005-0000-0000-0000C8000000}"/>
    <cellStyle name="20 % – Zvýraznění3 7" xfId="202" xr:uid="{00000000-0005-0000-0000-0000C9000000}"/>
    <cellStyle name="20 % – Zvýraznění3 7 2" xfId="203" xr:uid="{00000000-0005-0000-0000-0000CA000000}"/>
    <cellStyle name="20 % – Zvýraznění3 8" xfId="204" xr:uid="{00000000-0005-0000-0000-0000CB000000}"/>
    <cellStyle name="20 % – Zvýraznění3 8 2" xfId="205" xr:uid="{00000000-0005-0000-0000-0000CC000000}"/>
    <cellStyle name="20 % – Zvýraznění3 9" xfId="206" xr:uid="{00000000-0005-0000-0000-0000CD000000}"/>
    <cellStyle name="20 % – Zvýraznění3 9 2" xfId="207" xr:uid="{00000000-0005-0000-0000-0000CE000000}"/>
    <cellStyle name="20 % – Zvýraznění4 10" xfId="208" xr:uid="{00000000-0005-0000-0000-0000CF000000}"/>
    <cellStyle name="20 % – Zvýraznění4 10 2" xfId="209" xr:uid="{00000000-0005-0000-0000-0000D0000000}"/>
    <cellStyle name="20 % – Zvýraznění4 11" xfId="210" xr:uid="{00000000-0005-0000-0000-0000D1000000}"/>
    <cellStyle name="20 % – Zvýraznění4 11 2" xfId="211" xr:uid="{00000000-0005-0000-0000-0000D2000000}"/>
    <cellStyle name="20 % – Zvýraznění4 12" xfId="212" xr:uid="{00000000-0005-0000-0000-0000D3000000}"/>
    <cellStyle name="20 % – Zvýraznění4 12 2" xfId="213" xr:uid="{00000000-0005-0000-0000-0000D4000000}"/>
    <cellStyle name="20 % – Zvýraznění4 13" xfId="214" xr:uid="{00000000-0005-0000-0000-0000D5000000}"/>
    <cellStyle name="20 % – Zvýraznění4 13 2" xfId="215" xr:uid="{00000000-0005-0000-0000-0000D6000000}"/>
    <cellStyle name="20 % – Zvýraznění4 14" xfId="216" xr:uid="{00000000-0005-0000-0000-0000D7000000}"/>
    <cellStyle name="20 % – Zvýraznění4 14 2" xfId="217" xr:uid="{00000000-0005-0000-0000-0000D8000000}"/>
    <cellStyle name="20 % – Zvýraznění4 15" xfId="218" xr:uid="{00000000-0005-0000-0000-0000D9000000}"/>
    <cellStyle name="20 % – Zvýraznění4 15 2" xfId="219" xr:uid="{00000000-0005-0000-0000-0000DA000000}"/>
    <cellStyle name="20 % – Zvýraznění4 16" xfId="220" xr:uid="{00000000-0005-0000-0000-0000DB000000}"/>
    <cellStyle name="20 % – Zvýraznění4 16 2" xfId="221" xr:uid="{00000000-0005-0000-0000-0000DC000000}"/>
    <cellStyle name="20 % – Zvýraznění4 17" xfId="222" xr:uid="{00000000-0005-0000-0000-0000DD000000}"/>
    <cellStyle name="20 % – Zvýraznění4 17 2" xfId="223" xr:uid="{00000000-0005-0000-0000-0000DE000000}"/>
    <cellStyle name="20 % – Zvýraznění4 18" xfId="224" xr:uid="{00000000-0005-0000-0000-0000DF000000}"/>
    <cellStyle name="20 % – Zvýraznění4 18 2" xfId="225" xr:uid="{00000000-0005-0000-0000-0000E0000000}"/>
    <cellStyle name="20 % – Zvýraznění4 19" xfId="226" xr:uid="{00000000-0005-0000-0000-0000E1000000}"/>
    <cellStyle name="20 % – Zvýraznění4 19 2" xfId="227" xr:uid="{00000000-0005-0000-0000-0000E2000000}"/>
    <cellStyle name="20 % – Zvýraznění4 2" xfId="228" xr:uid="{00000000-0005-0000-0000-0000E3000000}"/>
    <cellStyle name="20 % – Zvýraznění4 2 2" xfId="229" xr:uid="{00000000-0005-0000-0000-0000E4000000}"/>
    <cellStyle name="20 % – Zvýraznění4 2 2 2" xfId="230" xr:uid="{00000000-0005-0000-0000-0000E5000000}"/>
    <cellStyle name="20 % – Zvýraznění4 2 3" xfId="231" xr:uid="{00000000-0005-0000-0000-0000E6000000}"/>
    <cellStyle name="20 % – Zvýraznění4 2 4" xfId="232" xr:uid="{00000000-0005-0000-0000-0000E7000000}"/>
    <cellStyle name="20 % – Zvýraznění4 20" xfId="233" xr:uid="{00000000-0005-0000-0000-0000E8000000}"/>
    <cellStyle name="20 % – Zvýraznění4 20 2" xfId="234" xr:uid="{00000000-0005-0000-0000-0000E9000000}"/>
    <cellStyle name="20 % – Zvýraznění4 21" xfId="235" xr:uid="{00000000-0005-0000-0000-0000EA000000}"/>
    <cellStyle name="20 % – Zvýraznění4 21 2" xfId="236" xr:uid="{00000000-0005-0000-0000-0000EB000000}"/>
    <cellStyle name="20 % – Zvýraznění4 22" xfId="237" xr:uid="{00000000-0005-0000-0000-0000EC000000}"/>
    <cellStyle name="20 % – Zvýraznění4 22 2" xfId="238" xr:uid="{00000000-0005-0000-0000-0000ED000000}"/>
    <cellStyle name="20 % – Zvýraznění4 23" xfId="239" xr:uid="{00000000-0005-0000-0000-0000EE000000}"/>
    <cellStyle name="20 % – Zvýraznění4 23 2" xfId="240" xr:uid="{00000000-0005-0000-0000-0000EF000000}"/>
    <cellStyle name="20 % – Zvýraznění4 24" xfId="241" xr:uid="{00000000-0005-0000-0000-0000F0000000}"/>
    <cellStyle name="20 % – Zvýraznění4 24 2" xfId="242" xr:uid="{00000000-0005-0000-0000-0000F1000000}"/>
    <cellStyle name="20 % – Zvýraznění4 25" xfId="243" xr:uid="{00000000-0005-0000-0000-0000F2000000}"/>
    <cellStyle name="20 % – Zvýraznění4 25 2" xfId="244" xr:uid="{00000000-0005-0000-0000-0000F3000000}"/>
    <cellStyle name="20 % – Zvýraznění4 26" xfId="245" xr:uid="{00000000-0005-0000-0000-0000F4000000}"/>
    <cellStyle name="20 % – Zvýraznění4 26 2" xfId="246" xr:uid="{00000000-0005-0000-0000-0000F5000000}"/>
    <cellStyle name="20 % – Zvýraznění4 27" xfId="247" xr:uid="{00000000-0005-0000-0000-0000F6000000}"/>
    <cellStyle name="20 % – Zvýraznění4 27 2" xfId="248" xr:uid="{00000000-0005-0000-0000-0000F7000000}"/>
    <cellStyle name="20 % – Zvýraznění4 28" xfId="249" xr:uid="{00000000-0005-0000-0000-0000F8000000}"/>
    <cellStyle name="20 % – Zvýraznění4 28 2" xfId="250" xr:uid="{00000000-0005-0000-0000-0000F9000000}"/>
    <cellStyle name="20 % – Zvýraznění4 29" xfId="251" xr:uid="{00000000-0005-0000-0000-0000FA000000}"/>
    <cellStyle name="20 % – Zvýraznění4 29 2" xfId="252" xr:uid="{00000000-0005-0000-0000-0000FB000000}"/>
    <cellStyle name="20 % – Zvýraznění4 3" xfId="253" xr:uid="{00000000-0005-0000-0000-0000FC000000}"/>
    <cellStyle name="20 % – Zvýraznění4 3 2" xfId="254" xr:uid="{00000000-0005-0000-0000-0000FD000000}"/>
    <cellStyle name="20 % – Zvýraznění4 3 2 2" xfId="255" xr:uid="{00000000-0005-0000-0000-0000FE000000}"/>
    <cellStyle name="20 % – Zvýraznění4 3 3" xfId="256" xr:uid="{00000000-0005-0000-0000-0000FF000000}"/>
    <cellStyle name="20 % – Zvýraznění4 3 4" xfId="257" xr:uid="{00000000-0005-0000-0000-000000010000}"/>
    <cellStyle name="20 % – Zvýraznění4 30" xfId="258" xr:uid="{00000000-0005-0000-0000-000001010000}"/>
    <cellStyle name="20 % – Zvýraznění4 30 2" xfId="259" xr:uid="{00000000-0005-0000-0000-000002010000}"/>
    <cellStyle name="20 % – Zvýraznění4 31" xfId="260" xr:uid="{00000000-0005-0000-0000-000003010000}"/>
    <cellStyle name="20 % – Zvýraznění4 31 2" xfId="261" xr:uid="{00000000-0005-0000-0000-000004010000}"/>
    <cellStyle name="20 % – Zvýraznění4 32" xfId="262" xr:uid="{00000000-0005-0000-0000-000005010000}"/>
    <cellStyle name="20 % – Zvýraznění4 32 2" xfId="263" xr:uid="{00000000-0005-0000-0000-000006010000}"/>
    <cellStyle name="20 % – Zvýraznění4 33" xfId="264" xr:uid="{00000000-0005-0000-0000-000007010000}"/>
    <cellStyle name="20 % – Zvýraznění4 4" xfId="265" xr:uid="{00000000-0005-0000-0000-000008010000}"/>
    <cellStyle name="20 % – Zvýraznění4 4 2" xfId="266" xr:uid="{00000000-0005-0000-0000-000009010000}"/>
    <cellStyle name="20 % – Zvýraznění4 5" xfId="267" xr:uid="{00000000-0005-0000-0000-00000A010000}"/>
    <cellStyle name="20 % – Zvýraznění4 5 2" xfId="268" xr:uid="{00000000-0005-0000-0000-00000B010000}"/>
    <cellStyle name="20 % – Zvýraznění4 6" xfId="269" xr:uid="{00000000-0005-0000-0000-00000C010000}"/>
    <cellStyle name="20 % – Zvýraznění4 6 2" xfId="270" xr:uid="{00000000-0005-0000-0000-00000D010000}"/>
    <cellStyle name="20 % – Zvýraznění4 7" xfId="271" xr:uid="{00000000-0005-0000-0000-00000E010000}"/>
    <cellStyle name="20 % – Zvýraznění4 7 2" xfId="272" xr:uid="{00000000-0005-0000-0000-00000F010000}"/>
    <cellStyle name="20 % – Zvýraznění4 8" xfId="273" xr:uid="{00000000-0005-0000-0000-000010010000}"/>
    <cellStyle name="20 % – Zvýraznění4 8 2" xfId="274" xr:uid="{00000000-0005-0000-0000-000011010000}"/>
    <cellStyle name="20 % – Zvýraznění4 9" xfId="275" xr:uid="{00000000-0005-0000-0000-000012010000}"/>
    <cellStyle name="20 % – Zvýraznění4 9 2" xfId="276" xr:uid="{00000000-0005-0000-0000-000013010000}"/>
    <cellStyle name="20 % – Zvýraznění5 10" xfId="277" xr:uid="{00000000-0005-0000-0000-000014010000}"/>
    <cellStyle name="20 % – Zvýraznění5 10 2" xfId="278" xr:uid="{00000000-0005-0000-0000-000015010000}"/>
    <cellStyle name="20 % – Zvýraznění5 11" xfId="279" xr:uid="{00000000-0005-0000-0000-000016010000}"/>
    <cellStyle name="20 % – Zvýraznění5 11 2" xfId="280" xr:uid="{00000000-0005-0000-0000-000017010000}"/>
    <cellStyle name="20 % – Zvýraznění5 12" xfId="281" xr:uid="{00000000-0005-0000-0000-000018010000}"/>
    <cellStyle name="20 % – Zvýraznění5 12 2" xfId="282" xr:uid="{00000000-0005-0000-0000-000019010000}"/>
    <cellStyle name="20 % – Zvýraznění5 13" xfId="283" xr:uid="{00000000-0005-0000-0000-00001A010000}"/>
    <cellStyle name="20 % – Zvýraznění5 13 2" xfId="284" xr:uid="{00000000-0005-0000-0000-00001B010000}"/>
    <cellStyle name="20 % – Zvýraznění5 14" xfId="285" xr:uid="{00000000-0005-0000-0000-00001C010000}"/>
    <cellStyle name="20 % – Zvýraznění5 14 2" xfId="286" xr:uid="{00000000-0005-0000-0000-00001D010000}"/>
    <cellStyle name="20 % – Zvýraznění5 15" xfId="287" xr:uid="{00000000-0005-0000-0000-00001E010000}"/>
    <cellStyle name="20 % – Zvýraznění5 15 2" xfId="288" xr:uid="{00000000-0005-0000-0000-00001F010000}"/>
    <cellStyle name="20 % – Zvýraznění5 16" xfId="289" xr:uid="{00000000-0005-0000-0000-000020010000}"/>
    <cellStyle name="20 % – Zvýraznění5 16 2" xfId="290" xr:uid="{00000000-0005-0000-0000-000021010000}"/>
    <cellStyle name="20 % – Zvýraznění5 17" xfId="291" xr:uid="{00000000-0005-0000-0000-000022010000}"/>
    <cellStyle name="20 % – Zvýraznění5 17 2" xfId="292" xr:uid="{00000000-0005-0000-0000-000023010000}"/>
    <cellStyle name="20 % – Zvýraznění5 18" xfId="293" xr:uid="{00000000-0005-0000-0000-000024010000}"/>
    <cellStyle name="20 % – Zvýraznění5 18 2" xfId="294" xr:uid="{00000000-0005-0000-0000-000025010000}"/>
    <cellStyle name="20 % – Zvýraznění5 19" xfId="295" xr:uid="{00000000-0005-0000-0000-000026010000}"/>
    <cellStyle name="20 % – Zvýraznění5 19 2" xfId="296" xr:uid="{00000000-0005-0000-0000-000027010000}"/>
    <cellStyle name="20 % – Zvýraznění5 2" xfId="297" xr:uid="{00000000-0005-0000-0000-000028010000}"/>
    <cellStyle name="20 % – Zvýraznění5 2 2" xfId="298" xr:uid="{00000000-0005-0000-0000-000029010000}"/>
    <cellStyle name="20 % – Zvýraznění5 2 2 2" xfId="299" xr:uid="{00000000-0005-0000-0000-00002A010000}"/>
    <cellStyle name="20 % – Zvýraznění5 2 3" xfId="300" xr:uid="{00000000-0005-0000-0000-00002B010000}"/>
    <cellStyle name="20 % – Zvýraznění5 2 4" xfId="301" xr:uid="{00000000-0005-0000-0000-00002C010000}"/>
    <cellStyle name="20 % – Zvýraznění5 20" xfId="302" xr:uid="{00000000-0005-0000-0000-00002D010000}"/>
    <cellStyle name="20 % – Zvýraznění5 20 2" xfId="303" xr:uid="{00000000-0005-0000-0000-00002E010000}"/>
    <cellStyle name="20 % – Zvýraznění5 21" xfId="304" xr:uid="{00000000-0005-0000-0000-00002F010000}"/>
    <cellStyle name="20 % – Zvýraznění5 21 2" xfId="305" xr:uid="{00000000-0005-0000-0000-000030010000}"/>
    <cellStyle name="20 % – Zvýraznění5 22" xfId="306" xr:uid="{00000000-0005-0000-0000-000031010000}"/>
    <cellStyle name="20 % – Zvýraznění5 22 2" xfId="307" xr:uid="{00000000-0005-0000-0000-000032010000}"/>
    <cellStyle name="20 % – Zvýraznění5 23" xfId="308" xr:uid="{00000000-0005-0000-0000-000033010000}"/>
    <cellStyle name="20 % – Zvýraznění5 23 2" xfId="309" xr:uid="{00000000-0005-0000-0000-000034010000}"/>
    <cellStyle name="20 % – Zvýraznění5 24" xfId="310" xr:uid="{00000000-0005-0000-0000-000035010000}"/>
    <cellStyle name="20 % – Zvýraznění5 24 2" xfId="311" xr:uid="{00000000-0005-0000-0000-000036010000}"/>
    <cellStyle name="20 % – Zvýraznění5 25" xfId="312" xr:uid="{00000000-0005-0000-0000-000037010000}"/>
    <cellStyle name="20 % – Zvýraznění5 25 2" xfId="313" xr:uid="{00000000-0005-0000-0000-000038010000}"/>
    <cellStyle name="20 % – Zvýraznění5 26" xfId="314" xr:uid="{00000000-0005-0000-0000-000039010000}"/>
    <cellStyle name="20 % – Zvýraznění5 26 2" xfId="315" xr:uid="{00000000-0005-0000-0000-00003A010000}"/>
    <cellStyle name="20 % – Zvýraznění5 27" xfId="316" xr:uid="{00000000-0005-0000-0000-00003B010000}"/>
    <cellStyle name="20 % – Zvýraznění5 27 2" xfId="317" xr:uid="{00000000-0005-0000-0000-00003C010000}"/>
    <cellStyle name="20 % – Zvýraznění5 28" xfId="318" xr:uid="{00000000-0005-0000-0000-00003D010000}"/>
    <cellStyle name="20 % – Zvýraznění5 28 2" xfId="319" xr:uid="{00000000-0005-0000-0000-00003E010000}"/>
    <cellStyle name="20 % – Zvýraznění5 29" xfId="320" xr:uid="{00000000-0005-0000-0000-00003F010000}"/>
    <cellStyle name="20 % – Zvýraznění5 29 2" xfId="321" xr:uid="{00000000-0005-0000-0000-000040010000}"/>
    <cellStyle name="20 % – Zvýraznění5 3" xfId="322" xr:uid="{00000000-0005-0000-0000-000041010000}"/>
    <cellStyle name="20 % – Zvýraznění5 3 2" xfId="323" xr:uid="{00000000-0005-0000-0000-000042010000}"/>
    <cellStyle name="20 % – Zvýraznění5 3 2 2" xfId="324" xr:uid="{00000000-0005-0000-0000-000043010000}"/>
    <cellStyle name="20 % – Zvýraznění5 3 3" xfId="325" xr:uid="{00000000-0005-0000-0000-000044010000}"/>
    <cellStyle name="20 % – Zvýraznění5 3 4" xfId="326" xr:uid="{00000000-0005-0000-0000-000045010000}"/>
    <cellStyle name="20 % – Zvýraznění5 30" xfId="327" xr:uid="{00000000-0005-0000-0000-000046010000}"/>
    <cellStyle name="20 % – Zvýraznění5 30 2" xfId="328" xr:uid="{00000000-0005-0000-0000-000047010000}"/>
    <cellStyle name="20 % – Zvýraznění5 31" xfId="329" xr:uid="{00000000-0005-0000-0000-000048010000}"/>
    <cellStyle name="20 % – Zvýraznění5 31 2" xfId="330" xr:uid="{00000000-0005-0000-0000-000049010000}"/>
    <cellStyle name="20 % – Zvýraznění5 32" xfId="331" xr:uid="{00000000-0005-0000-0000-00004A010000}"/>
    <cellStyle name="20 % – Zvýraznění5 32 2" xfId="332" xr:uid="{00000000-0005-0000-0000-00004B010000}"/>
    <cellStyle name="20 % – Zvýraznění5 33" xfId="333" xr:uid="{00000000-0005-0000-0000-00004C010000}"/>
    <cellStyle name="20 % – Zvýraznění5 4" xfId="334" xr:uid="{00000000-0005-0000-0000-00004D010000}"/>
    <cellStyle name="20 % – Zvýraznění5 4 2" xfId="335" xr:uid="{00000000-0005-0000-0000-00004E010000}"/>
    <cellStyle name="20 % – Zvýraznění5 5" xfId="336" xr:uid="{00000000-0005-0000-0000-00004F010000}"/>
    <cellStyle name="20 % – Zvýraznění5 5 2" xfId="337" xr:uid="{00000000-0005-0000-0000-000050010000}"/>
    <cellStyle name="20 % – Zvýraznění5 6" xfId="338" xr:uid="{00000000-0005-0000-0000-000051010000}"/>
    <cellStyle name="20 % – Zvýraznění5 6 2" xfId="339" xr:uid="{00000000-0005-0000-0000-000052010000}"/>
    <cellStyle name="20 % – Zvýraznění5 7" xfId="340" xr:uid="{00000000-0005-0000-0000-000053010000}"/>
    <cellStyle name="20 % – Zvýraznění5 7 2" xfId="341" xr:uid="{00000000-0005-0000-0000-000054010000}"/>
    <cellStyle name="20 % – Zvýraznění5 8" xfId="342" xr:uid="{00000000-0005-0000-0000-000055010000}"/>
    <cellStyle name="20 % – Zvýraznění5 8 2" xfId="343" xr:uid="{00000000-0005-0000-0000-000056010000}"/>
    <cellStyle name="20 % – Zvýraznění5 9" xfId="344" xr:uid="{00000000-0005-0000-0000-000057010000}"/>
    <cellStyle name="20 % – Zvýraznění5 9 2" xfId="345" xr:uid="{00000000-0005-0000-0000-000058010000}"/>
    <cellStyle name="20 % – Zvýraznění6 10" xfId="346" xr:uid="{00000000-0005-0000-0000-000059010000}"/>
    <cellStyle name="20 % – Zvýraznění6 10 2" xfId="347" xr:uid="{00000000-0005-0000-0000-00005A010000}"/>
    <cellStyle name="20 % – Zvýraznění6 11" xfId="348" xr:uid="{00000000-0005-0000-0000-00005B010000}"/>
    <cellStyle name="20 % – Zvýraznění6 11 2" xfId="349" xr:uid="{00000000-0005-0000-0000-00005C010000}"/>
    <cellStyle name="20 % – Zvýraznění6 12" xfId="350" xr:uid="{00000000-0005-0000-0000-00005D010000}"/>
    <cellStyle name="20 % – Zvýraznění6 12 2" xfId="351" xr:uid="{00000000-0005-0000-0000-00005E010000}"/>
    <cellStyle name="20 % – Zvýraznění6 13" xfId="352" xr:uid="{00000000-0005-0000-0000-00005F010000}"/>
    <cellStyle name="20 % – Zvýraznění6 13 2" xfId="353" xr:uid="{00000000-0005-0000-0000-000060010000}"/>
    <cellStyle name="20 % – Zvýraznění6 14" xfId="354" xr:uid="{00000000-0005-0000-0000-000061010000}"/>
    <cellStyle name="20 % – Zvýraznění6 14 2" xfId="355" xr:uid="{00000000-0005-0000-0000-000062010000}"/>
    <cellStyle name="20 % – Zvýraznění6 15" xfId="356" xr:uid="{00000000-0005-0000-0000-000063010000}"/>
    <cellStyle name="20 % – Zvýraznění6 15 2" xfId="357" xr:uid="{00000000-0005-0000-0000-000064010000}"/>
    <cellStyle name="20 % – Zvýraznění6 16" xfId="358" xr:uid="{00000000-0005-0000-0000-000065010000}"/>
    <cellStyle name="20 % – Zvýraznění6 16 2" xfId="359" xr:uid="{00000000-0005-0000-0000-000066010000}"/>
    <cellStyle name="20 % – Zvýraznění6 17" xfId="360" xr:uid="{00000000-0005-0000-0000-000067010000}"/>
    <cellStyle name="20 % – Zvýraznění6 17 2" xfId="361" xr:uid="{00000000-0005-0000-0000-000068010000}"/>
    <cellStyle name="20 % – Zvýraznění6 18" xfId="362" xr:uid="{00000000-0005-0000-0000-000069010000}"/>
    <cellStyle name="20 % – Zvýraznění6 18 2" xfId="363" xr:uid="{00000000-0005-0000-0000-00006A010000}"/>
    <cellStyle name="20 % – Zvýraznění6 19" xfId="364" xr:uid="{00000000-0005-0000-0000-00006B010000}"/>
    <cellStyle name="20 % – Zvýraznění6 19 2" xfId="365" xr:uid="{00000000-0005-0000-0000-00006C010000}"/>
    <cellStyle name="20 % – Zvýraznění6 2" xfId="366" xr:uid="{00000000-0005-0000-0000-00006D010000}"/>
    <cellStyle name="20 % – Zvýraznění6 2 2" xfId="367" xr:uid="{00000000-0005-0000-0000-00006E010000}"/>
    <cellStyle name="20 % – Zvýraznění6 2 2 2" xfId="368" xr:uid="{00000000-0005-0000-0000-00006F010000}"/>
    <cellStyle name="20 % – Zvýraznění6 2 3" xfId="369" xr:uid="{00000000-0005-0000-0000-000070010000}"/>
    <cellStyle name="20 % – Zvýraznění6 2 4" xfId="370" xr:uid="{00000000-0005-0000-0000-000071010000}"/>
    <cellStyle name="20 % – Zvýraznění6 20" xfId="371" xr:uid="{00000000-0005-0000-0000-000072010000}"/>
    <cellStyle name="20 % – Zvýraznění6 20 2" xfId="372" xr:uid="{00000000-0005-0000-0000-000073010000}"/>
    <cellStyle name="20 % – Zvýraznění6 21" xfId="373" xr:uid="{00000000-0005-0000-0000-000074010000}"/>
    <cellStyle name="20 % – Zvýraznění6 21 2" xfId="374" xr:uid="{00000000-0005-0000-0000-000075010000}"/>
    <cellStyle name="20 % – Zvýraznění6 22" xfId="375" xr:uid="{00000000-0005-0000-0000-000076010000}"/>
    <cellStyle name="20 % – Zvýraznění6 22 2" xfId="376" xr:uid="{00000000-0005-0000-0000-000077010000}"/>
    <cellStyle name="20 % – Zvýraznění6 23" xfId="377" xr:uid="{00000000-0005-0000-0000-000078010000}"/>
    <cellStyle name="20 % – Zvýraznění6 23 2" xfId="378" xr:uid="{00000000-0005-0000-0000-000079010000}"/>
    <cellStyle name="20 % – Zvýraznění6 24" xfId="379" xr:uid="{00000000-0005-0000-0000-00007A010000}"/>
    <cellStyle name="20 % – Zvýraznění6 24 2" xfId="380" xr:uid="{00000000-0005-0000-0000-00007B010000}"/>
    <cellStyle name="20 % – Zvýraznění6 25" xfId="381" xr:uid="{00000000-0005-0000-0000-00007C010000}"/>
    <cellStyle name="20 % – Zvýraznění6 25 2" xfId="382" xr:uid="{00000000-0005-0000-0000-00007D010000}"/>
    <cellStyle name="20 % – Zvýraznění6 26" xfId="383" xr:uid="{00000000-0005-0000-0000-00007E010000}"/>
    <cellStyle name="20 % – Zvýraznění6 26 2" xfId="384" xr:uid="{00000000-0005-0000-0000-00007F010000}"/>
    <cellStyle name="20 % – Zvýraznění6 27" xfId="385" xr:uid="{00000000-0005-0000-0000-000080010000}"/>
    <cellStyle name="20 % – Zvýraznění6 27 2" xfId="386" xr:uid="{00000000-0005-0000-0000-000081010000}"/>
    <cellStyle name="20 % – Zvýraznění6 28" xfId="387" xr:uid="{00000000-0005-0000-0000-000082010000}"/>
    <cellStyle name="20 % – Zvýraznění6 28 2" xfId="388" xr:uid="{00000000-0005-0000-0000-000083010000}"/>
    <cellStyle name="20 % – Zvýraznění6 29" xfId="389" xr:uid="{00000000-0005-0000-0000-000084010000}"/>
    <cellStyle name="20 % – Zvýraznění6 29 2" xfId="390" xr:uid="{00000000-0005-0000-0000-000085010000}"/>
    <cellStyle name="20 % – Zvýraznění6 3" xfId="391" xr:uid="{00000000-0005-0000-0000-000086010000}"/>
    <cellStyle name="20 % – Zvýraznění6 3 2" xfId="392" xr:uid="{00000000-0005-0000-0000-000087010000}"/>
    <cellStyle name="20 % – Zvýraznění6 3 2 2" xfId="393" xr:uid="{00000000-0005-0000-0000-000088010000}"/>
    <cellStyle name="20 % – Zvýraznění6 3 3" xfId="394" xr:uid="{00000000-0005-0000-0000-000089010000}"/>
    <cellStyle name="20 % – Zvýraznění6 3 4" xfId="395" xr:uid="{00000000-0005-0000-0000-00008A010000}"/>
    <cellStyle name="20 % – Zvýraznění6 30" xfId="396" xr:uid="{00000000-0005-0000-0000-00008B010000}"/>
    <cellStyle name="20 % – Zvýraznění6 30 2" xfId="397" xr:uid="{00000000-0005-0000-0000-00008C010000}"/>
    <cellStyle name="20 % – Zvýraznění6 31" xfId="398" xr:uid="{00000000-0005-0000-0000-00008D010000}"/>
    <cellStyle name="20 % – Zvýraznění6 31 2" xfId="399" xr:uid="{00000000-0005-0000-0000-00008E010000}"/>
    <cellStyle name="20 % – Zvýraznění6 32" xfId="400" xr:uid="{00000000-0005-0000-0000-00008F010000}"/>
    <cellStyle name="20 % – Zvýraznění6 32 2" xfId="401" xr:uid="{00000000-0005-0000-0000-000090010000}"/>
    <cellStyle name="20 % – Zvýraznění6 33" xfId="402" xr:uid="{00000000-0005-0000-0000-000091010000}"/>
    <cellStyle name="20 % – Zvýraznění6 4" xfId="403" xr:uid="{00000000-0005-0000-0000-000092010000}"/>
    <cellStyle name="20 % – Zvýraznění6 4 2" xfId="404" xr:uid="{00000000-0005-0000-0000-000093010000}"/>
    <cellStyle name="20 % – Zvýraznění6 5" xfId="405" xr:uid="{00000000-0005-0000-0000-000094010000}"/>
    <cellStyle name="20 % – Zvýraznění6 5 2" xfId="406" xr:uid="{00000000-0005-0000-0000-000095010000}"/>
    <cellStyle name="20 % – Zvýraznění6 6" xfId="407" xr:uid="{00000000-0005-0000-0000-000096010000}"/>
    <cellStyle name="20 % – Zvýraznění6 6 2" xfId="408" xr:uid="{00000000-0005-0000-0000-000097010000}"/>
    <cellStyle name="20 % – Zvýraznění6 7" xfId="409" xr:uid="{00000000-0005-0000-0000-000098010000}"/>
    <cellStyle name="20 % – Zvýraznění6 7 2" xfId="410" xr:uid="{00000000-0005-0000-0000-000099010000}"/>
    <cellStyle name="20 % – Zvýraznění6 8" xfId="411" xr:uid="{00000000-0005-0000-0000-00009A010000}"/>
    <cellStyle name="20 % – Zvýraznění6 8 2" xfId="412" xr:uid="{00000000-0005-0000-0000-00009B010000}"/>
    <cellStyle name="20 % – Zvýraznění6 9" xfId="413" xr:uid="{00000000-0005-0000-0000-00009C010000}"/>
    <cellStyle name="20 % – Zvýraznění6 9 2" xfId="414" xr:uid="{00000000-0005-0000-0000-00009D010000}"/>
    <cellStyle name="40 % – Zvýraznění1 10" xfId="415" xr:uid="{00000000-0005-0000-0000-00009E010000}"/>
    <cellStyle name="40 % – Zvýraznění1 10 2" xfId="416" xr:uid="{00000000-0005-0000-0000-00009F010000}"/>
    <cellStyle name="40 % – Zvýraznění1 11" xfId="417" xr:uid="{00000000-0005-0000-0000-0000A0010000}"/>
    <cellStyle name="40 % – Zvýraznění1 11 2" xfId="418" xr:uid="{00000000-0005-0000-0000-0000A1010000}"/>
    <cellStyle name="40 % – Zvýraznění1 12" xfId="419" xr:uid="{00000000-0005-0000-0000-0000A2010000}"/>
    <cellStyle name="40 % – Zvýraznění1 12 2" xfId="420" xr:uid="{00000000-0005-0000-0000-0000A3010000}"/>
    <cellStyle name="40 % – Zvýraznění1 13" xfId="421" xr:uid="{00000000-0005-0000-0000-0000A4010000}"/>
    <cellStyle name="40 % – Zvýraznění1 13 2" xfId="422" xr:uid="{00000000-0005-0000-0000-0000A5010000}"/>
    <cellStyle name="40 % – Zvýraznění1 14" xfId="423" xr:uid="{00000000-0005-0000-0000-0000A6010000}"/>
    <cellStyle name="40 % – Zvýraznění1 14 2" xfId="424" xr:uid="{00000000-0005-0000-0000-0000A7010000}"/>
    <cellStyle name="40 % – Zvýraznění1 15" xfId="425" xr:uid="{00000000-0005-0000-0000-0000A8010000}"/>
    <cellStyle name="40 % – Zvýraznění1 15 2" xfId="426" xr:uid="{00000000-0005-0000-0000-0000A9010000}"/>
    <cellStyle name="40 % – Zvýraznění1 16" xfId="427" xr:uid="{00000000-0005-0000-0000-0000AA010000}"/>
    <cellStyle name="40 % – Zvýraznění1 16 2" xfId="428" xr:uid="{00000000-0005-0000-0000-0000AB010000}"/>
    <cellStyle name="40 % – Zvýraznění1 17" xfId="429" xr:uid="{00000000-0005-0000-0000-0000AC010000}"/>
    <cellStyle name="40 % – Zvýraznění1 17 2" xfId="430" xr:uid="{00000000-0005-0000-0000-0000AD010000}"/>
    <cellStyle name="40 % – Zvýraznění1 18" xfId="431" xr:uid="{00000000-0005-0000-0000-0000AE010000}"/>
    <cellStyle name="40 % – Zvýraznění1 18 2" xfId="432" xr:uid="{00000000-0005-0000-0000-0000AF010000}"/>
    <cellStyle name="40 % – Zvýraznění1 19" xfId="433" xr:uid="{00000000-0005-0000-0000-0000B0010000}"/>
    <cellStyle name="40 % – Zvýraznění1 19 2" xfId="434" xr:uid="{00000000-0005-0000-0000-0000B1010000}"/>
    <cellStyle name="40 % – Zvýraznění1 2" xfId="435" xr:uid="{00000000-0005-0000-0000-0000B2010000}"/>
    <cellStyle name="40 % – Zvýraznění1 2 2" xfId="436" xr:uid="{00000000-0005-0000-0000-0000B3010000}"/>
    <cellStyle name="40 % – Zvýraznění1 2 2 2" xfId="437" xr:uid="{00000000-0005-0000-0000-0000B4010000}"/>
    <cellStyle name="40 % – Zvýraznění1 2 3" xfId="438" xr:uid="{00000000-0005-0000-0000-0000B5010000}"/>
    <cellStyle name="40 % – Zvýraznění1 2 4" xfId="439" xr:uid="{00000000-0005-0000-0000-0000B6010000}"/>
    <cellStyle name="40 % – Zvýraznění1 20" xfId="440" xr:uid="{00000000-0005-0000-0000-0000B7010000}"/>
    <cellStyle name="40 % – Zvýraznění1 20 2" xfId="441" xr:uid="{00000000-0005-0000-0000-0000B8010000}"/>
    <cellStyle name="40 % – Zvýraznění1 21" xfId="442" xr:uid="{00000000-0005-0000-0000-0000B9010000}"/>
    <cellStyle name="40 % – Zvýraznění1 21 2" xfId="443" xr:uid="{00000000-0005-0000-0000-0000BA010000}"/>
    <cellStyle name="40 % – Zvýraznění1 22" xfId="444" xr:uid="{00000000-0005-0000-0000-0000BB010000}"/>
    <cellStyle name="40 % – Zvýraznění1 22 2" xfId="445" xr:uid="{00000000-0005-0000-0000-0000BC010000}"/>
    <cellStyle name="40 % – Zvýraznění1 23" xfId="446" xr:uid="{00000000-0005-0000-0000-0000BD010000}"/>
    <cellStyle name="40 % – Zvýraznění1 23 2" xfId="447" xr:uid="{00000000-0005-0000-0000-0000BE010000}"/>
    <cellStyle name="40 % – Zvýraznění1 24" xfId="448" xr:uid="{00000000-0005-0000-0000-0000BF010000}"/>
    <cellStyle name="40 % – Zvýraznění1 24 2" xfId="449" xr:uid="{00000000-0005-0000-0000-0000C0010000}"/>
    <cellStyle name="40 % – Zvýraznění1 25" xfId="450" xr:uid="{00000000-0005-0000-0000-0000C1010000}"/>
    <cellStyle name="40 % – Zvýraznění1 25 2" xfId="451" xr:uid="{00000000-0005-0000-0000-0000C2010000}"/>
    <cellStyle name="40 % – Zvýraznění1 26" xfId="452" xr:uid="{00000000-0005-0000-0000-0000C3010000}"/>
    <cellStyle name="40 % – Zvýraznění1 26 2" xfId="453" xr:uid="{00000000-0005-0000-0000-0000C4010000}"/>
    <cellStyle name="40 % – Zvýraznění1 27" xfId="454" xr:uid="{00000000-0005-0000-0000-0000C5010000}"/>
    <cellStyle name="40 % – Zvýraznění1 27 2" xfId="455" xr:uid="{00000000-0005-0000-0000-0000C6010000}"/>
    <cellStyle name="40 % – Zvýraznění1 28" xfId="456" xr:uid="{00000000-0005-0000-0000-0000C7010000}"/>
    <cellStyle name="40 % – Zvýraznění1 28 2" xfId="457" xr:uid="{00000000-0005-0000-0000-0000C8010000}"/>
    <cellStyle name="40 % – Zvýraznění1 29" xfId="458" xr:uid="{00000000-0005-0000-0000-0000C9010000}"/>
    <cellStyle name="40 % – Zvýraznění1 29 2" xfId="459" xr:uid="{00000000-0005-0000-0000-0000CA010000}"/>
    <cellStyle name="40 % – Zvýraznění1 3" xfId="460" xr:uid="{00000000-0005-0000-0000-0000CB010000}"/>
    <cellStyle name="40 % – Zvýraznění1 3 2" xfId="461" xr:uid="{00000000-0005-0000-0000-0000CC010000}"/>
    <cellStyle name="40 % – Zvýraznění1 3 2 2" xfId="462" xr:uid="{00000000-0005-0000-0000-0000CD010000}"/>
    <cellStyle name="40 % – Zvýraznění1 3 3" xfId="463" xr:uid="{00000000-0005-0000-0000-0000CE010000}"/>
    <cellStyle name="40 % – Zvýraznění1 3 4" xfId="464" xr:uid="{00000000-0005-0000-0000-0000CF010000}"/>
    <cellStyle name="40 % – Zvýraznění1 30" xfId="465" xr:uid="{00000000-0005-0000-0000-0000D0010000}"/>
    <cellStyle name="40 % – Zvýraznění1 30 2" xfId="466" xr:uid="{00000000-0005-0000-0000-0000D1010000}"/>
    <cellStyle name="40 % – Zvýraznění1 31" xfId="467" xr:uid="{00000000-0005-0000-0000-0000D2010000}"/>
    <cellStyle name="40 % – Zvýraznění1 31 2" xfId="468" xr:uid="{00000000-0005-0000-0000-0000D3010000}"/>
    <cellStyle name="40 % – Zvýraznění1 32" xfId="469" xr:uid="{00000000-0005-0000-0000-0000D4010000}"/>
    <cellStyle name="40 % – Zvýraznění1 32 2" xfId="470" xr:uid="{00000000-0005-0000-0000-0000D5010000}"/>
    <cellStyle name="40 % – Zvýraznění1 33" xfId="471" xr:uid="{00000000-0005-0000-0000-0000D6010000}"/>
    <cellStyle name="40 % – Zvýraznění1 4" xfId="472" xr:uid="{00000000-0005-0000-0000-0000D7010000}"/>
    <cellStyle name="40 % – Zvýraznění1 4 2" xfId="473" xr:uid="{00000000-0005-0000-0000-0000D8010000}"/>
    <cellStyle name="40 % – Zvýraznění1 5" xfId="474" xr:uid="{00000000-0005-0000-0000-0000D9010000}"/>
    <cellStyle name="40 % – Zvýraznění1 5 2" xfId="475" xr:uid="{00000000-0005-0000-0000-0000DA010000}"/>
    <cellStyle name="40 % – Zvýraznění1 6" xfId="476" xr:uid="{00000000-0005-0000-0000-0000DB010000}"/>
    <cellStyle name="40 % – Zvýraznění1 6 2" xfId="477" xr:uid="{00000000-0005-0000-0000-0000DC010000}"/>
    <cellStyle name="40 % – Zvýraznění1 7" xfId="478" xr:uid="{00000000-0005-0000-0000-0000DD010000}"/>
    <cellStyle name="40 % – Zvýraznění1 7 2" xfId="479" xr:uid="{00000000-0005-0000-0000-0000DE010000}"/>
    <cellStyle name="40 % – Zvýraznění1 8" xfId="480" xr:uid="{00000000-0005-0000-0000-0000DF010000}"/>
    <cellStyle name="40 % – Zvýraznění1 8 2" xfId="481" xr:uid="{00000000-0005-0000-0000-0000E0010000}"/>
    <cellStyle name="40 % – Zvýraznění1 9" xfId="482" xr:uid="{00000000-0005-0000-0000-0000E1010000}"/>
    <cellStyle name="40 % – Zvýraznění1 9 2" xfId="483" xr:uid="{00000000-0005-0000-0000-0000E2010000}"/>
    <cellStyle name="40 % – Zvýraznění2 10" xfId="484" xr:uid="{00000000-0005-0000-0000-0000E3010000}"/>
    <cellStyle name="40 % – Zvýraznění2 10 2" xfId="485" xr:uid="{00000000-0005-0000-0000-0000E4010000}"/>
    <cellStyle name="40 % – Zvýraznění2 11" xfId="486" xr:uid="{00000000-0005-0000-0000-0000E5010000}"/>
    <cellStyle name="40 % – Zvýraznění2 11 2" xfId="487" xr:uid="{00000000-0005-0000-0000-0000E6010000}"/>
    <cellStyle name="40 % – Zvýraznění2 12" xfId="488" xr:uid="{00000000-0005-0000-0000-0000E7010000}"/>
    <cellStyle name="40 % – Zvýraznění2 12 2" xfId="489" xr:uid="{00000000-0005-0000-0000-0000E8010000}"/>
    <cellStyle name="40 % – Zvýraznění2 13" xfId="490" xr:uid="{00000000-0005-0000-0000-0000E9010000}"/>
    <cellStyle name="40 % – Zvýraznění2 13 2" xfId="491" xr:uid="{00000000-0005-0000-0000-0000EA010000}"/>
    <cellStyle name="40 % – Zvýraznění2 14" xfId="492" xr:uid="{00000000-0005-0000-0000-0000EB010000}"/>
    <cellStyle name="40 % – Zvýraznění2 14 2" xfId="493" xr:uid="{00000000-0005-0000-0000-0000EC010000}"/>
    <cellStyle name="40 % – Zvýraznění2 15" xfId="494" xr:uid="{00000000-0005-0000-0000-0000ED010000}"/>
    <cellStyle name="40 % – Zvýraznění2 15 2" xfId="495" xr:uid="{00000000-0005-0000-0000-0000EE010000}"/>
    <cellStyle name="40 % – Zvýraznění2 16" xfId="496" xr:uid="{00000000-0005-0000-0000-0000EF010000}"/>
    <cellStyle name="40 % – Zvýraznění2 16 2" xfId="497" xr:uid="{00000000-0005-0000-0000-0000F0010000}"/>
    <cellStyle name="40 % – Zvýraznění2 17" xfId="498" xr:uid="{00000000-0005-0000-0000-0000F1010000}"/>
    <cellStyle name="40 % – Zvýraznění2 17 2" xfId="499" xr:uid="{00000000-0005-0000-0000-0000F2010000}"/>
    <cellStyle name="40 % – Zvýraznění2 18" xfId="500" xr:uid="{00000000-0005-0000-0000-0000F3010000}"/>
    <cellStyle name="40 % – Zvýraznění2 18 2" xfId="501" xr:uid="{00000000-0005-0000-0000-0000F4010000}"/>
    <cellStyle name="40 % – Zvýraznění2 19" xfId="502" xr:uid="{00000000-0005-0000-0000-0000F5010000}"/>
    <cellStyle name="40 % – Zvýraznění2 19 2" xfId="503" xr:uid="{00000000-0005-0000-0000-0000F6010000}"/>
    <cellStyle name="40 % – Zvýraznění2 2" xfId="504" xr:uid="{00000000-0005-0000-0000-0000F7010000}"/>
    <cellStyle name="40 % – Zvýraznění2 2 2" xfId="505" xr:uid="{00000000-0005-0000-0000-0000F8010000}"/>
    <cellStyle name="40 % – Zvýraznění2 2 2 2" xfId="506" xr:uid="{00000000-0005-0000-0000-0000F9010000}"/>
    <cellStyle name="40 % – Zvýraznění2 2 3" xfId="507" xr:uid="{00000000-0005-0000-0000-0000FA010000}"/>
    <cellStyle name="40 % – Zvýraznění2 2 4" xfId="508" xr:uid="{00000000-0005-0000-0000-0000FB010000}"/>
    <cellStyle name="40 % – Zvýraznění2 20" xfId="509" xr:uid="{00000000-0005-0000-0000-0000FC010000}"/>
    <cellStyle name="40 % – Zvýraznění2 20 2" xfId="510" xr:uid="{00000000-0005-0000-0000-0000FD010000}"/>
    <cellStyle name="40 % – Zvýraznění2 21" xfId="511" xr:uid="{00000000-0005-0000-0000-0000FE010000}"/>
    <cellStyle name="40 % – Zvýraznění2 21 2" xfId="512" xr:uid="{00000000-0005-0000-0000-0000FF010000}"/>
    <cellStyle name="40 % – Zvýraznění2 22" xfId="513" xr:uid="{00000000-0005-0000-0000-000000020000}"/>
    <cellStyle name="40 % – Zvýraznění2 22 2" xfId="514" xr:uid="{00000000-0005-0000-0000-000001020000}"/>
    <cellStyle name="40 % – Zvýraznění2 23" xfId="515" xr:uid="{00000000-0005-0000-0000-000002020000}"/>
    <cellStyle name="40 % – Zvýraznění2 23 2" xfId="516" xr:uid="{00000000-0005-0000-0000-000003020000}"/>
    <cellStyle name="40 % – Zvýraznění2 24" xfId="517" xr:uid="{00000000-0005-0000-0000-000004020000}"/>
    <cellStyle name="40 % – Zvýraznění2 24 2" xfId="518" xr:uid="{00000000-0005-0000-0000-000005020000}"/>
    <cellStyle name="40 % – Zvýraznění2 25" xfId="519" xr:uid="{00000000-0005-0000-0000-000006020000}"/>
    <cellStyle name="40 % – Zvýraznění2 25 2" xfId="520" xr:uid="{00000000-0005-0000-0000-000007020000}"/>
    <cellStyle name="40 % – Zvýraznění2 26" xfId="521" xr:uid="{00000000-0005-0000-0000-000008020000}"/>
    <cellStyle name="40 % – Zvýraznění2 26 2" xfId="522" xr:uid="{00000000-0005-0000-0000-000009020000}"/>
    <cellStyle name="40 % – Zvýraznění2 27" xfId="523" xr:uid="{00000000-0005-0000-0000-00000A020000}"/>
    <cellStyle name="40 % – Zvýraznění2 27 2" xfId="524" xr:uid="{00000000-0005-0000-0000-00000B020000}"/>
    <cellStyle name="40 % – Zvýraznění2 28" xfId="525" xr:uid="{00000000-0005-0000-0000-00000C020000}"/>
    <cellStyle name="40 % – Zvýraznění2 28 2" xfId="526" xr:uid="{00000000-0005-0000-0000-00000D020000}"/>
    <cellStyle name="40 % – Zvýraznění2 29" xfId="527" xr:uid="{00000000-0005-0000-0000-00000E020000}"/>
    <cellStyle name="40 % – Zvýraznění2 29 2" xfId="528" xr:uid="{00000000-0005-0000-0000-00000F020000}"/>
    <cellStyle name="40 % – Zvýraznění2 3" xfId="529" xr:uid="{00000000-0005-0000-0000-000010020000}"/>
    <cellStyle name="40 % – Zvýraznění2 3 2" xfId="530" xr:uid="{00000000-0005-0000-0000-000011020000}"/>
    <cellStyle name="40 % – Zvýraznění2 3 2 2" xfId="531" xr:uid="{00000000-0005-0000-0000-000012020000}"/>
    <cellStyle name="40 % – Zvýraznění2 3 3" xfId="532" xr:uid="{00000000-0005-0000-0000-000013020000}"/>
    <cellStyle name="40 % – Zvýraznění2 3 4" xfId="533" xr:uid="{00000000-0005-0000-0000-000014020000}"/>
    <cellStyle name="40 % – Zvýraznění2 30" xfId="534" xr:uid="{00000000-0005-0000-0000-000015020000}"/>
    <cellStyle name="40 % – Zvýraznění2 30 2" xfId="535" xr:uid="{00000000-0005-0000-0000-000016020000}"/>
    <cellStyle name="40 % – Zvýraznění2 31" xfId="536" xr:uid="{00000000-0005-0000-0000-000017020000}"/>
    <cellStyle name="40 % – Zvýraznění2 31 2" xfId="537" xr:uid="{00000000-0005-0000-0000-000018020000}"/>
    <cellStyle name="40 % – Zvýraznění2 32" xfId="538" xr:uid="{00000000-0005-0000-0000-000019020000}"/>
    <cellStyle name="40 % – Zvýraznění2 32 2" xfId="539" xr:uid="{00000000-0005-0000-0000-00001A020000}"/>
    <cellStyle name="40 % – Zvýraznění2 33" xfId="540" xr:uid="{00000000-0005-0000-0000-00001B020000}"/>
    <cellStyle name="40 % – Zvýraznění2 4" xfId="541" xr:uid="{00000000-0005-0000-0000-00001C020000}"/>
    <cellStyle name="40 % – Zvýraznění2 4 2" xfId="542" xr:uid="{00000000-0005-0000-0000-00001D020000}"/>
    <cellStyle name="40 % – Zvýraznění2 5" xfId="543" xr:uid="{00000000-0005-0000-0000-00001E020000}"/>
    <cellStyle name="40 % – Zvýraznění2 5 2" xfId="544" xr:uid="{00000000-0005-0000-0000-00001F020000}"/>
    <cellStyle name="40 % – Zvýraznění2 6" xfId="545" xr:uid="{00000000-0005-0000-0000-000020020000}"/>
    <cellStyle name="40 % – Zvýraznění2 6 2" xfId="546" xr:uid="{00000000-0005-0000-0000-000021020000}"/>
    <cellStyle name="40 % – Zvýraznění2 7" xfId="547" xr:uid="{00000000-0005-0000-0000-000022020000}"/>
    <cellStyle name="40 % – Zvýraznění2 7 2" xfId="548" xr:uid="{00000000-0005-0000-0000-000023020000}"/>
    <cellStyle name="40 % – Zvýraznění2 8" xfId="549" xr:uid="{00000000-0005-0000-0000-000024020000}"/>
    <cellStyle name="40 % – Zvýraznění2 8 2" xfId="550" xr:uid="{00000000-0005-0000-0000-000025020000}"/>
    <cellStyle name="40 % – Zvýraznění2 9" xfId="551" xr:uid="{00000000-0005-0000-0000-000026020000}"/>
    <cellStyle name="40 % – Zvýraznění2 9 2" xfId="552" xr:uid="{00000000-0005-0000-0000-000027020000}"/>
    <cellStyle name="40 % – Zvýraznění3 10" xfId="553" xr:uid="{00000000-0005-0000-0000-000028020000}"/>
    <cellStyle name="40 % – Zvýraznění3 10 2" xfId="554" xr:uid="{00000000-0005-0000-0000-000029020000}"/>
    <cellStyle name="40 % – Zvýraznění3 11" xfId="555" xr:uid="{00000000-0005-0000-0000-00002A020000}"/>
    <cellStyle name="40 % – Zvýraznění3 11 2" xfId="556" xr:uid="{00000000-0005-0000-0000-00002B020000}"/>
    <cellStyle name="40 % – Zvýraznění3 12" xfId="557" xr:uid="{00000000-0005-0000-0000-00002C020000}"/>
    <cellStyle name="40 % – Zvýraznění3 12 2" xfId="558" xr:uid="{00000000-0005-0000-0000-00002D020000}"/>
    <cellStyle name="40 % – Zvýraznění3 13" xfId="559" xr:uid="{00000000-0005-0000-0000-00002E020000}"/>
    <cellStyle name="40 % – Zvýraznění3 13 2" xfId="560" xr:uid="{00000000-0005-0000-0000-00002F020000}"/>
    <cellStyle name="40 % – Zvýraznění3 14" xfId="561" xr:uid="{00000000-0005-0000-0000-000030020000}"/>
    <cellStyle name="40 % – Zvýraznění3 14 2" xfId="562" xr:uid="{00000000-0005-0000-0000-000031020000}"/>
    <cellStyle name="40 % – Zvýraznění3 15" xfId="563" xr:uid="{00000000-0005-0000-0000-000032020000}"/>
    <cellStyle name="40 % – Zvýraznění3 15 2" xfId="564" xr:uid="{00000000-0005-0000-0000-000033020000}"/>
    <cellStyle name="40 % – Zvýraznění3 16" xfId="565" xr:uid="{00000000-0005-0000-0000-000034020000}"/>
    <cellStyle name="40 % – Zvýraznění3 16 2" xfId="566" xr:uid="{00000000-0005-0000-0000-000035020000}"/>
    <cellStyle name="40 % – Zvýraznění3 17" xfId="567" xr:uid="{00000000-0005-0000-0000-000036020000}"/>
    <cellStyle name="40 % – Zvýraznění3 17 2" xfId="568" xr:uid="{00000000-0005-0000-0000-000037020000}"/>
    <cellStyle name="40 % – Zvýraznění3 18" xfId="569" xr:uid="{00000000-0005-0000-0000-000038020000}"/>
    <cellStyle name="40 % – Zvýraznění3 18 2" xfId="570" xr:uid="{00000000-0005-0000-0000-000039020000}"/>
    <cellStyle name="40 % – Zvýraznění3 19" xfId="571" xr:uid="{00000000-0005-0000-0000-00003A020000}"/>
    <cellStyle name="40 % – Zvýraznění3 19 2" xfId="572" xr:uid="{00000000-0005-0000-0000-00003B020000}"/>
    <cellStyle name="40 % – Zvýraznění3 2" xfId="573" xr:uid="{00000000-0005-0000-0000-00003C020000}"/>
    <cellStyle name="40 % – Zvýraznění3 2 2" xfId="574" xr:uid="{00000000-0005-0000-0000-00003D020000}"/>
    <cellStyle name="40 % – Zvýraznění3 2 2 2" xfId="575" xr:uid="{00000000-0005-0000-0000-00003E020000}"/>
    <cellStyle name="40 % – Zvýraznění3 2 3" xfId="576" xr:uid="{00000000-0005-0000-0000-00003F020000}"/>
    <cellStyle name="40 % – Zvýraznění3 2 4" xfId="577" xr:uid="{00000000-0005-0000-0000-000040020000}"/>
    <cellStyle name="40 % – Zvýraznění3 20" xfId="578" xr:uid="{00000000-0005-0000-0000-000041020000}"/>
    <cellStyle name="40 % – Zvýraznění3 20 2" xfId="579" xr:uid="{00000000-0005-0000-0000-000042020000}"/>
    <cellStyle name="40 % – Zvýraznění3 21" xfId="580" xr:uid="{00000000-0005-0000-0000-000043020000}"/>
    <cellStyle name="40 % – Zvýraznění3 21 2" xfId="581" xr:uid="{00000000-0005-0000-0000-000044020000}"/>
    <cellStyle name="40 % – Zvýraznění3 22" xfId="582" xr:uid="{00000000-0005-0000-0000-000045020000}"/>
    <cellStyle name="40 % – Zvýraznění3 22 2" xfId="583" xr:uid="{00000000-0005-0000-0000-000046020000}"/>
    <cellStyle name="40 % – Zvýraznění3 23" xfId="584" xr:uid="{00000000-0005-0000-0000-000047020000}"/>
    <cellStyle name="40 % – Zvýraznění3 23 2" xfId="585" xr:uid="{00000000-0005-0000-0000-000048020000}"/>
    <cellStyle name="40 % – Zvýraznění3 24" xfId="586" xr:uid="{00000000-0005-0000-0000-000049020000}"/>
    <cellStyle name="40 % – Zvýraznění3 24 2" xfId="587" xr:uid="{00000000-0005-0000-0000-00004A020000}"/>
    <cellStyle name="40 % – Zvýraznění3 25" xfId="588" xr:uid="{00000000-0005-0000-0000-00004B020000}"/>
    <cellStyle name="40 % – Zvýraznění3 25 2" xfId="589" xr:uid="{00000000-0005-0000-0000-00004C020000}"/>
    <cellStyle name="40 % – Zvýraznění3 26" xfId="590" xr:uid="{00000000-0005-0000-0000-00004D020000}"/>
    <cellStyle name="40 % – Zvýraznění3 26 2" xfId="591" xr:uid="{00000000-0005-0000-0000-00004E020000}"/>
    <cellStyle name="40 % – Zvýraznění3 27" xfId="592" xr:uid="{00000000-0005-0000-0000-00004F020000}"/>
    <cellStyle name="40 % – Zvýraznění3 27 2" xfId="593" xr:uid="{00000000-0005-0000-0000-000050020000}"/>
    <cellStyle name="40 % – Zvýraznění3 28" xfId="594" xr:uid="{00000000-0005-0000-0000-000051020000}"/>
    <cellStyle name="40 % – Zvýraznění3 28 2" xfId="595" xr:uid="{00000000-0005-0000-0000-000052020000}"/>
    <cellStyle name="40 % – Zvýraznění3 29" xfId="596" xr:uid="{00000000-0005-0000-0000-000053020000}"/>
    <cellStyle name="40 % – Zvýraznění3 29 2" xfId="597" xr:uid="{00000000-0005-0000-0000-000054020000}"/>
    <cellStyle name="40 % – Zvýraznění3 3" xfId="598" xr:uid="{00000000-0005-0000-0000-000055020000}"/>
    <cellStyle name="40 % – Zvýraznění3 3 2" xfId="599" xr:uid="{00000000-0005-0000-0000-000056020000}"/>
    <cellStyle name="40 % – Zvýraznění3 3 2 2" xfId="600" xr:uid="{00000000-0005-0000-0000-000057020000}"/>
    <cellStyle name="40 % – Zvýraznění3 3 3" xfId="601" xr:uid="{00000000-0005-0000-0000-000058020000}"/>
    <cellStyle name="40 % – Zvýraznění3 3 4" xfId="602" xr:uid="{00000000-0005-0000-0000-000059020000}"/>
    <cellStyle name="40 % – Zvýraznění3 30" xfId="603" xr:uid="{00000000-0005-0000-0000-00005A020000}"/>
    <cellStyle name="40 % – Zvýraznění3 30 2" xfId="604" xr:uid="{00000000-0005-0000-0000-00005B020000}"/>
    <cellStyle name="40 % – Zvýraznění3 31" xfId="605" xr:uid="{00000000-0005-0000-0000-00005C020000}"/>
    <cellStyle name="40 % – Zvýraznění3 31 2" xfId="606" xr:uid="{00000000-0005-0000-0000-00005D020000}"/>
    <cellStyle name="40 % – Zvýraznění3 32" xfId="607" xr:uid="{00000000-0005-0000-0000-00005E020000}"/>
    <cellStyle name="40 % – Zvýraznění3 32 2" xfId="608" xr:uid="{00000000-0005-0000-0000-00005F020000}"/>
    <cellStyle name="40 % – Zvýraznění3 33" xfId="609" xr:uid="{00000000-0005-0000-0000-000060020000}"/>
    <cellStyle name="40 % – Zvýraznění3 4" xfId="610" xr:uid="{00000000-0005-0000-0000-000061020000}"/>
    <cellStyle name="40 % – Zvýraznění3 4 2" xfId="611" xr:uid="{00000000-0005-0000-0000-000062020000}"/>
    <cellStyle name="40 % – Zvýraznění3 5" xfId="612" xr:uid="{00000000-0005-0000-0000-000063020000}"/>
    <cellStyle name="40 % – Zvýraznění3 5 2" xfId="613" xr:uid="{00000000-0005-0000-0000-000064020000}"/>
    <cellStyle name="40 % – Zvýraznění3 6" xfId="614" xr:uid="{00000000-0005-0000-0000-000065020000}"/>
    <cellStyle name="40 % – Zvýraznění3 6 2" xfId="615" xr:uid="{00000000-0005-0000-0000-000066020000}"/>
    <cellStyle name="40 % – Zvýraznění3 7" xfId="616" xr:uid="{00000000-0005-0000-0000-000067020000}"/>
    <cellStyle name="40 % – Zvýraznění3 7 2" xfId="617" xr:uid="{00000000-0005-0000-0000-000068020000}"/>
    <cellStyle name="40 % – Zvýraznění3 8" xfId="618" xr:uid="{00000000-0005-0000-0000-000069020000}"/>
    <cellStyle name="40 % – Zvýraznění3 8 2" xfId="619" xr:uid="{00000000-0005-0000-0000-00006A020000}"/>
    <cellStyle name="40 % – Zvýraznění3 9" xfId="620" xr:uid="{00000000-0005-0000-0000-00006B020000}"/>
    <cellStyle name="40 % – Zvýraznění3 9 2" xfId="621" xr:uid="{00000000-0005-0000-0000-00006C020000}"/>
    <cellStyle name="40 % – Zvýraznění4 10" xfId="622" xr:uid="{00000000-0005-0000-0000-00006D020000}"/>
    <cellStyle name="40 % – Zvýraznění4 10 2" xfId="623" xr:uid="{00000000-0005-0000-0000-00006E020000}"/>
    <cellStyle name="40 % – Zvýraznění4 11" xfId="624" xr:uid="{00000000-0005-0000-0000-00006F020000}"/>
    <cellStyle name="40 % – Zvýraznění4 11 2" xfId="625" xr:uid="{00000000-0005-0000-0000-000070020000}"/>
    <cellStyle name="40 % – Zvýraznění4 12" xfId="626" xr:uid="{00000000-0005-0000-0000-000071020000}"/>
    <cellStyle name="40 % – Zvýraznění4 12 2" xfId="627" xr:uid="{00000000-0005-0000-0000-000072020000}"/>
    <cellStyle name="40 % – Zvýraznění4 13" xfId="628" xr:uid="{00000000-0005-0000-0000-000073020000}"/>
    <cellStyle name="40 % – Zvýraznění4 13 2" xfId="629" xr:uid="{00000000-0005-0000-0000-000074020000}"/>
    <cellStyle name="40 % – Zvýraznění4 14" xfId="630" xr:uid="{00000000-0005-0000-0000-000075020000}"/>
    <cellStyle name="40 % – Zvýraznění4 14 2" xfId="631" xr:uid="{00000000-0005-0000-0000-000076020000}"/>
    <cellStyle name="40 % – Zvýraznění4 15" xfId="632" xr:uid="{00000000-0005-0000-0000-000077020000}"/>
    <cellStyle name="40 % – Zvýraznění4 15 2" xfId="633" xr:uid="{00000000-0005-0000-0000-000078020000}"/>
    <cellStyle name="40 % – Zvýraznění4 16" xfId="634" xr:uid="{00000000-0005-0000-0000-000079020000}"/>
    <cellStyle name="40 % – Zvýraznění4 16 2" xfId="635" xr:uid="{00000000-0005-0000-0000-00007A020000}"/>
    <cellStyle name="40 % – Zvýraznění4 17" xfId="636" xr:uid="{00000000-0005-0000-0000-00007B020000}"/>
    <cellStyle name="40 % – Zvýraznění4 17 2" xfId="637" xr:uid="{00000000-0005-0000-0000-00007C020000}"/>
    <cellStyle name="40 % – Zvýraznění4 18" xfId="638" xr:uid="{00000000-0005-0000-0000-00007D020000}"/>
    <cellStyle name="40 % – Zvýraznění4 18 2" xfId="639" xr:uid="{00000000-0005-0000-0000-00007E020000}"/>
    <cellStyle name="40 % – Zvýraznění4 19" xfId="640" xr:uid="{00000000-0005-0000-0000-00007F020000}"/>
    <cellStyle name="40 % – Zvýraznění4 19 2" xfId="641" xr:uid="{00000000-0005-0000-0000-000080020000}"/>
    <cellStyle name="40 % – Zvýraznění4 2" xfId="642" xr:uid="{00000000-0005-0000-0000-000081020000}"/>
    <cellStyle name="40 % – Zvýraznění4 2 2" xfId="643" xr:uid="{00000000-0005-0000-0000-000082020000}"/>
    <cellStyle name="40 % – Zvýraznění4 2 2 2" xfId="644" xr:uid="{00000000-0005-0000-0000-000083020000}"/>
    <cellStyle name="40 % – Zvýraznění4 2 3" xfId="645" xr:uid="{00000000-0005-0000-0000-000084020000}"/>
    <cellStyle name="40 % – Zvýraznění4 2 4" xfId="646" xr:uid="{00000000-0005-0000-0000-000085020000}"/>
    <cellStyle name="40 % – Zvýraznění4 20" xfId="647" xr:uid="{00000000-0005-0000-0000-000086020000}"/>
    <cellStyle name="40 % – Zvýraznění4 20 2" xfId="648" xr:uid="{00000000-0005-0000-0000-000087020000}"/>
    <cellStyle name="40 % – Zvýraznění4 21" xfId="649" xr:uid="{00000000-0005-0000-0000-000088020000}"/>
    <cellStyle name="40 % – Zvýraznění4 21 2" xfId="650" xr:uid="{00000000-0005-0000-0000-000089020000}"/>
    <cellStyle name="40 % – Zvýraznění4 22" xfId="651" xr:uid="{00000000-0005-0000-0000-00008A020000}"/>
    <cellStyle name="40 % – Zvýraznění4 22 2" xfId="652" xr:uid="{00000000-0005-0000-0000-00008B020000}"/>
    <cellStyle name="40 % – Zvýraznění4 23" xfId="653" xr:uid="{00000000-0005-0000-0000-00008C020000}"/>
    <cellStyle name="40 % – Zvýraznění4 23 2" xfId="654" xr:uid="{00000000-0005-0000-0000-00008D020000}"/>
    <cellStyle name="40 % – Zvýraznění4 24" xfId="655" xr:uid="{00000000-0005-0000-0000-00008E020000}"/>
    <cellStyle name="40 % – Zvýraznění4 24 2" xfId="656" xr:uid="{00000000-0005-0000-0000-00008F020000}"/>
    <cellStyle name="40 % – Zvýraznění4 25" xfId="657" xr:uid="{00000000-0005-0000-0000-000090020000}"/>
    <cellStyle name="40 % – Zvýraznění4 25 2" xfId="658" xr:uid="{00000000-0005-0000-0000-000091020000}"/>
    <cellStyle name="40 % – Zvýraznění4 26" xfId="659" xr:uid="{00000000-0005-0000-0000-000092020000}"/>
    <cellStyle name="40 % – Zvýraznění4 26 2" xfId="660" xr:uid="{00000000-0005-0000-0000-000093020000}"/>
    <cellStyle name="40 % – Zvýraznění4 27" xfId="661" xr:uid="{00000000-0005-0000-0000-000094020000}"/>
    <cellStyle name="40 % – Zvýraznění4 27 2" xfId="662" xr:uid="{00000000-0005-0000-0000-000095020000}"/>
    <cellStyle name="40 % – Zvýraznění4 28" xfId="663" xr:uid="{00000000-0005-0000-0000-000096020000}"/>
    <cellStyle name="40 % – Zvýraznění4 28 2" xfId="664" xr:uid="{00000000-0005-0000-0000-000097020000}"/>
    <cellStyle name="40 % – Zvýraznění4 29" xfId="665" xr:uid="{00000000-0005-0000-0000-000098020000}"/>
    <cellStyle name="40 % – Zvýraznění4 29 2" xfId="666" xr:uid="{00000000-0005-0000-0000-000099020000}"/>
    <cellStyle name="40 % – Zvýraznění4 3" xfId="667" xr:uid="{00000000-0005-0000-0000-00009A020000}"/>
    <cellStyle name="40 % – Zvýraznění4 3 2" xfId="668" xr:uid="{00000000-0005-0000-0000-00009B020000}"/>
    <cellStyle name="40 % – Zvýraznění4 3 2 2" xfId="669" xr:uid="{00000000-0005-0000-0000-00009C020000}"/>
    <cellStyle name="40 % – Zvýraznění4 3 3" xfId="670" xr:uid="{00000000-0005-0000-0000-00009D020000}"/>
    <cellStyle name="40 % – Zvýraznění4 3 4" xfId="671" xr:uid="{00000000-0005-0000-0000-00009E020000}"/>
    <cellStyle name="40 % – Zvýraznění4 30" xfId="672" xr:uid="{00000000-0005-0000-0000-00009F020000}"/>
    <cellStyle name="40 % – Zvýraznění4 30 2" xfId="673" xr:uid="{00000000-0005-0000-0000-0000A0020000}"/>
    <cellStyle name="40 % – Zvýraznění4 31" xfId="674" xr:uid="{00000000-0005-0000-0000-0000A1020000}"/>
    <cellStyle name="40 % – Zvýraznění4 31 2" xfId="675" xr:uid="{00000000-0005-0000-0000-0000A2020000}"/>
    <cellStyle name="40 % – Zvýraznění4 32" xfId="676" xr:uid="{00000000-0005-0000-0000-0000A3020000}"/>
    <cellStyle name="40 % – Zvýraznění4 32 2" xfId="677" xr:uid="{00000000-0005-0000-0000-0000A4020000}"/>
    <cellStyle name="40 % – Zvýraznění4 33" xfId="678" xr:uid="{00000000-0005-0000-0000-0000A5020000}"/>
    <cellStyle name="40 % – Zvýraznění4 4" xfId="679" xr:uid="{00000000-0005-0000-0000-0000A6020000}"/>
    <cellStyle name="40 % – Zvýraznění4 4 2" xfId="680" xr:uid="{00000000-0005-0000-0000-0000A7020000}"/>
    <cellStyle name="40 % – Zvýraznění4 5" xfId="681" xr:uid="{00000000-0005-0000-0000-0000A8020000}"/>
    <cellStyle name="40 % – Zvýraznění4 5 2" xfId="682" xr:uid="{00000000-0005-0000-0000-0000A9020000}"/>
    <cellStyle name="40 % – Zvýraznění4 6" xfId="683" xr:uid="{00000000-0005-0000-0000-0000AA020000}"/>
    <cellStyle name="40 % – Zvýraznění4 6 2" xfId="684" xr:uid="{00000000-0005-0000-0000-0000AB020000}"/>
    <cellStyle name="40 % – Zvýraznění4 7" xfId="685" xr:uid="{00000000-0005-0000-0000-0000AC020000}"/>
    <cellStyle name="40 % – Zvýraznění4 7 2" xfId="686" xr:uid="{00000000-0005-0000-0000-0000AD020000}"/>
    <cellStyle name="40 % – Zvýraznění4 8" xfId="687" xr:uid="{00000000-0005-0000-0000-0000AE020000}"/>
    <cellStyle name="40 % – Zvýraznění4 8 2" xfId="688" xr:uid="{00000000-0005-0000-0000-0000AF020000}"/>
    <cellStyle name="40 % – Zvýraznění4 9" xfId="689" xr:uid="{00000000-0005-0000-0000-0000B0020000}"/>
    <cellStyle name="40 % – Zvýraznění4 9 2" xfId="690" xr:uid="{00000000-0005-0000-0000-0000B1020000}"/>
    <cellStyle name="40 % – Zvýraznění5 10" xfId="691" xr:uid="{00000000-0005-0000-0000-0000B2020000}"/>
    <cellStyle name="40 % – Zvýraznění5 10 2" xfId="692" xr:uid="{00000000-0005-0000-0000-0000B3020000}"/>
    <cellStyle name="40 % – Zvýraznění5 11" xfId="693" xr:uid="{00000000-0005-0000-0000-0000B4020000}"/>
    <cellStyle name="40 % – Zvýraznění5 11 2" xfId="694" xr:uid="{00000000-0005-0000-0000-0000B5020000}"/>
    <cellStyle name="40 % – Zvýraznění5 12" xfId="695" xr:uid="{00000000-0005-0000-0000-0000B6020000}"/>
    <cellStyle name="40 % – Zvýraznění5 12 2" xfId="696" xr:uid="{00000000-0005-0000-0000-0000B7020000}"/>
    <cellStyle name="40 % – Zvýraznění5 13" xfId="697" xr:uid="{00000000-0005-0000-0000-0000B8020000}"/>
    <cellStyle name="40 % – Zvýraznění5 13 2" xfId="698" xr:uid="{00000000-0005-0000-0000-0000B9020000}"/>
    <cellStyle name="40 % – Zvýraznění5 14" xfId="699" xr:uid="{00000000-0005-0000-0000-0000BA020000}"/>
    <cellStyle name="40 % – Zvýraznění5 14 2" xfId="700" xr:uid="{00000000-0005-0000-0000-0000BB020000}"/>
    <cellStyle name="40 % – Zvýraznění5 15" xfId="701" xr:uid="{00000000-0005-0000-0000-0000BC020000}"/>
    <cellStyle name="40 % – Zvýraznění5 15 2" xfId="702" xr:uid="{00000000-0005-0000-0000-0000BD020000}"/>
    <cellStyle name="40 % – Zvýraznění5 16" xfId="703" xr:uid="{00000000-0005-0000-0000-0000BE020000}"/>
    <cellStyle name="40 % – Zvýraznění5 16 2" xfId="704" xr:uid="{00000000-0005-0000-0000-0000BF020000}"/>
    <cellStyle name="40 % – Zvýraznění5 17" xfId="705" xr:uid="{00000000-0005-0000-0000-0000C0020000}"/>
    <cellStyle name="40 % – Zvýraznění5 17 2" xfId="706" xr:uid="{00000000-0005-0000-0000-0000C1020000}"/>
    <cellStyle name="40 % – Zvýraznění5 18" xfId="707" xr:uid="{00000000-0005-0000-0000-0000C2020000}"/>
    <cellStyle name="40 % – Zvýraznění5 18 2" xfId="708" xr:uid="{00000000-0005-0000-0000-0000C3020000}"/>
    <cellStyle name="40 % – Zvýraznění5 19" xfId="709" xr:uid="{00000000-0005-0000-0000-0000C4020000}"/>
    <cellStyle name="40 % – Zvýraznění5 19 2" xfId="710" xr:uid="{00000000-0005-0000-0000-0000C5020000}"/>
    <cellStyle name="40 % – Zvýraznění5 2" xfId="711" xr:uid="{00000000-0005-0000-0000-0000C6020000}"/>
    <cellStyle name="40 % – Zvýraznění5 2 2" xfId="712" xr:uid="{00000000-0005-0000-0000-0000C7020000}"/>
    <cellStyle name="40 % – Zvýraznění5 2 2 2" xfId="713" xr:uid="{00000000-0005-0000-0000-0000C8020000}"/>
    <cellStyle name="40 % – Zvýraznění5 2 3" xfId="714" xr:uid="{00000000-0005-0000-0000-0000C9020000}"/>
    <cellStyle name="40 % – Zvýraznění5 2 4" xfId="715" xr:uid="{00000000-0005-0000-0000-0000CA020000}"/>
    <cellStyle name="40 % – Zvýraznění5 20" xfId="716" xr:uid="{00000000-0005-0000-0000-0000CB020000}"/>
    <cellStyle name="40 % – Zvýraznění5 20 2" xfId="717" xr:uid="{00000000-0005-0000-0000-0000CC020000}"/>
    <cellStyle name="40 % – Zvýraznění5 21" xfId="718" xr:uid="{00000000-0005-0000-0000-0000CD020000}"/>
    <cellStyle name="40 % – Zvýraznění5 21 2" xfId="719" xr:uid="{00000000-0005-0000-0000-0000CE020000}"/>
    <cellStyle name="40 % – Zvýraznění5 22" xfId="720" xr:uid="{00000000-0005-0000-0000-0000CF020000}"/>
    <cellStyle name="40 % – Zvýraznění5 22 2" xfId="721" xr:uid="{00000000-0005-0000-0000-0000D0020000}"/>
    <cellStyle name="40 % – Zvýraznění5 23" xfId="722" xr:uid="{00000000-0005-0000-0000-0000D1020000}"/>
    <cellStyle name="40 % – Zvýraznění5 23 2" xfId="723" xr:uid="{00000000-0005-0000-0000-0000D2020000}"/>
    <cellStyle name="40 % – Zvýraznění5 24" xfId="724" xr:uid="{00000000-0005-0000-0000-0000D3020000}"/>
    <cellStyle name="40 % – Zvýraznění5 24 2" xfId="725" xr:uid="{00000000-0005-0000-0000-0000D4020000}"/>
    <cellStyle name="40 % – Zvýraznění5 25" xfId="726" xr:uid="{00000000-0005-0000-0000-0000D5020000}"/>
    <cellStyle name="40 % – Zvýraznění5 25 2" xfId="727" xr:uid="{00000000-0005-0000-0000-0000D6020000}"/>
    <cellStyle name="40 % – Zvýraznění5 26" xfId="728" xr:uid="{00000000-0005-0000-0000-0000D7020000}"/>
    <cellStyle name="40 % – Zvýraznění5 26 2" xfId="729" xr:uid="{00000000-0005-0000-0000-0000D8020000}"/>
    <cellStyle name="40 % – Zvýraznění5 27" xfId="730" xr:uid="{00000000-0005-0000-0000-0000D9020000}"/>
    <cellStyle name="40 % – Zvýraznění5 27 2" xfId="731" xr:uid="{00000000-0005-0000-0000-0000DA020000}"/>
    <cellStyle name="40 % – Zvýraznění5 28" xfId="732" xr:uid="{00000000-0005-0000-0000-0000DB020000}"/>
    <cellStyle name="40 % – Zvýraznění5 28 2" xfId="733" xr:uid="{00000000-0005-0000-0000-0000DC020000}"/>
    <cellStyle name="40 % – Zvýraznění5 29" xfId="734" xr:uid="{00000000-0005-0000-0000-0000DD020000}"/>
    <cellStyle name="40 % – Zvýraznění5 29 2" xfId="735" xr:uid="{00000000-0005-0000-0000-0000DE020000}"/>
    <cellStyle name="40 % – Zvýraznění5 3" xfId="736" xr:uid="{00000000-0005-0000-0000-0000DF020000}"/>
    <cellStyle name="40 % – Zvýraznění5 3 2" xfId="737" xr:uid="{00000000-0005-0000-0000-0000E0020000}"/>
    <cellStyle name="40 % – Zvýraznění5 3 2 2" xfId="738" xr:uid="{00000000-0005-0000-0000-0000E1020000}"/>
    <cellStyle name="40 % – Zvýraznění5 3 3" xfId="739" xr:uid="{00000000-0005-0000-0000-0000E2020000}"/>
    <cellStyle name="40 % – Zvýraznění5 3 4" xfId="740" xr:uid="{00000000-0005-0000-0000-0000E3020000}"/>
    <cellStyle name="40 % – Zvýraznění5 30" xfId="741" xr:uid="{00000000-0005-0000-0000-0000E4020000}"/>
    <cellStyle name="40 % – Zvýraznění5 30 2" xfId="742" xr:uid="{00000000-0005-0000-0000-0000E5020000}"/>
    <cellStyle name="40 % – Zvýraznění5 31" xfId="743" xr:uid="{00000000-0005-0000-0000-0000E6020000}"/>
    <cellStyle name="40 % – Zvýraznění5 31 2" xfId="744" xr:uid="{00000000-0005-0000-0000-0000E7020000}"/>
    <cellStyle name="40 % – Zvýraznění5 32" xfId="745" xr:uid="{00000000-0005-0000-0000-0000E8020000}"/>
    <cellStyle name="40 % – Zvýraznění5 32 2" xfId="746" xr:uid="{00000000-0005-0000-0000-0000E9020000}"/>
    <cellStyle name="40 % – Zvýraznění5 33" xfId="747" xr:uid="{00000000-0005-0000-0000-0000EA020000}"/>
    <cellStyle name="40 % – Zvýraznění5 4" xfId="748" xr:uid="{00000000-0005-0000-0000-0000EB020000}"/>
    <cellStyle name="40 % – Zvýraznění5 4 2" xfId="749" xr:uid="{00000000-0005-0000-0000-0000EC020000}"/>
    <cellStyle name="40 % – Zvýraznění5 5" xfId="750" xr:uid="{00000000-0005-0000-0000-0000ED020000}"/>
    <cellStyle name="40 % – Zvýraznění5 5 2" xfId="751" xr:uid="{00000000-0005-0000-0000-0000EE020000}"/>
    <cellStyle name="40 % – Zvýraznění5 6" xfId="752" xr:uid="{00000000-0005-0000-0000-0000EF020000}"/>
    <cellStyle name="40 % – Zvýraznění5 6 2" xfId="753" xr:uid="{00000000-0005-0000-0000-0000F0020000}"/>
    <cellStyle name="40 % – Zvýraznění5 7" xfId="754" xr:uid="{00000000-0005-0000-0000-0000F1020000}"/>
    <cellStyle name="40 % – Zvýraznění5 7 2" xfId="755" xr:uid="{00000000-0005-0000-0000-0000F2020000}"/>
    <cellStyle name="40 % – Zvýraznění5 8" xfId="756" xr:uid="{00000000-0005-0000-0000-0000F3020000}"/>
    <cellStyle name="40 % – Zvýraznění5 8 2" xfId="757" xr:uid="{00000000-0005-0000-0000-0000F4020000}"/>
    <cellStyle name="40 % – Zvýraznění5 9" xfId="758" xr:uid="{00000000-0005-0000-0000-0000F5020000}"/>
    <cellStyle name="40 % – Zvýraznění5 9 2" xfId="759" xr:uid="{00000000-0005-0000-0000-0000F6020000}"/>
    <cellStyle name="40 % – Zvýraznění6 10" xfId="760" xr:uid="{00000000-0005-0000-0000-0000F7020000}"/>
    <cellStyle name="40 % – Zvýraznění6 10 2" xfId="761" xr:uid="{00000000-0005-0000-0000-0000F8020000}"/>
    <cellStyle name="40 % – Zvýraznění6 11" xfId="762" xr:uid="{00000000-0005-0000-0000-0000F9020000}"/>
    <cellStyle name="40 % – Zvýraznění6 11 2" xfId="763" xr:uid="{00000000-0005-0000-0000-0000FA020000}"/>
    <cellStyle name="40 % – Zvýraznění6 12" xfId="764" xr:uid="{00000000-0005-0000-0000-0000FB020000}"/>
    <cellStyle name="40 % – Zvýraznění6 12 2" xfId="765" xr:uid="{00000000-0005-0000-0000-0000FC020000}"/>
    <cellStyle name="40 % – Zvýraznění6 13" xfId="766" xr:uid="{00000000-0005-0000-0000-0000FD020000}"/>
    <cellStyle name="40 % – Zvýraznění6 13 2" xfId="767" xr:uid="{00000000-0005-0000-0000-0000FE020000}"/>
    <cellStyle name="40 % – Zvýraznění6 14" xfId="768" xr:uid="{00000000-0005-0000-0000-0000FF020000}"/>
    <cellStyle name="40 % – Zvýraznění6 14 2" xfId="769" xr:uid="{00000000-0005-0000-0000-000000030000}"/>
    <cellStyle name="40 % – Zvýraznění6 15" xfId="770" xr:uid="{00000000-0005-0000-0000-000001030000}"/>
    <cellStyle name="40 % – Zvýraznění6 15 2" xfId="771" xr:uid="{00000000-0005-0000-0000-000002030000}"/>
    <cellStyle name="40 % – Zvýraznění6 16" xfId="772" xr:uid="{00000000-0005-0000-0000-000003030000}"/>
    <cellStyle name="40 % – Zvýraznění6 16 2" xfId="773" xr:uid="{00000000-0005-0000-0000-000004030000}"/>
    <cellStyle name="40 % – Zvýraznění6 17" xfId="774" xr:uid="{00000000-0005-0000-0000-000005030000}"/>
    <cellStyle name="40 % – Zvýraznění6 17 2" xfId="775" xr:uid="{00000000-0005-0000-0000-000006030000}"/>
    <cellStyle name="40 % – Zvýraznění6 18" xfId="776" xr:uid="{00000000-0005-0000-0000-000007030000}"/>
    <cellStyle name="40 % – Zvýraznění6 18 2" xfId="777" xr:uid="{00000000-0005-0000-0000-000008030000}"/>
    <cellStyle name="40 % – Zvýraznění6 19" xfId="778" xr:uid="{00000000-0005-0000-0000-000009030000}"/>
    <cellStyle name="40 % – Zvýraznění6 19 2" xfId="779" xr:uid="{00000000-0005-0000-0000-00000A030000}"/>
    <cellStyle name="40 % – Zvýraznění6 2" xfId="780" xr:uid="{00000000-0005-0000-0000-00000B030000}"/>
    <cellStyle name="40 % – Zvýraznění6 2 2" xfId="781" xr:uid="{00000000-0005-0000-0000-00000C030000}"/>
    <cellStyle name="40 % – Zvýraznění6 2 2 2" xfId="782" xr:uid="{00000000-0005-0000-0000-00000D030000}"/>
    <cellStyle name="40 % – Zvýraznění6 2 3" xfId="783" xr:uid="{00000000-0005-0000-0000-00000E030000}"/>
    <cellStyle name="40 % – Zvýraznění6 2 4" xfId="784" xr:uid="{00000000-0005-0000-0000-00000F030000}"/>
    <cellStyle name="40 % – Zvýraznění6 20" xfId="785" xr:uid="{00000000-0005-0000-0000-000010030000}"/>
    <cellStyle name="40 % – Zvýraznění6 20 2" xfId="786" xr:uid="{00000000-0005-0000-0000-000011030000}"/>
    <cellStyle name="40 % – Zvýraznění6 21" xfId="787" xr:uid="{00000000-0005-0000-0000-000012030000}"/>
    <cellStyle name="40 % – Zvýraznění6 21 2" xfId="788" xr:uid="{00000000-0005-0000-0000-000013030000}"/>
    <cellStyle name="40 % – Zvýraznění6 22" xfId="789" xr:uid="{00000000-0005-0000-0000-000014030000}"/>
    <cellStyle name="40 % – Zvýraznění6 22 2" xfId="790" xr:uid="{00000000-0005-0000-0000-000015030000}"/>
    <cellStyle name="40 % – Zvýraznění6 23" xfId="791" xr:uid="{00000000-0005-0000-0000-000016030000}"/>
    <cellStyle name="40 % – Zvýraznění6 23 2" xfId="792" xr:uid="{00000000-0005-0000-0000-000017030000}"/>
    <cellStyle name="40 % – Zvýraznění6 24" xfId="793" xr:uid="{00000000-0005-0000-0000-000018030000}"/>
    <cellStyle name="40 % – Zvýraznění6 24 2" xfId="794" xr:uid="{00000000-0005-0000-0000-000019030000}"/>
    <cellStyle name="40 % – Zvýraznění6 25" xfId="795" xr:uid="{00000000-0005-0000-0000-00001A030000}"/>
    <cellStyle name="40 % – Zvýraznění6 25 2" xfId="796" xr:uid="{00000000-0005-0000-0000-00001B030000}"/>
    <cellStyle name="40 % – Zvýraznění6 26" xfId="797" xr:uid="{00000000-0005-0000-0000-00001C030000}"/>
    <cellStyle name="40 % – Zvýraznění6 26 2" xfId="798" xr:uid="{00000000-0005-0000-0000-00001D030000}"/>
    <cellStyle name="40 % – Zvýraznění6 27" xfId="799" xr:uid="{00000000-0005-0000-0000-00001E030000}"/>
    <cellStyle name="40 % – Zvýraznění6 27 2" xfId="800" xr:uid="{00000000-0005-0000-0000-00001F030000}"/>
    <cellStyle name="40 % – Zvýraznění6 28" xfId="801" xr:uid="{00000000-0005-0000-0000-000020030000}"/>
    <cellStyle name="40 % – Zvýraznění6 28 2" xfId="802" xr:uid="{00000000-0005-0000-0000-000021030000}"/>
    <cellStyle name="40 % – Zvýraznění6 29" xfId="803" xr:uid="{00000000-0005-0000-0000-000022030000}"/>
    <cellStyle name="40 % – Zvýraznění6 29 2" xfId="804" xr:uid="{00000000-0005-0000-0000-000023030000}"/>
    <cellStyle name="40 % – Zvýraznění6 3" xfId="805" xr:uid="{00000000-0005-0000-0000-000024030000}"/>
    <cellStyle name="40 % – Zvýraznění6 3 2" xfId="806" xr:uid="{00000000-0005-0000-0000-000025030000}"/>
    <cellStyle name="40 % – Zvýraznění6 3 2 2" xfId="807" xr:uid="{00000000-0005-0000-0000-000026030000}"/>
    <cellStyle name="40 % – Zvýraznění6 3 3" xfId="808" xr:uid="{00000000-0005-0000-0000-000027030000}"/>
    <cellStyle name="40 % – Zvýraznění6 3 4" xfId="809" xr:uid="{00000000-0005-0000-0000-000028030000}"/>
    <cellStyle name="40 % – Zvýraznění6 30" xfId="810" xr:uid="{00000000-0005-0000-0000-000029030000}"/>
    <cellStyle name="40 % – Zvýraznění6 30 2" xfId="811" xr:uid="{00000000-0005-0000-0000-00002A030000}"/>
    <cellStyle name="40 % – Zvýraznění6 31" xfId="812" xr:uid="{00000000-0005-0000-0000-00002B030000}"/>
    <cellStyle name="40 % – Zvýraznění6 31 2" xfId="813" xr:uid="{00000000-0005-0000-0000-00002C030000}"/>
    <cellStyle name="40 % – Zvýraznění6 32" xfId="814" xr:uid="{00000000-0005-0000-0000-00002D030000}"/>
    <cellStyle name="40 % – Zvýraznění6 32 2" xfId="815" xr:uid="{00000000-0005-0000-0000-00002E030000}"/>
    <cellStyle name="40 % – Zvýraznění6 33" xfId="816" xr:uid="{00000000-0005-0000-0000-00002F030000}"/>
    <cellStyle name="40 % – Zvýraznění6 4" xfId="817" xr:uid="{00000000-0005-0000-0000-000030030000}"/>
    <cellStyle name="40 % – Zvýraznění6 4 2" xfId="818" xr:uid="{00000000-0005-0000-0000-000031030000}"/>
    <cellStyle name="40 % – Zvýraznění6 5" xfId="819" xr:uid="{00000000-0005-0000-0000-000032030000}"/>
    <cellStyle name="40 % – Zvýraznění6 5 2" xfId="820" xr:uid="{00000000-0005-0000-0000-000033030000}"/>
    <cellStyle name="40 % – Zvýraznění6 6" xfId="821" xr:uid="{00000000-0005-0000-0000-000034030000}"/>
    <cellStyle name="40 % – Zvýraznění6 6 2" xfId="822" xr:uid="{00000000-0005-0000-0000-000035030000}"/>
    <cellStyle name="40 % – Zvýraznění6 7" xfId="823" xr:uid="{00000000-0005-0000-0000-000036030000}"/>
    <cellStyle name="40 % – Zvýraznění6 7 2" xfId="824" xr:uid="{00000000-0005-0000-0000-000037030000}"/>
    <cellStyle name="40 % – Zvýraznění6 8" xfId="825" xr:uid="{00000000-0005-0000-0000-000038030000}"/>
    <cellStyle name="40 % – Zvýraznění6 8 2" xfId="826" xr:uid="{00000000-0005-0000-0000-000039030000}"/>
    <cellStyle name="40 % – Zvýraznění6 9" xfId="827" xr:uid="{00000000-0005-0000-0000-00003A030000}"/>
    <cellStyle name="40 % – Zvýraznění6 9 2" xfId="828" xr:uid="{00000000-0005-0000-0000-00003B030000}"/>
    <cellStyle name="60 % – Zvýraznění1 10" xfId="829" xr:uid="{00000000-0005-0000-0000-00003C030000}"/>
    <cellStyle name="60 % – Zvýraznění1 11" xfId="830" xr:uid="{00000000-0005-0000-0000-00003D030000}"/>
    <cellStyle name="60 % – Zvýraznění1 12" xfId="831" xr:uid="{00000000-0005-0000-0000-00003E030000}"/>
    <cellStyle name="60 % – Zvýraznění1 13" xfId="832" xr:uid="{00000000-0005-0000-0000-00003F030000}"/>
    <cellStyle name="60 % – Zvýraznění1 14" xfId="833" xr:uid="{00000000-0005-0000-0000-000040030000}"/>
    <cellStyle name="60 % – Zvýraznění1 15" xfId="834" xr:uid="{00000000-0005-0000-0000-000041030000}"/>
    <cellStyle name="60 % – Zvýraznění1 16" xfId="835" xr:uid="{00000000-0005-0000-0000-000042030000}"/>
    <cellStyle name="60 % – Zvýraznění1 17" xfId="836" xr:uid="{00000000-0005-0000-0000-000043030000}"/>
    <cellStyle name="60 % – Zvýraznění1 18" xfId="837" xr:uid="{00000000-0005-0000-0000-000044030000}"/>
    <cellStyle name="60 % – Zvýraznění1 19" xfId="838" xr:uid="{00000000-0005-0000-0000-000045030000}"/>
    <cellStyle name="60 % – Zvýraznění1 2" xfId="839" xr:uid="{00000000-0005-0000-0000-000046030000}"/>
    <cellStyle name="60 % – Zvýraznění1 2 2" xfId="840" xr:uid="{00000000-0005-0000-0000-000047030000}"/>
    <cellStyle name="60 % – Zvýraznění1 2 2 2" xfId="841" xr:uid="{00000000-0005-0000-0000-000048030000}"/>
    <cellStyle name="60 % – Zvýraznění1 2 3" xfId="842" xr:uid="{00000000-0005-0000-0000-000049030000}"/>
    <cellStyle name="60 % – Zvýraznění1 2 4" xfId="843" xr:uid="{00000000-0005-0000-0000-00004A030000}"/>
    <cellStyle name="60 % – Zvýraznění1 20" xfId="844" xr:uid="{00000000-0005-0000-0000-00004B030000}"/>
    <cellStyle name="60 % – Zvýraznění1 21" xfId="845" xr:uid="{00000000-0005-0000-0000-00004C030000}"/>
    <cellStyle name="60 % – Zvýraznění1 22" xfId="846" xr:uid="{00000000-0005-0000-0000-00004D030000}"/>
    <cellStyle name="60 % – Zvýraznění1 23" xfId="847" xr:uid="{00000000-0005-0000-0000-00004E030000}"/>
    <cellStyle name="60 % – Zvýraznění1 24" xfId="848" xr:uid="{00000000-0005-0000-0000-00004F030000}"/>
    <cellStyle name="60 % – Zvýraznění1 25" xfId="849" xr:uid="{00000000-0005-0000-0000-000050030000}"/>
    <cellStyle name="60 % – Zvýraznění1 26" xfId="850" xr:uid="{00000000-0005-0000-0000-000051030000}"/>
    <cellStyle name="60 % – Zvýraznění1 27" xfId="851" xr:uid="{00000000-0005-0000-0000-000052030000}"/>
    <cellStyle name="60 % – Zvýraznění1 28" xfId="852" xr:uid="{00000000-0005-0000-0000-000053030000}"/>
    <cellStyle name="60 % – Zvýraznění1 29" xfId="853" xr:uid="{00000000-0005-0000-0000-000054030000}"/>
    <cellStyle name="60 % – Zvýraznění1 3" xfId="854" xr:uid="{00000000-0005-0000-0000-000055030000}"/>
    <cellStyle name="60 % – Zvýraznění1 3 2" xfId="855" xr:uid="{00000000-0005-0000-0000-000056030000}"/>
    <cellStyle name="60 % – Zvýraznění1 3 2 2" xfId="856" xr:uid="{00000000-0005-0000-0000-000057030000}"/>
    <cellStyle name="60 % – Zvýraznění1 3 3" xfId="857" xr:uid="{00000000-0005-0000-0000-000058030000}"/>
    <cellStyle name="60 % – Zvýraznění1 3 4" xfId="858" xr:uid="{00000000-0005-0000-0000-000059030000}"/>
    <cellStyle name="60 % – Zvýraznění1 30" xfId="859" xr:uid="{00000000-0005-0000-0000-00005A030000}"/>
    <cellStyle name="60 % – Zvýraznění1 31" xfId="860" xr:uid="{00000000-0005-0000-0000-00005B030000}"/>
    <cellStyle name="60 % – Zvýraznění1 32" xfId="861" xr:uid="{00000000-0005-0000-0000-00005C030000}"/>
    <cellStyle name="60 % – Zvýraznění1 33" xfId="862" xr:uid="{00000000-0005-0000-0000-00005D030000}"/>
    <cellStyle name="60 % – Zvýraznění1 4" xfId="863" xr:uid="{00000000-0005-0000-0000-00005E030000}"/>
    <cellStyle name="60 % – Zvýraznění1 5" xfId="864" xr:uid="{00000000-0005-0000-0000-00005F030000}"/>
    <cellStyle name="60 % – Zvýraznění1 6" xfId="865" xr:uid="{00000000-0005-0000-0000-000060030000}"/>
    <cellStyle name="60 % – Zvýraznění1 7" xfId="866" xr:uid="{00000000-0005-0000-0000-000061030000}"/>
    <cellStyle name="60 % – Zvýraznění1 8" xfId="867" xr:uid="{00000000-0005-0000-0000-000062030000}"/>
    <cellStyle name="60 % – Zvýraznění1 9" xfId="868" xr:uid="{00000000-0005-0000-0000-000063030000}"/>
    <cellStyle name="60 % – Zvýraznění2 10" xfId="869" xr:uid="{00000000-0005-0000-0000-000064030000}"/>
    <cellStyle name="60 % – Zvýraznění2 11" xfId="870" xr:uid="{00000000-0005-0000-0000-000065030000}"/>
    <cellStyle name="60 % – Zvýraznění2 12" xfId="871" xr:uid="{00000000-0005-0000-0000-000066030000}"/>
    <cellStyle name="60 % – Zvýraznění2 13" xfId="872" xr:uid="{00000000-0005-0000-0000-000067030000}"/>
    <cellStyle name="60 % – Zvýraznění2 14" xfId="873" xr:uid="{00000000-0005-0000-0000-000068030000}"/>
    <cellStyle name="60 % – Zvýraznění2 15" xfId="874" xr:uid="{00000000-0005-0000-0000-000069030000}"/>
    <cellStyle name="60 % – Zvýraznění2 16" xfId="875" xr:uid="{00000000-0005-0000-0000-00006A030000}"/>
    <cellStyle name="60 % – Zvýraznění2 17" xfId="876" xr:uid="{00000000-0005-0000-0000-00006B030000}"/>
    <cellStyle name="60 % – Zvýraznění2 18" xfId="877" xr:uid="{00000000-0005-0000-0000-00006C030000}"/>
    <cellStyle name="60 % – Zvýraznění2 19" xfId="878" xr:uid="{00000000-0005-0000-0000-00006D030000}"/>
    <cellStyle name="60 % – Zvýraznění2 2" xfId="879" xr:uid="{00000000-0005-0000-0000-00006E030000}"/>
    <cellStyle name="60 % – Zvýraznění2 2 2" xfId="880" xr:uid="{00000000-0005-0000-0000-00006F030000}"/>
    <cellStyle name="60 % – Zvýraznění2 2 2 2" xfId="881" xr:uid="{00000000-0005-0000-0000-000070030000}"/>
    <cellStyle name="60 % – Zvýraznění2 2 3" xfId="882" xr:uid="{00000000-0005-0000-0000-000071030000}"/>
    <cellStyle name="60 % – Zvýraznění2 2 4" xfId="883" xr:uid="{00000000-0005-0000-0000-000072030000}"/>
    <cellStyle name="60 % – Zvýraznění2 20" xfId="884" xr:uid="{00000000-0005-0000-0000-000073030000}"/>
    <cellStyle name="60 % – Zvýraznění2 21" xfId="885" xr:uid="{00000000-0005-0000-0000-000074030000}"/>
    <cellStyle name="60 % – Zvýraznění2 22" xfId="886" xr:uid="{00000000-0005-0000-0000-000075030000}"/>
    <cellStyle name="60 % – Zvýraznění2 23" xfId="887" xr:uid="{00000000-0005-0000-0000-000076030000}"/>
    <cellStyle name="60 % – Zvýraznění2 24" xfId="888" xr:uid="{00000000-0005-0000-0000-000077030000}"/>
    <cellStyle name="60 % – Zvýraznění2 25" xfId="889" xr:uid="{00000000-0005-0000-0000-000078030000}"/>
    <cellStyle name="60 % – Zvýraznění2 26" xfId="890" xr:uid="{00000000-0005-0000-0000-000079030000}"/>
    <cellStyle name="60 % – Zvýraznění2 27" xfId="891" xr:uid="{00000000-0005-0000-0000-00007A030000}"/>
    <cellStyle name="60 % – Zvýraznění2 28" xfId="892" xr:uid="{00000000-0005-0000-0000-00007B030000}"/>
    <cellStyle name="60 % – Zvýraznění2 29" xfId="893" xr:uid="{00000000-0005-0000-0000-00007C030000}"/>
    <cellStyle name="60 % – Zvýraznění2 3" xfId="894" xr:uid="{00000000-0005-0000-0000-00007D030000}"/>
    <cellStyle name="60 % – Zvýraznění2 3 2" xfId="895" xr:uid="{00000000-0005-0000-0000-00007E030000}"/>
    <cellStyle name="60 % – Zvýraznění2 3 2 2" xfId="896" xr:uid="{00000000-0005-0000-0000-00007F030000}"/>
    <cellStyle name="60 % – Zvýraznění2 3 3" xfId="897" xr:uid="{00000000-0005-0000-0000-000080030000}"/>
    <cellStyle name="60 % – Zvýraznění2 3 4" xfId="898" xr:uid="{00000000-0005-0000-0000-000081030000}"/>
    <cellStyle name="60 % – Zvýraznění2 30" xfId="899" xr:uid="{00000000-0005-0000-0000-000082030000}"/>
    <cellStyle name="60 % – Zvýraznění2 31" xfId="900" xr:uid="{00000000-0005-0000-0000-000083030000}"/>
    <cellStyle name="60 % – Zvýraznění2 32" xfId="901" xr:uid="{00000000-0005-0000-0000-000084030000}"/>
    <cellStyle name="60 % – Zvýraznění2 33" xfId="902" xr:uid="{00000000-0005-0000-0000-000085030000}"/>
    <cellStyle name="60 % – Zvýraznění2 4" xfId="903" xr:uid="{00000000-0005-0000-0000-000086030000}"/>
    <cellStyle name="60 % – Zvýraznění2 5" xfId="904" xr:uid="{00000000-0005-0000-0000-000087030000}"/>
    <cellStyle name="60 % – Zvýraznění2 6" xfId="905" xr:uid="{00000000-0005-0000-0000-000088030000}"/>
    <cellStyle name="60 % – Zvýraznění2 7" xfId="906" xr:uid="{00000000-0005-0000-0000-000089030000}"/>
    <cellStyle name="60 % – Zvýraznění2 8" xfId="907" xr:uid="{00000000-0005-0000-0000-00008A030000}"/>
    <cellStyle name="60 % – Zvýraznění2 9" xfId="908" xr:uid="{00000000-0005-0000-0000-00008B030000}"/>
    <cellStyle name="60 % – Zvýraznění3 10" xfId="909" xr:uid="{00000000-0005-0000-0000-00008C030000}"/>
    <cellStyle name="60 % – Zvýraznění3 11" xfId="910" xr:uid="{00000000-0005-0000-0000-00008D030000}"/>
    <cellStyle name="60 % – Zvýraznění3 12" xfId="911" xr:uid="{00000000-0005-0000-0000-00008E030000}"/>
    <cellStyle name="60 % – Zvýraznění3 13" xfId="912" xr:uid="{00000000-0005-0000-0000-00008F030000}"/>
    <cellStyle name="60 % – Zvýraznění3 14" xfId="913" xr:uid="{00000000-0005-0000-0000-000090030000}"/>
    <cellStyle name="60 % – Zvýraznění3 15" xfId="914" xr:uid="{00000000-0005-0000-0000-000091030000}"/>
    <cellStyle name="60 % – Zvýraznění3 16" xfId="915" xr:uid="{00000000-0005-0000-0000-000092030000}"/>
    <cellStyle name="60 % – Zvýraznění3 17" xfId="916" xr:uid="{00000000-0005-0000-0000-000093030000}"/>
    <cellStyle name="60 % – Zvýraznění3 18" xfId="917" xr:uid="{00000000-0005-0000-0000-000094030000}"/>
    <cellStyle name="60 % – Zvýraznění3 19" xfId="918" xr:uid="{00000000-0005-0000-0000-000095030000}"/>
    <cellStyle name="60 % – Zvýraznění3 2" xfId="919" xr:uid="{00000000-0005-0000-0000-000096030000}"/>
    <cellStyle name="60 % – Zvýraznění3 2 2" xfId="920" xr:uid="{00000000-0005-0000-0000-000097030000}"/>
    <cellStyle name="60 % – Zvýraznění3 2 2 2" xfId="921" xr:uid="{00000000-0005-0000-0000-000098030000}"/>
    <cellStyle name="60 % – Zvýraznění3 2 3" xfId="922" xr:uid="{00000000-0005-0000-0000-000099030000}"/>
    <cellStyle name="60 % – Zvýraznění3 2 4" xfId="923" xr:uid="{00000000-0005-0000-0000-00009A030000}"/>
    <cellStyle name="60 % – Zvýraznění3 20" xfId="924" xr:uid="{00000000-0005-0000-0000-00009B030000}"/>
    <cellStyle name="60 % – Zvýraznění3 21" xfId="925" xr:uid="{00000000-0005-0000-0000-00009C030000}"/>
    <cellStyle name="60 % – Zvýraznění3 22" xfId="926" xr:uid="{00000000-0005-0000-0000-00009D030000}"/>
    <cellStyle name="60 % – Zvýraznění3 23" xfId="927" xr:uid="{00000000-0005-0000-0000-00009E030000}"/>
    <cellStyle name="60 % – Zvýraznění3 24" xfId="928" xr:uid="{00000000-0005-0000-0000-00009F030000}"/>
    <cellStyle name="60 % – Zvýraznění3 25" xfId="929" xr:uid="{00000000-0005-0000-0000-0000A0030000}"/>
    <cellStyle name="60 % – Zvýraznění3 26" xfId="930" xr:uid="{00000000-0005-0000-0000-0000A1030000}"/>
    <cellStyle name="60 % – Zvýraznění3 27" xfId="931" xr:uid="{00000000-0005-0000-0000-0000A2030000}"/>
    <cellStyle name="60 % – Zvýraznění3 28" xfId="932" xr:uid="{00000000-0005-0000-0000-0000A3030000}"/>
    <cellStyle name="60 % – Zvýraznění3 29" xfId="933" xr:uid="{00000000-0005-0000-0000-0000A4030000}"/>
    <cellStyle name="60 % – Zvýraznění3 3" xfId="934" xr:uid="{00000000-0005-0000-0000-0000A5030000}"/>
    <cellStyle name="60 % – Zvýraznění3 3 2" xfId="935" xr:uid="{00000000-0005-0000-0000-0000A6030000}"/>
    <cellStyle name="60 % – Zvýraznění3 3 2 2" xfId="936" xr:uid="{00000000-0005-0000-0000-0000A7030000}"/>
    <cellStyle name="60 % – Zvýraznění3 3 3" xfId="937" xr:uid="{00000000-0005-0000-0000-0000A8030000}"/>
    <cellStyle name="60 % – Zvýraznění3 3 4" xfId="938" xr:uid="{00000000-0005-0000-0000-0000A9030000}"/>
    <cellStyle name="60 % – Zvýraznění3 30" xfId="939" xr:uid="{00000000-0005-0000-0000-0000AA030000}"/>
    <cellStyle name="60 % – Zvýraznění3 31" xfId="940" xr:uid="{00000000-0005-0000-0000-0000AB030000}"/>
    <cellStyle name="60 % – Zvýraznění3 32" xfId="941" xr:uid="{00000000-0005-0000-0000-0000AC030000}"/>
    <cellStyle name="60 % – Zvýraznění3 33" xfId="942" xr:uid="{00000000-0005-0000-0000-0000AD030000}"/>
    <cellStyle name="60 % – Zvýraznění3 4" xfId="943" xr:uid="{00000000-0005-0000-0000-0000AE030000}"/>
    <cellStyle name="60 % – Zvýraznění3 5" xfId="944" xr:uid="{00000000-0005-0000-0000-0000AF030000}"/>
    <cellStyle name="60 % – Zvýraznění3 6" xfId="945" xr:uid="{00000000-0005-0000-0000-0000B0030000}"/>
    <cellStyle name="60 % – Zvýraznění3 7" xfId="946" xr:uid="{00000000-0005-0000-0000-0000B1030000}"/>
    <cellStyle name="60 % – Zvýraznění3 8" xfId="947" xr:uid="{00000000-0005-0000-0000-0000B2030000}"/>
    <cellStyle name="60 % – Zvýraznění3 9" xfId="948" xr:uid="{00000000-0005-0000-0000-0000B3030000}"/>
    <cellStyle name="60 % – Zvýraznění4 10" xfId="949" xr:uid="{00000000-0005-0000-0000-0000B4030000}"/>
    <cellStyle name="60 % – Zvýraznění4 11" xfId="950" xr:uid="{00000000-0005-0000-0000-0000B5030000}"/>
    <cellStyle name="60 % – Zvýraznění4 12" xfId="951" xr:uid="{00000000-0005-0000-0000-0000B6030000}"/>
    <cellStyle name="60 % – Zvýraznění4 13" xfId="952" xr:uid="{00000000-0005-0000-0000-0000B7030000}"/>
    <cellStyle name="60 % – Zvýraznění4 14" xfId="953" xr:uid="{00000000-0005-0000-0000-0000B8030000}"/>
    <cellStyle name="60 % – Zvýraznění4 15" xfId="954" xr:uid="{00000000-0005-0000-0000-0000B9030000}"/>
    <cellStyle name="60 % – Zvýraznění4 16" xfId="955" xr:uid="{00000000-0005-0000-0000-0000BA030000}"/>
    <cellStyle name="60 % – Zvýraznění4 17" xfId="956" xr:uid="{00000000-0005-0000-0000-0000BB030000}"/>
    <cellStyle name="60 % – Zvýraznění4 18" xfId="957" xr:uid="{00000000-0005-0000-0000-0000BC030000}"/>
    <cellStyle name="60 % – Zvýraznění4 19" xfId="958" xr:uid="{00000000-0005-0000-0000-0000BD030000}"/>
    <cellStyle name="60 % – Zvýraznění4 2" xfId="959" xr:uid="{00000000-0005-0000-0000-0000BE030000}"/>
    <cellStyle name="60 % – Zvýraznění4 2 2" xfId="960" xr:uid="{00000000-0005-0000-0000-0000BF030000}"/>
    <cellStyle name="60 % – Zvýraznění4 2 2 2" xfId="961" xr:uid="{00000000-0005-0000-0000-0000C0030000}"/>
    <cellStyle name="60 % – Zvýraznění4 2 3" xfId="962" xr:uid="{00000000-0005-0000-0000-0000C1030000}"/>
    <cellStyle name="60 % – Zvýraznění4 2 4" xfId="963" xr:uid="{00000000-0005-0000-0000-0000C2030000}"/>
    <cellStyle name="60 % – Zvýraznění4 20" xfId="964" xr:uid="{00000000-0005-0000-0000-0000C3030000}"/>
    <cellStyle name="60 % – Zvýraznění4 21" xfId="965" xr:uid="{00000000-0005-0000-0000-0000C4030000}"/>
    <cellStyle name="60 % – Zvýraznění4 22" xfId="966" xr:uid="{00000000-0005-0000-0000-0000C5030000}"/>
    <cellStyle name="60 % – Zvýraznění4 23" xfId="967" xr:uid="{00000000-0005-0000-0000-0000C6030000}"/>
    <cellStyle name="60 % – Zvýraznění4 24" xfId="968" xr:uid="{00000000-0005-0000-0000-0000C7030000}"/>
    <cellStyle name="60 % – Zvýraznění4 25" xfId="969" xr:uid="{00000000-0005-0000-0000-0000C8030000}"/>
    <cellStyle name="60 % – Zvýraznění4 26" xfId="970" xr:uid="{00000000-0005-0000-0000-0000C9030000}"/>
    <cellStyle name="60 % – Zvýraznění4 27" xfId="971" xr:uid="{00000000-0005-0000-0000-0000CA030000}"/>
    <cellStyle name="60 % – Zvýraznění4 28" xfId="972" xr:uid="{00000000-0005-0000-0000-0000CB030000}"/>
    <cellStyle name="60 % – Zvýraznění4 29" xfId="973" xr:uid="{00000000-0005-0000-0000-0000CC030000}"/>
    <cellStyle name="60 % – Zvýraznění4 3" xfId="974" xr:uid="{00000000-0005-0000-0000-0000CD030000}"/>
    <cellStyle name="60 % – Zvýraznění4 3 2" xfId="975" xr:uid="{00000000-0005-0000-0000-0000CE030000}"/>
    <cellStyle name="60 % – Zvýraznění4 3 2 2" xfId="976" xr:uid="{00000000-0005-0000-0000-0000CF030000}"/>
    <cellStyle name="60 % – Zvýraznění4 3 3" xfId="977" xr:uid="{00000000-0005-0000-0000-0000D0030000}"/>
    <cellStyle name="60 % – Zvýraznění4 3 4" xfId="978" xr:uid="{00000000-0005-0000-0000-0000D1030000}"/>
    <cellStyle name="60 % – Zvýraznění4 30" xfId="979" xr:uid="{00000000-0005-0000-0000-0000D2030000}"/>
    <cellStyle name="60 % – Zvýraznění4 31" xfId="980" xr:uid="{00000000-0005-0000-0000-0000D3030000}"/>
    <cellStyle name="60 % – Zvýraznění4 32" xfId="981" xr:uid="{00000000-0005-0000-0000-0000D4030000}"/>
    <cellStyle name="60 % – Zvýraznění4 33" xfId="982" xr:uid="{00000000-0005-0000-0000-0000D5030000}"/>
    <cellStyle name="60 % – Zvýraznění4 4" xfId="983" xr:uid="{00000000-0005-0000-0000-0000D6030000}"/>
    <cellStyle name="60 % – Zvýraznění4 5" xfId="984" xr:uid="{00000000-0005-0000-0000-0000D7030000}"/>
    <cellStyle name="60 % – Zvýraznění4 6" xfId="985" xr:uid="{00000000-0005-0000-0000-0000D8030000}"/>
    <cellStyle name="60 % – Zvýraznění4 7" xfId="986" xr:uid="{00000000-0005-0000-0000-0000D9030000}"/>
    <cellStyle name="60 % – Zvýraznění4 8" xfId="987" xr:uid="{00000000-0005-0000-0000-0000DA030000}"/>
    <cellStyle name="60 % – Zvýraznění4 9" xfId="988" xr:uid="{00000000-0005-0000-0000-0000DB030000}"/>
    <cellStyle name="60 % – Zvýraznění5 10" xfId="989" xr:uid="{00000000-0005-0000-0000-0000DC030000}"/>
    <cellStyle name="60 % – Zvýraznění5 11" xfId="990" xr:uid="{00000000-0005-0000-0000-0000DD030000}"/>
    <cellStyle name="60 % – Zvýraznění5 12" xfId="991" xr:uid="{00000000-0005-0000-0000-0000DE030000}"/>
    <cellStyle name="60 % – Zvýraznění5 13" xfId="992" xr:uid="{00000000-0005-0000-0000-0000DF030000}"/>
    <cellStyle name="60 % – Zvýraznění5 14" xfId="993" xr:uid="{00000000-0005-0000-0000-0000E0030000}"/>
    <cellStyle name="60 % – Zvýraznění5 15" xfId="994" xr:uid="{00000000-0005-0000-0000-0000E1030000}"/>
    <cellStyle name="60 % – Zvýraznění5 16" xfId="995" xr:uid="{00000000-0005-0000-0000-0000E2030000}"/>
    <cellStyle name="60 % – Zvýraznění5 17" xfId="996" xr:uid="{00000000-0005-0000-0000-0000E3030000}"/>
    <cellStyle name="60 % – Zvýraznění5 18" xfId="997" xr:uid="{00000000-0005-0000-0000-0000E4030000}"/>
    <cellStyle name="60 % – Zvýraznění5 19" xfId="998" xr:uid="{00000000-0005-0000-0000-0000E5030000}"/>
    <cellStyle name="60 % – Zvýraznění5 2" xfId="999" xr:uid="{00000000-0005-0000-0000-0000E6030000}"/>
    <cellStyle name="60 % – Zvýraznění5 2 2" xfId="1000" xr:uid="{00000000-0005-0000-0000-0000E7030000}"/>
    <cellStyle name="60 % – Zvýraznění5 2 2 2" xfId="1001" xr:uid="{00000000-0005-0000-0000-0000E8030000}"/>
    <cellStyle name="60 % – Zvýraznění5 2 3" xfId="1002" xr:uid="{00000000-0005-0000-0000-0000E9030000}"/>
    <cellStyle name="60 % – Zvýraznění5 2 4" xfId="1003" xr:uid="{00000000-0005-0000-0000-0000EA030000}"/>
    <cellStyle name="60 % – Zvýraznění5 20" xfId="1004" xr:uid="{00000000-0005-0000-0000-0000EB030000}"/>
    <cellStyle name="60 % – Zvýraznění5 21" xfId="1005" xr:uid="{00000000-0005-0000-0000-0000EC030000}"/>
    <cellStyle name="60 % – Zvýraznění5 22" xfId="1006" xr:uid="{00000000-0005-0000-0000-0000ED030000}"/>
    <cellStyle name="60 % – Zvýraznění5 23" xfId="1007" xr:uid="{00000000-0005-0000-0000-0000EE030000}"/>
    <cellStyle name="60 % – Zvýraznění5 24" xfId="1008" xr:uid="{00000000-0005-0000-0000-0000EF030000}"/>
    <cellStyle name="60 % – Zvýraznění5 25" xfId="1009" xr:uid="{00000000-0005-0000-0000-0000F0030000}"/>
    <cellStyle name="60 % – Zvýraznění5 26" xfId="1010" xr:uid="{00000000-0005-0000-0000-0000F1030000}"/>
    <cellStyle name="60 % – Zvýraznění5 27" xfId="1011" xr:uid="{00000000-0005-0000-0000-0000F2030000}"/>
    <cellStyle name="60 % – Zvýraznění5 28" xfId="1012" xr:uid="{00000000-0005-0000-0000-0000F3030000}"/>
    <cellStyle name="60 % – Zvýraznění5 29" xfId="1013" xr:uid="{00000000-0005-0000-0000-0000F4030000}"/>
    <cellStyle name="60 % – Zvýraznění5 3" xfId="1014" xr:uid="{00000000-0005-0000-0000-0000F5030000}"/>
    <cellStyle name="60 % – Zvýraznění5 3 2" xfId="1015" xr:uid="{00000000-0005-0000-0000-0000F6030000}"/>
    <cellStyle name="60 % – Zvýraznění5 3 2 2" xfId="1016" xr:uid="{00000000-0005-0000-0000-0000F7030000}"/>
    <cellStyle name="60 % – Zvýraznění5 3 3" xfId="1017" xr:uid="{00000000-0005-0000-0000-0000F8030000}"/>
    <cellStyle name="60 % – Zvýraznění5 3 4" xfId="1018" xr:uid="{00000000-0005-0000-0000-0000F9030000}"/>
    <cellStyle name="60 % – Zvýraznění5 30" xfId="1019" xr:uid="{00000000-0005-0000-0000-0000FA030000}"/>
    <cellStyle name="60 % – Zvýraznění5 31" xfId="1020" xr:uid="{00000000-0005-0000-0000-0000FB030000}"/>
    <cellStyle name="60 % – Zvýraznění5 32" xfId="1021" xr:uid="{00000000-0005-0000-0000-0000FC030000}"/>
    <cellStyle name="60 % – Zvýraznění5 33" xfId="1022" xr:uid="{00000000-0005-0000-0000-0000FD030000}"/>
    <cellStyle name="60 % – Zvýraznění5 4" xfId="1023" xr:uid="{00000000-0005-0000-0000-0000FE030000}"/>
    <cellStyle name="60 % – Zvýraznění5 5" xfId="1024" xr:uid="{00000000-0005-0000-0000-0000FF030000}"/>
    <cellStyle name="60 % – Zvýraznění5 6" xfId="1025" xr:uid="{00000000-0005-0000-0000-000000040000}"/>
    <cellStyle name="60 % – Zvýraznění5 7" xfId="1026" xr:uid="{00000000-0005-0000-0000-000001040000}"/>
    <cellStyle name="60 % – Zvýraznění5 8" xfId="1027" xr:uid="{00000000-0005-0000-0000-000002040000}"/>
    <cellStyle name="60 % – Zvýraznění5 9" xfId="1028" xr:uid="{00000000-0005-0000-0000-000003040000}"/>
    <cellStyle name="60 % – Zvýraznění6 10" xfId="1029" xr:uid="{00000000-0005-0000-0000-000004040000}"/>
    <cellStyle name="60 % – Zvýraznění6 11" xfId="1030" xr:uid="{00000000-0005-0000-0000-000005040000}"/>
    <cellStyle name="60 % – Zvýraznění6 12" xfId="1031" xr:uid="{00000000-0005-0000-0000-000006040000}"/>
    <cellStyle name="60 % – Zvýraznění6 13" xfId="1032" xr:uid="{00000000-0005-0000-0000-000007040000}"/>
    <cellStyle name="60 % – Zvýraznění6 14" xfId="1033" xr:uid="{00000000-0005-0000-0000-000008040000}"/>
    <cellStyle name="60 % – Zvýraznění6 15" xfId="1034" xr:uid="{00000000-0005-0000-0000-000009040000}"/>
    <cellStyle name="60 % – Zvýraznění6 16" xfId="1035" xr:uid="{00000000-0005-0000-0000-00000A040000}"/>
    <cellStyle name="60 % – Zvýraznění6 17" xfId="1036" xr:uid="{00000000-0005-0000-0000-00000B040000}"/>
    <cellStyle name="60 % – Zvýraznění6 18" xfId="1037" xr:uid="{00000000-0005-0000-0000-00000C040000}"/>
    <cellStyle name="60 % – Zvýraznění6 19" xfId="1038" xr:uid="{00000000-0005-0000-0000-00000D040000}"/>
    <cellStyle name="60 % – Zvýraznění6 2" xfId="1039" xr:uid="{00000000-0005-0000-0000-00000E040000}"/>
    <cellStyle name="60 % – Zvýraznění6 2 2" xfId="1040" xr:uid="{00000000-0005-0000-0000-00000F040000}"/>
    <cellStyle name="60 % – Zvýraznění6 2 2 2" xfId="1041" xr:uid="{00000000-0005-0000-0000-000010040000}"/>
    <cellStyle name="60 % – Zvýraznění6 2 3" xfId="1042" xr:uid="{00000000-0005-0000-0000-000011040000}"/>
    <cellStyle name="60 % – Zvýraznění6 2 4" xfId="1043" xr:uid="{00000000-0005-0000-0000-000012040000}"/>
    <cellStyle name="60 % – Zvýraznění6 20" xfId="1044" xr:uid="{00000000-0005-0000-0000-000013040000}"/>
    <cellStyle name="60 % – Zvýraznění6 21" xfId="1045" xr:uid="{00000000-0005-0000-0000-000014040000}"/>
    <cellStyle name="60 % – Zvýraznění6 22" xfId="1046" xr:uid="{00000000-0005-0000-0000-000015040000}"/>
    <cellStyle name="60 % – Zvýraznění6 23" xfId="1047" xr:uid="{00000000-0005-0000-0000-000016040000}"/>
    <cellStyle name="60 % – Zvýraznění6 24" xfId="1048" xr:uid="{00000000-0005-0000-0000-000017040000}"/>
    <cellStyle name="60 % – Zvýraznění6 25" xfId="1049" xr:uid="{00000000-0005-0000-0000-000018040000}"/>
    <cellStyle name="60 % – Zvýraznění6 26" xfId="1050" xr:uid="{00000000-0005-0000-0000-000019040000}"/>
    <cellStyle name="60 % – Zvýraznění6 27" xfId="1051" xr:uid="{00000000-0005-0000-0000-00001A040000}"/>
    <cellStyle name="60 % – Zvýraznění6 28" xfId="1052" xr:uid="{00000000-0005-0000-0000-00001B040000}"/>
    <cellStyle name="60 % – Zvýraznění6 29" xfId="1053" xr:uid="{00000000-0005-0000-0000-00001C040000}"/>
    <cellStyle name="60 % – Zvýraznění6 3" xfId="1054" xr:uid="{00000000-0005-0000-0000-00001D040000}"/>
    <cellStyle name="60 % – Zvýraznění6 3 2" xfId="1055" xr:uid="{00000000-0005-0000-0000-00001E040000}"/>
    <cellStyle name="60 % – Zvýraznění6 3 2 2" xfId="1056" xr:uid="{00000000-0005-0000-0000-00001F040000}"/>
    <cellStyle name="60 % – Zvýraznění6 3 3" xfId="1057" xr:uid="{00000000-0005-0000-0000-000020040000}"/>
    <cellStyle name="60 % – Zvýraznění6 3 4" xfId="1058" xr:uid="{00000000-0005-0000-0000-000021040000}"/>
    <cellStyle name="60 % – Zvýraznění6 30" xfId="1059" xr:uid="{00000000-0005-0000-0000-000022040000}"/>
    <cellStyle name="60 % – Zvýraznění6 31" xfId="1060" xr:uid="{00000000-0005-0000-0000-000023040000}"/>
    <cellStyle name="60 % – Zvýraznění6 32" xfId="1061" xr:uid="{00000000-0005-0000-0000-000024040000}"/>
    <cellStyle name="60 % – Zvýraznění6 33" xfId="1062" xr:uid="{00000000-0005-0000-0000-000025040000}"/>
    <cellStyle name="60 % – Zvýraznění6 4" xfId="1063" xr:uid="{00000000-0005-0000-0000-000026040000}"/>
    <cellStyle name="60 % – Zvýraznění6 5" xfId="1064" xr:uid="{00000000-0005-0000-0000-000027040000}"/>
    <cellStyle name="60 % – Zvýraznění6 6" xfId="1065" xr:uid="{00000000-0005-0000-0000-000028040000}"/>
    <cellStyle name="60 % – Zvýraznění6 7" xfId="1066" xr:uid="{00000000-0005-0000-0000-000029040000}"/>
    <cellStyle name="60 % – Zvýraznění6 8" xfId="1067" xr:uid="{00000000-0005-0000-0000-00002A040000}"/>
    <cellStyle name="60 % – Zvýraznění6 9" xfId="1068" xr:uid="{00000000-0005-0000-0000-00002B040000}"/>
    <cellStyle name="Celkem 10" xfId="1069" xr:uid="{00000000-0005-0000-0000-00002C040000}"/>
    <cellStyle name="Celkem 11" xfId="1070" xr:uid="{00000000-0005-0000-0000-00002D040000}"/>
    <cellStyle name="Celkem 12" xfId="1071" xr:uid="{00000000-0005-0000-0000-00002E040000}"/>
    <cellStyle name="Celkem 13" xfId="1072" xr:uid="{00000000-0005-0000-0000-00002F040000}"/>
    <cellStyle name="Celkem 14" xfId="1073" xr:uid="{00000000-0005-0000-0000-000030040000}"/>
    <cellStyle name="Celkem 15" xfId="1074" xr:uid="{00000000-0005-0000-0000-000031040000}"/>
    <cellStyle name="Celkem 16" xfId="1075" xr:uid="{00000000-0005-0000-0000-000032040000}"/>
    <cellStyle name="Celkem 17" xfId="1076" xr:uid="{00000000-0005-0000-0000-000033040000}"/>
    <cellStyle name="Celkem 18" xfId="1077" xr:uid="{00000000-0005-0000-0000-000034040000}"/>
    <cellStyle name="Celkem 19" xfId="1078" xr:uid="{00000000-0005-0000-0000-000035040000}"/>
    <cellStyle name="Celkem 2" xfId="1079" xr:uid="{00000000-0005-0000-0000-000036040000}"/>
    <cellStyle name="Celkem 2 2" xfId="1080" xr:uid="{00000000-0005-0000-0000-000037040000}"/>
    <cellStyle name="Celkem 2 2 2" xfId="1081" xr:uid="{00000000-0005-0000-0000-000038040000}"/>
    <cellStyle name="Celkem 2 3" xfId="1082" xr:uid="{00000000-0005-0000-0000-000039040000}"/>
    <cellStyle name="Celkem 2 4" xfId="1083" xr:uid="{00000000-0005-0000-0000-00003A040000}"/>
    <cellStyle name="Celkem 20" xfId="1084" xr:uid="{00000000-0005-0000-0000-00003B040000}"/>
    <cellStyle name="Celkem 21" xfId="1085" xr:uid="{00000000-0005-0000-0000-00003C040000}"/>
    <cellStyle name="Celkem 22" xfId="1086" xr:uid="{00000000-0005-0000-0000-00003D040000}"/>
    <cellStyle name="Celkem 23" xfId="1087" xr:uid="{00000000-0005-0000-0000-00003E040000}"/>
    <cellStyle name="Celkem 24" xfId="1088" xr:uid="{00000000-0005-0000-0000-00003F040000}"/>
    <cellStyle name="Celkem 25" xfId="1089" xr:uid="{00000000-0005-0000-0000-000040040000}"/>
    <cellStyle name="Celkem 26" xfId="1090" xr:uid="{00000000-0005-0000-0000-000041040000}"/>
    <cellStyle name="Celkem 27" xfId="1091" xr:uid="{00000000-0005-0000-0000-000042040000}"/>
    <cellStyle name="Celkem 28" xfId="1092" xr:uid="{00000000-0005-0000-0000-000043040000}"/>
    <cellStyle name="Celkem 29" xfId="1093" xr:uid="{00000000-0005-0000-0000-000044040000}"/>
    <cellStyle name="Celkem 3" xfId="1094" xr:uid="{00000000-0005-0000-0000-000045040000}"/>
    <cellStyle name="Celkem 3 2" xfId="1095" xr:uid="{00000000-0005-0000-0000-000046040000}"/>
    <cellStyle name="Celkem 3 2 2" xfId="1096" xr:uid="{00000000-0005-0000-0000-000047040000}"/>
    <cellStyle name="Celkem 3 3" xfId="1097" xr:uid="{00000000-0005-0000-0000-000048040000}"/>
    <cellStyle name="Celkem 3 4" xfId="1098" xr:uid="{00000000-0005-0000-0000-000049040000}"/>
    <cellStyle name="Celkem 30" xfId="1099" xr:uid="{00000000-0005-0000-0000-00004A040000}"/>
    <cellStyle name="Celkem 31" xfId="1100" xr:uid="{00000000-0005-0000-0000-00004B040000}"/>
    <cellStyle name="Celkem 32" xfId="1101" xr:uid="{00000000-0005-0000-0000-00004C040000}"/>
    <cellStyle name="Celkem 33" xfId="1102" xr:uid="{00000000-0005-0000-0000-00004D040000}"/>
    <cellStyle name="Celkem 4" xfId="1103" xr:uid="{00000000-0005-0000-0000-00004E040000}"/>
    <cellStyle name="Celkem 5" xfId="1104" xr:uid="{00000000-0005-0000-0000-00004F040000}"/>
    <cellStyle name="Celkem 6" xfId="1105" xr:uid="{00000000-0005-0000-0000-000050040000}"/>
    <cellStyle name="Celkem 7" xfId="1106" xr:uid="{00000000-0005-0000-0000-000051040000}"/>
    <cellStyle name="Celkem 8" xfId="1107" xr:uid="{00000000-0005-0000-0000-000052040000}"/>
    <cellStyle name="Celkem 9" xfId="1108" xr:uid="{00000000-0005-0000-0000-000053040000}"/>
    <cellStyle name="čárky [0]_Novinky_11_01" xfId="1109" xr:uid="{00000000-0005-0000-0000-000054040000}"/>
    <cellStyle name="Dezimal [0]_Compiling Utility Macros" xfId="1110" xr:uid="{00000000-0005-0000-0000-000055040000}"/>
    <cellStyle name="Dezimal_Compiling Utility Macros" xfId="1111" xr:uid="{00000000-0005-0000-0000-000056040000}"/>
    <cellStyle name="Chybně 10" xfId="1112" xr:uid="{00000000-0005-0000-0000-000057040000}"/>
    <cellStyle name="Chybně 11" xfId="1113" xr:uid="{00000000-0005-0000-0000-000058040000}"/>
    <cellStyle name="Chybně 12" xfId="1114" xr:uid="{00000000-0005-0000-0000-000059040000}"/>
    <cellStyle name="Chybně 13" xfId="1115" xr:uid="{00000000-0005-0000-0000-00005A040000}"/>
    <cellStyle name="Chybně 14" xfId="1116" xr:uid="{00000000-0005-0000-0000-00005B040000}"/>
    <cellStyle name="Chybně 15" xfId="1117" xr:uid="{00000000-0005-0000-0000-00005C040000}"/>
    <cellStyle name="Chybně 16" xfId="1118" xr:uid="{00000000-0005-0000-0000-00005D040000}"/>
    <cellStyle name="Chybně 17" xfId="1119" xr:uid="{00000000-0005-0000-0000-00005E040000}"/>
    <cellStyle name="Chybně 18" xfId="1120" xr:uid="{00000000-0005-0000-0000-00005F040000}"/>
    <cellStyle name="Chybně 19" xfId="1121" xr:uid="{00000000-0005-0000-0000-000060040000}"/>
    <cellStyle name="Chybně 2" xfId="1122" xr:uid="{00000000-0005-0000-0000-000061040000}"/>
    <cellStyle name="Chybně 2 2" xfId="1123" xr:uid="{00000000-0005-0000-0000-000062040000}"/>
    <cellStyle name="Chybně 2 2 2" xfId="1124" xr:uid="{00000000-0005-0000-0000-000063040000}"/>
    <cellStyle name="Chybně 2 3" xfId="1125" xr:uid="{00000000-0005-0000-0000-000064040000}"/>
    <cellStyle name="Chybně 2 4" xfId="1126" xr:uid="{00000000-0005-0000-0000-000065040000}"/>
    <cellStyle name="Chybně 20" xfId="1127" xr:uid="{00000000-0005-0000-0000-000066040000}"/>
    <cellStyle name="Chybně 21" xfId="1128" xr:uid="{00000000-0005-0000-0000-000067040000}"/>
    <cellStyle name="Chybně 22" xfId="1129" xr:uid="{00000000-0005-0000-0000-000068040000}"/>
    <cellStyle name="Chybně 23" xfId="1130" xr:uid="{00000000-0005-0000-0000-000069040000}"/>
    <cellStyle name="Chybně 24" xfId="1131" xr:uid="{00000000-0005-0000-0000-00006A040000}"/>
    <cellStyle name="Chybně 25" xfId="1132" xr:uid="{00000000-0005-0000-0000-00006B040000}"/>
    <cellStyle name="Chybně 26" xfId="1133" xr:uid="{00000000-0005-0000-0000-00006C040000}"/>
    <cellStyle name="Chybně 27" xfId="1134" xr:uid="{00000000-0005-0000-0000-00006D040000}"/>
    <cellStyle name="Chybně 28" xfId="1135" xr:uid="{00000000-0005-0000-0000-00006E040000}"/>
    <cellStyle name="Chybně 29" xfId="1136" xr:uid="{00000000-0005-0000-0000-00006F040000}"/>
    <cellStyle name="Chybně 3" xfId="1137" xr:uid="{00000000-0005-0000-0000-000070040000}"/>
    <cellStyle name="Chybně 3 2" xfId="1138" xr:uid="{00000000-0005-0000-0000-000071040000}"/>
    <cellStyle name="Chybně 3 2 2" xfId="1139" xr:uid="{00000000-0005-0000-0000-000072040000}"/>
    <cellStyle name="Chybně 3 3" xfId="1140" xr:uid="{00000000-0005-0000-0000-000073040000}"/>
    <cellStyle name="Chybně 3 4" xfId="1141" xr:uid="{00000000-0005-0000-0000-000074040000}"/>
    <cellStyle name="Chybně 30" xfId="1142" xr:uid="{00000000-0005-0000-0000-000075040000}"/>
    <cellStyle name="Chybně 31" xfId="1143" xr:uid="{00000000-0005-0000-0000-000076040000}"/>
    <cellStyle name="Chybně 32" xfId="1144" xr:uid="{00000000-0005-0000-0000-000077040000}"/>
    <cellStyle name="Chybně 33" xfId="1145" xr:uid="{00000000-0005-0000-0000-000078040000}"/>
    <cellStyle name="Chybně 4" xfId="1146" xr:uid="{00000000-0005-0000-0000-000079040000}"/>
    <cellStyle name="Chybně 5" xfId="1147" xr:uid="{00000000-0005-0000-0000-00007A040000}"/>
    <cellStyle name="Chybně 6" xfId="1148" xr:uid="{00000000-0005-0000-0000-00007B040000}"/>
    <cellStyle name="Chybně 7" xfId="1149" xr:uid="{00000000-0005-0000-0000-00007C040000}"/>
    <cellStyle name="Chybně 8" xfId="1150" xr:uid="{00000000-0005-0000-0000-00007D040000}"/>
    <cellStyle name="Chybně 9" xfId="1151" xr:uid="{00000000-0005-0000-0000-00007E040000}"/>
    <cellStyle name="Kolonne1" xfId="1152" xr:uid="{00000000-0005-0000-0000-00007F040000}"/>
    <cellStyle name="Kontrolní buňka 10" xfId="1153" xr:uid="{00000000-0005-0000-0000-000080040000}"/>
    <cellStyle name="Kontrolní buňka 11" xfId="1154" xr:uid="{00000000-0005-0000-0000-000081040000}"/>
    <cellStyle name="Kontrolní buňka 12" xfId="1155" xr:uid="{00000000-0005-0000-0000-000082040000}"/>
    <cellStyle name="Kontrolní buňka 13" xfId="1156" xr:uid="{00000000-0005-0000-0000-000083040000}"/>
    <cellStyle name="Kontrolní buňka 14" xfId="1157" xr:uid="{00000000-0005-0000-0000-000084040000}"/>
    <cellStyle name="Kontrolní buňka 15" xfId="1158" xr:uid="{00000000-0005-0000-0000-000085040000}"/>
    <cellStyle name="Kontrolní buňka 16" xfId="1159" xr:uid="{00000000-0005-0000-0000-000086040000}"/>
    <cellStyle name="Kontrolní buňka 17" xfId="1160" xr:uid="{00000000-0005-0000-0000-000087040000}"/>
    <cellStyle name="Kontrolní buňka 18" xfId="1161" xr:uid="{00000000-0005-0000-0000-000088040000}"/>
    <cellStyle name="Kontrolní buňka 19" xfId="1162" xr:uid="{00000000-0005-0000-0000-000089040000}"/>
    <cellStyle name="Kontrolní buňka 2" xfId="1163" xr:uid="{00000000-0005-0000-0000-00008A040000}"/>
    <cellStyle name="Kontrolní buňka 2 2" xfId="1164" xr:uid="{00000000-0005-0000-0000-00008B040000}"/>
    <cellStyle name="Kontrolní buňka 2 2 2" xfId="1165" xr:uid="{00000000-0005-0000-0000-00008C040000}"/>
    <cellStyle name="Kontrolní buňka 2 3" xfId="1166" xr:uid="{00000000-0005-0000-0000-00008D040000}"/>
    <cellStyle name="Kontrolní buňka 2 4" xfId="1167" xr:uid="{00000000-0005-0000-0000-00008E040000}"/>
    <cellStyle name="Kontrolní buňka 20" xfId="1168" xr:uid="{00000000-0005-0000-0000-00008F040000}"/>
    <cellStyle name="Kontrolní buňka 21" xfId="1169" xr:uid="{00000000-0005-0000-0000-000090040000}"/>
    <cellStyle name="Kontrolní buňka 22" xfId="1170" xr:uid="{00000000-0005-0000-0000-000091040000}"/>
    <cellStyle name="Kontrolní buňka 23" xfId="1171" xr:uid="{00000000-0005-0000-0000-000092040000}"/>
    <cellStyle name="Kontrolní buňka 24" xfId="1172" xr:uid="{00000000-0005-0000-0000-000093040000}"/>
    <cellStyle name="Kontrolní buňka 25" xfId="1173" xr:uid="{00000000-0005-0000-0000-000094040000}"/>
    <cellStyle name="Kontrolní buňka 26" xfId="1174" xr:uid="{00000000-0005-0000-0000-000095040000}"/>
    <cellStyle name="Kontrolní buňka 27" xfId="1175" xr:uid="{00000000-0005-0000-0000-000096040000}"/>
    <cellStyle name="Kontrolní buňka 28" xfId="1176" xr:uid="{00000000-0005-0000-0000-000097040000}"/>
    <cellStyle name="Kontrolní buňka 29" xfId="1177" xr:uid="{00000000-0005-0000-0000-000098040000}"/>
    <cellStyle name="Kontrolní buňka 3" xfId="1178" xr:uid="{00000000-0005-0000-0000-000099040000}"/>
    <cellStyle name="Kontrolní buňka 3 2" xfId="1179" xr:uid="{00000000-0005-0000-0000-00009A040000}"/>
    <cellStyle name="Kontrolní buňka 3 2 2" xfId="1180" xr:uid="{00000000-0005-0000-0000-00009B040000}"/>
    <cellStyle name="Kontrolní buňka 3 3" xfId="1181" xr:uid="{00000000-0005-0000-0000-00009C040000}"/>
    <cellStyle name="Kontrolní buňka 3 4" xfId="1182" xr:uid="{00000000-0005-0000-0000-00009D040000}"/>
    <cellStyle name="Kontrolní buňka 30" xfId="1183" xr:uid="{00000000-0005-0000-0000-00009E040000}"/>
    <cellStyle name="Kontrolní buňka 31" xfId="1184" xr:uid="{00000000-0005-0000-0000-00009F040000}"/>
    <cellStyle name="Kontrolní buňka 32" xfId="1185" xr:uid="{00000000-0005-0000-0000-0000A0040000}"/>
    <cellStyle name="Kontrolní buňka 33" xfId="1186" xr:uid="{00000000-0005-0000-0000-0000A1040000}"/>
    <cellStyle name="Kontrolní buňka 4" xfId="1187" xr:uid="{00000000-0005-0000-0000-0000A2040000}"/>
    <cellStyle name="Kontrolní buňka 5" xfId="1188" xr:uid="{00000000-0005-0000-0000-0000A3040000}"/>
    <cellStyle name="Kontrolní buňka 6" xfId="1189" xr:uid="{00000000-0005-0000-0000-0000A4040000}"/>
    <cellStyle name="Kontrolní buňka 7" xfId="1190" xr:uid="{00000000-0005-0000-0000-0000A5040000}"/>
    <cellStyle name="Kontrolní buňka 8" xfId="1191" xr:uid="{00000000-0005-0000-0000-0000A6040000}"/>
    <cellStyle name="Kontrolní buňka 9" xfId="1192" xr:uid="{00000000-0005-0000-0000-0000A7040000}"/>
    <cellStyle name="Měna 2" xfId="1193" xr:uid="{00000000-0005-0000-0000-0000A8040000}"/>
    <cellStyle name="měny 2 10" xfId="1194" xr:uid="{00000000-0005-0000-0000-0000A9040000}"/>
    <cellStyle name="měny 2 10 2" xfId="1195" xr:uid="{00000000-0005-0000-0000-0000AA040000}"/>
    <cellStyle name="měny 2 11" xfId="1196" xr:uid="{00000000-0005-0000-0000-0000AB040000}"/>
    <cellStyle name="měny 2 11 2" xfId="1197" xr:uid="{00000000-0005-0000-0000-0000AC040000}"/>
    <cellStyle name="měny 2 12" xfId="1198" xr:uid="{00000000-0005-0000-0000-0000AD040000}"/>
    <cellStyle name="měny 2 12 2" xfId="1199" xr:uid="{00000000-0005-0000-0000-0000AE040000}"/>
    <cellStyle name="měny 2 13" xfId="1200" xr:uid="{00000000-0005-0000-0000-0000AF040000}"/>
    <cellStyle name="měny 2 13 2" xfId="1201" xr:uid="{00000000-0005-0000-0000-0000B0040000}"/>
    <cellStyle name="měny 2 14" xfId="1202" xr:uid="{00000000-0005-0000-0000-0000B1040000}"/>
    <cellStyle name="měny 2 14 2" xfId="1203" xr:uid="{00000000-0005-0000-0000-0000B2040000}"/>
    <cellStyle name="měny 2 15" xfId="1204" xr:uid="{00000000-0005-0000-0000-0000B3040000}"/>
    <cellStyle name="měny 2 15 2" xfId="1205" xr:uid="{00000000-0005-0000-0000-0000B4040000}"/>
    <cellStyle name="měny 2 16" xfId="1206" xr:uid="{00000000-0005-0000-0000-0000B5040000}"/>
    <cellStyle name="měny 2 16 2" xfId="1207" xr:uid="{00000000-0005-0000-0000-0000B6040000}"/>
    <cellStyle name="měny 2 17" xfId="1208" xr:uid="{00000000-0005-0000-0000-0000B7040000}"/>
    <cellStyle name="měny 2 17 2" xfId="1209" xr:uid="{00000000-0005-0000-0000-0000B8040000}"/>
    <cellStyle name="měny 2 18" xfId="1210" xr:uid="{00000000-0005-0000-0000-0000B9040000}"/>
    <cellStyle name="měny 2 18 2" xfId="1211" xr:uid="{00000000-0005-0000-0000-0000BA040000}"/>
    <cellStyle name="měny 2 19" xfId="1212" xr:uid="{00000000-0005-0000-0000-0000BB040000}"/>
    <cellStyle name="měny 2 19 2" xfId="1213" xr:uid="{00000000-0005-0000-0000-0000BC040000}"/>
    <cellStyle name="měny 2 2" xfId="1214" xr:uid="{00000000-0005-0000-0000-0000BD040000}"/>
    <cellStyle name="měny 2 2 2" xfId="1215" xr:uid="{00000000-0005-0000-0000-0000BE040000}"/>
    <cellStyle name="měny 2 20" xfId="1216" xr:uid="{00000000-0005-0000-0000-0000BF040000}"/>
    <cellStyle name="měny 2 20 2" xfId="1217" xr:uid="{00000000-0005-0000-0000-0000C0040000}"/>
    <cellStyle name="měny 2 21" xfId="1218" xr:uid="{00000000-0005-0000-0000-0000C1040000}"/>
    <cellStyle name="měny 2 21 2" xfId="1219" xr:uid="{00000000-0005-0000-0000-0000C2040000}"/>
    <cellStyle name="měny 2 22" xfId="1220" xr:uid="{00000000-0005-0000-0000-0000C3040000}"/>
    <cellStyle name="měny 2 22 2" xfId="1221" xr:uid="{00000000-0005-0000-0000-0000C4040000}"/>
    <cellStyle name="měny 2 23" xfId="1222" xr:uid="{00000000-0005-0000-0000-0000C5040000}"/>
    <cellStyle name="měny 2 23 2" xfId="1223" xr:uid="{00000000-0005-0000-0000-0000C6040000}"/>
    <cellStyle name="měny 2 24" xfId="1224" xr:uid="{00000000-0005-0000-0000-0000C7040000}"/>
    <cellStyle name="měny 2 24 2" xfId="1225" xr:uid="{00000000-0005-0000-0000-0000C8040000}"/>
    <cellStyle name="měny 2 25" xfId="1226" xr:uid="{00000000-0005-0000-0000-0000C9040000}"/>
    <cellStyle name="měny 2 25 2" xfId="1227" xr:uid="{00000000-0005-0000-0000-0000CA040000}"/>
    <cellStyle name="měny 2 26" xfId="1228" xr:uid="{00000000-0005-0000-0000-0000CB040000}"/>
    <cellStyle name="měny 2 26 2" xfId="1229" xr:uid="{00000000-0005-0000-0000-0000CC040000}"/>
    <cellStyle name="měny 2 27" xfId="1230" xr:uid="{00000000-0005-0000-0000-0000CD040000}"/>
    <cellStyle name="měny 2 27 2" xfId="1231" xr:uid="{00000000-0005-0000-0000-0000CE040000}"/>
    <cellStyle name="měny 2 3" xfId="1232" xr:uid="{00000000-0005-0000-0000-0000CF040000}"/>
    <cellStyle name="měny 2 3 2" xfId="1233" xr:uid="{00000000-0005-0000-0000-0000D0040000}"/>
    <cellStyle name="měny 2 4" xfId="1234" xr:uid="{00000000-0005-0000-0000-0000D1040000}"/>
    <cellStyle name="měny 2 4 2" xfId="1235" xr:uid="{00000000-0005-0000-0000-0000D2040000}"/>
    <cellStyle name="měny 2 5" xfId="1236" xr:uid="{00000000-0005-0000-0000-0000D3040000}"/>
    <cellStyle name="měny 2 5 2" xfId="1237" xr:uid="{00000000-0005-0000-0000-0000D4040000}"/>
    <cellStyle name="měny 2 6" xfId="1238" xr:uid="{00000000-0005-0000-0000-0000D5040000}"/>
    <cellStyle name="měny 2 6 2" xfId="1239" xr:uid="{00000000-0005-0000-0000-0000D6040000}"/>
    <cellStyle name="měny 2 7" xfId="1240" xr:uid="{00000000-0005-0000-0000-0000D7040000}"/>
    <cellStyle name="měny 2 7 2" xfId="1241" xr:uid="{00000000-0005-0000-0000-0000D8040000}"/>
    <cellStyle name="měny 2 8" xfId="1242" xr:uid="{00000000-0005-0000-0000-0000D9040000}"/>
    <cellStyle name="měny 2 8 2" xfId="1243" xr:uid="{00000000-0005-0000-0000-0000DA040000}"/>
    <cellStyle name="měny 2 9" xfId="1244" xr:uid="{00000000-0005-0000-0000-0000DB040000}"/>
    <cellStyle name="měny 2 9 2" xfId="1245" xr:uid="{00000000-0005-0000-0000-0000DC040000}"/>
    <cellStyle name="Nadpis 1 10" xfId="1246" xr:uid="{00000000-0005-0000-0000-0000DD040000}"/>
    <cellStyle name="Nadpis 1 11" xfId="1247" xr:uid="{00000000-0005-0000-0000-0000DE040000}"/>
    <cellStyle name="Nadpis 1 12" xfId="1248" xr:uid="{00000000-0005-0000-0000-0000DF040000}"/>
    <cellStyle name="Nadpis 1 13" xfId="1249" xr:uid="{00000000-0005-0000-0000-0000E0040000}"/>
    <cellStyle name="Nadpis 1 14" xfId="1250" xr:uid="{00000000-0005-0000-0000-0000E1040000}"/>
    <cellStyle name="Nadpis 1 15" xfId="1251" xr:uid="{00000000-0005-0000-0000-0000E2040000}"/>
    <cellStyle name="Nadpis 1 16" xfId="1252" xr:uid="{00000000-0005-0000-0000-0000E3040000}"/>
    <cellStyle name="Nadpis 1 17" xfId="1253" xr:uid="{00000000-0005-0000-0000-0000E4040000}"/>
    <cellStyle name="Nadpis 1 18" xfId="1254" xr:uid="{00000000-0005-0000-0000-0000E5040000}"/>
    <cellStyle name="Nadpis 1 19" xfId="1255" xr:uid="{00000000-0005-0000-0000-0000E6040000}"/>
    <cellStyle name="Nadpis 1 2" xfId="1256" xr:uid="{00000000-0005-0000-0000-0000E7040000}"/>
    <cellStyle name="Nadpis 1 2 2" xfId="1257" xr:uid="{00000000-0005-0000-0000-0000E8040000}"/>
    <cellStyle name="Nadpis 1 2 2 2" xfId="1258" xr:uid="{00000000-0005-0000-0000-0000E9040000}"/>
    <cellStyle name="Nadpis 1 2 3" xfId="1259" xr:uid="{00000000-0005-0000-0000-0000EA040000}"/>
    <cellStyle name="Nadpis 1 2 4" xfId="1260" xr:uid="{00000000-0005-0000-0000-0000EB040000}"/>
    <cellStyle name="Nadpis 1 20" xfId="1261" xr:uid="{00000000-0005-0000-0000-0000EC040000}"/>
    <cellStyle name="Nadpis 1 21" xfId="1262" xr:uid="{00000000-0005-0000-0000-0000ED040000}"/>
    <cellStyle name="Nadpis 1 22" xfId="1263" xr:uid="{00000000-0005-0000-0000-0000EE040000}"/>
    <cellStyle name="Nadpis 1 23" xfId="1264" xr:uid="{00000000-0005-0000-0000-0000EF040000}"/>
    <cellStyle name="Nadpis 1 24" xfId="1265" xr:uid="{00000000-0005-0000-0000-0000F0040000}"/>
    <cellStyle name="Nadpis 1 25" xfId="1266" xr:uid="{00000000-0005-0000-0000-0000F1040000}"/>
    <cellStyle name="Nadpis 1 26" xfId="1267" xr:uid="{00000000-0005-0000-0000-0000F2040000}"/>
    <cellStyle name="Nadpis 1 27" xfId="1268" xr:uid="{00000000-0005-0000-0000-0000F3040000}"/>
    <cellStyle name="Nadpis 1 28" xfId="1269" xr:uid="{00000000-0005-0000-0000-0000F4040000}"/>
    <cellStyle name="Nadpis 1 29" xfId="1270" xr:uid="{00000000-0005-0000-0000-0000F5040000}"/>
    <cellStyle name="Nadpis 1 3" xfId="1271" xr:uid="{00000000-0005-0000-0000-0000F6040000}"/>
    <cellStyle name="Nadpis 1 3 2" xfId="1272" xr:uid="{00000000-0005-0000-0000-0000F7040000}"/>
    <cellStyle name="Nadpis 1 3 2 2" xfId="1273" xr:uid="{00000000-0005-0000-0000-0000F8040000}"/>
    <cellStyle name="Nadpis 1 3 3" xfId="1274" xr:uid="{00000000-0005-0000-0000-0000F9040000}"/>
    <cellStyle name="Nadpis 1 3 4" xfId="1275" xr:uid="{00000000-0005-0000-0000-0000FA040000}"/>
    <cellStyle name="Nadpis 1 30" xfId="1276" xr:uid="{00000000-0005-0000-0000-0000FB040000}"/>
    <cellStyle name="Nadpis 1 31" xfId="1277" xr:uid="{00000000-0005-0000-0000-0000FC040000}"/>
    <cellStyle name="Nadpis 1 32" xfId="1278" xr:uid="{00000000-0005-0000-0000-0000FD040000}"/>
    <cellStyle name="Nadpis 1 33" xfId="1279" xr:uid="{00000000-0005-0000-0000-0000FE040000}"/>
    <cellStyle name="Nadpis 1 4" xfId="1280" xr:uid="{00000000-0005-0000-0000-0000FF040000}"/>
    <cellStyle name="Nadpis 1 5" xfId="1281" xr:uid="{00000000-0005-0000-0000-000000050000}"/>
    <cellStyle name="Nadpis 1 6" xfId="1282" xr:uid="{00000000-0005-0000-0000-000001050000}"/>
    <cellStyle name="Nadpis 1 7" xfId="1283" xr:uid="{00000000-0005-0000-0000-000002050000}"/>
    <cellStyle name="Nadpis 1 8" xfId="1284" xr:uid="{00000000-0005-0000-0000-000003050000}"/>
    <cellStyle name="Nadpis 1 9" xfId="1285" xr:uid="{00000000-0005-0000-0000-000004050000}"/>
    <cellStyle name="Nadpis 2 10" xfId="1286" xr:uid="{00000000-0005-0000-0000-000005050000}"/>
    <cellStyle name="Nadpis 2 11" xfId="1287" xr:uid="{00000000-0005-0000-0000-000006050000}"/>
    <cellStyle name="Nadpis 2 12" xfId="1288" xr:uid="{00000000-0005-0000-0000-000007050000}"/>
    <cellStyle name="Nadpis 2 13" xfId="1289" xr:uid="{00000000-0005-0000-0000-000008050000}"/>
    <cellStyle name="Nadpis 2 14" xfId="1290" xr:uid="{00000000-0005-0000-0000-000009050000}"/>
    <cellStyle name="Nadpis 2 15" xfId="1291" xr:uid="{00000000-0005-0000-0000-00000A050000}"/>
    <cellStyle name="Nadpis 2 16" xfId="1292" xr:uid="{00000000-0005-0000-0000-00000B050000}"/>
    <cellStyle name="Nadpis 2 17" xfId="1293" xr:uid="{00000000-0005-0000-0000-00000C050000}"/>
    <cellStyle name="Nadpis 2 18" xfId="1294" xr:uid="{00000000-0005-0000-0000-00000D050000}"/>
    <cellStyle name="Nadpis 2 19" xfId="1295" xr:uid="{00000000-0005-0000-0000-00000E050000}"/>
    <cellStyle name="Nadpis 2 2" xfId="1296" xr:uid="{00000000-0005-0000-0000-00000F050000}"/>
    <cellStyle name="Nadpis 2 2 2" xfId="1297" xr:uid="{00000000-0005-0000-0000-000010050000}"/>
    <cellStyle name="Nadpis 2 2 2 2" xfId="1298" xr:uid="{00000000-0005-0000-0000-000011050000}"/>
    <cellStyle name="Nadpis 2 2 3" xfId="1299" xr:uid="{00000000-0005-0000-0000-000012050000}"/>
    <cellStyle name="Nadpis 2 2 4" xfId="1300" xr:uid="{00000000-0005-0000-0000-000013050000}"/>
    <cellStyle name="Nadpis 2 20" xfId="1301" xr:uid="{00000000-0005-0000-0000-000014050000}"/>
    <cellStyle name="Nadpis 2 21" xfId="1302" xr:uid="{00000000-0005-0000-0000-000015050000}"/>
    <cellStyle name="Nadpis 2 22" xfId="1303" xr:uid="{00000000-0005-0000-0000-000016050000}"/>
    <cellStyle name="Nadpis 2 23" xfId="1304" xr:uid="{00000000-0005-0000-0000-000017050000}"/>
    <cellStyle name="Nadpis 2 24" xfId="1305" xr:uid="{00000000-0005-0000-0000-000018050000}"/>
    <cellStyle name="Nadpis 2 25" xfId="1306" xr:uid="{00000000-0005-0000-0000-000019050000}"/>
    <cellStyle name="Nadpis 2 26" xfId="1307" xr:uid="{00000000-0005-0000-0000-00001A050000}"/>
    <cellStyle name="Nadpis 2 27" xfId="1308" xr:uid="{00000000-0005-0000-0000-00001B050000}"/>
    <cellStyle name="Nadpis 2 28" xfId="1309" xr:uid="{00000000-0005-0000-0000-00001C050000}"/>
    <cellStyle name="Nadpis 2 29" xfId="1310" xr:uid="{00000000-0005-0000-0000-00001D050000}"/>
    <cellStyle name="Nadpis 2 3" xfId="1311" xr:uid="{00000000-0005-0000-0000-00001E050000}"/>
    <cellStyle name="Nadpis 2 3 2" xfId="1312" xr:uid="{00000000-0005-0000-0000-00001F050000}"/>
    <cellStyle name="Nadpis 2 3 2 2" xfId="1313" xr:uid="{00000000-0005-0000-0000-000020050000}"/>
    <cellStyle name="Nadpis 2 3 3" xfId="1314" xr:uid="{00000000-0005-0000-0000-000021050000}"/>
    <cellStyle name="Nadpis 2 3 4" xfId="1315" xr:uid="{00000000-0005-0000-0000-000022050000}"/>
    <cellStyle name="Nadpis 2 30" xfId="1316" xr:uid="{00000000-0005-0000-0000-000023050000}"/>
    <cellStyle name="Nadpis 2 31" xfId="1317" xr:uid="{00000000-0005-0000-0000-000024050000}"/>
    <cellStyle name="Nadpis 2 32" xfId="1318" xr:uid="{00000000-0005-0000-0000-000025050000}"/>
    <cellStyle name="Nadpis 2 33" xfId="1319" xr:uid="{00000000-0005-0000-0000-000026050000}"/>
    <cellStyle name="Nadpis 2 4" xfId="1320" xr:uid="{00000000-0005-0000-0000-000027050000}"/>
    <cellStyle name="Nadpis 2 5" xfId="1321" xr:uid="{00000000-0005-0000-0000-000028050000}"/>
    <cellStyle name="Nadpis 2 6" xfId="1322" xr:uid="{00000000-0005-0000-0000-000029050000}"/>
    <cellStyle name="Nadpis 2 7" xfId="1323" xr:uid="{00000000-0005-0000-0000-00002A050000}"/>
    <cellStyle name="Nadpis 2 8" xfId="1324" xr:uid="{00000000-0005-0000-0000-00002B050000}"/>
    <cellStyle name="Nadpis 2 9" xfId="1325" xr:uid="{00000000-0005-0000-0000-00002C050000}"/>
    <cellStyle name="Nadpis 3 10" xfId="1326" xr:uid="{00000000-0005-0000-0000-00002D050000}"/>
    <cellStyle name="Nadpis 3 11" xfId="1327" xr:uid="{00000000-0005-0000-0000-00002E050000}"/>
    <cellStyle name="Nadpis 3 12" xfId="1328" xr:uid="{00000000-0005-0000-0000-00002F050000}"/>
    <cellStyle name="Nadpis 3 13" xfId="1329" xr:uid="{00000000-0005-0000-0000-000030050000}"/>
    <cellStyle name="Nadpis 3 14" xfId="1330" xr:uid="{00000000-0005-0000-0000-000031050000}"/>
    <cellStyle name="Nadpis 3 15" xfId="1331" xr:uid="{00000000-0005-0000-0000-000032050000}"/>
    <cellStyle name="Nadpis 3 16" xfId="1332" xr:uid="{00000000-0005-0000-0000-000033050000}"/>
    <cellStyle name="Nadpis 3 17" xfId="1333" xr:uid="{00000000-0005-0000-0000-000034050000}"/>
    <cellStyle name="Nadpis 3 18" xfId="1334" xr:uid="{00000000-0005-0000-0000-000035050000}"/>
    <cellStyle name="Nadpis 3 19" xfId="1335" xr:uid="{00000000-0005-0000-0000-000036050000}"/>
    <cellStyle name="Nadpis 3 2" xfId="1336" xr:uid="{00000000-0005-0000-0000-000037050000}"/>
    <cellStyle name="Nadpis 3 2 2" xfId="1337" xr:uid="{00000000-0005-0000-0000-000038050000}"/>
    <cellStyle name="Nadpis 3 2 2 2" xfId="1338" xr:uid="{00000000-0005-0000-0000-000039050000}"/>
    <cellStyle name="Nadpis 3 2 3" xfId="1339" xr:uid="{00000000-0005-0000-0000-00003A050000}"/>
    <cellStyle name="Nadpis 3 2 4" xfId="1340" xr:uid="{00000000-0005-0000-0000-00003B050000}"/>
    <cellStyle name="Nadpis 3 20" xfId="1341" xr:uid="{00000000-0005-0000-0000-00003C050000}"/>
    <cellStyle name="Nadpis 3 21" xfId="1342" xr:uid="{00000000-0005-0000-0000-00003D050000}"/>
    <cellStyle name="Nadpis 3 22" xfId="1343" xr:uid="{00000000-0005-0000-0000-00003E050000}"/>
    <cellStyle name="Nadpis 3 23" xfId="1344" xr:uid="{00000000-0005-0000-0000-00003F050000}"/>
    <cellStyle name="Nadpis 3 24" xfId="1345" xr:uid="{00000000-0005-0000-0000-000040050000}"/>
    <cellStyle name="Nadpis 3 25" xfId="1346" xr:uid="{00000000-0005-0000-0000-000041050000}"/>
    <cellStyle name="Nadpis 3 26" xfId="1347" xr:uid="{00000000-0005-0000-0000-000042050000}"/>
    <cellStyle name="Nadpis 3 27" xfId="1348" xr:uid="{00000000-0005-0000-0000-000043050000}"/>
    <cellStyle name="Nadpis 3 28" xfId="1349" xr:uid="{00000000-0005-0000-0000-000044050000}"/>
    <cellStyle name="Nadpis 3 29" xfId="1350" xr:uid="{00000000-0005-0000-0000-000045050000}"/>
    <cellStyle name="Nadpis 3 3" xfId="1351" xr:uid="{00000000-0005-0000-0000-000046050000}"/>
    <cellStyle name="Nadpis 3 3 2" xfId="1352" xr:uid="{00000000-0005-0000-0000-000047050000}"/>
    <cellStyle name="Nadpis 3 3 2 2" xfId="1353" xr:uid="{00000000-0005-0000-0000-000048050000}"/>
    <cellStyle name="Nadpis 3 3 3" xfId="1354" xr:uid="{00000000-0005-0000-0000-000049050000}"/>
    <cellStyle name="Nadpis 3 3 4" xfId="1355" xr:uid="{00000000-0005-0000-0000-00004A050000}"/>
    <cellStyle name="Nadpis 3 30" xfId="1356" xr:uid="{00000000-0005-0000-0000-00004B050000}"/>
    <cellStyle name="Nadpis 3 31" xfId="1357" xr:uid="{00000000-0005-0000-0000-00004C050000}"/>
    <cellStyle name="Nadpis 3 32" xfId="1358" xr:uid="{00000000-0005-0000-0000-00004D050000}"/>
    <cellStyle name="Nadpis 3 33" xfId="1359" xr:uid="{00000000-0005-0000-0000-00004E050000}"/>
    <cellStyle name="Nadpis 3 4" xfId="1360" xr:uid="{00000000-0005-0000-0000-00004F050000}"/>
    <cellStyle name="Nadpis 3 5" xfId="1361" xr:uid="{00000000-0005-0000-0000-000050050000}"/>
    <cellStyle name="Nadpis 3 6" xfId="1362" xr:uid="{00000000-0005-0000-0000-000051050000}"/>
    <cellStyle name="Nadpis 3 7" xfId="1363" xr:uid="{00000000-0005-0000-0000-000052050000}"/>
    <cellStyle name="Nadpis 3 8" xfId="1364" xr:uid="{00000000-0005-0000-0000-000053050000}"/>
    <cellStyle name="Nadpis 3 9" xfId="1365" xr:uid="{00000000-0005-0000-0000-000054050000}"/>
    <cellStyle name="Nadpis 4 10" xfId="1366" xr:uid="{00000000-0005-0000-0000-000055050000}"/>
    <cellStyle name="Nadpis 4 11" xfId="1367" xr:uid="{00000000-0005-0000-0000-000056050000}"/>
    <cellStyle name="Nadpis 4 12" xfId="1368" xr:uid="{00000000-0005-0000-0000-000057050000}"/>
    <cellStyle name="Nadpis 4 13" xfId="1369" xr:uid="{00000000-0005-0000-0000-000058050000}"/>
    <cellStyle name="Nadpis 4 14" xfId="1370" xr:uid="{00000000-0005-0000-0000-000059050000}"/>
    <cellStyle name="Nadpis 4 15" xfId="1371" xr:uid="{00000000-0005-0000-0000-00005A050000}"/>
    <cellStyle name="Nadpis 4 16" xfId="1372" xr:uid="{00000000-0005-0000-0000-00005B050000}"/>
    <cellStyle name="Nadpis 4 17" xfId="1373" xr:uid="{00000000-0005-0000-0000-00005C050000}"/>
    <cellStyle name="Nadpis 4 18" xfId="1374" xr:uid="{00000000-0005-0000-0000-00005D050000}"/>
    <cellStyle name="Nadpis 4 19" xfId="1375" xr:uid="{00000000-0005-0000-0000-00005E050000}"/>
    <cellStyle name="Nadpis 4 2" xfId="1376" xr:uid="{00000000-0005-0000-0000-00005F050000}"/>
    <cellStyle name="Nadpis 4 2 2" xfId="1377" xr:uid="{00000000-0005-0000-0000-000060050000}"/>
    <cellStyle name="Nadpis 4 2 2 2" xfId="1378" xr:uid="{00000000-0005-0000-0000-000061050000}"/>
    <cellStyle name="Nadpis 4 2 3" xfId="1379" xr:uid="{00000000-0005-0000-0000-000062050000}"/>
    <cellStyle name="Nadpis 4 2 4" xfId="1380" xr:uid="{00000000-0005-0000-0000-000063050000}"/>
    <cellStyle name="Nadpis 4 20" xfId="1381" xr:uid="{00000000-0005-0000-0000-000064050000}"/>
    <cellStyle name="Nadpis 4 21" xfId="1382" xr:uid="{00000000-0005-0000-0000-000065050000}"/>
    <cellStyle name="Nadpis 4 22" xfId="1383" xr:uid="{00000000-0005-0000-0000-000066050000}"/>
    <cellStyle name="Nadpis 4 23" xfId="1384" xr:uid="{00000000-0005-0000-0000-000067050000}"/>
    <cellStyle name="Nadpis 4 24" xfId="1385" xr:uid="{00000000-0005-0000-0000-000068050000}"/>
    <cellStyle name="Nadpis 4 25" xfId="1386" xr:uid="{00000000-0005-0000-0000-000069050000}"/>
    <cellStyle name="Nadpis 4 26" xfId="1387" xr:uid="{00000000-0005-0000-0000-00006A050000}"/>
    <cellStyle name="Nadpis 4 27" xfId="1388" xr:uid="{00000000-0005-0000-0000-00006B050000}"/>
    <cellStyle name="Nadpis 4 28" xfId="1389" xr:uid="{00000000-0005-0000-0000-00006C050000}"/>
    <cellStyle name="Nadpis 4 29" xfId="1390" xr:uid="{00000000-0005-0000-0000-00006D050000}"/>
    <cellStyle name="Nadpis 4 3" xfId="1391" xr:uid="{00000000-0005-0000-0000-00006E050000}"/>
    <cellStyle name="Nadpis 4 3 2" xfId="1392" xr:uid="{00000000-0005-0000-0000-00006F050000}"/>
    <cellStyle name="Nadpis 4 3 2 2" xfId="1393" xr:uid="{00000000-0005-0000-0000-000070050000}"/>
    <cellStyle name="Nadpis 4 3 3" xfId="1394" xr:uid="{00000000-0005-0000-0000-000071050000}"/>
    <cellStyle name="Nadpis 4 3 4" xfId="1395" xr:uid="{00000000-0005-0000-0000-000072050000}"/>
    <cellStyle name="Nadpis 4 30" xfId="1396" xr:uid="{00000000-0005-0000-0000-000073050000}"/>
    <cellStyle name="Nadpis 4 31" xfId="1397" xr:uid="{00000000-0005-0000-0000-000074050000}"/>
    <cellStyle name="Nadpis 4 32" xfId="1398" xr:uid="{00000000-0005-0000-0000-000075050000}"/>
    <cellStyle name="Nadpis 4 33" xfId="1399" xr:uid="{00000000-0005-0000-0000-000076050000}"/>
    <cellStyle name="Nadpis 4 4" xfId="1400" xr:uid="{00000000-0005-0000-0000-000077050000}"/>
    <cellStyle name="Nadpis 4 5" xfId="1401" xr:uid="{00000000-0005-0000-0000-000078050000}"/>
    <cellStyle name="Nadpis 4 6" xfId="1402" xr:uid="{00000000-0005-0000-0000-000079050000}"/>
    <cellStyle name="Nadpis 4 7" xfId="1403" xr:uid="{00000000-0005-0000-0000-00007A050000}"/>
    <cellStyle name="Nadpis 4 8" xfId="1404" xr:uid="{00000000-0005-0000-0000-00007B050000}"/>
    <cellStyle name="Nadpis 4 9" xfId="1405" xr:uid="{00000000-0005-0000-0000-00007C050000}"/>
    <cellStyle name="Název 10" xfId="1406" xr:uid="{00000000-0005-0000-0000-00007D050000}"/>
    <cellStyle name="Název 11" xfId="1407" xr:uid="{00000000-0005-0000-0000-00007E050000}"/>
    <cellStyle name="Název 12" xfId="1408" xr:uid="{00000000-0005-0000-0000-00007F050000}"/>
    <cellStyle name="Název 13" xfId="1409" xr:uid="{00000000-0005-0000-0000-000080050000}"/>
    <cellStyle name="Název 14" xfId="1410" xr:uid="{00000000-0005-0000-0000-000081050000}"/>
    <cellStyle name="Název 15" xfId="1411" xr:uid="{00000000-0005-0000-0000-000082050000}"/>
    <cellStyle name="Název 16" xfId="1412" xr:uid="{00000000-0005-0000-0000-000083050000}"/>
    <cellStyle name="Název 17" xfId="1413" xr:uid="{00000000-0005-0000-0000-000084050000}"/>
    <cellStyle name="Název 18" xfId="1414" xr:uid="{00000000-0005-0000-0000-000085050000}"/>
    <cellStyle name="Název 19" xfId="1415" xr:uid="{00000000-0005-0000-0000-000086050000}"/>
    <cellStyle name="Název 2" xfId="1416" xr:uid="{00000000-0005-0000-0000-000087050000}"/>
    <cellStyle name="Název 2 2" xfId="1417" xr:uid="{00000000-0005-0000-0000-000088050000}"/>
    <cellStyle name="Název 2 2 2" xfId="1418" xr:uid="{00000000-0005-0000-0000-000089050000}"/>
    <cellStyle name="Název 2 3" xfId="1419" xr:uid="{00000000-0005-0000-0000-00008A050000}"/>
    <cellStyle name="Název 2 4" xfId="1420" xr:uid="{00000000-0005-0000-0000-00008B050000}"/>
    <cellStyle name="Název 20" xfId="1421" xr:uid="{00000000-0005-0000-0000-00008C050000}"/>
    <cellStyle name="Název 21" xfId="1422" xr:uid="{00000000-0005-0000-0000-00008D050000}"/>
    <cellStyle name="Název 22" xfId="1423" xr:uid="{00000000-0005-0000-0000-00008E050000}"/>
    <cellStyle name="Název 23" xfId="1424" xr:uid="{00000000-0005-0000-0000-00008F050000}"/>
    <cellStyle name="Název 24" xfId="1425" xr:uid="{00000000-0005-0000-0000-000090050000}"/>
    <cellStyle name="Název 25" xfId="1426" xr:uid="{00000000-0005-0000-0000-000091050000}"/>
    <cellStyle name="Název 26" xfId="1427" xr:uid="{00000000-0005-0000-0000-000092050000}"/>
    <cellStyle name="Název 27" xfId="1428" xr:uid="{00000000-0005-0000-0000-000093050000}"/>
    <cellStyle name="Název 28" xfId="1429" xr:uid="{00000000-0005-0000-0000-000094050000}"/>
    <cellStyle name="Název 29" xfId="1430" xr:uid="{00000000-0005-0000-0000-000095050000}"/>
    <cellStyle name="Název 3" xfId="1431" xr:uid="{00000000-0005-0000-0000-000096050000}"/>
    <cellStyle name="Název 3 2" xfId="1432" xr:uid="{00000000-0005-0000-0000-000097050000}"/>
    <cellStyle name="Název 3 2 2" xfId="1433" xr:uid="{00000000-0005-0000-0000-000098050000}"/>
    <cellStyle name="Název 3 3" xfId="1434" xr:uid="{00000000-0005-0000-0000-000099050000}"/>
    <cellStyle name="Název 3 4" xfId="1435" xr:uid="{00000000-0005-0000-0000-00009A050000}"/>
    <cellStyle name="Název 30" xfId="1436" xr:uid="{00000000-0005-0000-0000-00009B050000}"/>
    <cellStyle name="Název 31" xfId="1437" xr:uid="{00000000-0005-0000-0000-00009C050000}"/>
    <cellStyle name="Název 32" xfId="1438" xr:uid="{00000000-0005-0000-0000-00009D050000}"/>
    <cellStyle name="Název 33" xfId="1439" xr:uid="{00000000-0005-0000-0000-00009E050000}"/>
    <cellStyle name="Název 4" xfId="1440" xr:uid="{00000000-0005-0000-0000-00009F050000}"/>
    <cellStyle name="Název 5" xfId="1441" xr:uid="{00000000-0005-0000-0000-0000A0050000}"/>
    <cellStyle name="Název 6" xfId="1442" xr:uid="{00000000-0005-0000-0000-0000A1050000}"/>
    <cellStyle name="Název 7" xfId="1443" xr:uid="{00000000-0005-0000-0000-0000A2050000}"/>
    <cellStyle name="Název 8" xfId="1444" xr:uid="{00000000-0005-0000-0000-0000A3050000}"/>
    <cellStyle name="Název 9" xfId="1445" xr:uid="{00000000-0005-0000-0000-0000A4050000}"/>
    <cellStyle name="Neutrální 10" xfId="1446" xr:uid="{00000000-0005-0000-0000-0000A5050000}"/>
    <cellStyle name="Neutrální 11" xfId="1447" xr:uid="{00000000-0005-0000-0000-0000A6050000}"/>
    <cellStyle name="Neutrální 12" xfId="1448" xr:uid="{00000000-0005-0000-0000-0000A7050000}"/>
    <cellStyle name="Neutrální 13" xfId="1449" xr:uid="{00000000-0005-0000-0000-0000A8050000}"/>
    <cellStyle name="Neutrální 14" xfId="1450" xr:uid="{00000000-0005-0000-0000-0000A9050000}"/>
    <cellStyle name="Neutrální 15" xfId="1451" xr:uid="{00000000-0005-0000-0000-0000AA050000}"/>
    <cellStyle name="Neutrální 16" xfId="1452" xr:uid="{00000000-0005-0000-0000-0000AB050000}"/>
    <cellStyle name="Neutrální 17" xfId="1453" xr:uid="{00000000-0005-0000-0000-0000AC050000}"/>
    <cellStyle name="Neutrální 18" xfId="1454" xr:uid="{00000000-0005-0000-0000-0000AD050000}"/>
    <cellStyle name="Neutrální 19" xfId="1455" xr:uid="{00000000-0005-0000-0000-0000AE050000}"/>
    <cellStyle name="Neutrální 2" xfId="1456" xr:uid="{00000000-0005-0000-0000-0000AF050000}"/>
    <cellStyle name="Neutrální 2 2" xfId="1457" xr:uid="{00000000-0005-0000-0000-0000B0050000}"/>
    <cellStyle name="Neutrální 2 2 2" xfId="1458" xr:uid="{00000000-0005-0000-0000-0000B1050000}"/>
    <cellStyle name="Neutrální 2 3" xfId="1459" xr:uid="{00000000-0005-0000-0000-0000B2050000}"/>
    <cellStyle name="Neutrální 2 4" xfId="1460" xr:uid="{00000000-0005-0000-0000-0000B3050000}"/>
    <cellStyle name="Neutrální 20" xfId="1461" xr:uid="{00000000-0005-0000-0000-0000B4050000}"/>
    <cellStyle name="Neutrální 21" xfId="1462" xr:uid="{00000000-0005-0000-0000-0000B5050000}"/>
    <cellStyle name="Neutrální 22" xfId="1463" xr:uid="{00000000-0005-0000-0000-0000B6050000}"/>
    <cellStyle name="Neutrální 23" xfId="1464" xr:uid="{00000000-0005-0000-0000-0000B7050000}"/>
    <cellStyle name="Neutrální 24" xfId="1465" xr:uid="{00000000-0005-0000-0000-0000B8050000}"/>
    <cellStyle name="Neutrální 25" xfId="1466" xr:uid="{00000000-0005-0000-0000-0000B9050000}"/>
    <cellStyle name="Neutrální 26" xfId="1467" xr:uid="{00000000-0005-0000-0000-0000BA050000}"/>
    <cellStyle name="Neutrální 27" xfId="1468" xr:uid="{00000000-0005-0000-0000-0000BB050000}"/>
    <cellStyle name="Neutrální 28" xfId="1469" xr:uid="{00000000-0005-0000-0000-0000BC050000}"/>
    <cellStyle name="Neutrální 29" xfId="1470" xr:uid="{00000000-0005-0000-0000-0000BD050000}"/>
    <cellStyle name="Neutrální 3" xfId="1471" xr:uid="{00000000-0005-0000-0000-0000BE050000}"/>
    <cellStyle name="Neutrální 3 2" xfId="1472" xr:uid="{00000000-0005-0000-0000-0000BF050000}"/>
    <cellStyle name="Neutrální 3 2 2" xfId="1473" xr:uid="{00000000-0005-0000-0000-0000C0050000}"/>
    <cellStyle name="Neutrální 3 3" xfId="1474" xr:uid="{00000000-0005-0000-0000-0000C1050000}"/>
    <cellStyle name="Neutrální 3 4" xfId="1475" xr:uid="{00000000-0005-0000-0000-0000C2050000}"/>
    <cellStyle name="Neutrální 30" xfId="1476" xr:uid="{00000000-0005-0000-0000-0000C3050000}"/>
    <cellStyle name="Neutrální 31" xfId="1477" xr:uid="{00000000-0005-0000-0000-0000C4050000}"/>
    <cellStyle name="Neutrální 32" xfId="1478" xr:uid="{00000000-0005-0000-0000-0000C5050000}"/>
    <cellStyle name="Neutrální 33" xfId="1479" xr:uid="{00000000-0005-0000-0000-0000C6050000}"/>
    <cellStyle name="Neutrální 4" xfId="1480" xr:uid="{00000000-0005-0000-0000-0000C7050000}"/>
    <cellStyle name="Neutrální 5" xfId="1481" xr:uid="{00000000-0005-0000-0000-0000C8050000}"/>
    <cellStyle name="Neutrální 6" xfId="1482" xr:uid="{00000000-0005-0000-0000-0000C9050000}"/>
    <cellStyle name="Neutrální 7" xfId="1483" xr:uid="{00000000-0005-0000-0000-0000CA050000}"/>
    <cellStyle name="Neutrální 8" xfId="1484" xr:uid="{00000000-0005-0000-0000-0000CB050000}"/>
    <cellStyle name="Neutrální 9" xfId="1485" xr:uid="{00000000-0005-0000-0000-0000CC050000}"/>
    <cellStyle name="Normal_Int. Data Table" xfId="1486" xr:uid="{00000000-0005-0000-0000-0000CD050000}"/>
    <cellStyle name="Normální" xfId="0" builtinId="0"/>
    <cellStyle name="normální 10" xfId="1487" xr:uid="{00000000-0005-0000-0000-0000CF050000}"/>
    <cellStyle name="normální 10 10" xfId="1488" xr:uid="{00000000-0005-0000-0000-0000D0050000}"/>
    <cellStyle name="normální 10 11" xfId="1489" xr:uid="{00000000-0005-0000-0000-0000D1050000}"/>
    <cellStyle name="normální 10 11 2" xfId="2888" xr:uid="{00000000-0005-0000-0000-0000D2050000}"/>
    <cellStyle name="normální 10 12" xfId="1490" xr:uid="{00000000-0005-0000-0000-0000D3050000}"/>
    <cellStyle name="Normální 10 13" xfId="1491" xr:uid="{00000000-0005-0000-0000-0000D4050000}"/>
    <cellStyle name="Normální 10 14" xfId="1492" xr:uid="{00000000-0005-0000-0000-0000D5050000}"/>
    <cellStyle name="Normální 10 15" xfId="1493" xr:uid="{00000000-0005-0000-0000-0000D6050000}"/>
    <cellStyle name="Normální 10 16" xfId="1494" xr:uid="{00000000-0005-0000-0000-0000D7050000}"/>
    <cellStyle name="Normální 10 17" xfId="1495" xr:uid="{00000000-0005-0000-0000-0000D8050000}"/>
    <cellStyle name="Normální 10 18" xfId="1496" xr:uid="{00000000-0005-0000-0000-0000D9050000}"/>
    <cellStyle name="Normální 10 19" xfId="1497" xr:uid="{00000000-0005-0000-0000-0000DA050000}"/>
    <cellStyle name="normální 10 2" xfId="1498" xr:uid="{00000000-0005-0000-0000-0000DB050000}"/>
    <cellStyle name="normální 10 2 10" xfId="1499" xr:uid="{00000000-0005-0000-0000-0000DC050000}"/>
    <cellStyle name="Normální 10 2 2" xfId="1500" xr:uid="{00000000-0005-0000-0000-0000DD050000}"/>
    <cellStyle name="normální 10 2 3" xfId="1501" xr:uid="{00000000-0005-0000-0000-0000DE050000}"/>
    <cellStyle name="normální 10 2 4" xfId="1502" xr:uid="{00000000-0005-0000-0000-0000DF050000}"/>
    <cellStyle name="normální 10 2 5" xfId="1503" xr:uid="{00000000-0005-0000-0000-0000E0050000}"/>
    <cellStyle name="normální 10 2 6" xfId="1504" xr:uid="{00000000-0005-0000-0000-0000E1050000}"/>
    <cellStyle name="normální 10 2 7" xfId="1505" xr:uid="{00000000-0005-0000-0000-0000E2050000}"/>
    <cellStyle name="normální 10 2 8" xfId="1506" xr:uid="{00000000-0005-0000-0000-0000E3050000}"/>
    <cellStyle name="normální 10 2 9" xfId="1507" xr:uid="{00000000-0005-0000-0000-0000E4050000}"/>
    <cellStyle name="Normální 10 20" xfId="1508" xr:uid="{00000000-0005-0000-0000-0000E5050000}"/>
    <cellStyle name="Normální 10 21" xfId="1509" xr:uid="{00000000-0005-0000-0000-0000E6050000}"/>
    <cellStyle name="Normální 10 22" xfId="1510" xr:uid="{00000000-0005-0000-0000-0000E7050000}"/>
    <cellStyle name="Normální 10 23" xfId="1511" xr:uid="{00000000-0005-0000-0000-0000E8050000}"/>
    <cellStyle name="Normální 10 24" xfId="1512" xr:uid="{00000000-0005-0000-0000-0000E9050000}"/>
    <cellStyle name="Normální 10 25" xfId="1513" xr:uid="{00000000-0005-0000-0000-0000EA050000}"/>
    <cellStyle name="Normální 10 26" xfId="1514" xr:uid="{00000000-0005-0000-0000-0000EB050000}"/>
    <cellStyle name="Normální 10 27" xfId="1515" xr:uid="{00000000-0005-0000-0000-0000EC050000}"/>
    <cellStyle name="Normální 10 28" xfId="1516" xr:uid="{00000000-0005-0000-0000-0000ED050000}"/>
    <cellStyle name="Normální 10 29" xfId="1517" xr:uid="{00000000-0005-0000-0000-0000EE050000}"/>
    <cellStyle name="normální 10 3" xfId="1518" xr:uid="{00000000-0005-0000-0000-0000EF050000}"/>
    <cellStyle name="normální 10 3 10" xfId="1519" xr:uid="{00000000-0005-0000-0000-0000F0050000}"/>
    <cellStyle name="Normální 10 3 2" xfId="1520" xr:uid="{00000000-0005-0000-0000-0000F1050000}"/>
    <cellStyle name="normální 10 3 3" xfId="1521" xr:uid="{00000000-0005-0000-0000-0000F2050000}"/>
    <cellStyle name="normální 10 3 4" xfId="1522" xr:uid="{00000000-0005-0000-0000-0000F3050000}"/>
    <cellStyle name="normální 10 3 5" xfId="1523" xr:uid="{00000000-0005-0000-0000-0000F4050000}"/>
    <cellStyle name="normální 10 3 6" xfId="1524" xr:uid="{00000000-0005-0000-0000-0000F5050000}"/>
    <cellStyle name="normální 10 3 7" xfId="1525" xr:uid="{00000000-0005-0000-0000-0000F6050000}"/>
    <cellStyle name="normální 10 3 8" xfId="1526" xr:uid="{00000000-0005-0000-0000-0000F7050000}"/>
    <cellStyle name="normální 10 3 9" xfId="1527" xr:uid="{00000000-0005-0000-0000-0000F8050000}"/>
    <cellStyle name="Normální 10 30" xfId="1528" xr:uid="{00000000-0005-0000-0000-0000F9050000}"/>
    <cellStyle name="Normální 10 31" xfId="1529" xr:uid="{00000000-0005-0000-0000-0000FA050000}"/>
    <cellStyle name="normální 10 32" xfId="1530" xr:uid="{00000000-0005-0000-0000-0000FB050000}"/>
    <cellStyle name="normální 10 33" xfId="1531" xr:uid="{00000000-0005-0000-0000-0000FC050000}"/>
    <cellStyle name="normální 10 34" xfId="1532" xr:uid="{00000000-0005-0000-0000-0000FD050000}"/>
    <cellStyle name="normální 10 35" xfId="1533" xr:uid="{00000000-0005-0000-0000-0000FE050000}"/>
    <cellStyle name="normální 10 36" xfId="1534" xr:uid="{00000000-0005-0000-0000-0000FF050000}"/>
    <cellStyle name="normální 10 37" xfId="1535" xr:uid="{00000000-0005-0000-0000-000000060000}"/>
    <cellStyle name="normální 10 38" xfId="1536" xr:uid="{00000000-0005-0000-0000-000001060000}"/>
    <cellStyle name="normální 10 39" xfId="1537" xr:uid="{00000000-0005-0000-0000-000002060000}"/>
    <cellStyle name="normální 10 39 2" xfId="1538" xr:uid="{00000000-0005-0000-0000-000003060000}"/>
    <cellStyle name="normální 10 39 3" xfId="1539" xr:uid="{00000000-0005-0000-0000-000004060000}"/>
    <cellStyle name="normální 10 4" xfId="1540" xr:uid="{00000000-0005-0000-0000-000005060000}"/>
    <cellStyle name="normální 10 40" xfId="1541" xr:uid="{00000000-0005-0000-0000-000006060000}"/>
    <cellStyle name="normální 10 40 2" xfId="1542" xr:uid="{00000000-0005-0000-0000-000007060000}"/>
    <cellStyle name="normální 10 40 3" xfId="1543" xr:uid="{00000000-0005-0000-0000-000008060000}"/>
    <cellStyle name="normální 10 41" xfId="1544" xr:uid="{00000000-0005-0000-0000-000009060000}"/>
    <cellStyle name="normální 10 41 2" xfId="1545" xr:uid="{00000000-0005-0000-0000-00000A060000}"/>
    <cellStyle name="normální 10 41 3" xfId="1546" xr:uid="{00000000-0005-0000-0000-00000B060000}"/>
    <cellStyle name="normální 10 42" xfId="1547" xr:uid="{00000000-0005-0000-0000-00000C060000}"/>
    <cellStyle name="normální 10 42 2" xfId="1548" xr:uid="{00000000-0005-0000-0000-00000D060000}"/>
    <cellStyle name="normální 10 42 3" xfId="1549" xr:uid="{00000000-0005-0000-0000-00000E060000}"/>
    <cellStyle name="normální 10 43" xfId="1550" xr:uid="{00000000-0005-0000-0000-00000F060000}"/>
    <cellStyle name="normální 10 43 2" xfId="1551" xr:uid="{00000000-0005-0000-0000-000010060000}"/>
    <cellStyle name="normální 10 43 3" xfId="1552" xr:uid="{00000000-0005-0000-0000-000011060000}"/>
    <cellStyle name="normální 10 44" xfId="1553" xr:uid="{00000000-0005-0000-0000-000012060000}"/>
    <cellStyle name="normální 10 44 2" xfId="1554" xr:uid="{00000000-0005-0000-0000-000013060000}"/>
    <cellStyle name="normální 10 44 3" xfId="1555" xr:uid="{00000000-0005-0000-0000-000014060000}"/>
    <cellStyle name="normální 10 45" xfId="1556" xr:uid="{00000000-0005-0000-0000-000015060000}"/>
    <cellStyle name="normální 10 46" xfId="1557" xr:uid="{00000000-0005-0000-0000-000016060000}"/>
    <cellStyle name="normální 10 47" xfId="1558" xr:uid="{00000000-0005-0000-0000-000017060000}"/>
    <cellStyle name="normální 10 48" xfId="1559" xr:uid="{00000000-0005-0000-0000-000018060000}"/>
    <cellStyle name="normální 10 49" xfId="1560" xr:uid="{00000000-0005-0000-0000-000019060000}"/>
    <cellStyle name="normální 10 5" xfId="1561" xr:uid="{00000000-0005-0000-0000-00001A060000}"/>
    <cellStyle name="normální 10 50" xfId="1562" xr:uid="{00000000-0005-0000-0000-00001B060000}"/>
    <cellStyle name="normální 10 51" xfId="1563" xr:uid="{00000000-0005-0000-0000-00001C060000}"/>
    <cellStyle name="normální 10 52" xfId="1564" xr:uid="{00000000-0005-0000-0000-00001D060000}"/>
    <cellStyle name="normální 10 53" xfId="1565" xr:uid="{00000000-0005-0000-0000-00001E060000}"/>
    <cellStyle name="normální 10 54" xfId="1566" xr:uid="{00000000-0005-0000-0000-00001F060000}"/>
    <cellStyle name="normální 10 6" xfId="1567" xr:uid="{00000000-0005-0000-0000-000020060000}"/>
    <cellStyle name="normální 10 7" xfId="1568" xr:uid="{00000000-0005-0000-0000-000021060000}"/>
    <cellStyle name="normální 10 8" xfId="1569" xr:uid="{00000000-0005-0000-0000-000022060000}"/>
    <cellStyle name="normální 10 9" xfId="1570" xr:uid="{00000000-0005-0000-0000-000023060000}"/>
    <cellStyle name="normální 100" xfId="1571" xr:uid="{00000000-0005-0000-0000-000024060000}"/>
    <cellStyle name="normální 101" xfId="1572" xr:uid="{00000000-0005-0000-0000-000025060000}"/>
    <cellStyle name="normální 102" xfId="1573" xr:uid="{00000000-0005-0000-0000-000026060000}"/>
    <cellStyle name="normální 103" xfId="1574" xr:uid="{00000000-0005-0000-0000-000027060000}"/>
    <cellStyle name="normální 104" xfId="1575" xr:uid="{00000000-0005-0000-0000-000028060000}"/>
    <cellStyle name="normální 105" xfId="1576" xr:uid="{00000000-0005-0000-0000-000029060000}"/>
    <cellStyle name="normální 106" xfId="1577" xr:uid="{00000000-0005-0000-0000-00002A060000}"/>
    <cellStyle name="normální 107" xfId="1578" xr:uid="{00000000-0005-0000-0000-00002B060000}"/>
    <cellStyle name="normální 11" xfId="1579" xr:uid="{00000000-0005-0000-0000-00002C060000}"/>
    <cellStyle name="normální 11 2" xfId="1580" xr:uid="{00000000-0005-0000-0000-00002D060000}"/>
    <cellStyle name="normální 11 2 2" xfId="2883" xr:uid="{00000000-0005-0000-0000-00002E060000}"/>
    <cellStyle name="normální 11 2 3" xfId="2884" xr:uid="{00000000-0005-0000-0000-00002F060000}"/>
    <cellStyle name="normální 11 3" xfId="1581" xr:uid="{00000000-0005-0000-0000-000030060000}"/>
    <cellStyle name="normální 11 4" xfId="1582" xr:uid="{00000000-0005-0000-0000-000031060000}"/>
    <cellStyle name="normální 11 5" xfId="1583" xr:uid="{00000000-0005-0000-0000-000032060000}"/>
    <cellStyle name="normální 12" xfId="1584" xr:uid="{00000000-0005-0000-0000-000033060000}"/>
    <cellStyle name="Normální 12 2" xfId="1585" xr:uid="{00000000-0005-0000-0000-000034060000}"/>
    <cellStyle name="Normální 12 3" xfId="1586" xr:uid="{00000000-0005-0000-0000-000035060000}"/>
    <cellStyle name="Normální 12 4" xfId="1587" xr:uid="{00000000-0005-0000-0000-000036060000}"/>
    <cellStyle name="Normální 12 5" xfId="1588" xr:uid="{00000000-0005-0000-0000-000037060000}"/>
    <cellStyle name="Normální 12 6" xfId="1589" xr:uid="{00000000-0005-0000-0000-000038060000}"/>
    <cellStyle name="normální 13" xfId="1590" xr:uid="{00000000-0005-0000-0000-000039060000}"/>
    <cellStyle name="Normální 13 2" xfId="1591" xr:uid="{00000000-0005-0000-0000-00003A060000}"/>
    <cellStyle name="Normální 13 2 2" xfId="1592" xr:uid="{00000000-0005-0000-0000-00003B060000}"/>
    <cellStyle name="Normální 13 3" xfId="1593" xr:uid="{00000000-0005-0000-0000-00003C060000}"/>
    <cellStyle name="Normální 13 4" xfId="1594" xr:uid="{00000000-0005-0000-0000-00003D060000}"/>
    <cellStyle name="normální 14" xfId="1595" xr:uid="{00000000-0005-0000-0000-00003E060000}"/>
    <cellStyle name="Normální 14 2" xfId="1596" xr:uid="{00000000-0005-0000-0000-00003F060000}"/>
    <cellStyle name="Normální 14 3" xfId="1597" xr:uid="{00000000-0005-0000-0000-000040060000}"/>
    <cellStyle name="normální 15" xfId="1598" xr:uid="{00000000-0005-0000-0000-000041060000}"/>
    <cellStyle name="Normální 15 2" xfId="1599" xr:uid="{00000000-0005-0000-0000-000042060000}"/>
    <cellStyle name="normální 16" xfId="1600" xr:uid="{00000000-0005-0000-0000-000043060000}"/>
    <cellStyle name="Normální 16 2" xfId="1601" xr:uid="{00000000-0005-0000-0000-000044060000}"/>
    <cellStyle name="normální 17" xfId="1602" xr:uid="{00000000-0005-0000-0000-000045060000}"/>
    <cellStyle name="normální 18" xfId="1603" xr:uid="{00000000-0005-0000-0000-000046060000}"/>
    <cellStyle name="normální 19" xfId="1604" xr:uid="{00000000-0005-0000-0000-000047060000}"/>
    <cellStyle name="normální 2" xfId="1605" xr:uid="{00000000-0005-0000-0000-000048060000}"/>
    <cellStyle name="normální 2 10" xfId="1606" xr:uid="{00000000-0005-0000-0000-000049060000}"/>
    <cellStyle name="normální 2 10 10" xfId="1607" xr:uid="{00000000-0005-0000-0000-00004A060000}"/>
    <cellStyle name="Normální 2 10 11" xfId="1608" xr:uid="{00000000-0005-0000-0000-00004B060000}"/>
    <cellStyle name="Normální 2 10 12" xfId="1609" xr:uid="{00000000-0005-0000-0000-00004C060000}"/>
    <cellStyle name="Normální 2 10 13" xfId="1610" xr:uid="{00000000-0005-0000-0000-00004D060000}"/>
    <cellStyle name="Normální 2 10 14" xfId="1611" xr:uid="{00000000-0005-0000-0000-00004E060000}"/>
    <cellStyle name="Normální 2 10 15" xfId="1612" xr:uid="{00000000-0005-0000-0000-00004F060000}"/>
    <cellStyle name="Normální 2 10 16" xfId="1613" xr:uid="{00000000-0005-0000-0000-000050060000}"/>
    <cellStyle name="Normální 2 10 17" xfId="1614" xr:uid="{00000000-0005-0000-0000-000051060000}"/>
    <cellStyle name="Normální 2 10 2" xfId="1615" xr:uid="{00000000-0005-0000-0000-000052060000}"/>
    <cellStyle name="normální 2 10 3" xfId="1616" xr:uid="{00000000-0005-0000-0000-000053060000}"/>
    <cellStyle name="normální 2 10 4" xfId="1617" xr:uid="{00000000-0005-0000-0000-000054060000}"/>
    <cellStyle name="normální 2 10 5" xfId="1618" xr:uid="{00000000-0005-0000-0000-000055060000}"/>
    <cellStyle name="normální 2 10 6" xfId="1619" xr:uid="{00000000-0005-0000-0000-000056060000}"/>
    <cellStyle name="normální 2 10 7" xfId="1620" xr:uid="{00000000-0005-0000-0000-000057060000}"/>
    <cellStyle name="normální 2 10 8" xfId="1621" xr:uid="{00000000-0005-0000-0000-000058060000}"/>
    <cellStyle name="normální 2 10 9" xfId="1622" xr:uid="{00000000-0005-0000-0000-000059060000}"/>
    <cellStyle name="normální 2 11" xfId="1623" xr:uid="{00000000-0005-0000-0000-00005A060000}"/>
    <cellStyle name="normální 2 11 2" xfId="1624" xr:uid="{00000000-0005-0000-0000-00005B060000}"/>
    <cellStyle name="Normální 2 11 3" xfId="1625" xr:uid="{00000000-0005-0000-0000-00005C060000}"/>
    <cellStyle name="Normální 2 11 4" xfId="1626" xr:uid="{00000000-0005-0000-0000-00005D060000}"/>
    <cellStyle name="Normální 2 11 5" xfId="1627" xr:uid="{00000000-0005-0000-0000-00005E060000}"/>
    <cellStyle name="Normální 2 11 6" xfId="1628" xr:uid="{00000000-0005-0000-0000-00005F060000}"/>
    <cellStyle name="Normální 2 11 7" xfId="1629" xr:uid="{00000000-0005-0000-0000-000060060000}"/>
    <cellStyle name="Normální 2 11 8" xfId="1630" xr:uid="{00000000-0005-0000-0000-000061060000}"/>
    <cellStyle name="Normální 2 11 9" xfId="1631" xr:uid="{00000000-0005-0000-0000-000062060000}"/>
    <cellStyle name="normální 2 12" xfId="1632" xr:uid="{00000000-0005-0000-0000-000063060000}"/>
    <cellStyle name="normální 2 13" xfId="1633" xr:uid="{00000000-0005-0000-0000-000064060000}"/>
    <cellStyle name="normální 2 14" xfId="1634" xr:uid="{00000000-0005-0000-0000-000065060000}"/>
    <cellStyle name="normální 2 15" xfId="1635" xr:uid="{00000000-0005-0000-0000-000066060000}"/>
    <cellStyle name="normální 2 16" xfId="1636" xr:uid="{00000000-0005-0000-0000-000067060000}"/>
    <cellStyle name="normální 2 17" xfId="1637" xr:uid="{00000000-0005-0000-0000-000068060000}"/>
    <cellStyle name="normální 2 18" xfId="1638" xr:uid="{00000000-0005-0000-0000-000069060000}"/>
    <cellStyle name="normální 2 19" xfId="1639" xr:uid="{00000000-0005-0000-0000-00006A060000}"/>
    <cellStyle name="normální 2 2" xfId="1640" xr:uid="{00000000-0005-0000-0000-00006B060000}"/>
    <cellStyle name="normální 2 2 2" xfId="1641" xr:uid="{00000000-0005-0000-0000-00006C060000}"/>
    <cellStyle name="normální 2 2 2 2" xfId="1642" xr:uid="{00000000-0005-0000-0000-00006D060000}"/>
    <cellStyle name="normální 2 2 2 3" xfId="1643" xr:uid="{00000000-0005-0000-0000-00006E060000}"/>
    <cellStyle name="normální 2 2 2 4" xfId="1644" xr:uid="{00000000-0005-0000-0000-00006F060000}"/>
    <cellStyle name="normální 2 2 3" xfId="1645" xr:uid="{00000000-0005-0000-0000-000070060000}"/>
    <cellStyle name="normální 2 2 4" xfId="1646" xr:uid="{00000000-0005-0000-0000-000071060000}"/>
    <cellStyle name="normální 2 2 4 2" xfId="1647" xr:uid="{00000000-0005-0000-0000-000072060000}"/>
    <cellStyle name="normální 2 2 5" xfId="1648" xr:uid="{00000000-0005-0000-0000-000073060000}"/>
    <cellStyle name="normální 2 20" xfId="1649" xr:uid="{00000000-0005-0000-0000-000074060000}"/>
    <cellStyle name="normální 2 21" xfId="1650" xr:uid="{00000000-0005-0000-0000-000075060000}"/>
    <cellStyle name="normální 2 22" xfId="1651" xr:uid="{00000000-0005-0000-0000-000076060000}"/>
    <cellStyle name="normální 2 23" xfId="1652" xr:uid="{00000000-0005-0000-0000-000077060000}"/>
    <cellStyle name="normální 2 24" xfId="1653" xr:uid="{00000000-0005-0000-0000-000078060000}"/>
    <cellStyle name="normální 2 25" xfId="1654" xr:uid="{00000000-0005-0000-0000-000079060000}"/>
    <cellStyle name="normální 2 26" xfId="1655" xr:uid="{00000000-0005-0000-0000-00007A060000}"/>
    <cellStyle name="normální 2 27" xfId="1656" xr:uid="{00000000-0005-0000-0000-00007B060000}"/>
    <cellStyle name="Normální 2 28" xfId="1657" xr:uid="{00000000-0005-0000-0000-00007C060000}"/>
    <cellStyle name="Normální 2 29" xfId="1658" xr:uid="{00000000-0005-0000-0000-00007D060000}"/>
    <cellStyle name="normální 2 3" xfId="1659" xr:uid="{00000000-0005-0000-0000-00007E060000}"/>
    <cellStyle name="normální 2 3 10" xfId="1660" xr:uid="{00000000-0005-0000-0000-00007F060000}"/>
    <cellStyle name="Normální 2 3 11" xfId="1661" xr:uid="{00000000-0005-0000-0000-000080060000}"/>
    <cellStyle name="Normální 2 3 12" xfId="1662" xr:uid="{00000000-0005-0000-0000-000081060000}"/>
    <cellStyle name="Normální 2 3 13" xfId="1663" xr:uid="{00000000-0005-0000-0000-000082060000}"/>
    <cellStyle name="Normální 2 3 14" xfId="1664" xr:uid="{00000000-0005-0000-0000-000083060000}"/>
    <cellStyle name="Normální 2 3 15" xfId="1665" xr:uid="{00000000-0005-0000-0000-000084060000}"/>
    <cellStyle name="Normální 2 3 16" xfId="1666" xr:uid="{00000000-0005-0000-0000-000085060000}"/>
    <cellStyle name="Normální 2 3 17" xfId="1667" xr:uid="{00000000-0005-0000-0000-000086060000}"/>
    <cellStyle name="normální 2 3 18" xfId="1668" xr:uid="{00000000-0005-0000-0000-000087060000}"/>
    <cellStyle name="normální 2 3 19" xfId="1669" xr:uid="{00000000-0005-0000-0000-000088060000}"/>
    <cellStyle name="normální 2 3 2" xfId="1670" xr:uid="{00000000-0005-0000-0000-000089060000}"/>
    <cellStyle name="Normální 2 3 2 10" xfId="1671" xr:uid="{00000000-0005-0000-0000-00008A060000}"/>
    <cellStyle name="normální 2 3 2 2" xfId="1672" xr:uid="{00000000-0005-0000-0000-00008B060000}"/>
    <cellStyle name="Normální 2 3 2 3" xfId="1673" xr:uid="{00000000-0005-0000-0000-00008C060000}"/>
    <cellStyle name="Normální 2 3 2 4" xfId="1674" xr:uid="{00000000-0005-0000-0000-00008D060000}"/>
    <cellStyle name="Normální 2 3 2 5" xfId="1675" xr:uid="{00000000-0005-0000-0000-00008E060000}"/>
    <cellStyle name="Normální 2 3 2 6" xfId="1676" xr:uid="{00000000-0005-0000-0000-00008F060000}"/>
    <cellStyle name="Normální 2 3 2 7" xfId="1677" xr:uid="{00000000-0005-0000-0000-000090060000}"/>
    <cellStyle name="Normální 2 3 2 8" xfId="1678" xr:uid="{00000000-0005-0000-0000-000091060000}"/>
    <cellStyle name="Normální 2 3 2 9" xfId="1679" xr:uid="{00000000-0005-0000-0000-000092060000}"/>
    <cellStyle name="normální 2 3 20" xfId="1680" xr:uid="{00000000-0005-0000-0000-000093060000}"/>
    <cellStyle name="normální 2 3 21" xfId="1681" xr:uid="{00000000-0005-0000-0000-000094060000}"/>
    <cellStyle name="normální 2 3 22" xfId="1682" xr:uid="{00000000-0005-0000-0000-000095060000}"/>
    <cellStyle name="normální 2 3 23" xfId="1683" xr:uid="{00000000-0005-0000-0000-000096060000}"/>
    <cellStyle name="normální 2 3 24" xfId="1684" xr:uid="{00000000-0005-0000-0000-000097060000}"/>
    <cellStyle name="normální 2 3 25" xfId="1685" xr:uid="{00000000-0005-0000-0000-000098060000}"/>
    <cellStyle name="normální 2 3 26" xfId="1686" xr:uid="{00000000-0005-0000-0000-000099060000}"/>
    <cellStyle name="normální 2 3 27" xfId="1687" xr:uid="{00000000-0005-0000-0000-00009A060000}"/>
    <cellStyle name="normální 2 3 28" xfId="1688" xr:uid="{00000000-0005-0000-0000-00009B060000}"/>
    <cellStyle name="normální 2 3 3" xfId="1689" xr:uid="{00000000-0005-0000-0000-00009C060000}"/>
    <cellStyle name="normální 2 3 3 2" xfId="1690" xr:uid="{00000000-0005-0000-0000-00009D060000}"/>
    <cellStyle name="normální 2 3 4" xfId="1691" xr:uid="{00000000-0005-0000-0000-00009E060000}"/>
    <cellStyle name="normální 2 3 5" xfId="1692" xr:uid="{00000000-0005-0000-0000-00009F060000}"/>
    <cellStyle name="normální 2 3 6" xfId="1693" xr:uid="{00000000-0005-0000-0000-0000A0060000}"/>
    <cellStyle name="normální 2 3 7" xfId="1694" xr:uid="{00000000-0005-0000-0000-0000A1060000}"/>
    <cellStyle name="normální 2 3 8" xfId="1695" xr:uid="{00000000-0005-0000-0000-0000A2060000}"/>
    <cellStyle name="normální 2 3 9" xfId="1696" xr:uid="{00000000-0005-0000-0000-0000A3060000}"/>
    <cellStyle name="Normální 2 30" xfId="1697" xr:uid="{00000000-0005-0000-0000-0000A4060000}"/>
    <cellStyle name="Normální 2 31" xfId="1698" xr:uid="{00000000-0005-0000-0000-0000A5060000}"/>
    <cellStyle name="Normální 2 32" xfId="1699" xr:uid="{00000000-0005-0000-0000-0000A6060000}"/>
    <cellStyle name="Normální 2 33" xfId="1700" xr:uid="{00000000-0005-0000-0000-0000A7060000}"/>
    <cellStyle name="Normální 2 34" xfId="1701" xr:uid="{00000000-0005-0000-0000-0000A8060000}"/>
    <cellStyle name="Normální 2 35" xfId="1702" xr:uid="{00000000-0005-0000-0000-0000A9060000}"/>
    <cellStyle name="Normální 2 36" xfId="1703" xr:uid="{00000000-0005-0000-0000-0000AA060000}"/>
    <cellStyle name="normální 2 4" xfId="1704" xr:uid="{00000000-0005-0000-0000-0000AB060000}"/>
    <cellStyle name="normální 2 4 10" xfId="1705" xr:uid="{00000000-0005-0000-0000-0000AC060000}"/>
    <cellStyle name="Normální 2 4 11" xfId="1706" xr:uid="{00000000-0005-0000-0000-0000AD060000}"/>
    <cellStyle name="Normální 2 4 12" xfId="1707" xr:uid="{00000000-0005-0000-0000-0000AE060000}"/>
    <cellStyle name="Normální 2 4 13" xfId="1708" xr:uid="{00000000-0005-0000-0000-0000AF060000}"/>
    <cellStyle name="Normální 2 4 14" xfId="1709" xr:uid="{00000000-0005-0000-0000-0000B0060000}"/>
    <cellStyle name="Normální 2 4 15" xfId="1710" xr:uid="{00000000-0005-0000-0000-0000B1060000}"/>
    <cellStyle name="Normální 2 4 16" xfId="1711" xr:uid="{00000000-0005-0000-0000-0000B2060000}"/>
    <cellStyle name="Normální 2 4 17" xfId="1712" xr:uid="{00000000-0005-0000-0000-0000B3060000}"/>
    <cellStyle name="Normální 2 4 2" xfId="1713" xr:uid="{00000000-0005-0000-0000-0000B4060000}"/>
    <cellStyle name="normální 2 4 3" xfId="1714" xr:uid="{00000000-0005-0000-0000-0000B5060000}"/>
    <cellStyle name="normální 2 4 4" xfId="1715" xr:uid="{00000000-0005-0000-0000-0000B6060000}"/>
    <cellStyle name="normální 2 4 5" xfId="1716" xr:uid="{00000000-0005-0000-0000-0000B7060000}"/>
    <cellStyle name="normální 2 4 6" xfId="1717" xr:uid="{00000000-0005-0000-0000-0000B8060000}"/>
    <cellStyle name="normální 2 4 7" xfId="1718" xr:uid="{00000000-0005-0000-0000-0000B9060000}"/>
    <cellStyle name="normální 2 4 8" xfId="1719" xr:uid="{00000000-0005-0000-0000-0000BA060000}"/>
    <cellStyle name="normální 2 4 9" xfId="1720" xr:uid="{00000000-0005-0000-0000-0000BB060000}"/>
    <cellStyle name="normální 2 5" xfId="1721" xr:uid="{00000000-0005-0000-0000-0000BC060000}"/>
    <cellStyle name="normální 2 5 10" xfId="1722" xr:uid="{00000000-0005-0000-0000-0000BD060000}"/>
    <cellStyle name="Normální 2 5 11" xfId="1723" xr:uid="{00000000-0005-0000-0000-0000BE060000}"/>
    <cellStyle name="Normální 2 5 12" xfId="1724" xr:uid="{00000000-0005-0000-0000-0000BF060000}"/>
    <cellStyle name="Normální 2 5 13" xfId="1725" xr:uid="{00000000-0005-0000-0000-0000C0060000}"/>
    <cellStyle name="Normální 2 5 14" xfId="1726" xr:uid="{00000000-0005-0000-0000-0000C1060000}"/>
    <cellStyle name="Normální 2 5 15" xfId="1727" xr:uid="{00000000-0005-0000-0000-0000C2060000}"/>
    <cellStyle name="Normální 2 5 16" xfId="1728" xr:uid="{00000000-0005-0000-0000-0000C3060000}"/>
    <cellStyle name="Normální 2 5 17" xfId="1729" xr:uid="{00000000-0005-0000-0000-0000C4060000}"/>
    <cellStyle name="Normální 2 5 2" xfId="1730" xr:uid="{00000000-0005-0000-0000-0000C5060000}"/>
    <cellStyle name="normální 2 5 3" xfId="1731" xr:uid="{00000000-0005-0000-0000-0000C6060000}"/>
    <cellStyle name="normální 2 5 4" xfId="1732" xr:uid="{00000000-0005-0000-0000-0000C7060000}"/>
    <cellStyle name="normální 2 5 5" xfId="1733" xr:uid="{00000000-0005-0000-0000-0000C8060000}"/>
    <cellStyle name="normální 2 5 6" xfId="1734" xr:uid="{00000000-0005-0000-0000-0000C9060000}"/>
    <cellStyle name="normální 2 5 7" xfId="1735" xr:uid="{00000000-0005-0000-0000-0000CA060000}"/>
    <cellStyle name="normální 2 5 8" xfId="1736" xr:uid="{00000000-0005-0000-0000-0000CB060000}"/>
    <cellStyle name="normální 2 5 9" xfId="1737" xr:uid="{00000000-0005-0000-0000-0000CC060000}"/>
    <cellStyle name="normální 2 6" xfId="1738" xr:uid="{00000000-0005-0000-0000-0000CD060000}"/>
    <cellStyle name="normální 2 6 10" xfId="1739" xr:uid="{00000000-0005-0000-0000-0000CE060000}"/>
    <cellStyle name="Normální 2 6 11" xfId="1740" xr:uid="{00000000-0005-0000-0000-0000CF060000}"/>
    <cellStyle name="Normální 2 6 12" xfId="1741" xr:uid="{00000000-0005-0000-0000-0000D0060000}"/>
    <cellStyle name="Normální 2 6 13" xfId="1742" xr:uid="{00000000-0005-0000-0000-0000D1060000}"/>
    <cellStyle name="Normální 2 6 14" xfId="1743" xr:uid="{00000000-0005-0000-0000-0000D2060000}"/>
    <cellStyle name="Normální 2 6 15" xfId="1744" xr:uid="{00000000-0005-0000-0000-0000D3060000}"/>
    <cellStyle name="Normální 2 6 16" xfId="1745" xr:uid="{00000000-0005-0000-0000-0000D4060000}"/>
    <cellStyle name="Normální 2 6 17" xfId="1746" xr:uid="{00000000-0005-0000-0000-0000D5060000}"/>
    <cellStyle name="Normální 2 6 2" xfId="1747" xr:uid="{00000000-0005-0000-0000-0000D6060000}"/>
    <cellStyle name="normální 2 6 3" xfId="1748" xr:uid="{00000000-0005-0000-0000-0000D7060000}"/>
    <cellStyle name="normální 2 6 4" xfId="1749" xr:uid="{00000000-0005-0000-0000-0000D8060000}"/>
    <cellStyle name="normální 2 6 5" xfId="1750" xr:uid="{00000000-0005-0000-0000-0000D9060000}"/>
    <cellStyle name="normální 2 6 6" xfId="1751" xr:uid="{00000000-0005-0000-0000-0000DA060000}"/>
    <cellStyle name="normální 2 6 7" xfId="1752" xr:uid="{00000000-0005-0000-0000-0000DB060000}"/>
    <cellStyle name="normální 2 6 8" xfId="1753" xr:uid="{00000000-0005-0000-0000-0000DC060000}"/>
    <cellStyle name="normální 2 6 9" xfId="1754" xr:uid="{00000000-0005-0000-0000-0000DD060000}"/>
    <cellStyle name="normální 2 7" xfId="1755" xr:uid="{00000000-0005-0000-0000-0000DE060000}"/>
    <cellStyle name="normální 2 7 10" xfId="1756" xr:uid="{00000000-0005-0000-0000-0000DF060000}"/>
    <cellStyle name="Normální 2 7 11" xfId="1757" xr:uid="{00000000-0005-0000-0000-0000E0060000}"/>
    <cellStyle name="Normální 2 7 12" xfId="1758" xr:uid="{00000000-0005-0000-0000-0000E1060000}"/>
    <cellStyle name="Normální 2 7 13" xfId="1759" xr:uid="{00000000-0005-0000-0000-0000E2060000}"/>
    <cellStyle name="Normální 2 7 14" xfId="1760" xr:uid="{00000000-0005-0000-0000-0000E3060000}"/>
    <cellStyle name="Normální 2 7 15" xfId="1761" xr:uid="{00000000-0005-0000-0000-0000E4060000}"/>
    <cellStyle name="Normální 2 7 16" xfId="1762" xr:uid="{00000000-0005-0000-0000-0000E5060000}"/>
    <cellStyle name="Normální 2 7 17" xfId="1763" xr:uid="{00000000-0005-0000-0000-0000E6060000}"/>
    <cellStyle name="Normální 2 7 2" xfId="1764" xr:uid="{00000000-0005-0000-0000-0000E7060000}"/>
    <cellStyle name="normální 2 7 3" xfId="1765" xr:uid="{00000000-0005-0000-0000-0000E8060000}"/>
    <cellStyle name="normální 2 7 4" xfId="1766" xr:uid="{00000000-0005-0000-0000-0000E9060000}"/>
    <cellStyle name="normální 2 7 5" xfId="1767" xr:uid="{00000000-0005-0000-0000-0000EA060000}"/>
    <cellStyle name="normální 2 7 6" xfId="1768" xr:uid="{00000000-0005-0000-0000-0000EB060000}"/>
    <cellStyle name="normální 2 7 7" xfId="1769" xr:uid="{00000000-0005-0000-0000-0000EC060000}"/>
    <cellStyle name="normální 2 7 8" xfId="1770" xr:uid="{00000000-0005-0000-0000-0000ED060000}"/>
    <cellStyle name="normální 2 7 9" xfId="1771" xr:uid="{00000000-0005-0000-0000-0000EE060000}"/>
    <cellStyle name="normální 2 8" xfId="1772" xr:uid="{00000000-0005-0000-0000-0000EF060000}"/>
    <cellStyle name="normální 2 8 10" xfId="1773" xr:uid="{00000000-0005-0000-0000-0000F0060000}"/>
    <cellStyle name="Normální 2 8 11" xfId="1774" xr:uid="{00000000-0005-0000-0000-0000F1060000}"/>
    <cellStyle name="Normální 2 8 12" xfId="1775" xr:uid="{00000000-0005-0000-0000-0000F2060000}"/>
    <cellStyle name="Normální 2 8 13" xfId="1776" xr:uid="{00000000-0005-0000-0000-0000F3060000}"/>
    <cellStyle name="Normální 2 8 14" xfId="1777" xr:uid="{00000000-0005-0000-0000-0000F4060000}"/>
    <cellStyle name="Normální 2 8 15" xfId="1778" xr:uid="{00000000-0005-0000-0000-0000F5060000}"/>
    <cellStyle name="Normální 2 8 16" xfId="1779" xr:uid="{00000000-0005-0000-0000-0000F6060000}"/>
    <cellStyle name="Normální 2 8 17" xfId="1780" xr:uid="{00000000-0005-0000-0000-0000F7060000}"/>
    <cellStyle name="Normální 2 8 2" xfId="1781" xr:uid="{00000000-0005-0000-0000-0000F8060000}"/>
    <cellStyle name="normální 2 8 3" xfId="1782" xr:uid="{00000000-0005-0000-0000-0000F9060000}"/>
    <cellStyle name="normální 2 8 4" xfId="1783" xr:uid="{00000000-0005-0000-0000-0000FA060000}"/>
    <cellStyle name="normální 2 8 5" xfId="1784" xr:uid="{00000000-0005-0000-0000-0000FB060000}"/>
    <cellStyle name="normální 2 8 6" xfId="1785" xr:uid="{00000000-0005-0000-0000-0000FC060000}"/>
    <cellStyle name="normální 2 8 7" xfId="1786" xr:uid="{00000000-0005-0000-0000-0000FD060000}"/>
    <cellStyle name="normální 2 8 8" xfId="1787" xr:uid="{00000000-0005-0000-0000-0000FE060000}"/>
    <cellStyle name="normální 2 8 9" xfId="1788" xr:uid="{00000000-0005-0000-0000-0000FF060000}"/>
    <cellStyle name="normální 2 9" xfId="1789" xr:uid="{00000000-0005-0000-0000-000000070000}"/>
    <cellStyle name="normální 2 9 10" xfId="1790" xr:uid="{00000000-0005-0000-0000-000001070000}"/>
    <cellStyle name="Normální 2 9 11" xfId="1791" xr:uid="{00000000-0005-0000-0000-000002070000}"/>
    <cellStyle name="Normální 2 9 12" xfId="1792" xr:uid="{00000000-0005-0000-0000-000003070000}"/>
    <cellStyle name="Normální 2 9 13" xfId="1793" xr:uid="{00000000-0005-0000-0000-000004070000}"/>
    <cellStyle name="Normální 2 9 14" xfId="1794" xr:uid="{00000000-0005-0000-0000-000005070000}"/>
    <cellStyle name="Normální 2 9 15" xfId="1795" xr:uid="{00000000-0005-0000-0000-000006070000}"/>
    <cellStyle name="Normální 2 9 16" xfId="1796" xr:uid="{00000000-0005-0000-0000-000007070000}"/>
    <cellStyle name="Normální 2 9 17" xfId="1797" xr:uid="{00000000-0005-0000-0000-000008070000}"/>
    <cellStyle name="Normální 2 9 2" xfId="1798" xr:uid="{00000000-0005-0000-0000-000009070000}"/>
    <cellStyle name="normální 2 9 3" xfId="1799" xr:uid="{00000000-0005-0000-0000-00000A070000}"/>
    <cellStyle name="normální 2 9 4" xfId="1800" xr:uid="{00000000-0005-0000-0000-00000B070000}"/>
    <cellStyle name="normální 2 9 5" xfId="1801" xr:uid="{00000000-0005-0000-0000-00000C070000}"/>
    <cellStyle name="normální 2 9 6" xfId="1802" xr:uid="{00000000-0005-0000-0000-00000D070000}"/>
    <cellStyle name="normální 2 9 7" xfId="1803" xr:uid="{00000000-0005-0000-0000-00000E070000}"/>
    <cellStyle name="normální 2 9 8" xfId="1804" xr:uid="{00000000-0005-0000-0000-00000F070000}"/>
    <cellStyle name="normální 2 9 9" xfId="1805" xr:uid="{00000000-0005-0000-0000-000010070000}"/>
    <cellStyle name="normální 2_VV - část C" xfId="1806" xr:uid="{00000000-0005-0000-0000-000011070000}"/>
    <cellStyle name="normální 20" xfId="1807" xr:uid="{00000000-0005-0000-0000-000012070000}"/>
    <cellStyle name="normální 21" xfId="1808" xr:uid="{00000000-0005-0000-0000-000013070000}"/>
    <cellStyle name="normální 22" xfId="1809" xr:uid="{00000000-0005-0000-0000-000014070000}"/>
    <cellStyle name="normální 23" xfId="1810" xr:uid="{00000000-0005-0000-0000-000015070000}"/>
    <cellStyle name="normální 24" xfId="1811" xr:uid="{00000000-0005-0000-0000-000016070000}"/>
    <cellStyle name="normální 25" xfId="1812" xr:uid="{00000000-0005-0000-0000-000017070000}"/>
    <cellStyle name="normální 26" xfId="1813" xr:uid="{00000000-0005-0000-0000-000018070000}"/>
    <cellStyle name="normální 27" xfId="1814" xr:uid="{00000000-0005-0000-0000-000019070000}"/>
    <cellStyle name="normální 28" xfId="1815" xr:uid="{00000000-0005-0000-0000-00001A070000}"/>
    <cellStyle name="normální 29" xfId="1816" xr:uid="{00000000-0005-0000-0000-00001B070000}"/>
    <cellStyle name="normální 3" xfId="1817" xr:uid="{00000000-0005-0000-0000-00001C070000}"/>
    <cellStyle name="normální 3 10" xfId="1818" xr:uid="{00000000-0005-0000-0000-00001D070000}"/>
    <cellStyle name="normální 3 10 2" xfId="1819" xr:uid="{00000000-0005-0000-0000-00001E070000}"/>
    <cellStyle name="normální 3 10 3" xfId="1820" xr:uid="{00000000-0005-0000-0000-00001F070000}"/>
    <cellStyle name="normální 3 11" xfId="1821" xr:uid="{00000000-0005-0000-0000-000020070000}"/>
    <cellStyle name="normální 3 11 2" xfId="1822" xr:uid="{00000000-0005-0000-0000-000021070000}"/>
    <cellStyle name="normální 3 11 3" xfId="1823" xr:uid="{00000000-0005-0000-0000-000022070000}"/>
    <cellStyle name="normální 3 12" xfId="1824" xr:uid="{00000000-0005-0000-0000-000023070000}"/>
    <cellStyle name="normální 3 12 2" xfId="1825" xr:uid="{00000000-0005-0000-0000-000024070000}"/>
    <cellStyle name="normální 3 12 3" xfId="1826" xr:uid="{00000000-0005-0000-0000-000025070000}"/>
    <cellStyle name="normální 3 13" xfId="1827" xr:uid="{00000000-0005-0000-0000-000026070000}"/>
    <cellStyle name="normální 3 13 2" xfId="1828" xr:uid="{00000000-0005-0000-0000-000027070000}"/>
    <cellStyle name="normální 3 13 3" xfId="1829" xr:uid="{00000000-0005-0000-0000-000028070000}"/>
    <cellStyle name="normální 3 14" xfId="1830" xr:uid="{00000000-0005-0000-0000-000029070000}"/>
    <cellStyle name="normální 3 14 2" xfId="1831" xr:uid="{00000000-0005-0000-0000-00002A070000}"/>
    <cellStyle name="normální 3 14 3" xfId="1832" xr:uid="{00000000-0005-0000-0000-00002B070000}"/>
    <cellStyle name="normální 3 15" xfId="1833" xr:uid="{00000000-0005-0000-0000-00002C070000}"/>
    <cellStyle name="normální 3 15 2" xfId="1834" xr:uid="{00000000-0005-0000-0000-00002D070000}"/>
    <cellStyle name="normální 3 15 3" xfId="1835" xr:uid="{00000000-0005-0000-0000-00002E070000}"/>
    <cellStyle name="normální 3 16" xfId="1836" xr:uid="{00000000-0005-0000-0000-00002F070000}"/>
    <cellStyle name="normální 3 16 2" xfId="1837" xr:uid="{00000000-0005-0000-0000-000030070000}"/>
    <cellStyle name="normální 3 16 3" xfId="1838" xr:uid="{00000000-0005-0000-0000-000031070000}"/>
    <cellStyle name="normální 3 17" xfId="1839" xr:uid="{00000000-0005-0000-0000-000032070000}"/>
    <cellStyle name="normální 3 17 2" xfId="1840" xr:uid="{00000000-0005-0000-0000-000033070000}"/>
    <cellStyle name="normální 3 17 3" xfId="1841" xr:uid="{00000000-0005-0000-0000-000034070000}"/>
    <cellStyle name="normální 3 18" xfId="1842" xr:uid="{00000000-0005-0000-0000-000035070000}"/>
    <cellStyle name="normální 3 18 2" xfId="1843" xr:uid="{00000000-0005-0000-0000-000036070000}"/>
    <cellStyle name="normální 3 18 3" xfId="1844" xr:uid="{00000000-0005-0000-0000-000037070000}"/>
    <cellStyle name="normální 3 19" xfId="1845" xr:uid="{00000000-0005-0000-0000-000038070000}"/>
    <cellStyle name="normální 3 19 2" xfId="1846" xr:uid="{00000000-0005-0000-0000-000039070000}"/>
    <cellStyle name="normální 3 19 3" xfId="1847" xr:uid="{00000000-0005-0000-0000-00003A070000}"/>
    <cellStyle name="normální 3 2" xfId="1848" xr:uid="{00000000-0005-0000-0000-00003B070000}"/>
    <cellStyle name="normální 3 2 10" xfId="1849" xr:uid="{00000000-0005-0000-0000-00003C070000}"/>
    <cellStyle name="normální 3 2 2" xfId="1850" xr:uid="{00000000-0005-0000-0000-00003D070000}"/>
    <cellStyle name="normální 3 2 2 2" xfId="1851" xr:uid="{00000000-0005-0000-0000-00003E070000}"/>
    <cellStyle name="normální 3 2 2 2 2" xfId="1852" xr:uid="{00000000-0005-0000-0000-00003F070000}"/>
    <cellStyle name="normální 3 2 2 3" xfId="1853" xr:uid="{00000000-0005-0000-0000-000040070000}"/>
    <cellStyle name="normální 3 2 2 4" xfId="1854" xr:uid="{00000000-0005-0000-0000-000041070000}"/>
    <cellStyle name="normální 3 2 2 4 2" xfId="1855" xr:uid="{00000000-0005-0000-0000-000042070000}"/>
    <cellStyle name="normální 3 2 2 4 3" xfId="1856" xr:uid="{00000000-0005-0000-0000-000043070000}"/>
    <cellStyle name="normální 3 2 2 5" xfId="1857" xr:uid="{00000000-0005-0000-0000-000044070000}"/>
    <cellStyle name="normální 3 2 3" xfId="1858" xr:uid="{00000000-0005-0000-0000-000045070000}"/>
    <cellStyle name="Normální 3 2 3 10" xfId="1859" xr:uid="{00000000-0005-0000-0000-000046070000}"/>
    <cellStyle name="normální 3 2 3 11" xfId="1860" xr:uid="{00000000-0005-0000-0000-000047070000}"/>
    <cellStyle name="normální 3 2 3 12" xfId="1861" xr:uid="{00000000-0005-0000-0000-000048070000}"/>
    <cellStyle name="normální 3 2 3 13" xfId="1862" xr:uid="{00000000-0005-0000-0000-000049070000}"/>
    <cellStyle name="normální 3 2 3 14" xfId="1863" xr:uid="{00000000-0005-0000-0000-00004A070000}"/>
    <cellStyle name="normální 3 2 3 15" xfId="1864" xr:uid="{00000000-0005-0000-0000-00004B070000}"/>
    <cellStyle name="normální 3 2 3 16" xfId="1865" xr:uid="{00000000-0005-0000-0000-00004C070000}"/>
    <cellStyle name="normální 3 2 3 17" xfId="1866" xr:uid="{00000000-0005-0000-0000-00004D070000}"/>
    <cellStyle name="normální 3 2 3 18" xfId="1867" xr:uid="{00000000-0005-0000-0000-00004E070000}"/>
    <cellStyle name="normální 3 2 3 19" xfId="1868" xr:uid="{00000000-0005-0000-0000-00004F070000}"/>
    <cellStyle name="normální 3 2 3 2" xfId="1869" xr:uid="{00000000-0005-0000-0000-000050070000}"/>
    <cellStyle name="normální 3 2 3 20" xfId="1870" xr:uid="{00000000-0005-0000-0000-000051070000}"/>
    <cellStyle name="normální 3 2 3 21" xfId="1871" xr:uid="{00000000-0005-0000-0000-000052070000}"/>
    <cellStyle name="normální 3 2 3 22" xfId="1872" xr:uid="{00000000-0005-0000-0000-000053070000}"/>
    <cellStyle name="normální 3 2 3 23" xfId="1873" xr:uid="{00000000-0005-0000-0000-000054070000}"/>
    <cellStyle name="normální 3 2 3 3" xfId="1874" xr:uid="{00000000-0005-0000-0000-000055070000}"/>
    <cellStyle name="Normální 3 2 3 4" xfId="1875" xr:uid="{00000000-0005-0000-0000-000056070000}"/>
    <cellStyle name="Normální 3 2 3 5" xfId="1876" xr:uid="{00000000-0005-0000-0000-000057070000}"/>
    <cellStyle name="Normální 3 2 3 6" xfId="1877" xr:uid="{00000000-0005-0000-0000-000058070000}"/>
    <cellStyle name="Normální 3 2 3 7" xfId="1878" xr:uid="{00000000-0005-0000-0000-000059070000}"/>
    <cellStyle name="Normální 3 2 3 8" xfId="1879" xr:uid="{00000000-0005-0000-0000-00005A070000}"/>
    <cellStyle name="Normální 3 2 3 9" xfId="1880" xr:uid="{00000000-0005-0000-0000-00005B070000}"/>
    <cellStyle name="normální 3 2 4" xfId="1881" xr:uid="{00000000-0005-0000-0000-00005C070000}"/>
    <cellStyle name="Normální 3 2 4 2" xfId="1882" xr:uid="{00000000-0005-0000-0000-00005D070000}"/>
    <cellStyle name="normální 3 2 5" xfId="1883" xr:uid="{00000000-0005-0000-0000-00005E070000}"/>
    <cellStyle name="Normální 3 2 5 2" xfId="1884" xr:uid="{00000000-0005-0000-0000-00005F070000}"/>
    <cellStyle name="Normální 3 2 6" xfId="1885" xr:uid="{00000000-0005-0000-0000-000060070000}"/>
    <cellStyle name="Normální 3 2 7" xfId="1886" xr:uid="{00000000-0005-0000-0000-000061070000}"/>
    <cellStyle name="Normální 3 2 8" xfId="1887" xr:uid="{00000000-0005-0000-0000-000062070000}"/>
    <cellStyle name="Normální 3 2 9" xfId="1888" xr:uid="{00000000-0005-0000-0000-000063070000}"/>
    <cellStyle name="normální 3 20" xfId="1889" xr:uid="{00000000-0005-0000-0000-000064070000}"/>
    <cellStyle name="normální 3 20 2" xfId="1890" xr:uid="{00000000-0005-0000-0000-000065070000}"/>
    <cellStyle name="normální 3 20 3" xfId="1891" xr:uid="{00000000-0005-0000-0000-000066070000}"/>
    <cellStyle name="normální 3 21" xfId="1892" xr:uid="{00000000-0005-0000-0000-000067070000}"/>
    <cellStyle name="normální 3 21 2" xfId="1893" xr:uid="{00000000-0005-0000-0000-000068070000}"/>
    <cellStyle name="normální 3 21 3" xfId="1894" xr:uid="{00000000-0005-0000-0000-000069070000}"/>
    <cellStyle name="normální 3 22" xfId="1895" xr:uid="{00000000-0005-0000-0000-00006A070000}"/>
    <cellStyle name="normální 3 22 2" xfId="1896" xr:uid="{00000000-0005-0000-0000-00006B070000}"/>
    <cellStyle name="normální 3 22 3" xfId="1897" xr:uid="{00000000-0005-0000-0000-00006C070000}"/>
    <cellStyle name="normální 3 23" xfId="1898" xr:uid="{00000000-0005-0000-0000-00006D070000}"/>
    <cellStyle name="normální 3 23 2" xfId="1899" xr:uid="{00000000-0005-0000-0000-00006E070000}"/>
    <cellStyle name="normální 3 23 3" xfId="1900" xr:uid="{00000000-0005-0000-0000-00006F070000}"/>
    <cellStyle name="normální 3 24" xfId="1901" xr:uid="{00000000-0005-0000-0000-000070070000}"/>
    <cellStyle name="normální 3 24 2" xfId="1902" xr:uid="{00000000-0005-0000-0000-000071070000}"/>
    <cellStyle name="normální 3 24 3" xfId="1903" xr:uid="{00000000-0005-0000-0000-000072070000}"/>
    <cellStyle name="normální 3 25" xfId="1904" xr:uid="{00000000-0005-0000-0000-000073070000}"/>
    <cellStyle name="normální 3 25 2" xfId="1905" xr:uid="{00000000-0005-0000-0000-000074070000}"/>
    <cellStyle name="normální 3 25 3" xfId="1906" xr:uid="{00000000-0005-0000-0000-000075070000}"/>
    <cellStyle name="normální 3 26" xfId="1907" xr:uid="{00000000-0005-0000-0000-000076070000}"/>
    <cellStyle name="normální 3 26 2" xfId="1908" xr:uid="{00000000-0005-0000-0000-000077070000}"/>
    <cellStyle name="normální 3 26 3" xfId="1909" xr:uid="{00000000-0005-0000-0000-000078070000}"/>
    <cellStyle name="normální 3 27" xfId="1910" xr:uid="{00000000-0005-0000-0000-000079070000}"/>
    <cellStyle name="normální 3 27 2" xfId="1911" xr:uid="{00000000-0005-0000-0000-00007A070000}"/>
    <cellStyle name="normální 3 27 3" xfId="1912" xr:uid="{00000000-0005-0000-0000-00007B070000}"/>
    <cellStyle name="normální 3 28" xfId="1913" xr:uid="{00000000-0005-0000-0000-00007C070000}"/>
    <cellStyle name="normální 3 29" xfId="1914" xr:uid="{00000000-0005-0000-0000-00007D070000}"/>
    <cellStyle name="normální 3 3" xfId="1915" xr:uid="{00000000-0005-0000-0000-00007E070000}"/>
    <cellStyle name="normální 3 3 2" xfId="1916" xr:uid="{00000000-0005-0000-0000-00007F070000}"/>
    <cellStyle name="normální 3 3 3" xfId="1917" xr:uid="{00000000-0005-0000-0000-000080070000}"/>
    <cellStyle name="normální 3 30" xfId="1918" xr:uid="{00000000-0005-0000-0000-000081070000}"/>
    <cellStyle name="normální 3 31" xfId="1919" xr:uid="{00000000-0005-0000-0000-000082070000}"/>
    <cellStyle name="normální 3 32" xfId="1920" xr:uid="{00000000-0005-0000-0000-000083070000}"/>
    <cellStyle name="normální 3 33" xfId="1921" xr:uid="{00000000-0005-0000-0000-000084070000}"/>
    <cellStyle name="normální 3 34" xfId="1922" xr:uid="{00000000-0005-0000-0000-000085070000}"/>
    <cellStyle name="normální 3 35" xfId="1923" xr:uid="{00000000-0005-0000-0000-000086070000}"/>
    <cellStyle name="normální 3 36" xfId="1924" xr:uid="{00000000-0005-0000-0000-000087070000}"/>
    <cellStyle name="Normální 3 37" xfId="1925" xr:uid="{00000000-0005-0000-0000-000088070000}"/>
    <cellStyle name="Normální 3 38" xfId="1926" xr:uid="{00000000-0005-0000-0000-000089070000}"/>
    <cellStyle name="Normální 3 39" xfId="1927" xr:uid="{00000000-0005-0000-0000-00008A070000}"/>
    <cellStyle name="normální 3 4" xfId="1928" xr:uid="{00000000-0005-0000-0000-00008B070000}"/>
    <cellStyle name="normální 3 4 2" xfId="1929" xr:uid="{00000000-0005-0000-0000-00008C070000}"/>
    <cellStyle name="normální 3 4 3" xfId="1930" xr:uid="{00000000-0005-0000-0000-00008D070000}"/>
    <cellStyle name="Normální 3 40" xfId="1931" xr:uid="{00000000-0005-0000-0000-00008E070000}"/>
    <cellStyle name="Normální 3 41" xfId="1932" xr:uid="{00000000-0005-0000-0000-00008F070000}"/>
    <cellStyle name="Normální 3 42" xfId="1933" xr:uid="{00000000-0005-0000-0000-000090070000}"/>
    <cellStyle name="normální 3 43" xfId="1934" xr:uid="{00000000-0005-0000-0000-000091070000}"/>
    <cellStyle name="Normální 3 44" xfId="1935" xr:uid="{00000000-0005-0000-0000-000092070000}"/>
    <cellStyle name="Normální 3 45" xfId="1936" xr:uid="{00000000-0005-0000-0000-000093070000}"/>
    <cellStyle name="Normální 3 46" xfId="2887" xr:uid="{00000000-0005-0000-0000-000094070000}"/>
    <cellStyle name="normální 3 5" xfId="1937" xr:uid="{00000000-0005-0000-0000-000095070000}"/>
    <cellStyle name="normální 3 5 2" xfId="1938" xr:uid="{00000000-0005-0000-0000-000096070000}"/>
    <cellStyle name="normální 3 5 3" xfId="1939" xr:uid="{00000000-0005-0000-0000-000097070000}"/>
    <cellStyle name="normální 3 6" xfId="1940" xr:uid="{00000000-0005-0000-0000-000098070000}"/>
    <cellStyle name="normální 3 6 2" xfId="1941" xr:uid="{00000000-0005-0000-0000-000099070000}"/>
    <cellStyle name="normální 3 6 3" xfId="1942" xr:uid="{00000000-0005-0000-0000-00009A070000}"/>
    <cellStyle name="normální 3 7" xfId="1943" xr:uid="{00000000-0005-0000-0000-00009B070000}"/>
    <cellStyle name="normální 3 7 2" xfId="1944" xr:uid="{00000000-0005-0000-0000-00009C070000}"/>
    <cellStyle name="normální 3 7 3" xfId="1945" xr:uid="{00000000-0005-0000-0000-00009D070000}"/>
    <cellStyle name="normální 3 8" xfId="1946" xr:uid="{00000000-0005-0000-0000-00009E070000}"/>
    <cellStyle name="normální 3 8 2" xfId="1947" xr:uid="{00000000-0005-0000-0000-00009F070000}"/>
    <cellStyle name="normální 3 8 3" xfId="1948" xr:uid="{00000000-0005-0000-0000-0000A0070000}"/>
    <cellStyle name="normální 3 9" xfId="1949" xr:uid="{00000000-0005-0000-0000-0000A1070000}"/>
    <cellStyle name="normální 3 9 2" xfId="1950" xr:uid="{00000000-0005-0000-0000-0000A2070000}"/>
    <cellStyle name="normální 3 9 3" xfId="1951" xr:uid="{00000000-0005-0000-0000-0000A3070000}"/>
    <cellStyle name="normální 30" xfId="1952" xr:uid="{00000000-0005-0000-0000-0000A4070000}"/>
    <cellStyle name="normální 31" xfId="1953" xr:uid="{00000000-0005-0000-0000-0000A5070000}"/>
    <cellStyle name="normální 32" xfId="1954" xr:uid="{00000000-0005-0000-0000-0000A6070000}"/>
    <cellStyle name="normální 33" xfId="1955" xr:uid="{00000000-0005-0000-0000-0000A7070000}"/>
    <cellStyle name="normální 34" xfId="1956" xr:uid="{00000000-0005-0000-0000-0000A8070000}"/>
    <cellStyle name="normální 35" xfId="1957" xr:uid="{00000000-0005-0000-0000-0000A9070000}"/>
    <cellStyle name="normální 36" xfId="1958" xr:uid="{00000000-0005-0000-0000-0000AA070000}"/>
    <cellStyle name="normální 37" xfId="1959" xr:uid="{00000000-0005-0000-0000-0000AB070000}"/>
    <cellStyle name="normální 38" xfId="1960" xr:uid="{00000000-0005-0000-0000-0000AC070000}"/>
    <cellStyle name="normální 39" xfId="1961" xr:uid="{00000000-0005-0000-0000-0000AD070000}"/>
    <cellStyle name="normální 4" xfId="1962" xr:uid="{00000000-0005-0000-0000-0000AE070000}"/>
    <cellStyle name="Normální 4 10" xfId="1963" xr:uid="{00000000-0005-0000-0000-0000AF070000}"/>
    <cellStyle name="normální 4 11" xfId="1964" xr:uid="{00000000-0005-0000-0000-0000B0070000}"/>
    <cellStyle name="normální 4 12" xfId="1965" xr:uid="{00000000-0005-0000-0000-0000B1070000}"/>
    <cellStyle name="normální 4 13" xfId="1966" xr:uid="{00000000-0005-0000-0000-0000B2070000}"/>
    <cellStyle name="normální 4 14" xfId="1967" xr:uid="{00000000-0005-0000-0000-0000B3070000}"/>
    <cellStyle name="normální 4 15" xfId="1968" xr:uid="{00000000-0005-0000-0000-0000B4070000}"/>
    <cellStyle name="normální 4 16" xfId="1969" xr:uid="{00000000-0005-0000-0000-0000B5070000}"/>
    <cellStyle name="normální 4 17" xfId="1970" xr:uid="{00000000-0005-0000-0000-0000B6070000}"/>
    <cellStyle name="normální 4 18" xfId="1971" xr:uid="{00000000-0005-0000-0000-0000B7070000}"/>
    <cellStyle name="normální 4 19" xfId="1972" xr:uid="{00000000-0005-0000-0000-0000B8070000}"/>
    <cellStyle name="normální 4 2" xfId="1973" xr:uid="{00000000-0005-0000-0000-0000B9070000}"/>
    <cellStyle name="normální 4 2 10" xfId="1974" xr:uid="{00000000-0005-0000-0000-0000BA070000}"/>
    <cellStyle name="normální 4 2 11" xfId="1975" xr:uid="{00000000-0005-0000-0000-0000BB070000}"/>
    <cellStyle name="normální 4 2 11 2" xfId="1976" xr:uid="{00000000-0005-0000-0000-0000BC070000}"/>
    <cellStyle name="normální 4 2 11 3" xfId="1977" xr:uid="{00000000-0005-0000-0000-0000BD070000}"/>
    <cellStyle name="normální 4 2 12" xfId="1978" xr:uid="{00000000-0005-0000-0000-0000BE070000}"/>
    <cellStyle name="normální 4 2 2" xfId="1979" xr:uid="{00000000-0005-0000-0000-0000BF070000}"/>
    <cellStyle name="Normální 4 2 2 10" xfId="1980" xr:uid="{00000000-0005-0000-0000-0000C0070000}"/>
    <cellStyle name="normální 4 2 2 11" xfId="1981" xr:uid="{00000000-0005-0000-0000-0000C1070000}"/>
    <cellStyle name="normální 4 2 2 12" xfId="1982" xr:uid="{00000000-0005-0000-0000-0000C2070000}"/>
    <cellStyle name="normální 4 2 2 2" xfId="1983" xr:uid="{00000000-0005-0000-0000-0000C3070000}"/>
    <cellStyle name="Normální 4 2 2 3" xfId="1984" xr:uid="{00000000-0005-0000-0000-0000C4070000}"/>
    <cellStyle name="Normální 4 2 2 4" xfId="1985" xr:uid="{00000000-0005-0000-0000-0000C5070000}"/>
    <cellStyle name="Normální 4 2 2 5" xfId="1986" xr:uid="{00000000-0005-0000-0000-0000C6070000}"/>
    <cellStyle name="Normální 4 2 2 6" xfId="1987" xr:uid="{00000000-0005-0000-0000-0000C7070000}"/>
    <cellStyle name="Normální 4 2 2 7" xfId="1988" xr:uid="{00000000-0005-0000-0000-0000C8070000}"/>
    <cellStyle name="Normální 4 2 2 8" xfId="1989" xr:uid="{00000000-0005-0000-0000-0000C9070000}"/>
    <cellStyle name="Normální 4 2 2 9" xfId="1990" xr:uid="{00000000-0005-0000-0000-0000CA070000}"/>
    <cellStyle name="normální 4 2 3" xfId="1991" xr:uid="{00000000-0005-0000-0000-0000CB070000}"/>
    <cellStyle name="Normální 4 2 3 2" xfId="1992" xr:uid="{00000000-0005-0000-0000-0000CC070000}"/>
    <cellStyle name="normální 4 2 4" xfId="1993" xr:uid="{00000000-0005-0000-0000-0000CD070000}"/>
    <cellStyle name="normální 4 2 5" xfId="1994" xr:uid="{00000000-0005-0000-0000-0000CE070000}"/>
    <cellStyle name="normální 4 2 6" xfId="1995" xr:uid="{00000000-0005-0000-0000-0000CF070000}"/>
    <cellStyle name="normální 4 2 7" xfId="1996" xr:uid="{00000000-0005-0000-0000-0000D0070000}"/>
    <cellStyle name="normální 4 2 8" xfId="1997" xr:uid="{00000000-0005-0000-0000-0000D1070000}"/>
    <cellStyle name="normální 4 2 9" xfId="1998" xr:uid="{00000000-0005-0000-0000-0000D2070000}"/>
    <cellStyle name="normální 4 20" xfId="1999" xr:uid="{00000000-0005-0000-0000-0000D3070000}"/>
    <cellStyle name="normální 4 21" xfId="2000" xr:uid="{00000000-0005-0000-0000-0000D4070000}"/>
    <cellStyle name="normální 4 22" xfId="2001" xr:uid="{00000000-0005-0000-0000-0000D5070000}"/>
    <cellStyle name="normální 4 23" xfId="2002" xr:uid="{00000000-0005-0000-0000-0000D6070000}"/>
    <cellStyle name="normální 4 24" xfId="2003" xr:uid="{00000000-0005-0000-0000-0000D7070000}"/>
    <cellStyle name="normální 4 25" xfId="2004" xr:uid="{00000000-0005-0000-0000-0000D8070000}"/>
    <cellStyle name="normální 4 26" xfId="2005" xr:uid="{00000000-0005-0000-0000-0000D9070000}"/>
    <cellStyle name="normální 4 27" xfId="2006" xr:uid="{00000000-0005-0000-0000-0000DA070000}"/>
    <cellStyle name="normální 4 28" xfId="2007" xr:uid="{00000000-0005-0000-0000-0000DB070000}"/>
    <cellStyle name="normální 4 29" xfId="2008" xr:uid="{00000000-0005-0000-0000-0000DC070000}"/>
    <cellStyle name="normální 4 3" xfId="2009" xr:uid="{00000000-0005-0000-0000-0000DD070000}"/>
    <cellStyle name="Normální 4 3 10" xfId="2010" xr:uid="{00000000-0005-0000-0000-0000DE070000}"/>
    <cellStyle name="normální 4 3 11" xfId="2011" xr:uid="{00000000-0005-0000-0000-0000DF070000}"/>
    <cellStyle name="normální 4 3 12" xfId="2012" xr:uid="{00000000-0005-0000-0000-0000E0070000}"/>
    <cellStyle name="normální 4 3 13" xfId="2013" xr:uid="{00000000-0005-0000-0000-0000E1070000}"/>
    <cellStyle name="normální 4 3 14" xfId="2014" xr:uid="{00000000-0005-0000-0000-0000E2070000}"/>
    <cellStyle name="normální 4 3 15" xfId="2015" xr:uid="{00000000-0005-0000-0000-0000E3070000}"/>
    <cellStyle name="normální 4 3 16" xfId="2016" xr:uid="{00000000-0005-0000-0000-0000E4070000}"/>
    <cellStyle name="normální 4 3 17" xfId="2017" xr:uid="{00000000-0005-0000-0000-0000E5070000}"/>
    <cellStyle name="normální 4 3 18" xfId="2018" xr:uid="{00000000-0005-0000-0000-0000E6070000}"/>
    <cellStyle name="normální 4 3 19" xfId="2019" xr:uid="{00000000-0005-0000-0000-0000E7070000}"/>
    <cellStyle name="normální 4 3 2" xfId="2020" xr:uid="{00000000-0005-0000-0000-0000E8070000}"/>
    <cellStyle name="Normální 4 3 2 2" xfId="2021" xr:uid="{00000000-0005-0000-0000-0000E9070000}"/>
    <cellStyle name="normální 4 3 20" xfId="2022" xr:uid="{00000000-0005-0000-0000-0000EA070000}"/>
    <cellStyle name="normální 4 3 21" xfId="2023" xr:uid="{00000000-0005-0000-0000-0000EB070000}"/>
    <cellStyle name="normální 4 3 22" xfId="2024" xr:uid="{00000000-0005-0000-0000-0000EC070000}"/>
    <cellStyle name="normální 4 3 23" xfId="2025" xr:uid="{00000000-0005-0000-0000-0000ED070000}"/>
    <cellStyle name="normální 4 3 3" xfId="2026" xr:uid="{00000000-0005-0000-0000-0000EE070000}"/>
    <cellStyle name="Normální 4 3 4" xfId="2027" xr:uid="{00000000-0005-0000-0000-0000EF070000}"/>
    <cellStyle name="Normální 4 3 5" xfId="2028" xr:uid="{00000000-0005-0000-0000-0000F0070000}"/>
    <cellStyle name="Normální 4 3 6" xfId="2029" xr:uid="{00000000-0005-0000-0000-0000F1070000}"/>
    <cellStyle name="Normální 4 3 7" xfId="2030" xr:uid="{00000000-0005-0000-0000-0000F2070000}"/>
    <cellStyle name="Normální 4 3 8" xfId="2031" xr:uid="{00000000-0005-0000-0000-0000F3070000}"/>
    <cellStyle name="Normální 4 3 9" xfId="2032" xr:uid="{00000000-0005-0000-0000-0000F4070000}"/>
    <cellStyle name="normální 4 30" xfId="2033" xr:uid="{00000000-0005-0000-0000-0000F5070000}"/>
    <cellStyle name="normální 4 31" xfId="2034" xr:uid="{00000000-0005-0000-0000-0000F6070000}"/>
    <cellStyle name="normální 4 32" xfId="2035" xr:uid="{00000000-0005-0000-0000-0000F7070000}"/>
    <cellStyle name="normální 4 33" xfId="2036" xr:uid="{00000000-0005-0000-0000-0000F8070000}"/>
    <cellStyle name="normální 4 34" xfId="2037" xr:uid="{00000000-0005-0000-0000-0000F9070000}"/>
    <cellStyle name="normální 4 35" xfId="2038" xr:uid="{00000000-0005-0000-0000-0000FA070000}"/>
    <cellStyle name="normální 4 36" xfId="2039" xr:uid="{00000000-0005-0000-0000-0000FB070000}"/>
    <cellStyle name="normální 4 37" xfId="2040" xr:uid="{00000000-0005-0000-0000-0000FC070000}"/>
    <cellStyle name="normální 4 38" xfId="2041" xr:uid="{00000000-0005-0000-0000-0000FD070000}"/>
    <cellStyle name="normální 4 39" xfId="2042" xr:uid="{00000000-0005-0000-0000-0000FE070000}"/>
    <cellStyle name="normální 4 4" xfId="2043" xr:uid="{00000000-0005-0000-0000-0000FF070000}"/>
    <cellStyle name="Normální 4 4 2" xfId="2044" xr:uid="{00000000-0005-0000-0000-000000080000}"/>
    <cellStyle name="normální 4 5" xfId="2045" xr:uid="{00000000-0005-0000-0000-000001080000}"/>
    <cellStyle name="Normální 4 5 10" xfId="2046" xr:uid="{00000000-0005-0000-0000-000002080000}"/>
    <cellStyle name="normální 4 5 2" xfId="2047" xr:uid="{00000000-0005-0000-0000-000003080000}"/>
    <cellStyle name="Normální 4 5 3" xfId="2048" xr:uid="{00000000-0005-0000-0000-000004080000}"/>
    <cellStyle name="Normální 4 5 4" xfId="2049" xr:uid="{00000000-0005-0000-0000-000005080000}"/>
    <cellStyle name="Normální 4 5 5" xfId="2050" xr:uid="{00000000-0005-0000-0000-000006080000}"/>
    <cellStyle name="Normální 4 5 6" xfId="2051" xr:uid="{00000000-0005-0000-0000-000007080000}"/>
    <cellStyle name="Normální 4 5 7" xfId="2052" xr:uid="{00000000-0005-0000-0000-000008080000}"/>
    <cellStyle name="Normální 4 5 8" xfId="2053" xr:uid="{00000000-0005-0000-0000-000009080000}"/>
    <cellStyle name="Normální 4 5 9" xfId="2054" xr:uid="{00000000-0005-0000-0000-00000A080000}"/>
    <cellStyle name="Normální 4 6" xfId="2055" xr:uid="{00000000-0005-0000-0000-00000B080000}"/>
    <cellStyle name="Normální 4 7" xfId="2056" xr:uid="{00000000-0005-0000-0000-00000C080000}"/>
    <cellStyle name="Normální 4 8" xfId="2057" xr:uid="{00000000-0005-0000-0000-00000D080000}"/>
    <cellStyle name="Normální 4 9" xfId="2058" xr:uid="{00000000-0005-0000-0000-00000E080000}"/>
    <cellStyle name="normální 40" xfId="2059" xr:uid="{00000000-0005-0000-0000-00000F080000}"/>
    <cellStyle name="normální 41" xfId="2060" xr:uid="{00000000-0005-0000-0000-000010080000}"/>
    <cellStyle name="normální 42" xfId="2061" xr:uid="{00000000-0005-0000-0000-000011080000}"/>
    <cellStyle name="normální 43" xfId="2062" xr:uid="{00000000-0005-0000-0000-000012080000}"/>
    <cellStyle name="normální 44" xfId="2063" xr:uid="{00000000-0005-0000-0000-000013080000}"/>
    <cellStyle name="normální 45" xfId="2064" xr:uid="{00000000-0005-0000-0000-000014080000}"/>
    <cellStyle name="normální 46" xfId="2065" xr:uid="{00000000-0005-0000-0000-000015080000}"/>
    <cellStyle name="normální 47" xfId="2066" xr:uid="{00000000-0005-0000-0000-000016080000}"/>
    <cellStyle name="normální 48" xfId="2067" xr:uid="{00000000-0005-0000-0000-000017080000}"/>
    <cellStyle name="normální 49" xfId="2068" xr:uid="{00000000-0005-0000-0000-000018080000}"/>
    <cellStyle name="normální 5" xfId="2069" xr:uid="{00000000-0005-0000-0000-000019080000}"/>
    <cellStyle name="Normální 5 10" xfId="2070" xr:uid="{00000000-0005-0000-0000-00001A080000}"/>
    <cellStyle name="normální 5 11" xfId="2071" xr:uid="{00000000-0005-0000-0000-00001B080000}"/>
    <cellStyle name="normální 5 12" xfId="2072" xr:uid="{00000000-0005-0000-0000-00001C080000}"/>
    <cellStyle name="normální 5 13" xfId="2073" xr:uid="{00000000-0005-0000-0000-00001D080000}"/>
    <cellStyle name="normální 5 14" xfId="2074" xr:uid="{00000000-0005-0000-0000-00001E080000}"/>
    <cellStyle name="normální 5 15" xfId="2075" xr:uid="{00000000-0005-0000-0000-00001F080000}"/>
    <cellStyle name="normální 5 16" xfId="2076" xr:uid="{00000000-0005-0000-0000-000020080000}"/>
    <cellStyle name="normální 5 17" xfId="2077" xr:uid="{00000000-0005-0000-0000-000021080000}"/>
    <cellStyle name="normální 5 18" xfId="2078" xr:uid="{00000000-0005-0000-0000-000022080000}"/>
    <cellStyle name="normální 5 19" xfId="2079" xr:uid="{00000000-0005-0000-0000-000023080000}"/>
    <cellStyle name="normální 5 2" xfId="2080" xr:uid="{00000000-0005-0000-0000-000024080000}"/>
    <cellStyle name="normální 5 2 10" xfId="2081" xr:uid="{00000000-0005-0000-0000-000025080000}"/>
    <cellStyle name="normální 5 2 11" xfId="2082" xr:uid="{00000000-0005-0000-0000-000026080000}"/>
    <cellStyle name="normální 5 2 11 2" xfId="2083" xr:uid="{00000000-0005-0000-0000-000027080000}"/>
    <cellStyle name="normální 5 2 11 3" xfId="2084" xr:uid="{00000000-0005-0000-0000-000028080000}"/>
    <cellStyle name="normální 5 2 12" xfId="2085" xr:uid="{00000000-0005-0000-0000-000029080000}"/>
    <cellStyle name="normální 5 2 2" xfId="2086" xr:uid="{00000000-0005-0000-0000-00002A080000}"/>
    <cellStyle name="Normální 5 2 2 10" xfId="2087" xr:uid="{00000000-0005-0000-0000-00002B080000}"/>
    <cellStyle name="normální 5 2 2 11" xfId="2088" xr:uid="{00000000-0005-0000-0000-00002C080000}"/>
    <cellStyle name="normální 5 2 2 12" xfId="2089" xr:uid="{00000000-0005-0000-0000-00002D080000}"/>
    <cellStyle name="normální 5 2 2 2" xfId="2090" xr:uid="{00000000-0005-0000-0000-00002E080000}"/>
    <cellStyle name="Normální 5 2 2 3" xfId="2091" xr:uid="{00000000-0005-0000-0000-00002F080000}"/>
    <cellStyle name="Normální 5 2 2 4" xfId="2092" xr:uid="{00000000-0005-0000-0000-000030080000}"/>
    <cellStyle name="Normální 5 2 2 5" xfId="2093" xr:uid="{00000000-0005-0000-0000-000031080000}"/>
    <cellStyle name="Normální 5 2 2 6" xfId="2094" xr:uid="{00000000-0005-0000-0000-000032080000}"/>
    <cellStyle name="Normální 5 2 2 7" xfId="2095" xr:uid="{00000000-0005-0000-0000-000033080000}"/>
    <cellStyle name="Normální 5 2 2 8" xfId="2096" xr:uid="{00000000-0005-0000-0000-000034080000}"/>
    <cellStyle name="Normální 5 2 2 9" xfId="2097" xr:uid="{00000000-0005-0000-0000-000035080000}"/>
    <cellStyle name="normální 5 2 3" xfId="2098" xr:uid="{00000000-0005-0000-0000-000036080000}"/>
    <cellStyle name="Normální 5 2 3 2" xfId="2099" xr:uid="{00000000-0005-0000-0000-000037080000}"/>
    <cellStyle name="normální 5 2 4" xfId="2100" xr:uid="{00000000-0005-0000-0000-000038080000}"/>
    <cellStyle name="normální 5 2 5" xfId="2101" xr:uid="{00000000-0005-0000-0000-000039080000}"/>
    <cellStyle name="normální 5 2 6" xfId="2102" xr:uid="{00000000-0005-0000-0000-00003A080000}"/>
    <cellStyle name="normální 5 2 7" xfId="2103" xr:uid="{00000000-0005-0000-0000-00003B080000}"/>
    <cellStyle name="normální 5 2 8" xfId="2104" xr:uid="{00000000-0005-0000-0000-00003C080000}"/>
    <cellStyle name="normální 5 2 9" xfId="2105" xr:uid="{00000000-0005-0000-0000-00003D080000}"/>
    <cellStyle name="normální 5 20" xfId="2106" xr:uid="{00000000-0005-0000-0000-00003E080000}"/>
    <cellStyle name="normální 5 21" xfId="2107" xr:uid="{00000000-0005-0000-0000-00003F080000}"/>
    <cellStyle name="normální 5 22" xfId="2108" xr:uid="{00000000-0005-0000-0000-000040080000}"/>
    <cellStyle name="normální 5 23" xfId="2109" xr:uid="{00000000-0005-0000-0000-000041080000}"/>
    <cellStyle name="normální 5 24" xfId="2110" xr:uid="{00000000-0005-0000-0000-000042080000}"/>
    <cellStyle name="normální 5 25" xfId="2111" xr:uid="{00000000-0005-0000-0000-000043080000}"/>
    <cellStyle name="normální 5 26" xfId="2112" xr:uid="{00000000-0005-0000-0000-000044080000}"/>
    <cellStyle name="normální 5 27" xfId="2113" xr:uid="{00000000-0005-0000-0000-000045080000}"/>
    <cellStyle name="normální 5 28" xfId="2114" xr:uid="{00000000-0005-0000-0000-000046080000}"/>
    <cellStyle name="normální 5 29" xfId="2115" xr:uid="{00000000-0005-0000-0000-000047080000}"/>
    <cellStyle name="normální 5 3" xfId="2116" xr:uid="{00000000-0005-0000-0000-000048080000}"/>
    <cellStyle name="Normální 5 3 10" xfId="2117" xr:uid="{00000000-0005-0000-0000-000049080000}"/>
    <cellStyle name="normální 5 3 11" xfId="2118" xr:uid="{00000000-0005-0000-0000-00004A080000}"/>
    <cellStyle name="normální 5 3 12" xfId="2119" xr:uid="{00000000-0005-0000-0000-00004B080000}"/>
    <cellStyle name="normální 5 3 13" xfId="2120" xr:uid="{00000000-0005-0000-0000-00004C080000}"/>
    <cellStyle name="normální 5 3 14" xfId="2121" xr:uid="{00000000-0005-0000-0000-00004D080000}"/>
    <cellStyle name="normální 5 3 15" xfId="2122" xr:uid="{00000000-0005-0000-0000-00004E080000}"/>
    <cellStyle name="normální 5 3 16" xfId="2123" xr:uid="{00000000-0005-0000-0000-00004F080000}"/>
    <cellStyle name="normální 5 3 17" xfId="2124" xr:uid="{00000000-0005-0000-0000-000050080000}"/>
    <cellStyle name="normální 5 3 18" xfId="2125" xr:uid="{00000000-0005-0000-0000-000051080000}"/>
    <cellStyle name="normální 5 3 19" xfId="2126" xr:uid="{00000000-0005-0000-0000-000052080000}"/>
    <cellStyle name="normální 5 3 2" xfId="2127" xr:uid="{00000000-0005-0000-0000-000053080000}"/>
    <cellStyle name="Normální 5 3 2 2" xfId="2128" xr:uid="{00000000-0005-0000-0000-000054080000}"/>
    <cellStyle name="normální 5 3 20" xfId="2129" xr:uid="{00000000-0005-0000-0000-000055080000}"/>
    <cellStyle name="normální 5 3 21" xfId="2130" xr:uid="{00000000-0005-0000-0000-000056080000}"/>
    <cellStyle name="normální 5 3 22" xfId="2131" xr:uid="{00000000-0005-0000-0000-000057080000}"/>
    <cellStyle name="normální 5 3 23" xfId="2132" xr:uid="{00000000-0005-0000-0000-000058080000}"/>
    <cellStyle name="normální 5 3 3" xfId="2133" xr:uid="{00000000-0005-0000-0000-000059080000}"/>
    <cellStyle name="Normální 5 3 4" xfId="2134" xr:uid="{00000000-0005-0000-0000-00005A080000}"/>
    <cellStyle name="Normální 5 3 5" xfId="2135" xr:uid="{00000000-0005-0000-0000-00005B080000}"/>
    <cellStyle name="Normální 5 3 6" xfId="2136" xr:uid="{00000000-0005-0000-0000-00005C080000}"/>
    <cellStyle name="Normální 5 3 7" xfId="2137" xr:uid="{00000000-0005-0000-0000-00005D080000}"/>
    <cellStyle name="Normální 5 3 8" xfId="2138" xr:uid="{00000000-0005-0000-0000-00005E080000}"/>
    <cellStyle name="Normální 5 3 9" xfId="2139" xr:uid="{00000000-0005-0000-0000-00005F080000}"/>
    <cellStyle name="normální 5 30" xfId="2140" xr:uid="{00000000-0005-0000-0000-000060080000}"/>
    <cellStyle name="normální 5 31" xfId="2141" xr:uid="{00000000-0005-0000-0000-000061080000}"/>
    <cellStyle name="normální 5 32" xfId="2142" xr:uid="{00000000-0005-0000-0000-000062080000}"/>
    <cellStyle name="normální 5 33" xfId="2143" xr:uid="{00000000-0005-0000-0000-000063080000}"/>
    <cellStyle name="normální 5 34" xfId="2144" xr:uid="{00000000-0005-0000-0000-000064080000}"/>
    <cellStyle name="normální 5 35" xfId="2145" xr:uid="{00000000-0005-0000-0000-000065080000}"/>
    <cellStyle name="normální 5 36" xfId="2146" xr:uid="{00000000-0005-0000-0000-000066080000}"/>
    <cellStyle name="normální 5 37" xfId="2147" xr:uid="{00000000-0005-0000-0000-000067080000}"/>
    <cellStyle name="normální 5 38" xfId="2148" xr:uid="{00000000-0005-0000-0000-000068080000}"/>
    <cellStyle name="normální 5 39" xfId="2149" xr:uid="{00000000-0005-0000-0000-000069080000}"/>
    <cellStyle name="normální 5 4" xfId="2150" xr:uid="{00000000-0005-0000-0000-00006A080000}"/>
    <cellStyle name="Normální 5 4 2" xfId="2151" xr:uid="{00000000-0005-0000-0000-00006B080000}"/>
    <cellStyle name="normální 5 5" xfId="2152" xr:uid="{00000000-0005-0000-0000-00006C080000}"/>
    <cellStyle name="Normální 5 5 10" xfId="2153" xr:uid="{00000000-0005-0000-0000-00006D080000}"/>
    <cellStyle name="normální 5 5 2" xfId="2154" xr:uid="{00000000-0005-0000-0000-00006E080000}"/>
    <cellStyle name="Normální 5 5 3" xfId="2155" xr:uid="{00000000-0005-0000-0000-00006F080000}"/>
    <cellStyle name="Normální 5 5 4" xfId="2156" xr:uid="{00000000-0005-0000-0000-000070080000}"/>
    <cellStyle name="Normální 5 5 5" xfId="2157" xr:uid="{00000000-0005-0000-0000-000071080000}"/>
    <cellStyle name="Normální 5 5 6" xfId="2158" xr:uid="{00000000-0005-0000-0000-000072080000}"/>
    <cellStyle name="Normální 5 5 7" xfId="2159" xr:uid="{00000000-0005-0000-0000-000073080000}"/>
    <cellStyle name="Normální 5 5 8" xfId="2160" xr:uid="{00000000-0005-0000-0000-000074080000}"/>
    <cellStyle name="Normální 5 5 9" xfId="2161" xr:uid="{00000000-0005-0000-0000-000075080000}"/>
    <cellStyle name="Normální 5 6" xfId="2162" xr:uid="{00000000-0005-0000-0000-000076080000}"/>
    <cellStyle name="Normální 5 7" xfId="2163" xr:uid="{00000000-0005-0000-0000-000077080000}"/>
    <cellStyle name="Normální 5 8" xfId="2164" xr:uid="{00000000-0005-0000-0000-000078080000}"/>
    <cellStyle name="Normální 5 9" xfId="2165" xr:uid="{00000000-0005-0000-0000-000079080000}"/>
    <cellStyle name="normální 50" xfId="2166" xr:uid="{00000000-0005-0000-0000-00007A080000}"/>
    <cellStyle name="normální 51" xfId="2167" xr:uid="{00000000-0005-0000-0000-00007B080000}"/>
    <cellStyle name="normální 52" xfId="2168" xr:uid="{00000000-0005-0000-0000-00007C080000}"/>
    <cellStyle name="normální 53" xfId="2169" xr:uid="{00000000-0005-0000-0000-00007D080000}"/>
    <cellStyle name="normální 54" xfId="2170" xr:uid="{00000000-0005-0000-0000-00007E080000}"/>
    <cellStyle name="normální 55" xfId="2171" xr:uid="{00000000-0005-0000-0000-00007F080000}"/>
    <cellStyle name="normální 56" xfId="2172" xr:uid="{00000000-0005-0000-0000-000080080000}"/>
    <cellStyle name="normální 57" xfId="2173" xr:uid="{00000000-0005-0000-0000-000081080000}"/>
    <cellStyle name="normální 58" xfId="2174" xr:uid="{00000000-0005-0000-0000-000082080000}"/>
    <cellStyle name="normální 59" xfId="2175" xr:uid="{00000000-0005-0000-0000-000083080000}"/>
    <cellStyle name="normální 6" xfId="2176" xr:uid="{00000000-0005-0000-0000-000084080000}"/>
    <cellStyle name="Normální 6 10" xfId="2177" xr:uid="{00000000-0005-0000-0000-000085080000}"/>
    <cellStyle name="normální 6 2" xfId="2178" xr:uid="{00000000-0005-0000-0000-000086080000}"/>
    <cellStyle name="Normální 6 2 2" xfId="2179" xr:uid="{00000000-0005-0000-0000-000087080000}"/>
    <cellStyle name="Normální 6 2 3" xfId="2180" xr:uid="{00000000-0005-0000-0000-000088080000}"/>
    <cellStyle name="normální 6 3" xfId="2181" xr:uid="{00000000-0005-0000-0000-000089080000}"/>
    <cellStyle name="Normální 6 3 2" xfId="2182" xr:uid="{00000000-0005-0000-0000-00008A080000}"/>
    <cellStyle name="Normální 6 3 3" xfId="2183" xr:uid="{00000000-0005-0000-0000-00008B080000}"/>
    <cellStyle name="Normální 6 4" xfId="2184" xr:uid="{00000000-0005-0000-0000-00008C080000}"/>
    <cellStyle name="Normální 6 5" xfId="2185" xr:uid="{00000000-0005-0000-0000-00008D080000}"/>
    <cellStyle name="normální 6 5 2" xfId="2186" xr:uid="{00000000-0005-0000-0000-00008E080000}"/>
    <cellStyle name="Normální 6 6" xfId="2187" xr:uid="{00000000-0005-0000-0000-00008F080000}"/>
    <cellStyle name="Normální 6 7" xfId="2188" xr:uid="{00000000-0005-0000-0000-000090080000}"/>
    <cellStyle name="Normální 6 8" xfId="2189" xr:uid="{00000000-0005-0000-0000-000091080000}"/>
    <cellStyle name="Normální 6 9" xfId="2190" xr:uid="{00000000-0005-0000-0000-000092080000}"/>
    <cellStyle name="normální 60" xfId="2191" xr:uid="{00000000-0005-0000-0000-000093080000}"/>
    <cellStyle name="normální 61" xfId="2192" xr:uid="{00000000-0005-0000-0000-000094080000}"/>
    <cellStyle name="normální 62" xfId="2193" xr:uid="{00000000-0005-0000-0000-000095080000}"/>
    <cellStyle name="normální 63" xfId="2194" xr:uid="{00000000-0005-0000-0000-000096080000}"/>
    <cellStyle name="normální 64" xfId="2195" xr:uid="{00000000-0005-0000-0000-000097080000}"/>
    <cellStyle name="normální 65" xfId="2196" xr:uid="{00000000-0005-0000-0000-000098080000}"/>
    <cellStyle name="normální 66" xfId="2197" xr:uid="{00000000-0005-0000-0000-000099080000}"/>
    <cellStyle name="normální 67" xfId="2198" xr:uid="{00000000-0005-0000-0000-00009A080000}"/>
    <cellStyle name="normální 68" xfId="2199" xr:uid="{00000000-0005-0000-0000-00009B080000}"/>
    <cellStyle name="normální 69" xfId="2200" xr:uid="{00000000-0005-0000-0000-00009C080000}"/>
    <cellStyle name="normální 7" xfId="2201" xr:uid="{00000000-0005-0000-0000-00009D080000}"/>
    <cellStyle name="Normální 7 10" xfId="2202" xr:uid="{00000000-0005-0000-0000-00009E080000}"/>
    <cellStyle name="normální 7 11" xfId="2203" xr:uid="{00000000-0005-0000-0000-00009F080000}"/>
    <cellStyle name="normální 7 12" xfId="2204" xr:uid="{00000000-0005-0000-0000-0000A0080000}"/>
    <cellStyle name="normální 7 13" xfId="2205" xr:uid="{00000000-0005-0000-0000-0000A1080000}"/>
    <cellStyle name="normální 7 14" xfId="2206" xr:uid="{00000000-0005-0000-0000-0000A2080000}"/>
    <cellStyle name="normální 7 15" xfId="2207" xr:uid="{00000000-0005-0000-0000-0000A3080000}"/>
    <cellStyle name="normální 7 16" xfId="2208" xr:uid="{00000000-0005-0000-0000-0000A4080000}"/>
    <cellStyle name="normální 7 17" xfId="2209" xr:uid="{00000000-0005-0000-0000-0000A5080000}"/>
    <cellStyle name="normální 7 18" xfId="2210" xr:uid="{00000000-0005-0000-0000-0000A6080000}"/>
    <cellStyle name="normální 7 19" xfId="2211" xr:uid="{00000000-0005-0000-0000-0000A7080000}"/>
    <cellStyle name="normální 7 2" xfId="2212" xr:uid="{00000000-0005-0000-0000-0000A8080000}"/>
    <cellStyle name="normální 7 2 2" xfId="2213" xr:uid="{00000000-0005-0000-0000-0000A9080000}"/>
    <cellStyle name="normální 7 2 3" xfId="2214" xr:uid="{00000000-0005-0000-0000-0000AA080000}"/>
    <cellStyle name="normální 7 2 4" xfId="2215" xr:uid="{00000000-0005-0000-0000-0000AB080000}"/>
    <cellStyle name="normální 7 20" xfId="2216" xr:uid="{00000000-0005-0000-0000-0000AC080000}"/>
    <cellStyle name="normální 7 21" xfId="2217" xr:uid="{00000000-0005-0000-0000-0000AD080000}"/>
    <cellStyle name="normální 7 22" xfId="2218" xr:uid="{00000000-0005-0000-0000-0000AE080000}"/>
    <cellStyle name="normální 7 23" xfId="2219" xr:uid="{00000000-0005-0000-0000-0000AF080000}"/>
    <cellStyle name="normální 7 24" xfId="2220" xr:uid="{00000000-0005-0000-0000-0000B0080000}"/>
    <cellStyle name="normální 7 25" xfId="2221" xr:uid="{00000000-0005-0000-0000-0000B1080000}"/>
    <cellStyle name="normální 7 26" xfId="2222" xr:uid="{00000000-0005-0000-0000-0000B2080000}"/>
    <cellStyle name="normální 7 27" xfId="2223" xr:uid="{00000000-0005-0000-0000-0000B3080000}"/>
    <cellStyle name="normální 7 28" xfId="2224" xr:uid="{00000000-0005-0000-0000-0000B4080000}"/>
    <cellStyle name="normální 7 29" xfId="2225" xr:uid="{00000000-0005-0000-0000-0000B5080000}"/>
    <cellStyle name="normální 7 3" xfId="2226" xr:uid="{00000000-0005-0000-0000-0000B6080000}"/>
    <cellStyle name="Normální 7 3 2" xfId="2227" xr:uid="{00000000-0005-0000-0000-0000B7080000}"/>
    <cellStyle name="normální 7 30" xfId="2228" xr:uid="{00000000-0005-0000-0000-0000B8080000}"/>
    <cellStyle name="normální 7 31" xfId="2229" xr:uid="{00000000-0005-0000-0000-0000B9080000}"/>
    <cellStyle name="normální 7 32" xfId="2230" xr:uid="{00000000-0005-0000-0000-0000BA080000}"/>
    <cellStyle name="normální 7 33" xfId="2231" xr:uid="{00000000-0005-0000-0000-0000BB080000}"/>
    <cellStyle name="normální 7 34" xfId="2232" xr:uid="{00000000-0005-0000-0000-0000BC080000}"/>
    <cellStyle name="normální 7 35" xfId="2233" xr:uid="{00000000-0005-0000-0000-0000BD080000}"/>
    <cellStyle name="normální 7 36" xfId="2234" xr:uid="{00000000-0005-0000-0000-0000BE080000}"/>
    <cellStyle name="normální 7 37" xfId="2235" xr:uid="{00000000-0005-0000-0000-0000BF080000}"/>
    <cellStyle name="normální 7 38" xfId="2236" xr:uid="{00000000-0005-0000-0000-0000C0080000}"/>
    <cellStyle name="normální 7 39" xfId="2237" xr:uid="{00000000-0005-0000-0000-0000C1080000}"/>
    <cellStyle name="normální 7 4" xfId="2238" xr:uid="{00000000-0005-0000-0000-0000C2080000}"/>
    <cellStyle name="Normální 7 4 2" xfId="2239" xr:uid="{00000000-0005-0000-0000-0000C3080000}"/>
    <cellStyle name="normální 7 5" xfId="2240" xr:uid="{00000000-0005-0000-0000-0000C4080000}"/>
    <cellStyle name="Normální 7 6" xfId="2241" xr:uid="{00000000-0005-0000-0000-0000C5080000}"/>
    <cellStyle name="Normální 7 7" xfId="2242" xr:uid="{00000000-0005-0000-0000-0000C6080000}"/>
    <cellStyle name="Normální 7 8" xfId="2243" xr:uid="{00000000-0005-0000-0000-0000C7080000}"/>
    <cellStyle name="Normální 7 9" xfId="2244" xr:uid="{00000000-0005-0000-0000-0000C8080000}"/>
    <cellStyle name="normální 70" xfId="2245" xr:uid="{00000000-0005-0000-0000-0000C9080000}"/>
    <cellStyle name="normální 71" xfId="2246" xr:uid="{00000000-0005-0000-0000-0000CA080000}"/>
    <cellStyle name="normální 72" xfId="2247" xr:uid="{00000000-0005-0000-0000-0000CB080000}"/>
    <cellStyle name="normální 73" xfId="2248" xr:uid="{00000000-0005-0000-0000-0000CC080000}"/>
    <cellStyle name="normální 74" xfId="2249" xr:uid="{00000000-0005-0000-0000-0000CD080000}"/>
    <cellStyle name="normální 75" xfId="2250" xr:uid="{00000000-0005-0000-0000-0000CE080000}"/>
    <cellStyle name="normální 76" xfId="2251" xr:uid="{00000000-0005-0000-0000-0000CF080000}"/>
    <cellStyle name="normální 77" xfId="2252" xr:uid="{00000000-0005-0000-0000-0000D0080000}"/>
    <cellStyle name="normální 78" xfId="2253" xr:uid="{00000000-0005-0000-0000-0000D1080000}"/>
    <cellStyle name="normální 79" xfId="2254" xr:uid="{00000000-0005-0000-0000-0000D2080000}"/>
    <cellStyle name="normální 8" xfId="2255" xr:uid="{00000000-0005-0000-0000-0000D3080000}"/>
    <cellStyle name="Normální 8 10" xfId="2256" xr:uid="{00000000-0005-0000-0000-0000D4080000}"/>
    <cellStyle name="normální 8 2" xfId="2257" xr:uid="{00000000-0005-0000-0000-0000D5080000}"/>
    <cellStyle name="normální 8 3" xfId="2258" xr:uid="{00000000-0005-0000-0000-0000D6080000}"/>
    <cellStyle name="Normální 8 3 2" xfId="2259" xr:uid="{00000000-0005-0000-0000-0000D7080000}"/>
    <cellStyle name="Normální 8 4" xfId="2260" xr:uid="{00000000-0005-0000-0000-0000D8080000}"/>
    <cellStyle name="Normální 8 5" xfId="2261" xr:uid="{00000000-0005-0000-0000-0000D9080000}"/>
    <cellStyle name="Normální 8 6" xfId="2262" xr:uid="{00000000-0005-0000-0000-0000DA080000}"/>
    <cellStyle name="Normální 8 7" xfId="2263" xr:uid="{00000000-0005-0000-0000-0000DB080000}"/>
    <cellStyle name="Normální 8 8" xfId="2264" xr:uid="{00000000-0005-0000-0000-0000DC080000}"/>
    <cellStyle name="Normální 8 9" xfId="2265" xr:uid="{00000000-0005-0000-0000-0000DD080000}"/>
    <cellStyle name="normální 80" xfId="2266" xr:uid="{00000000-0005-0000-0000-0000DE080000}"/>
    <cellStyle name="normální 81" xfId="2267" xr:uid="{00000000-0005-0000-0000-0000DF080000}"/>
    <cellStyle name="normální 82" xfId="2268" xr:uid="{00000000-0005-0000-0000-0000E0080000}"/>
    <cellStyle name="normální 83" xfId="2269" xr:uid="{00000000-0005-0000-0000-0000E1080000}"/>
    <cellStyle name="normální 84" xfId="2270" xr:uid="{00000000-0005-0000-0000-0000E2080000}"/>
    <cellStyle name="normální 85" xfId="2271" xr:uid="{00000000-0005-0000-0000-0000E3080000}"/>
    <cellStyle name="Normální 86" xfId="2272" xr:uid="{00000000-0005-0000-0000-0000E4080000}"/>
    <cellStyle name="Normální 87" xfId="2273" xr:uid="{00000000-0005-0000-0000-0000E5080000}"/>
    <cellStyle name="normální 88" xfId="2274" xr:uid="{00000000-0005-0000-0000-0000E6080000}"/>
    <cellStyle name="normální 89" xfId="2275" xr:uid="{00000000-0005-0000-0000-0000E7080000}"/>
    <cellStyle name="normální 9" xfId="2276" xr:uid="{00000000-0005-0000-0000-0000E8080000}"/>
    <cellStyle name="normální 9 10" xfId="2277" xr:uid="{00000000-0005-0000-0000-0000E9080000}"/>
    <cellStyle name="normální 9 11" xfId="2278" xr:uid="{00000000-0005-0000-0000-0000EA080000}"/>
    <cellStyle name="normální 9 12" xfId="2279" xr:uid="{00000000-0005-0000-0000-0000EB080000}"/>
    <cellStyle name="normální 9 13" xfId="2280" xr:uid="{00000000-0005-0000-0000-0000EC080000}"/>
    <cellStyle name="normální 9 13 2" xfId="2281" xr:uid="{00000000-0005-0000-0000-0000ED080000}"/>
    <cellStyle name="normální 9 13 3" xfId="2282" xr:uid="{00000000-0005-0000-0000-0000EE080000}"/>
    <cellStyle name="normální 9 14" xfId="2283" xr:uid="{00000000-0005-0000-0000-0000EF080000}"/>
    <cellStyle name="normální 9 15" xfId="2284" xr:uid="{00000000-0005-0000-0000-0000F0080000}"/>
    <cellStyle name="normální 9 2" xfId="2285" xr:uid="{00000000-0005-0000-0000-0000F1080000}"/>
    <cellStyle name="normální 9 2 10" xfId="2286" xr:uid="{00000000-0005-0000-0000-0000F2080000}"/>
    <cellStyle name="Normální 9 2 2" xfId="2287" xr:uid="{00000000-0005-0000-0000-0000F3080000}"/>
    <cellStyle name="normální 9 2 3" xfId="2288" xr:uid="{00000000-0005-0000-0000-0000F4080000}"/>
    <cellStyle name="normální 9 2 4" xfId="2289" xr:uid="{00000000-0005-0000-0000-0000F5080000}"/>
    <cellStyle name="normální 9 2 5" xfId="2290" xr:uid="{00000000-0005-0000-0000-0000F6080000}"/>
    <cellStyle name="normální 9 2 6" xfId="2291" xr:uid="{00000000-0005-0000-0000-0000F7080000}"/>
    <cellStyle name="normální 9 2 7" xfId="2292" xr:uid="{00000000-0005-0000-0000-0000F8080000}"/>
    <cellStyle name="normální 9 2 8" xfId="2293" xr:uid="{00000000-0005-0000-0000-0000F9080000}"/>
    <cellStyle name="normální 9 2 9" xfId="2294" xr:uid="{00000000-0005-0000-0000-0000FA080000}"/>
    <cellStyle name="normální 9 3" xfId="2295" xr:uid="{00000000-0005-0000-0000-0000FB080000}"/>
    <cellStyle name="normální 9 3 10" xfId="2296" xr:uid="{00000000-0005-0000-0000-0000FC080000}"/>
    <cellStyle name="Normální 9 3 2" xfId="2297" xr:uid="{00000000-0005-0000-0000-0000FD080000}"/>
    <cellStyle name="normální 9 3 3" xfId="2298" xr:uid="{00000000-0005-0000-0000-0000FE080000}"/>
    <cellStyle name="normální 9 3 4" xfId="2299" xr:uid="{00000000-0005-0000-0000-0000FF080000}"/>
    <cellStyle name="normální 9 3 5" xfId="2300" xr:uid="{00000000-0005-0000-0000-000000090000}"/>
    <cellStyle name="normální 9 3 6" xfId="2301" xr:uid="{00000000-0005-0000-0000-000001090000}"/>
    <cellStyle name="normální 9 3 7" xfId="2302" xr:uid="{00000000-0005-0000-0000-000002090000}"/>
    <cellStyle name="normální 9 3 8" xfId="2303" xr:uid="{00000000-0005-0000-0000-000003090000}"/>
    <cellStyle name="normální 9 3 9" xfId="2304" xr:uid="{00000000-0005-0000-0000-000004090000}"/>
    <cellStyle name="normální 9 4" xfId="2305" xr:uid="{00000000-0005-0000-0000-000005090000}"/>
    <cellStyle name="normální 9 5" xfId="2306" xr:uid="{00000000-0005-0000-0000-000006090000}"/>
    <cellStyle name="normální 9 6" xfId="2307" xr:uid="{00000000-0005-0000-0000-000007090000}"/>
    <cellStyle name="normální 9 7" xfId="2308" xr:uid="{00000000-0005-0000-0000-000008090000}"/>
    <cellStyle name="normální 9 8" xfId="2309" xr:uid="{00000000-0005-0000-0000-000009090000}"/>
    <cellStyle name="normální 9 9" xfId="2310" xr:uid="{00000000-0005-0000-0000-00000A090000}"/>
    <cellStyle name="normální 90" xfId="2311" xr:uid="{00000000-0005-0000-0000-00000B090000}"/>
    <cellStyle name="normální 91" xfId="2312" xr:uid="{00000000-0005-0000-0000-00000C090000}"/>
    <cellStyle name="normální 92" xfId="2313" xr:uid="{00000000-0005-0000-0000-00000D090000}"/>
    <cellStyle name="normální 93" xfId="2314" xr:uid="{00000000-0005-0000-0000-00000E090000}"/>
    <cellStyle name="normální 94" xfId="2315" xr:uid="{00000000-0005-0000-0000-00000F090000}"/>
    <cellStyle name="normální 95" xfId="2316" xr:uid="{00000000-0005-0000-0000-000010090000}"/>
    <cellStyle name="normální 96" xfId="2317" xr:uid="{00000000-0005-0000-0000-000011090000}"/>
    <cellStyle name="normální 97" xfId="2318" xr:uid="{00000000-0005-0000-0000-000012090000}"/>
    <cellStyle name="normální 98" xfId="2319" xr:uid="{00000000-0005-0000-0000-000013090000}"/>
    <cellStyle name="normální 99" xfId="2320" xr:uid="{00000000-0005-0000-0000-000014090000}"/>
    <cellStyle name="normální_A 2" xfId="2321" xr:uid="{00000000-0005-0000-0000-000015090000}"/>
    <cellStyle name="normální_A 3" xfId="2322" xr:uid="{00000000-0005-0000-0000-000016090000}"/>
    <cellStyle name="normální_POL.XLS" xfId="2323" xr:uid="{00000000-0005-0000-0000-000017090000}"/>
    <cellStyle name="normální_Propočet 03-2008 5-část ASŘTP" xfId="2886" xr:uid="{00000000-0005-0000-0000-000018090000}"/>
    <cellStyle name="normální_Specifikace-Bj055a-PP 2" xfId="2885" xr:uid="{00000000-0005-0000-0000-000019090000}"/>
    <cellStyle name="Poznámka 10" xfId="2324" xr:uid="{00000000-0005-0000-0000-00001A090000}"/>
    <cellStyle name="Poznámka 10 2" xfId="2325" xr:uid="{00000000-0005-0000-0000-00001B090000}"/>
    <cellStyle name="Poznámka 10 3" xfId="2326" xr:uid="{00000000-0005-0000-0000-00001C090000}"/>
    <cellStyle name="Poznámka 11" xfId="2327" xr:uid="{00000000-0005-0000-0000-00001D090000}"/>
    <cellStyle name="Poznámka 11 2" xfId="2328" xr:uid="{00000000-0005-0000-0000-00001E090000}"/>
    <cellStyle name="Poznámka 11 3" xfId="2329" xr:uid="{00000000-0005-0000-0000-00001F090000}"/>
    <cellStyle name="Poznámka 12" xfId="2330" xr:uid="{00000000-0005-0000-0000-000020090000}"/>
    <cellStyle name="Poznámka 12 2" xfId="2331" xr:uid="{00000000-0005-0000-0000-000021090000}"/>
    <cellStyle name="Poznámka 12 3" xfId="2332" xr:uid="{00000000-0005-0000-0000-000022090000}"/>
    <cellStyle name="Poznámka 13" xfId="2333" xr:uid="{00000000-0005-0000-0000-000023090000}"/>
    <cellStyle name="Poznámka 13 2" xfId="2334" xr:uid="{00000000-0005-0000-0000-000024090000}"/>
    <cellStyle name="Poznámka 13 3" xfId="2335" xr:uid="{00000000-0005-0000-0000-000025090000}"/>
    <cellStyle name="Poznámka 14" xfId="2336" xr:uid="{00000000-0005-0000-0000-000026090000}"/>
    <cellStyle name="Poznámka 14 2" xfId="2337" xr:uid="{00000000-0005-0000-0000-000027090000}"/>
    <cellStyle name="Poznámka 14 3" xfId="2338" xr:uid="{00000000-0005-0000-0000-000028090000}"/>
    <cellStyle name="Poznámka 15" xfId="2339" xr:uid="{00000000-0005-0000-0000-000029090000}"/>
    <cellStyle name="Poznámka 15 2" xfId="2340" xr:uid="{00000000-0005-0000-0000-00002A090000}"/>
    <cellStyle name="Poznámka 15 3" xfId="2341" xr:uid="{00000000-0005-0000-0000-00002B090000}"/>
    <cellStyle name="Poznámka 16" xfId="2342" xr:uid="{00000000-0005-0000-0000-00002C090000}"/>
    <cellStyle name="Poznámka 16 2" xfId="2343" xr:uid="{00000000-0005-0000-0000-00002D090000}"/>
    <cellStyle name="Poznámka 16 3" xfId="2344" xr:uid="{00000000-0005-0000-0000-00002E090000}"/>
    <cellStyle name="Poznámka 17" xfId="2345" xr:uid="{00000000-0005-0000-0000-00002F090000}"/>
    <cellStyle name="Poznámka 17 2" xfId="2346" xr:uid="{00000000-0005-0000-0000-000030090000}"/>
    <cellStyle name="Poznámka 17 3" xfId="2347" xr:uid="{00000000-0005-0000-0000-000031090000}"/>
    <cellStyle name="Poznámka 18" xfId="2348" xr:uid="{00000000-0005-0000-0000-000032090000}"/>
    <cellStyle name="Poznámka 18 2" xfId="2349" xr:uid="{00000000-0005-0000-0000-000033090000}"/>
    <cellStyle name="Poznámka 18 3" xfId="2350" xr:uid="{00000000-0005-0000-0000-000034090000}"/>
    <cellStyle name="Poznámka 19" xfId="2351" xr:uid="{00000000-0005-0000-0000-000035090000}"/>
    <cellStyle name="Poznámka 19 2" xfId="2352" xr:uid="{00000000-0005-0000-0000-000036090000}"/>
    <cellStyle name="Poznámka 19 3" xfId="2353" xr:uid="{00000000-0005-0000-0000-000037090000}"/>
    <cellStyle name="Poznámka 2" xfId="2354" xr:uid="{00000000-0005-0000-0000-000038090000}"/>
    <cellStyle name="Poznámka 2 2" xfId="2355" xr:uid="{00000000-0005-0000-0000-000039090000}"/>
    <cellStyle name="Poznámka 2 2 2" xfId="2356" xr:uid="{00000000-0005-0000-0000-00003A090000}"/>
    <cellStyle name="Poznámka 2 2 3" xfId="2357" xr:uid="{00000000-0005-0000-0000-00003B090000}"/>
    <cellStyle name="Poznámka 2 2 4" xfId="2358" xr:uid="{00000000-0005-0000-0000-00003C090000}"/>
    <cellStyle name="Poznámka 2 3" xfId="2359" xr:uid="{00000000-0005-0000-0000-00003D090000}"/>
    <cellStyle name="Poznámka 2 4" xfId="2360" xr:uid="{00000000-0005-0000-0000-00003E090000}"/>
    <cellStyle name="Poznámka 2 5" xfId="2361" xr:uid="{00000000-0005-0000-0000-00003F090000}"/>
    <cellStyle name="Poznámka 2 6" xfId="2362" xr:uid="{00000000-0005-0000-0000-000040090000}"/>
    <cellStyle name="Poznámka 20" xfId="2363" xr:uid="{00000000-0005-0000-0000-000041090000}"/>
    <cellStyle name="Poznámka 20 2" xfId="2364" xr:uid="{00000000-0005-0000-0000-000042090000}"/>
    <cellStyle name="Poznámka 20 3" xfId="2365" xr:uid="{00000000-0005-0000-0000-000043090000}"/>
    <cellStyle name="Poznámka 21" xfId="2366" xr:uid="{00000000-0005-0000-0000-000044090000}"/>
    <cellStyle name="Poznámka 21 2" xfId="2367" xr:uid="{00000000-0005-0000-0000-000045090000}"/>
    <cellStyle name="Poznámka 21 3" xfId="2368" xr:uid="{00000000-0005-0000-0000-000046090000}"/>
    <cellStyle name="Poznámka 22" xfId="2369" xr:uid="{00000000-0005-0000-0000-000047090000}"/>
    <cellStyle name="Poznámka 22 2" xfId="2370" xr:uid="{00000000-0005-0000-0000-000048090000}"/>
    <cellStyle name="Poznámka 22 3" xfId="2371" xr:uid="{00000000-0005-0000-0000-000049090000}"/>
    <cellStyle name="Poznámka 23" xfId="2372" xr:uid="{00000000-0005-0000-0000-00004A090000}"/>
    <cellStyle name="Poznámka 23 2" xfId="2373" xr:uid="{00000000-0005-0000-0000-00004B090000}"/>
    <cellStyle name="Poznámka 23 3" xfId="2374" xr:uid="{00000000-0005-0000-0000-00004C090000}"/>
    <cellStyle name="Poznámka 24" xfId="2375" xr:uid="{00000000-0005-0000-0000-00004D090000}"/>
    <cellStyle name="Poznámka 24 2" xfId="2376" xr:uid="{00000000-0005-0000-0000-00004E090000}"/>
    <cellStyle name="Poznámka 24 3" xfId="2377" xr:uid="{00000000-0005-0000-0000-00004F090000}"/>
    <cellStyle name="Poznámka 25" xfId="2378" xr:uid="{00000000-0005-0000-0000-000050090000}"/>
    <cellStyle name="Poznámka 25 2" xfId="2379" xr:uid="{00000000-0005-0000-0000-000051090000}"/>
    <cellStyle name="Poznámka 25 3" xfId="2380" xr:uid="{00000000-0005-0000-0000-000052090000}"/>
    <cellStyle name="Poznámka 26" xfId="2381" xr:uid="{00000000-0005-0000-0000-000053090000}"/>
    <cellStyle name="Poznámka 26 2" xfId="2382" xr:uid="{00000000-0005-0000-0000-000054090000}"/>
    <cellStyle name="Poznámka 26 3" xfId="2383" xr:uid="{00000000-0005-0000-0000-000055090000}"/>
    <cellStyle name="Poznámka 27" xfId="2384" xr:uid="{00000000-0005-0000-0000-000056090000}"/>
    <cellStyle name="Poznámka 27 2" xfId="2385" xr:uid="{00000000-0005-0000-0000-000057090000}"/>
    <cellStyle name="Poznámka 27 3" xfId="2386" xr:uid="{00000000-0005-0000-0000-000058090000}"/>
    <cellStyle name="Poznámka 28" xfId="2387" xr:uid="{00000000-0005-0000-0000-000059090000}"/>
    <cellStyle name="Poznámka 28 2" xfId="2388" xr:uid="{00000000-0005-0000-0000-00005A090000}"/>
    <cellStyle name="Poznámka 28 3" xfId="2389" xr:uid="{00000000-0005-0000-0000-00005B090000}"/>
    <cellStyle name="Poznámka 29" xfId="2390" xr:uid="{00000000-0005-0000-0000-00005C090000}"/>
    <cellStyle name="Poznámka 29 2" xfId="2391" xr:uid="{00000000-0005-0000-0000-00005D090000}"/>
    <cellStyle name="Poznámka 29 3" xfId="2392" xr:uid="{00000000-0005-0000-0000-00005E090000}"/>
    <cellStyle name="Poznámka 3" xfId="2393" xr:uid="{00000000-0005-0000-0000-00005F090000}"/>
    <cellStyle name="Poznámka 3 2" xfId="2394" xr:uid="{00000000-0005-0000-0000-000060090000}"/>
    <cellStyle name="Poznámka 3 2 2" xfId="2395" xr:uid="{00000000-0005-0000-0000-000061090000}"/>
    <cellStyle name="Poznámka 3 2 3" xfId="2396" xr:uid="{00000000-0005-0000-0000-000062090000}"/>
    <cellStyle name="Poznámka 3 2 4" xfId="2397" xr:uid="{00000000-0005-0000-0000-000063090000}"/>
    <cellStyle name="Poznámka 3 3" xfId="2398" xr:uid="{00000000-0005-0000-0000-000064090000}"/>
    <cellStyle name="Poznámka 3 4" xfId="2399" xr:uid="{00000000-0005-0000-0000-000065090000}"/>
    <cellStyle name="Poznámka 3 5" xfId="2400" xr:uid="{00000000-0005-0000-0000-000066090000}"/>
    <cellStyle name="Poznámka 3 6" xfId="2401" xr:uid="{00000000-0005-0000-0000-000067090000}"/>
    <cellStyle name="Poznámka 30" xfId="2402" xr:uid="{00000000-0005-0000-0000-000068090000}"/>
    <cellStyle name="Poznámka 30 2" xfId="2403" xr:uid="{00000000-0005-0000-0000-000069090000}"/>
    <cellStyle name="Poznámka 30 3" xfId="2404" xr:uid="{00000000-0005-0000-0000-00006A090000}"/>
    <cellStyle name="Poznámka 31" xfId="2405" xr:uid="{00000000-0005-0000-0000-00006B090000}"/>
    <cellStyle name="Poznámka 31 2" xfId="2406" xr:uid="{00000000-0005-0000-0000-00006C090000}"/>
    <cellStyle name="Poznámka 31 3" xfId="2407" xr:uid="{00000000-0005-0000-0000-00006D090000}"/>
    <cellStyle name="Poznámka 32" xfId="2408" xr:uid="{00000000-0005-0000-0000-00006E090000}"/>
    <cellStyle name="Poznámka 32 2" xfId="2409" xr:uid="{00000000-0005-0000-0000-00006F090000}"/>
    <cellStyle name="Poznámka 32 3" xfId="2410" xr:uid="{00000000-0005-0000-0000-000070090000}"/>
    <cellStyle name="Poznámka 33" xfId="2411" xr:uid="{00000000-0005-0000-0000-000071090000}"/>
    <cellStyle name="Poznámka 4" xfId="2412" xr:uid="{00000000-0005-0000-0000-000072090000}"/>
    <cellStyle name="Poznámka 4 2" xfId="2413" xr:uid="{00000000-0005-0000-0000-000073090000}"/>
    <cellStyle name="Poznámka 4 3" xfId="2414" xr:uid="{00000000-0005-0000-0000-000074090000}"/>
    <cellStyle name="Poznámka 5" xfId="2415" xr:uid="{00000000-0005-0000-0000-000075090000}"/>
    <cellStyle name="Poznámka 5 2" xfId="2416" xr:uid="{00000000-0005-0000-0000-000076090000}"/>
    <cellStyle name="Poznámka 5 3" xfId="2417" xr:uid="{00000000-0005-0000-0000-000077090000}"/>
    <cellStyle name="Poznámka 6" xfId="2418" xr:uid="{00000000-0005-0000-0000-000078090000}"/>
    <cellStyle name="Poznámka 6 2" xfId="2419" xr:uid="{00000000-0005-0000-0000-000079090000}"/>
    <cellStyle name="Poznámka 6 3" xfId="2420" xr:uid="{00000000-0005-0000-0000-00007A090000}"/>
    <cellStyle name="Poznámka 7" xfId="2421" xr:uid="{00000000-0005-0000-0000-00007B090000}"/>
    <cellStyle name="Poznámka 7 2" xfId="2422" xr:uid="{00000000-0005-0000-0000-00007C090000}"/>
    <cellStyle name="Poznámka 7 3" xfId="2423" xr:uid="{00000000-0005-0000-0000-00007D090000}"/>
    <cellStyle name="Poznámka 8" xfId="2424" xr:uid="{00000000-0005-0000-0000-00007E090000}"/>
    <cellStyle name="Poznámka 8 2" xfId="2425" xr:uid="{00000000-0005-0000-0000-00007F090000}"/>
    <cellStyle name="Poznámka 8 3" xfId="2426" xr:uid="{00000000-0005-0000-0000-000080090000}"/>
    <cellStyle name="Poznámka 9" xfId="2427" xr:uid="{00000000-0005-0000-0000-000081090000}"/>
    <cellStyle name="Poznámka 9 2" xfId="2428" xr:uid="{00000000-0005-0000-0000-000082090000}"/>
    <cellStyle name="Poznámka 9 3" xfId="2429" xr:uid="{00000000-0005-0000-0000-000083090000}"/>
    <cellStyle name="Propojená buňka 10" xfId="2430" xr:uid="{00000000-0005-0000-0000-000084090000}"/>
    <cellStyle name="Propojená buňka 11" xfId="2431" xr:uid="{00000000-0005-0000-0000-000085090000}"/>
    <cellStyle name="Propojená buňka 12" xfId="2432" xr:uid="{00000000-0005-0000-0000-000086090000}"/>
    <cellStyle name="Propojená buňka 13" xfId="2433" xr:uid="{00000000-0005-0000-0000-000087090000}"/>
    <cellStyle name="Propojená buňka 14" xfId="2434" xr:uid="{00000000-0005-0000-0000-000088090000}"/>
    <cellStyle name="Propojená buňka 15" xfId="2435" xr:uid="{00000000-0005-0000-0000-000089090000}"/>
    <cellStyle name="Propojená buňka 16" xfId="2436" xr:uid="{00000000-0005-0000-0000-00008A090000}"/>
    <cellStyle name="Propojená buňka 17" xfId="2437" xr:uid="{00000000-0005-0000-0000-00008B090000}"/>
    <cellStyle name="Propojená buňka 18" xfId="2438" xr:uid="{00000000-0005-0000-0000-00008C090000}"/>
    <cellStyle name="Propojená buňka 19" xfId="2439" xr:uid="{00000000-0005-0000-0000-00008D090000}"/>
    <cellStyle name="Propojená buňka 2" xfId="2440" xr:uid="{00000000-0005-0000-0000-00008E090000}"/>
    <cellStyle name="Propojená buňka 2 2" xfId="2441" xr:uid="{00000000-0005-0000-0000-00008F090000}"/>
    <cellStyle name="Propojená buňka 2 2 2" xfId="2442" xr:uid="{00000000-0005-0000-0000-000090090000}"/>
    <cellStyle name="Propojená buňka 2 3" xfId="2443" xr:uid="{00000000-0005-0000-0000-000091090000}"/>
    <cellStyle name="Propojená buňka 2 4" xfId="2444" xr:uid="{00000000-0005-0000-0000-000092090000}"/>
    <cellStyle name="Propojená buňka 20" xfId="2445" xr:uid="{00000000-0005-0000-0000-000093090000}"/>
    <cellStyle name="Propojená buňka 21" xfId="2446" xr:uid="{00000000-0005-0000-0000-000094090000}"/>
    <cellStyle name="Propojená buňka 22" xfId="2447" xr:uid="{00000000-0005-0000-0000-000095090000}"/>
    <cellStyle name="Propojená buňka 23" xfId="2448" xr:uid="{00000000-0005-0000-0000-000096090000}"/>
    <cellStyle name="Propojená buňka 24" xfId="2449" xr:uid="{00000000-0005-0000-0000-000097090000}"/>
    <cellStyle name="Propojená buňka 25" xfId="2450" xr:uid="{00000000-0005-0000-0000-000098090000}"/>
    <cellStyle name="Propojená buňka 26" xfId="2451" xr:uid="{00000000-0005-0000-0000-000099090000}"/>
    <cellStyle name="Propojená buňka 27" xfId="2452" xr:uid="{00000000-0005-0000-0000-00009A090000}"/>
    <cellStyle name="Propojená buňka 28" xfId="2453" xr:uid="{00000000-0005-0000-0000-00009B090000}"/>
    <cellStyle name="Propojená buňka 29" xfId="2454" xr:uid="{00000000-0005-0000-0000-00009C090000}"/>
    <cellStyle name="Propojená buňka 3" xfId="2455" xr:uid="{00000000-0005-0000-0000-00009D090000}"/>
    <cellStyle name="Propojená buňka 3 2" xfId="2456" xr:uid="{00000000-0005-0000-0000-00009E090000}"/>
    <cellStyle name="Propojená buňka 3 2 2" xfId="2457" xr:uid="{00000000-0005-0000-0000-00009F090000}"/>
    <cellStyle name="Propojená buňka 3 3" xfId="2458" xr:uid="{00000000-0005-0000-0000-0000A0090000}"/>
    <cellStyle name="Propojená buňka 3 4" xfId="2459" xr:uid="{00000000-0005-0000-0000-0000A1090000}"/>
    <cellStyle name="Propojená buňka 30" xfId="2460" xr:uid="{00000000-0005-0000-0000-0000A2090000}"/>
    <cellStyle name="Propojená buňka 31" xfId="2461" xr:uid="{00000000-0005-0000-0000-0000A3090000}"/>
    <cellStyle name="Propojená buňka 32" xfId="2462" xr:uid="{00000000-0005-0000-0000-0000A4090000}"/>
    <cellStyle name="Propojená buňka 33" xfId="2463" xr:uid="{00000000-0005-0000-0000-0000A5090000}"/>
    <cellStyle name="Propojená buňka 4" xfId="2464" xr:uid="{00000000-0005-0000-0000-0000A6090000}"/>
    <cellStyle name="Propojená buňka 5" xfId="2465" xr:uid="{00000000-0005-0000-0000-0000A7090000}"/>
    <cellStyle name="Propojená buňka 6" xfId="2466" xr:uid="{00000000-0005-0000-0000-0000A8090000}"/>
    <cellStyle name="Propojená buňka 7" xfId="2467" xr:uid="{00000000-0005-0000-0000-0000A9090000}"/>
    <cellStyle name="Propojená buňka 8" xfId="2468" xr:uid="{00000000-0005-0000-0000-0000AA090000}"/>
    <cellStyle name="Propojená buňka 9" xfId="2469" xr:uid="{00000000-0005-0000-0000-0000AB090000}"/>
    <cellStyle name="Správně 10" xfId="2470" xr:uid="{00000000-0005-0000-0000-0000AC090000}"/>
    <cellStyle name="Správně 11" xfId="2471" xr:uid="{00000000-0005-0000-0000-0000AD090000}"/>
    <cellStyle name="Správně 12" xfId="2472" xr:uid="{00000000-0005-0000-0000-0000AE090000}"/>
    <cellStyle name="Správně 13" xfId="2473" xr:uid="{00000000-0005-0000-0000-0000AF090000}"/>
    <cellStyle name="Správně 14" xfId="2474" xr:uid="{00000000-0005-0000-0000-0000B0090000}"/>
    <cellStyle name="Správně 15" xfId="2475" xr:uid="{00000000-0005-0000-0000-0000B1090000}"/>
    <cellStyle name="Správně 16" xfId="2476" xr:uid="{00000000-0005-0000-0000-0000B2090000}"/>
    <cellStyle name="Správně 17" xfId="2477" xr:uid="{00000000-0005-0000-0000-0000B3090000}"/>
    <cellStyle name="Správně 18" xfId="2478" xr:uid="{00000000-0005-0000-0000-0000B4090000}"/>
    <cellStyle name="Správně 19" xfId="2479" xr:uid="{00000000-0005-0000-0000-0000B5090000}"/>
    <cellStyle name="Správně 2" xfId="2480" xr:uid="{00000000-0005-0000-0000-0000B6090000}"/>
    <cellStyle name="Správně 2 2" xfId="2481" xr:uid="{00000000-0005-0000-0000-0000B7090000}"/>
    <cellStyle name="Správně 2 2 2" xfId="2482" xr:uid="{00000000-0005-0000-0000-0000B8090000}"/>
    <cellStyle name="Správně 2 3" xfId="2483" xr:uid="{00000000-0005-0000-0000-0000B9090000}"/>
    <cellStyle name="Správně 2 4" xfId="2484" xr:uid="{00000000-0005-0000-0000-0000BA090000}"/>
    <cellStyle name="Správně 20" xfId="2485" xr:uid="{00000000-0005-0000-0000-0000BB090000}"/>
    <cellStyle name="Správně 21" xfId="2486" xr:uid="{00000000-0005-0000-0000-0000BC090000}"/>
    <cellStyle name="Správně 22" xfId="2487" xr:uid="{00000000-0005-0000-0000-0000BD090000}"/>
    <cellStyle name="Správně 23" xfId="2488" xr:uid="{00000000-0005-0000-0000-0000BE090000}"/>
    <cellStyle name="Správně 24" xfId="2489" xr:uid="{00000000-0005-0000-0000-0000BF090000}"/>
    <cellStyle name="Správně 25" xfId="2490" xr:uid="{00000000-0005-0000-0000-0000C0090000}"/>
    <cellStyle name="Správně 26" xfId="2491" xr:uid="{00000000-0005-0000-0000-0000C1090000}"/>
    <cellStyle name="Správně 27" xfId="2492" xr:uid="{00000000-0005-0000-0000-0000C2090000}"/>
    <cellStyle name="Správně 28" xfId="2493" xr:uid="{00000000-0005-0000-0000-0000C3090000}"/>
    <cellStyle name="Správně 29" xfId="2494" xr:uid="{00000000-0005-0000-0000-0000C4090000}"/>
    <cellStyle name="Správně 3" xfId="2495" xr:uid="{00000000-0005-0000-0000-0000C5090000}"/>
    <cellStyle name="Správně 3 2" xfId="2496" xr:uid="{00000000-0005-0000-0000-0000C6090000}"/>
    <cellStyle name="Správně 3 2 2" xfId="2497" xr:uid="{00000000-0005-0000-0000-0000C7090000}"/>
    <cellStyle name="Správně 3 3" xfId="2498" xr:uid="{00000000-0005-0000-0000-0000C8090000}"/>
    <cellStyle name="Správně 3 4" xfId="2499" xr:uid="{00000000-0005-0000-0000-0000C9090000}"/>
    <cellStyle name="Správně 30" xfId="2500" xr:uid="{00000000-0005-0000-0000-0000CA090000}"/>
    <cellStyle name="Správně 31" xfId="2501" xr:uid="{00000000-0005-0000-0000-0000CB090000}"/>
    <cellStyle name="Správně 32" xfId="2502" xr:uid="{00000000-0005-0000-0000-0000CC090000}"/>
    <cellStyle name="Správně 33" xfId="2503" xr:uid="{00000000-0005-0000-0000-0000CD090000}"/>
    <cellStyle name="Správně 4" xfId="2504" xr:uid="{00000000-0005-0000-0000-0000CE090000}"/>
    <cellStyle name="Správně 5" xfId="2505" xr:uid="{00000000-0005-0000-0000-0000CF090000}"/>
    <cellStyle name="Správně 6" xfId="2506" xr:uid="{00000000-0005-0000-0000-0000D0090000}"/>
    <cellStyle name="Správně 7" xfId="2507" xr:uid="{00000000-0005-0000-0000-0000D1090000}"/>
    <cellStyle name="Správně 8" xfId="2508" xr:uid="{00000000-0005-0000-0000-0000D2090000}"/>
    <cellStyle name="Správně 9" xfId="2509" xr:uid="{00000000-0005-0000-0000-0000D3090000}"/>
    <cellStyle name="Standard_Anpassen der Amortisation" xfId="2510" xr:uid="{00000000-0005-0000-0000-0000D4090000}"/>
    <cellStyle name="Styl 01" xfId="2511" xr:uid="{00000000-0005-0000-0000-0000D5090000}"/>
    <cellStyle name="Styl 1" xfId="2512" xr:uid="{00000000-0005-0000-0000-0000D6090000}"/>
    <cellStyle name="Styl 1 2" xfId="2513" xr:uid="{00000000-0005-0000-0000-0000D7090000}"/>
    <cellStyle name="Styl 1 3" xfId="2514" xr:uid="{00000000-0005-0000-0000-0000D8090000}"/>
    <cellStyle name="Text upozornění 2" xfId="2515" xr:uid="{00000000-0005-0000-0000-0000D9090000}"/>
    <cellStyle name="Text upozornění 3" xfId="2516" xr:uid="{00000000-0005-0000-0000-0000DA090000}"/>
    <cellStyle name="Vstup 10" xfId="2517" xr:uid="{00000000-0005-0000-0000-0000DB090000}"/>
    <cellStyle name="Vstup 11" xfId="2518" xr:uid="{00000000-0005-0000-0000-0000DC090000}"/>
    <cellStyle name="Vstup 12" xfId="2519" xr:uid="{00000000-0005-0000-0000-0000DD090000}"/>
    <cellStyle name="Vstup 13" xfId="2520" xr:uid="{00000000-0005-0000-0000-0000DE090000}"/>
    <cellStyle name="Vstup 14" xfId="2521" xr:uid="{00000000-0005-0000-0000-0000DF090000}"/>
    <cellStyle name="Vstup 15" xfId="2522" xr:uid="{00000000-0005-0000-0000-0000E0090000}"/>
    <cellStyle name="Vstup 16" xfId="2523" xr:uid="{00000000-0005-0000-0000-0000E1090000}"/>
    <cellStyle name="Vstup 17" xfId="2524" xr:uid="{00000000-0005-0000-0000-0000E2090000}"/>
    <cellStyle name="Vstup 18" xfId="2525" xr:uid="{00000000-0005-0000-0000-0000E3090000}"/>
    <cellStyle name="Vstup 19" xfId="2526" xr:uid="{00000000-0005-0000-0000-0000E4090000}"/>
    <cellStyle name="Vstup 2" xfId="2527" xr:uid="{00000000-0005-0000-0000-0000E5090000}"/>
    <cellStyle name="Vstup 2 2" xfId="2528" xr:uid="{00000000-0005-0000-0000-0000E6090000}"/>
    <cellStyle name="Vstup 2 2 2" xfId="2529" xr:uid="{00000000-0005-0000-0000-0000E7090000}"/>
    <cellStyle name="Vstup 2 3" xfId="2530" xr:uid="{00000000-0005-0000-0000-0000E8090000}"/>
    <cellStyle name="Vstup 2 4" xfId="2531" xr:uid="{00000000-0005-0000-0000-0000E9090000}"/>
    <cellStyle name="Vstup 20" xfId="2532" xr:uid="{00000000-0005-0000-0000-0000EA090000}"/>
    <cellStyle name="Vstup 21" xfId="2533" xr:uid="{00000000-0005-0000-0000-0000EB090000}"/>
    <cellStyle name="Vstup 22" xfId="2534" xr:uid="{00000000-0005-0000-0000-0000EC090000}"/>
    <cellStyle name="Vstup 23" xfId="2535" xr:uid="{00000000-0005-0000-0000-0000ED090000}"/>
    <cellStyle name="Vstup 24" xfId="2536" xr:uid="{00000000-0005-0000-0000-0000EE090000}"/>
    <cellStyle name="Vstup 25" xfId="2537" xr:uid="{00000000-0005-0000-0000-0000EF090000}"/>
    <cellStyle name="Vstup 26" xfId="2538" xr:uid="{00000000-0005-0000-0000-0000F0090000}"/>
    <cellStyle name="Vstup 27" xfId="2539" xr:uid="{00000000-0005-0000-0000-0000F1090000}"/>
    <cellStyle name="Vstup 28" xfId="2540" xr:uid="{00000000-0005-0000-0000-0000F2090000}"/>
    <cellStyle name="Vstup 29" xfId="2541" xr:uid="{00000000-0005-0000-0000-0000F3090000}"/>
    <cellStyle name="Vstup 3" xfId="2542" xr:uid="{00000000-0005-0000-0000-0000F4090000}"/>
    <cellStyle name="Vstup 3 2" xfId="2543" xr:uid="{00000000-0005-0000-0000-0000F5090000}"/>
    <cellStyle name="Vstup 3 2 2" xfId="2544" xr:uid="{00000000-0005-0000-0000-0000F6090000}"/>
    <cellStyle name="Vstup 3 3" xfId="2545" xr:uid="{00000000-0005-0000-0000-0000F7090000}"/>
    <cellStyle name="Vstup 3 4" xfId="2546" xr:uid="{00000000-0005-0000-0000-0000F8090000}"/>
    <cellStyle name="Vstup 30" xfId="2547" xr:uid="{00000000-0005-0000-0000-0000F9090000}"/>
    <cellStyle name="Vstup 31" xfId="2548" xr:uid="{00000000-0005-0000-0000-0000FA090000}"/>
    <cellStyle name="Vstup 32" xfId="2549" xr:uid="{00000000-0005-0000-0000-0000FB090000}"/>
    <cellStyle name="Vstup 33" xfId="2550" xr:uid="{00000000-0005-0000-0000-0000FC090000}"/>
    <cellStyle name="Vstup 4" xfId="2551" xr:uid="{00000000-0005-0000-0000-0000FD090000}"/>
    <cellStyle name="Vstup 5" xfId="2552" xr:uid="{00000000-0005-0000-0000-0000FE090000}"/>
    <cellStyle name="Vstup 6" xfId="2553" xr:uid="{00000000-0005-0000-0000-0000FF090000}"/>
    <cellStyle name="Vstup 7" xfId="2554" xr:uid="{00000000-0005-0000-0000-0000000A0000}"/>
    <cellStyle name="Vstup 8" xfId="2555" xr:uid="{00000000-0005-0000-0000-0000010A0000}"/>
    <cellStyle name="Vstup 9" xfId="2556" xr:uid="{00000000-0005-0000-0000-0000020A0000}"/>
    <cellStyle name="výkaz výměr" xfId="2557" xr:uid="{00000000-0005-0000-0000-0000030A0000}"/>
    <cellStyle name="výkaz výměr 2" xfId="2558" xr:uid="{00000000-0005-0000-0000-0000040A0000}"/>
    <cellStyle name="Výpočet 10" xfId="2559" xr:uid="{00000000-0005-0000-0000-0000050A0000}"/>
    <cellStyle name="Výpočet 11" xfId="2560" xr:uid="{00000000-0005-0000-0000-0000060A0000}"/>
    <cellStyle name="Výpočet 12" xfId="2561" xr:uid="{00000000-0005-0000-0000-0000070A0000}"/>
    <cellStyle name="Výpočet 13" xfId="2562" xr:uid="{00000000-0005-0000-0000-0000080A0000}"/>
    <cellStyle name="Výpočet 14" xfId="2563" xr:uid="{00000000-0005-0000-0000-0000090A0000}"/>
    <cellStyle name="Výpočet 15" xfId="2564" xr:uid="{00000000-0005-0000-0000-00000A0A0000}"/>
    <cellStyle name="Výpočet 16" xfId="2565" xr:uid="{00000000-0005-0000-0000-00000B0A0000}"/>
    <cellStyle name="Výpočet 17" xfId="2566" xr:uid="{00000000-0005-0000-0000-00000C0A0000}"/>
    <cellStyle name="Výpočet 18" xfId="2567" xr:uid="{00000000-0005-0000-0000-00000D0A0000}"/>
    <cellStyle name="Výpočet 19" xfId="2568" xr:uid="{00000000-0005-0000-0000-00000E0A0000}"/>
    <cellStyle name="Výpočet 2" xfId="2569" xr:uid="{00000000-0005-0000-0000-00000F0A0000}"/>
    <cellStyle name="Výpočet 2 2" xfId="2570" xr:uid="{00000000-0005-0000-0000-0000100A0000}"/>
    <cellStyle name="Výpočet 2 2 2" xfId="2571" xr:uid="{00000000-0005-0000-0000-0000110A0000}"/>
    <cellStyle name="Výpočet 2 3" xfId="2572" xr:uid="{00000000-0005-0000-0000-0000120A0000}"/>
    <cellStyle name="Výpočet 2 4" xfId="2573" xr:uid="{00000000-0005-0000-0000-0000130A0000}"/>
    <cellStyle name="Výpočet 20" xfId="2574" xr:uid="{00000000-0005-0000-0000-0000140A0000}"/>
    <cellStyle name="Výpočet 21" xfId="2575" xr:uid="{00000000-0005-0000-0000-0000150A0000}"/>
    <cellStyle name="Výpočet 22" xfId="2576" xr:uid="{00000000-0005-0000-0000-0000160A0000}"/>
    <cellStyle name="Výpočet 23" xfId="2577" xr:uid="{00000000-0005-0000-0000-0000170A0000}"/>
    <cellStyle name="Výpočet 24" xfId="2578" xr:uid="{00000000-0005-0000-0000-0000180A0000}"/>
    <cellStyle name="Výpočet 25" xfId="2579" xr:uid="{00000000-0005-0000-0000-0000190A0000}"/>
    <cellStyle name="Výpočet 26" xfId="2580" xr:uid="{00000000-0005-0000-0000-00001A0A0000}"/>
    <cellStyle name="Výpočet 27" xfId="2581" xr:uid="{00000000-0005-0000-0000-00001B0A0000}"/>
    <cellStyle name="Výpočet 28" xfId="2582" xr:uid="{00000000-0005-0000-0000-00001C0A0000}"/>
    <cellStyle name="Výpočet 29" xfId="2583" xr:uid="{00000000-0005-0000-0000-00001D0A0000}"/>
    <cellStyle name="Výpočet 3" xfId="2584" xr:uid="{00000000-0005-0000-0000-00001E0A0000}"/>
    <cellStyle name="Výpočet 3 2" xfId="2585" xr:uid="{00000000-0005-0000-0000-00001F0A0000}"/>
    <cellStyle name="Výpočet 3 2 2" xfId="2586" xr:uid="{00000000-0005-0000-0000-0000200A0000}"/>
    <cellStyle name="Výpočet 3 3" xfId="2587" xr:uid="{00000000-0005-0000-0000-0000210A0000}"/>
    <cellStyle name="Výpočet 3 4" xfId="2588" xr:uid="{00000000-0005-0000-0000-0000220A0000}"/>
    <cellStyle name="Výpočet 30" xfId="2589" xr:uid="{00000000-0005-0000-0000-0000230A0000}"/>
    <cellStyle name="Výpočet 31" xfId="2590" xr:uid="{00000000-0005-0000-0000-0000240A0000}"/>
    <cellStyle name="Výpočet 32" xfId="2591" xr:uid="{00000000-0005-0000-0000-0000250A0000}"/>
    <cellStyle name="Výpočet 33" xfId="2592" xr:uid="{00000000-0005-0000-0000-0000260A0000}"/>
    <cellStyle name="Výpočet 4" xfId="2593" xr:uid="{00000000-0005-0000-0000-0000270A0000}"/>
    <cellStyle name="Výpočet 5" xfId="2594" xr:uid="{00000000-0005-0000-0000-0000280A0000}"/>
    <cellStyle name="Výpočet 6" xfId="2595" xr:uid="{00000000-0005-0000-0000-0000290A0000}"/>
    <cellStyle name="Výpočet 7" xfId="2596" xr:uid="{00000000-0005-0000-0000-00002A0A0000}"/>
    <cellStyle name="Výpočet 8" xfId="2597" xr:uid="{00000000-0005-0000-0000-00002B0A0000}"/>
    <cellStyle name="Výpočet 9" xfId="2598" xr:uid="{00000000-0005-0000-0000-00002C0A0000}"/>
    <cellStyle name="Výstup 10" xfId="2599" xr:uid="{00000000-0005-0000-0000-00002D0A0000}"/>
    <cellStyle name="Výstup 11" xfId="2600" xr:uid="{00000000-0005-0000-0000-00002E0A0000}"/>
    <cellStyle name="Výstup 12" xfId="2601" xr:uid="{00000000-0005-0000-0000-00002F0A0000}"/>
    <cellStyle name="Výstup 13" xfId="2602" xr:uid="{00000000-0005-0000-0000-0000300A0000}"/>
    <cellStyle name="Výstup 14" xfId="2603" xr:uid="{00000000-0005-0000-0000-0000310A0000}"/>
    <cellStyle name="Výstup 15" xfId="2604" xr:uid="{00000000-0005-0000-0000-0000320A0000}"/>
    <cellStyle name="Výstup 16" xfId="2605" xr:uid="{00000000-0005-0000-0000-0000330A0000}"/>
    <cellStyle name="Výstup 17" xfId="2606" xr:uid="{00000000-0005-0000-0000-0000340A0000}"/>
    <cellStyle name="Výstup 18" xfId="2607" xr:uid="{00000000-0005-0000-0000-0000350A0000}"/>
    <cellStyle name="Výstup 19" xfId="2608" xr:uid="{00000000-0005-0000-0000-0000360A0000}"/>
    <cellStyle name="Výstup 2" xfId="2609" xr:uid="{00000000-0005-0000-0000-0000370A0000}"/>
    <cellStyle name="Výstup 2 2" xfId="2610" xr:uid="{00000000-0005-0000-0000-0000380A0000}"/>
    <cellStyle name="Výstup 2 2 2" xfId="2611" xr:uid="{00000000-0005-0000-0000-0000390A0000}"/>
    <cellStyle name="Výstup 2 3" xfId="2612" xr:uid="{00000000-0005-0000-0000-00003A0A0000}"/>
    <cellStyle name="Výstup 2 4" xfId="2613" xr:uid="{00000000-0005-0000-0000-00003B0A0000}"/>
    <cellStyle name="Výstup 20" xfId="2614" xr:uid="{00000000-0005-0000-0000-00003C0A0000}"/>
    <cellStyle name="Výstup 21" xfId="2615" xr:uid="{00000000-0005-0000-0000-00003D0A0000}"/>
    <cellStyle name="Výstup 22" xfId="2616" xr:uid="{00000000-0005-0000-0000-00003E0A0000}"/>
    <cellStyle name="Výstup 23" xfId="2617" xr:uid="{00000000-0005-0000-0000-00003F0A0000}"/>
    <cellStyle name="Výstup 24" xfId="2618" xr:uid="{00000000-0005-0000-0000-0000400A0000}"/>
    <cellStyle name="Výstup 25" xfId="2619" xr:uid="{00000000-0005-0000-0000-0000410A0000}"/>
    <cellStyle name="Výstup 26" xfId="2620" xr:uid="{00000000-0005-0000-0000-0000420A0000}"/>
    <cellStyle name="Výstup 27" xfId="2621" xr:uid="{00000000-0005-0000-0000-0000430A0000}"/>
    <cellStyle name="Výstup 28" xfId="2622" xr:uid="{00000000-0005-0000-0000-0000440A0000}"/>
    <cellStyle name="Výstup 29" xfId="2623" xr:uid="{00000000-0005-0000-0000-0000450A0000}"/>
    <cellStyle name="Výstup 3" xfId="2624" xr:uid="{00000000-0005-0000-0000-0000460A0000}"/>
    <cellStyle name="Výstup 3 2" xfId="2625" xr:uid="{00000000-0005-0000-0000-0000470A0000}"/>
    <cellStyle name="Výstup 3 2 2" xfId="2626" xr:uid="{00000000-0005-0000-0000-0000480A0000}"/>
    <cellStyle name="Výstup 3 3" xfId="2627" xr:uid="{00000000-0005-0000-0000-0000490A0000}"/>
    <cellStyle name="Výstup 3 4" xfId="2628" xr:uid="{00000000-0005-0000-0000-00004A0A0000}"/>
    <cellStyle name="Výstup 30" xfId="2629" xr:uid="{00000000-0005-0000-0000-00004B0A0000}"/>
    <cellStyle name="Výstup 31" xfId="2630" xr:uid="{00000000-0005-0000-0000-00004C0A0000}"/>
    <cellStyle name="Výstup 32" xfId="2631" xr:uid="{00000000-0005-0000-0000-00004D0A0000}"/>
    <cellStyle name="Výstup 33" xfId="2632" xr:uid="{00000000-0005-0000-0000-00004E0A0000}"/>
    <cellStyle name="Výstup 4" xfId="2633" xr:uid="{00000000-0005-0000-0000-00004F0A0000}"/>
    <cellStyle name="Výstup 5" xfId="2634" xr:uid="{00000000-0005-0000-0000-0000500A0000}"/>
    <cellStyle name="Výstup 6" xfId="2635" xr:uid="{00000000-0005-0000-0000-0000510A0000}"/>
    <cellStyle name="Výstup 7" xfId="2636" xr:uid="{00000000-0005-0000-0000-0000520A0000}"/>
    <cellStyle name="Výstup 8" xfId="2637" xr:uid="{00000000-0005-0000-0000-0000530A0000}"/>
    <cellStyle name="Výstup 9" xfId="2638" xr:uid="{00000000-0005-0000-0000-0000540A0000}"/>
    <cellStyle name="Vysvětlující text 2" xfId="2639" xr:uid="{00000000-0005-0000-0000-0000550A0000}"/>
    <cellStyle name="Vysvětlující text 3" xfId="2640" xr:uid="{00000000-0005-0000-0000-0000560A0000}"/>
    <cellStyle name="Währung [0]_Compiling Utility Macros" xfId="2641" xr:uid="{00000000-0005-0000-0000-0000570A0000}"/>
    <cellStyle name="Währung_Compiling Utility Macros" xfId="2642" xr:uid="{00000000-0005-0000-0000-0000580A0000}"/>
    <cellStyle name="Zvýraznění 1 10" xfId="2643" xr:uid="{00000000-0005-0000-0000-0000590A0000}"/>
    <cellStyle name="Zvýraznění 1 11" xfId="2644" xr:uid="{00000000-0005-0000-0000-00005A0A0000}"/>
    <cellStyle name="Zvýraznění 1 12" xfId="2645" xr:uid="{00000000-0005-0000-0000-00005B0A0000}"/>
    <cellStyle name="Zvýraznění 1 13" xfId="2646" xr:uid="{00000000-0005-0000-0000-00005C0A0000}"/>
    <cellStyle name="Zvýraznění 1 14" xfId="2647" xr:uid="{00000000-0005-0000-0000-00005D0A0000}"/>
    <cellStyle name="Zvýraznění 1 15" xfId="2648" xr:uid="{00000000-0005-0000-0000-00005E0A0000}"/>
    <cellStyle name="Zvýraznění 1 16" xfId="2649" xr:uid="{00000000-0005-0000-0000-00005F0A0000}"/>
    <cellStyle name="Zvýraznění 1 17" xfId="2650" xr:uid="{00000000-0005-0000-0000-0000600A0000}"/>
    <cellStyle name="Zvýraznění 1 18" xfId="2651" xr:uid="{00000000-0005-0000-0000-0000610A0000}"/>
    <cellStyle name="Zvýraznění 1 19" xfId="2652" xr:uid="{00000000-0005-0000-0000-0000620A0000}"/>
    <cellStyle name="Zvýraznění 1 2" xfId="2653" xr:uid="{00000000-0005-0000-0000-0000630A0000}"/>
    <cellStyle name="Zvýraznění 1 2 2" xfId="2654" xr:uid="{00000000-0005-0000-0000-0000640A0000}"/>
    <cellStyle name="Zvýraznění 1 2 2 2" xfId="2655" xr:uid="{00000000-0005-0000-0000-0000650A0000}"/>
    <cellStyle name="Zvýraznění 1 2 3" xfId="2656" xr:uid="{00000000-0005-0000-0000-0000660A0000}"/>
    <cellStyle name="Zvýraznění 1 2 4" xfId="2657" xr:uid="{00000000-0005-0000-0000-0000670A0000}"/>
    <cellStyle name="Zvýraznění 1 20" xfId="2658" xr:uid="{00000000-0005-0000-0000-0000680A0000}"/>
    <cellStyle name="Zvýraznění 1 21" xfId="2659" xr:uid="{00000000-0005-0000-0000-0000690A0000}"/>
    <cellStyle name="Zvýraznění 1 22" xfId="2660" xr:uid="{00000000-0005-0000-0000-00006A0A0000}"/>
    <cellStyle name="Zvýraznění 1 23" xfId="2661" xr:uid="{00000000-0005-0000-0000-00006B0A0000}"/>
    <cellStyle name="Zvýraznění 1 24" xfId="2662" xr:uid="{00000000-0005-0000-0000-00006C0A0000}"/>
    <cellStyle name="Zvýraznění 1 25" xfId="2663" xr:uid="{00000000-0005-0000-0000-00006D0A0000}"/>
    <cellStyle name="Zvýraznění 1 26" xfId="2664" xr:uid="{00000000-0005-0000-0000-00006E0A0000}"/>
    <cellStyle name="Zvýraznění 1 27" xfId="2665" xr:uid="{00000000-0005-0000-0000-00006F0A0000}"/>
    <cellStyle name="Zvýraznění 1 28" xfId="2666" xr:uid="{00000000-0005-0000-0000-0000700A0000}"/>
    <cellStyle name="Zvýraznění 1 29" xfId="2667" xr:uid="{00000000-0005-0000-0000-0000710A0000}"/>
    <cellStyle name="Zvýraznění 1 3" xfId="2668" xr:uid="{00000000-0005-0000-0000-0000720A0000}"/>
    <cellStyle name="Zvýraznění 1 3 2" xfId="2669" xr:uid="{00000000-0005-0000-0000-0000730A0000}"/>
    <cellStyle name="Zvýraznění 1 3 2 2" xfId="2670" xr:uid="{00000000-0005-0000-0000-0000740A0000}"/>
    <cellStyle name="Zvýraznění 1 3 3" xfId="2671" xr:uid="{00000000-0005-0000-0000-0000750A0000}"/>
    <cellStyle name="Zvýraznění 1 3 4" xfId="2672" xr:uid="{00000000-0005-0000-0000-0000760A0000}"/>
    <cellStyle name="Zvýraznění 1 30" xfId="2673" xr:uid="{00000000-0005-0000-0000-0000770A0000}"/>
    <cellStyle name="Zvýraznění 1 31" xfId="2674" xr:uid="{00000000-0005-0000-0000-0000780A0000}"/>
    <cellStyle name="Zvýraznění 1 32" xfId="2675" xr:uid="{00000000-0005-0000-0000-0000790A0000}"/>
    <cellStyle name="Zvýraznění 1 33" xfId="2676" xr:uid="{00000000-0005-0000-0000-00007A0A0000}"/>
    <cellStyle name="Zvýraznění 1 4" xfId="2677" xr:uid="{00000000-0005-0000-0000-00007B0A0000}"/>
    <cellStyle name="Zvýraznění 1 5" xfId="2678" xr:uid="{00000000-0005-0000-0000-00007C0A0000}"/>
    <cellStyle name="Zvýraznění 1 6" xfId="2679" xr:uid="{00000000-0005-0000-0000-00007D0A0000}"/>
    <cellStyle name="Zvýraznění 1 7" xfId="2680" xr:uid="{00000000-0005-0000-0000-00007E0A0000}"/>
    <cellStyle name="Zvýraznění 1 8" xfId="2681" xr:uid="{00000000-0005-0000-0000-00007F0A0000}"/>
    <cellStyle name="Zvýraznění 1 9" xfId="2682" xr:uid="{00000000-0005-0000-0000-0000800A0000}"/>
    <cellStyle name="Zvýraznění 2 10" xfId="2683" xr:uid="{00000000-0005-0000-0000-0000810A0000}"/>
    <cellStyle name="Zvýraznění 2 11" xfId="2684" xr:uid="{00000000-0005-0000-0000-0000820A0000}"/>
    <cellStyle name="Zvýraznění 2 12" xfId="2685" xr:uid="{00000000-0005-0000-0000-0000830A0000}"/>
    <cellStyle name="Zvýraznění 2 13" xfId="2686" xr:uid="{00000000-0005-0000-0000-0000840A0000}"/>
    <cellStyle name="Zvýraznění 2 14" xfId="2687" xr:uid="{00000000-0005-0000-0000-0000850A0000}"/>
    <cellStyle name="Zvýraznění 2 15" xfId="2688" xr:uid="{00000000-0005-0000-0000-0000860A0000}"/>
    <cellStyle name="Zvýraznění 2 16" xfId="2689" xr:uid="{00000000-0005-0000-0000-0000870A0000}"/>
    <cellStyle name="Zvýraznění 2 17" xfId="2690" xr:uid="{00000000-0005-0000-0000-0000880A0000}"/>
    <cellStyle name="Zvýraznění 2 18" xfId="2691" xr:uid="{00000000-0005-0000-0000-0000890A0000}"/>
    <cellStyle name="Zvýraznění 2 19" xfId="2692" xr:uid="{00000000-0005-0000-0000-00008A0A0000}"/>
    <cellStyle name="Zvýraznění 2 2" xfId="2693" xr:uid="{00000000-0005-0000-0000-00008B0A0000}"/>
    <cellStyle name="Zvýraznění 2 2 2" xfId="2694" xr:uid="{00000000-0005-0000-0000-00008C0A0000}"/>
    <cellStyle name="Zvýraznění 2 2 2 2" xfId="2695" xr:uid="{00000000-0005-0000-0000-00008D0A0000}"/>
    <cellStyle name="Zvýraznění 2 2 3" xfId="2696" xr:uid="{00000000-0005-0000-0000-00008E0A0000}"/>
    <cellStyle name="Zvýraznění 2 2 4" xfId="2697" xr:uid="{00000000-0005-0000-0000-00008F0A0000}"/>
    <cellStyle name="Zvýraznění 2 20" xfId="2698" xr:uid="{00000000-0005-0000-0000-0000900A0000}"/>
    <cellStyle name="Zvýraznění 2 21" xfId="2699" xr:uid="{00000000-0005-0000-0000-0000910A0000}"/>
    <cellStyle name="Zvýraznění 2 22" xfId="2700" xr:uid="{00000000-0005-0000-0000-0000920A0000}"/>
    <cellStyle name="Zvýraznění 2 23" xfId="2701" xr:uid="{00000000-0005-0000-0000-0000930A0000}"/>
    <cellStyle name="Zvýraznění 2 24" xfId="2702" xr:uid="{00000000-0005-0000-0000-0000940A0000}"/>
    <cellStyle name="Zvýraznění 2 25" xfId="2703" xr:uid="{00000000-0005-0000-0000-0000950A0000}"/>
    <cellStyle name="Zvýraznění 2 26" xfId="2704" xr:uid="{00000000-0005-0000-0000-0000960A0000}"/>
    <cellStyle name="Zvýraznění 2 27" xfId="2705" xr:uid="{00000000-0005-0000-0000-0000970A0000}"/>
    <cellStyle name="Zvýraznění 2 28" xfId="2706" xr:uid="{00000000-0005-0000-0000-0000980A0000}"/>
    <cellStyle name="Zvýraznění 2 29" xfId="2707" xr:uid="{00000000-0005-0000-0000-0000990A0000}"/>
    <cellStyle name="Zvýraznění 2 3" xfId="2708" xr:uid="{00000000-0005-0000-0000-00009A0A0000}"/>
    <cellStyle name="Zvýraznění 2 3 2" xfId="2709" xr:uid="{00000000-0005-0000-0000-00009B0A0000}"/>
    <cellStyle name="Zvýraznění 2 3 2 2" xfId="2710" xr:uid="{00000000-0005-0000-0000-00009C0A0000}"/>
    <cellStyle name="Zvýraznění 2 3 3" xfId="2711" xr:uid="{00000000-0005-0000-0000-00009D0A0000}"/>
    <cellStyle name="Zvýraznění 2 3 4" xfId="2712" xr:uid="{00000000-0005-0000-0000-00009E0A0000}"/>
    <cellStyle name="Zvýraznění 2 30" xfId="2713" xr:uid="{00000000-0005-0000-0000-00009F0A0000}"/>
    <cellStyle name="Zvýraznění 2 31" xfId="2714" xr:uid="{00000000-0005-0000-0000-0000A00A0000}"/>
    <cellStyle name="Zvýraznění 2 32" xfId="2715" xr:uid="{00000000-0005-0000-0000-0000A10A0000}"/>
    <cellStyle name="Zvýraznění 2 33" xfId="2716" xr:uid="{00000000-0005-0000-0000-0000A20A0000}"/>
    <cellStyle name="Zvýraznění 2 4" xfId="2717" xr:uid="{00000000-0005-0000-0000-0000A30A0000}"/>
    <cellStyle name="Zvýraznění 2 5" xfId="2718" xr:uid="{00000000-0005-0000-0000-0000A40A0000}"/>
    <cellStyle name="Zvýraznění 2 6" xfId="2719" xr:uid="{00000000-0005-0000-0000-0000A50A0000}"/>
    <cellStyle name="Zvýraznění 2 7" xfId="2720" xr:uid="{00000000-0005-0000-0000-0000A60A0000}"/>
    <cellStyle name="Zvýraznění 2 8" xfId="2721" xr:uid="{00000000-0005-0000-0000-0000A70A0000}"/>
    <cellStyle name="Zvýraznění 2 9" xfId="2722" xr:uid="{00000000-0005-0000-0000-0000A80A0000}"/>
    <cellStyle name="Zvýraznění 3 10" xfId="2723" xr:uid="{00000000-0005-0000-0000-0000A90A0000}"/>
    <cellStyle name="Zvýraznění 3 11" xfId="2724" xr:uid="{00000000-0005-0000-0000-0000AA0A0000}"/>
    <cellStyle name="Zvýraznění 3 12" xfId="2725" xr:uid="{00000000-0005-0000-0000-0000AB0A0000}"/>
    <cellStyle name="Zvýraznění 3 13" xfId="2726" xr:uid="{00000000-0005-0000-0000-0000AC0A0000}"/>
    <cellStyle name="Zvýraznění 3 14" xfId="2727" xr:uid="{00000000-0005-0000-0000-0000AD0A0000}"/>
    <cellStyle name="Zvýraznění 3 15" xfId="2728" xr:uid="{00000000-0005-0000-0000-0000AE0A0000}"/>
    <cellStyle name="Zvýraznění 3 16" xfId="2729" xr:uid="{00000000-0005-0000-0000-0000AF0A0000}"/>
    <cellStyle name="Zvýraznění 3 17" xfId="2730" xr:uid="{00000000-0005-0000-0000-0000B00A0000}"/>
    <cellStyle name="Zvýraznění 3 18" xfId="2731" xr:uid="{00000000-0005-0000-0000-0000B10A0000}"/>
    <cellStyle name="Zvýraznění 3 19" xfId="2732" xr:uid="{00000000-0005-0000-0000-0000B20A0000}"/>
    <cellStyle name="Zvýraznění 3 2" xfId="2733" xr:uid="{00000000-0005-0000-0000-0000B30A0000}"/>
    <cellStyle name="Zvýraznění 3 2 2" xfId="2734" xr:uid="{00000000-0005-0000-0000-0000B40A0000}"/>
    <cellStyle name="Zvýraznění 3 2 2 2" xfId="2735" xr:uid="{00000000-0005-0000-0000-0000B50A0000}"/>
    <cellStyle name="Zvýraznění 3 2 3" xfId="2736" xr:uid="{00000000-0005-0000-0000-0000B60A0000}"/>
    <cellStyle name="Zvýraznění 3 2 4" xfId="2737" xr:uid="{00000000-0005-0000-0000-0000B70A0000}"/>
    <cellStyle name="Zvýraznění 3 20" xfId="2738" xr:uid="{00000000-0005-0000-0000-0000B80A0000}"/>
    <cellStyle name="Zvýraznění 3 21" xfId="2739" xr:uid="{00000000-0005-0000-0000-0000B90A0000}"/>
    <cellStyle name="Zvýraznění 3 22" xfId="2740" xr:uid="{00000000-0005-0000-0000-0000BA0A0000}"/>
    <cellStyle name="Zvýraznění 3 23" xfId="2741" xr:uid="{00000000-0005-0000-0000-0000BB0A0000}"/>
    <cellStyle name="Zvýraznění 3 24" xfId="2742" xr:uid="{00000000-0005-0000-0000-0000BC0A0000}"/>
    <cellStyle name="Zvýraznění 3 25" xfId="2743" xr:uid="{00000000-0005-0000-0000-0000BD0A0000}"/>
    <cellStyle name="Zvýraznění 3 26" xfId="2744" xr:uid="{00000000-0005-0000-0000-0000BE0A0000}"/>
    <cellStyle name="Zvýraznění 3 27" xfId="2745" xr:uid="{00000000-0005-0000-0000-0000BF0A0000}"/>
    <cellStyle name="Zvýraznění 3 28" xfId="2746" xr:uid="{00000000-0005-0000-0000-0000C00A0000}"/>
    <cellStyle name="Zvýraznění 3 29" xfId="2747" xr:uid="{00000000-0005-0000-0000-0000C10A0000}"/>
    <cellStyle name="Zvýraznění 3 3" xfId="2748" xr:uid="{00000000-0005-0000-0000-0000C20A0000}"/>
    <cellStyle name="Zvýraznění 3 3 2" xfId="2749" xr:uid="{00000000-0005-0000-0000-0000C30A0000}"/>
    <cellStyle name="Zvýraznění 3 3 2 2" xfId="2750" xr:uid="{00000000-0005-0000-0000-0000C40A0000}"/>
    <cellStyle name="Zvýraznění 3 3 3" xfId="2751" xr:uid="{00000000-0005-0000-0000-0000C50A0000}"/>
    <cellStyle name="Zvýraznění 3 3 4" xfId="2752" xr:uid="{00000000-0005-0000-0000-0000C60A0000}"/>
    <cellStyle name="Zvýraznění 3 30" xfId="2753" xr:uid="{00000000-0005-0000-0000-0000C70A0000}"/>
    <cellStyle name="Zvýraznění 3 31" xfId="2754" xr:uid="{00000000-0005-0000-0000-0000C80A0000}"/>
    <cellStyle name="Zvýraznění 3 32" xfId="2755" xr:uid="{00000000-0005-0000-0000-0000C90A0000}"/>
    <cellStyle name="Zvýraznění 3 33" xfId="2756" xr:uid="{00000000-0005-0000-0000-0000CA0A0000}"/>
    <cellStyle name="Zvýraznění 3 4" xfId="2757" xr:uid="{00000000-0005-0000-0000-0000CB0A0000}"/>
    <cellStyle name="Zvýraznění 3 5" xfId="2758" xr:uid="{00000000-0005-0000-0000-0000CC0A0000}"/>
    <cellStyle name="Zvýraznění 3 6" xfId="2759" xr:uid="{00000000-0005-0000-0000-0000CD0A0000}"/>
    <cellStyle name="Zvýraznění 3 7" xfId="2760" xr:uid="{00000000-0005-0000-0000-0000CE0A0000}"/>
    <cellStyle name="Zvýraznění 3 8" xfId="2761" xr:uid="{00000000-0005-0000-0000-0000CF0A0000}"/>
    <cellStyle name="Zvýraznění 3 9" xfId="2762" xr:uid="{00000000-0005-0000-0000-0000D00A0000}"/>
    <cellStyle name="Zvýraznění 4 10" xfId="2763" xr:uid="{00000000-0005-0000-0000-0000D10A0000}"/>
    <cellStyle name="Zvýraznění 4 11" xfId="2764" xr:uid="{00000000-0005-0000-0000-0000D20A0000}"/>
    <cellStyle name="Zvýraznění 4 12" xfId="2765" xr:uid="{00000000-0005-0000-0000-0000D30A0000}"/>
    <cellStyle name="Zvýraznění 4 13" xfId="2766" xr:uid="{00000000-0005-0000-0000-0000D40A0000}"/>
    <cellStyle name="Zvýraznění 4 14" xfId="2767" xr:uid="{00000000-0005-0000-0000-0000D50A0000}"/>
    <cellStyle name="Zvýraznění 4 15" xfId="2768" xr:uid="{00000000-0005-0000-0000-0000D60A0000}"/>
    <cellStyle name="Zvýraznění 4 16" xfId="2769" xr:uid="{00000000-0005-0000-0000-0000D70A0000}"/>
    <cellStyle name="Zvýraznění 4 17" xfId="2770" xr:uid="{00000000-0005-0000-0000-0000D80A0000}"/>
    <cellStyle name="Zvýraznění 4 18" xfId="2771" xr:uid="{00000000-0005-0000-0000-0000D90A0000}"/>
    <cellStyle name="Zvýraznění 4 19" xfId="2772" xr:uid="{00000000-0005-0000-0000-0000DA0A0000}"/>
    <cellStyle name="Zvýraznění 4 2" xfId="2773" xr:uid="{00000000-0005-0000-0000-0000DB0A0000}"/>
    <cellStyle name="Zvýraznění 4 2 2" xfId="2774" xr:uid="{00000000-0005-0000-0000-0000DC0A0000}"/>
    <cellStyle name="Zvýraznění 4 2 2 2" xfId="2775" xr:uid="{00000000-0005-0000-0000-0000DD0A0000}"/>
    <cellStyle name="Zvýraznění 4 2 3" xfId="2776" xr:uid="{00000000-0005-0000-0000-0000DE0A0000}"/>
    <cellStyle name="Zvýraznění 4 2 4" xfId="2777" xr:uid="{00000000-0005-0000-0000-0000DF0A0000}"/>
    <cellStyle name="Zvýraznění 4 20" xfId="2778" xr:uid="{00000000-0005-0000-0000-0000E00A0000}"/>
    <cellStyle name="Zvýraznění 4 21" xfId="2779" xr:uid="{00000000-0005-0000-0000-0000E10A0000}"/>
    <cellStyle name="Zvýraznění 4 22" xfId="2780" xr:uid="{00000000-0005-0000-0000-0000E20A0000}"/>
    <cellStyle name="Zvýraznění 4 23" xfId="2781" xr:uid="{00000000-0005-0000-0000-0000E30A0000}"/>
    <cellStyle name="Zvýraznění 4 24" xfId="2782" xr:uid="{00000000-0005-0000-0000-0000E40A0000}"/>
    <cellStyle name="Zvýraznění 4 25" xfId="2783" xr:uid="{00000000-0005-0000-0000-0000E50A0000}"/>
    <cellStyle name="Zvýraznění 4 26" xfId="2784" xr:uid="{00000000-0005-0000-0000-0000E60A0000}"/>
    <cellStyle name="Zvýraznění 4 27" xfId="2785" xr:uid="{00000000-0005-0000-0000-0000E70A0000}"/>
    <cellStyle name="Zvýraznění 4 28" xfId="2786" xr:uid="{00000000-0005-0000-0000-0000E80A0000}"/>
    <cellStyle name="Zvýraznění 4 29" xfId="2787" xr:uid="{00000000-0005-0000-0000-0000E90A0000}"/>
    <cellStyle name="Zvýraznění 4 3" xfId="2788" xr:uid="{00000000-0005-0000-0000-0000EA0A0000}"/>
    <cellStyle name="Zvýraznění 4 3 2" xfId="2789" xr:uid="{00000000-0005-0000-0000-0000EB0A0000}"/>
    <cellStyle name="Zvýraznění 4 3 2 2" xfId="2790" xr:uid="{00000000-0005-0000-0000-0000EC0A0000}"/>
    <cellStyle name="Zvýraznění 4 3 3" xfId="2791" xr:uid="{00000000-0005-0000-0000-0000ED0A0000}"/>
    <cellStyle name="Zvýraznění 4 3 4" xfId="2792" xr:uid="{00000000-0005-0000-0000-0000EE0A0000}"/>
    <cellStyle name="Zvýraznění 4 30" xfId="2793" xr:uid="{00000000-0005-0000-0000-0000EF0A0000}"/>
    <cellStyle name="Zvýraznění 4 31" xfId="2794" xr:uid="{00000000-0005-0000-0000-0000F00A0000}"/>
    <cellStyle name="Zvýraznění 4 32" xfId="2795" xr:uid="{00000000-0005-0000-0000-0000F10A0000}"/>
    <cellStyle name="Zvýraznění 4 33" xfId="2796" xr:uid="{00000000-0005-0000-0000-0000F20A0000}"/>
    <cellStyle name="Zvýraznění 4 4" xfId="2797" xr:uid="{00000000-0005-0000-0000-0000F30A0000}"/>
    <cellStyle name="Zvýraznění 4 5" xfId="2798" xr:uid="{00000000-0005-0000-0000-0000F40A0000}"/>
    <cellStyle name="Zvýraznění 4 6" xfId="2799" xr:uid="{00000000-0005-0000-0000-0000F50A0000}"/>
    <cellStyle name="Zvýraznění 4 7" xfId="2800" xr:uid="{00000000-0005-0000-0000-0000F60A0000}"/>
    <cellStyle name="Zvýraznění 4 8" xfId="2801" xr:uid="{00000000-0005-0000-0000-0000F70A0000}"/>
    <cellStyle name="Zvýraznění 4 9" xfId="2802" xr:uid="{00000000-0005-0000-0000-0000F80A0000}"/>
    <cellStyle name="Zvýraznění 5 10" xfId="2803" xr:uid="{00000000-0005-0000-0000-0000F90A0000}"/>
    <cellStyle name="Zvýraznění 5 11" xfId="2804" xr:uid="{00000000-0005-0000-0000-0000FA0A0000}"/>
    <cellStyle name="Zvýraznění 5 12" xfId="2805" xr:uid="{00000000-0005-0000-0000-0000FB0A0000}"/>
    <cellStyle name="Zvýraznění 5 13" xfId="2806" xr:uid="{00000000-0005-0000-0000-0000FC0A0000}"/>
    <cellStyle name="Zvýraznění 5 14" xfId="2807" xr:uid="{00000000-0005-0000-0000-0000FD0A0000}"/>
    <cellStyle name="Zvýraznění 5 15" xfId="2808" xr:uid="{00000000-0005-0000-0000-0000FE0A0000}"/>
    <cellStyle name="Zvýraznění 5 16" xfId="2809" xr:uid="{00000000-0005-0000-0000-0000FF0A0000}"/>
    <cellStyle name="Zvýraznění 5 17" xfId="2810" xr:uid="{00000000-0005-0000-0000-0000000B0000}"/>
    <cellStyle name="Zvýraznění 5 18" xfId="2811" xr:uid="{00000000-0005-0000-0000-0000010B0000}"/>
    <cellStyle name="Zvýraznění 5 19" xfId="2812" xr:uid="{00000000-0005-0000-0000-0000020B0000}"/>
    <cellStyle name="Zvýraznění 5 2" xfId="2813" xr:uid="{00000000-0005-0000-0000-0000030B0000}"/>
    <cellStyle name="Zvýraznění 5 2 2" xfId="2814" xr:uid="{00000000-0005-0000-0000-0000040B0000}"/>
    <cellStyle name="Zvýraznění 5 2 2 2" xfId="2815" xr:uid="{00000000-0005-0000-0000-0000050B0000}"/>
    <cellStyle name="Zvýraznění 5 2 3" xfId="2816" xr:uid="{00000000-0005-0000-0000-0000060B0000}"/>
    <cellStyle name="Zvýraznění 5 2 4" xfId="2817" xr:uid="{00000000-0005-0000-0000-0000070B0000}"/>
    <cellStyle name="Zvýraznění 5 20" xfId="2818" xr:uid="{00000000-0005-0000-0000-0000080B0000}"/>
    <cellStyle name="Zvýraznění 5 21" xfId="2819" xr:uid="{00000000-0005-0000-0000-0000090B0000}"/>
    <cellStyle name="Zvýraznění 5 22" xfId="2820" xr:uid="{00000000-0005-0000-0000-00000A0B0000}"/>
    <cellStyle name="Zvýraznění 5 23" xfId="2821" xr:uid="{00000000-0005-0000-0000-00000B0B0000}"/>
    <cellStyle name="Zvýraznění 5 24" xfId="2822" xr:uid="{00000000-0005-0000-0000-00000C0B0000}"/>
    <cellStyle name="Zvýraznění 5 25" xfId="2823" xr:uid="{00000000-0005-0000-0000-00000D0B0000}"/>
    <cellStyle name="Zvýraznění 5 26" xfId="2824" xr:uid="{00000000-0005-0000-0000-00000E0B0000}"/>
    <cellStyle name="Zvýraznění 5 27" xfId="2825" xr:uid="{00000000-0005-0000-0000-00000F0B0000}"/>
    <cellStyle name="Zvýraznění 5 28" xfId="2826" xr:uid="{00000000-0005-0000-0000-0000100B0000}"/>
    <cellStyle name="Zvýraznění 5 29" xfId="2827" xr:uid="{00000000-0005-0000-0000-0000110B0000}"/>
    <cellStyle name="Zvýraznění 5 3" xfId="2828" xr:uid="{00000000-0005-0000-0000-0000120B0000}"/>
    <cellStyle name="Zvýraznění 5 3 2" xfId="2829" xr:uid="{00000000-0005-0000-0000-0000130B0000}"/>
    <cellStyle name="Zvýraznění 5 3 2 2" xfId="2830" xr:uid="{00000000-0005-0000-0000-0000140B0000}"/>
    <cellStyle name="Zvýraznění 5 3 3" xfId="2831" xr:uid="{00000000-0005-0000-0000-0000150B0000}"/>
    <cellStyle name="Zvýraznění 5 3 4" xfId="2832" xr:uid="{00000000-0005-0000-0000-0000160B0000}"/>
    <cellStyle name="Zvýraznění 5 30" xfId="2833" xr:uid="{00000000-0005-0000-0000-0000170B0000}"/>
    <cellStyle name="Zvýraznění 5 31" xfId="2834" xr:uid="{00000000-0005-0000-0000-0000180B0000}"/>
    <cellStyle name="Zvýraznění 5 32" xfId="2835" xr:uid="{00000000-0005-0000-0000-0000190B0000}"/>
    <cellStyle name="Zvýraznění 5 33" xfId="2836" xr:uid="{00000000-0005-0000-0000-00001A0B0000}"/>
    <cellStyle name="Zvýraznění 5 4" xfId="2837" xr:uid="{00000000-0005-0000-0000-00001B0B0000}"/>
    <cellStyle name="Zvýraznění 5 5" xfId="2838" xr:uid="{00000000-0005-0000-0000-00001C0B0000}"/>
    <cellStyle name="Zvýraznění 5 6" xfId="2839" xr:uid="{00000000-0005-0000-0000-00001D0B0000}"/>
    <cellStyle name="Zvýraznění 5 7" xfId="2840" xr:uid="{00000000-0005-0000-0000-00001E0B0000}"/>
    <cellStyle name="Zvýraznění 5 8" xfId="2841" xr:uid="{00000000-0005-0000-0000-00001F0B0000}"/>
    <cellStyle name="Zvýraznění 5 9" xfId="2842" xr:uid="{00000000-0005-0000-0000-0000200B0000}"/>
    <cellStyle name="Zvýraznění 6 10" xfId="2843" xr:uid="{00000000-0005-0000-0000-0000210B0000}"/>
    <cellStyle name="Zvýraznění 6 11" xfId="2844" xr:uid="{00000000-0005-0000-0000-0000220B0000}"/>
    <cellStyle name="Zvýraznění 6 12" xfId="2845" xr:uid="{00000000-0005-0000-0000-0000230B0000}"/>
    <cellStyle name="Zvýraznění 6 13" xfId="2846" xr:uid="{00000000-0005-0000-0000-0000240B0000}"/>
    <cellStyle name="Zvýraznění 6 14" xfId="2847" xr:uid="{00000000-0005-0000-0000-0000250B0000}"/>
    <cellStyle name="Zvýraznění 6 15" xfId="2848" xr:uid="{00000000-0005-0000-0000-0000260B0000}"/>
    <cellStyle name="Zvýraznění 6 16" xfId="2849" xr:uid="{00000000-0005-0000-0000-0000270B0000}"/>
    <cellStyle name="Zvýraznění 6 17" xfId="2850" xr:uid="{00000000-0005-0000-0000-0000280B0000}"/>
    <cellStyle name="Zvýraznění 6 18" xfId="2851" xr:uid="{00000000-0005-0000-0000-0000290B0000}"/>
    <cellStyle name="Zvýraznění 6 19" xfId="2852" xr:uid="{00000000-0005-0000-0000-00002A0B0000}"/>
    <cellStyle name="Zvýraznění 6 2" xfId="2853" xr:uid="{00000000-0005-0000-0000-00002B0B0000}"/>
    <cellStyle name="Zvýraznění 6 2 2" xfId="2854" xr:uid="{00000000-0005-0000-0000-00002C0B0000}"/>
    <cellStyle name="Zvýraznění 6 2 2 2" xfId="2855" xr:uid="{00000000-0005-0000-0000-00002D0B0000}"/>
    <cellStyle name="Zvýraznění 6 2 3" xfId="2856" xr:uid="{00000000-0005-0000-0000-00002E0B0000}"/>
    <cellStyle name="Zvýraznění 6 2 4" xfId="2857" xr:uid="{00000000-0005-0000-0000-00002F0B0000}"/>
    <cellStyle name="Zvýraznění 6 20" xfId="2858" xr:uid="{00000000-0005-0000-0000-0000300B0000}"/>
    <cellStyle name="Zvýraznění 6 21" xfId="2859" xr:uid="{00000000-0005-0000-0000-0000310B0000}"/>
    <cellStyle name="Zvýraznění 6 22" xfId="2860" xr:uid="{00000000-0005-0000-0000-0000320B0000}"/>
    <cellStyle name="Zvýraznění 6 23" xfId="2861" xr:uid="{00000000-0005-0000-0000-0000330B0000}"/>
    <cellStyle name="Zvýraznění 6 24" xfId="2862" xr:uid="{00000000-0005-0000-0000-0000340B0000}"/>
    <cellStyle name="Zvýraznění 6 25" xfId="2863" xr:uid="{00000000-0005-0000-0000-0000350B0000}"/>
    <cellStyle name="Zvýraznění 6 26" xfId="2864" xr:uid="{00000000-0005-0000-0000-0000360B0000}"/>
    <cellStyle name="Zvýraznění 6 27" xfId="2865" xr:uid="{00000000-0005-0000-0000-0000370B0000}"/>
    <cellStyle name="Zvýraznění 6 28" xfId="2866" xr:uid="{00000000-0005-0000-0000-0000380B0000}"/>
    <cellStyle name="Zvýraznění 6 29" xfId="2867" xr:uid="{00000000-0005-0000-0000-0000390B0000}"/>
    <cellStyle name="Zvýraznění 6 3" xfId="2868" xr:uid="{00000000-0005-0000-0000-00003A0B0000}"/>
    <cellStyle name="Zvýraznění 6 3 2" xfId="2869" xr:uid="{00000000-0005-0000-0000-00003B0B0000}"/>
    <cellStyle name="Zvýraznění 6 3 2 2" xfId="2870" xr:uid="{00000000-0005-0000-0000-00003C0B0000}"/>
    <cellStyle name="Zvýraznění 6 3 3" xfId="2871" xr:uid="{00000000-0005-0000-0000-00003D0B0000}"/>
    <cellStyle name="Zvýraznění 6 3 4" xfId="2872" xr:uid="{00000000-0005-0000-0000-00003E0B0000}"/>
    <cellStyle name="Zvýraznění 6 30" xfId="2873" xr:uid="{00000000-0005-0000-0000-00003F0B0000}"/>
    <cellStyle name="Zvýraznění 6 31" xfId="2874" xr:uid="{00000000-0005-0000-0000-0000400B0000}"/>
    <cellStyle name="Zvýraznění 6 32" xfId="2875" xr:uid="{00000000-0005-0000-0000-0000410B0000}"/>
    <cellStyle name="Zvýraznění 6 33" xfId="2876" xr:uid="{00000000-0005-0000-0000-0000420B0000}"/>
    <cellStyle name="Zvýraznění 6 4" xfId="2877" xr:uid="{00000000-0005-0000-0000-0000430B0000}"/>
    <cellStyle name="Zvýraznění 6 5" xfId="2878" xr:uid="{00000000-0005-0000-0000-0000440B0000}"/>
    <cellStyle name="Zvýraznění 6 6" xfId="2879" xr:uid="{00000000-0005-0000-0000-0000450B0000}"/>
    <cellStyle name="Zvýraznění 6 7" xfId="2880" xr:uid="{00000000-0005-0000-0000-0000460B0000}"/>
    <cellStyle name="Zvýraznění 6 8" xfId="2881" xr:uid="{00000000-0005-0000-0000-0000470B0000}"/>
    <cellStyle name="Zvýraznění 6 9" xfId="2882" xr:uid="{00000000-0005-0000-0000-000048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Soubory%20-%20Jirka\Uziv\Work\Husinec%20&#268;OV\DPS%20-%20&#268;ISTOPIS\Rozpo&#269;et\Temp\Uziv\Covcb-o1\Propo&#269;ty\Propo&#269;et%20n&#225;klad&#367;%20-%20tend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Soubory%20-%20Jirka\Uziv\Work\Husinec%20&#268;OV\DPS%20-%20&#268;ISTOPIS\Rozpo&#269;et\Uziv\Pardubice3-DUR\Propo&#269;et\Uziv\Covcb-o1\Propo&#269;ty\Propo&#269;et%20n&#225;klad&#367;%20-%20tend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UILDpowerS\Templates\Rozpocty\Sablon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ziv\EKO-Work\1361-892_soupis%20prac&#237;%20ocen&#283;n&#253;_bez%20ceny%20UN_ke%20kontrole_20260123.xlsx" TargetMode="External"/><Relationship Id="rId1" Type="http://schemas.openxmlformats.org/officeDocument/2006/relationships/externalLinkPath" Target="file:///C:\Uziv\EKO-Work\1361-892_soupis%20prac&#237;%20ocen&#283;n&#253;_bez%20ceny%20UN_ke%20kontrole_202601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ziv\EKO-Work\Chot&#283;&#353;ov%20&#268;OV\DRAFT%20DPS\Kontroln&#237;%20rozpo&#269;et%20stavby\1753-81%20Soupis%20prac&#237;%20a%20dod&#225;vek_ocen&#283;n&#25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ziv\Covcb-o1\Propo&#269;ty\Propo&#269;et%20n&#225;klad&#367;%20-%20tend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Soubory%20-%20Jirka\Uziv\Work\Husinec%20&#268;OV\DPS%20-%20&#268;ISTOPIS\Rozpo&#269;et\Temp\bio3%20-%20n&#225;klady_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Soubory%20-%20Jirka\Uziv\Work\HK-Smi&#345;ice%20&#268;OV\Podklady\Drafty\strojn&#237;\Rozpo&#269;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_ STROJNÍ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STAVEBNÍ"/>
      <sheetName val="B. STROJNÍ"/>
      <sheetName val="C. ELEKTRO"/>
      <sheetName val="D. ASŘTP"/>
      <sheetName val="E. OSTATNÍ"/>
      <sheetName val="F. PRÁCE V ČASOVÉ MZDĚ"/>
      <sheetName val="G. SOUHR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SO 07.8 SO 07.8 Pol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2762615.6500000008</v>
          </cell>
        </row>
        <row r="26">
          <cell r="G26">
            <v>580149.28650000016</v>
          </cell>
        </row>
        <row r="29">
          <cell r="G29">
            <v>3342764.9365000008</v>
          </cell>
          <cell r="J29" t="str">
            <v>CZK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 pro vyplnění"/>
      <sheetName val="Stavba"/>
      <sheetName val="VzorPolozky"/>
      <sheetName val="SO 1.50"/>
      <sheetName val="SO 1.51"/>
      <sheetName val="SO 1.56"/>
      <sheetName val="SO 1.57"/>
      <sheetName val="SO 1.58"/>
      <sheetName val="SO 1.59"/>
      <sheetName val="SO 1.60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11872473.819999998</v>
          </cell>
        </row>
        <row r="26">
          <cell r="G26">
            <v>2493220</v>
          </cell>
        </row>
        <row r="29">
          <cell r="G29">
            <v>14365694</v>
          </cell>
          <cell r="J29" t="str">
            <v>CZK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STAVEBNÍ"/>
      <sheetName val="B. STROJNÍ"/>
      <sheetName val="C. ELEKTRO"/>
      <sheetName val="D. ASŘTP"/>
      <sheetName val="E. OSTATNÍ"/>
      <sheetName val="F. PRÁCE V ČASOVÉ MZDĚ"/>
      <sheetName val="G. SOUHRN"/>
      <sheetName val="B_ STROJN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LKOVÉ NÁKLADY"/>
      <sheetName val="STAVEBNÍ OBJEKTY"/>
      <sheetName val="PROVOZNÍ SOUBORY"/>
      <sheetName val="ELEKTRO"/>
      <sheetName val="ASŘTP"/>
      <sheetName val="OSTATNÍ"/>
    </sheetNames>
    <sheetDataSet>
      <sheetData sheetId="0" refreshError="1"/>
      <sheetData sheetId="1"/>
      <sheetData sheetId="2" refreshError="1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00"/>
      <sheetName val="01.1"/>
      <sheetName val="01.2"/>
      <sheetName val="01.3"/>
      <sheetName val="02"/>
      <sheetName val="3.2,5.3"/>
      <sheetName val="04.1"/>
      <sheetName val="04.2"/>
      <sheetName val="04.3"/>
      <sheetName val="05.1,05.2"/>
      <sheetName val="06"/>
      <sheetName val="07"/>
      <sheetName val="08"/>
      <sheetName val="09"/>
      <sheetName val="10"/>
      <sheetName val="PS-01"/>
      <sheetName val="PS-02"/>
      <sheetName val="PS-03"/>
      <sheetName val="PS-04"/>
    </sheetNames>
    <sheetDataSet>
      <sheetData sheetId="0">
        <row r="9">
          <cell r="D9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"/>
  <sheetViews>
    <sheetView showGridLines="0" tabSelected="1" view="pageLayout" zoomScaleNormal="100" zoomScaleSheetLayoutView="75" workbookViewId="0">
      <selection activeCell="L7" sqref="L7"/>
    </sheetView>
  </sheetViews>
  <sheetFormatPr defaultColWidth="9.109375" defaultRowHeight="13.2" x14ac:dyDescent="0.25"/>
  <cols>
    <col min="1" max="1" width="0.88671875" style="7" customWidth="1"/>
    <col min="2" max="3" width="7.33203125" style="7" customWidth="1"/>
    <col min="4" max="4" width="18.6640625" style="7" customWidth="1"/>
    <col min="5" max="5" width="5.109375" style="7" customWidth="1"/>
    <col min="6" max="6" width="11.6640625" style="7" customWidth="1"/>
    <col min="7" max="9" width="11.44140625" style="7" customWidth="1"/>
    <col min="10" max="10" width="5.6640625" style="7" customWidth="1"/>
    <col min="11" max="15" width="10.6640625" style="7" customWidth="1"/>
    <col min="16" max="16384" width="9.109375" style="7"/>
  </cols>
  <sheetData>
    <row r="1" spans="2:15" ht="12.45" customHeight="1" x14ac:dyDescent="0.25"/>
    <row r="2" spans="2:15" ht="17.7" customHeight="1" x14ac:dyDescent="0.3">
      <c r="B2" s="8" t="s">
        <v>730</v>
      </c>
      <c r="C2" s="8"/>
      <c r="E2" s="9"/>
      <c r="F2" s="8"/>
      <c r="G2" s="10"/>
      <c r="H2" s="11" t="s">
        <v>0</v>
      </c>
      <c r="I2" s="431">
        <v>46049</v>
      </c>
      <c r="J2" s="431"/>
      <c r="K2" s="10"/>
    </row>
    <row r="3" spans="2:15" ht="6" customHeight="1" x14ac:dyDescent="0.25">
      <c r="C3" s="12"/>
      <c r="D3" s="13" t="s">
        <v>1</v>
      </c>
      <c r="H3" s="14"/>
      <c r="I3" s="14"/>
    </row>
    <row r="4" spans="2:15" ht="4.6500000000000004" customHeight="1" x14ac:dyDescent="0.25">
      <c r="H4" s="14"/>
      <c r="I4" s="14"/>
    </row>
    <row r="5" spans="2:15" ht="16.5" customHeight="1" x14ac:dyDescent="0.3">
      <c r="B5" s="11" t="s">
        <v>215</v>
      </c>
      <c r="C5" s="11"/>
      <c r="D5" s="15"/>
      <c r="E5" s="11"/>
      <c r="F5" s="11"/>
      <c r="G5" s="16"/>
      <c r="H5" s="11" t="s">
        <v>216</v>
      </c>
      <c r="I5" s="16"/>
      <c r="O5" s="17"/>
    </row>
    <row r="6" spans="2:15" ht="15" x14ac:dyDescent="0.25">
      <c r="B6" s="11"/>
    </row>
    <row r="7" spans="2:15" ht="25.5" customHeight="1" x14ac:dyDescent="0.25"/>
    <row r="8" spans="2:15" ht="24" customHeight="1" x14ac:dyDescent="0.25">
      <c r="B8" s="278"/>
      <c r="C8" s="279"/>
      <c r="D8" s="279"/>
      <c r="E8" s="280"/>
      <c r="F8" s="281"/>
      <c r="G8" s="282"/>
      <c r="H8" s="283"/>
      <c r="I8" s="282"/>
      <c r="J8" s="284" t="s">
        <v>3</v>
      </c>
      <c r="K8" s="18"/>
    </row>
    <row r="9" spans="2:15" ht="15" customHeight="1" x14ac:dyDescent="0.25">
      <c r="B9" s="19" t="s">
        <v>4</v>
      </c>
      <c r="C9" s="20"/>
      <c r="D9" s="21">
        <v>15</v>
      </c>
      <c r="E9" s="22" t="s">
        <v>5</v>
      </c>
      <c r="F9" s="23"/>
      <c r="G9" s="24"/>
      <c r="H9" s="24"/>
      <c r="I9" s="432">
        <f>ROUND(G20,0)+ROUND(G28,0)+ROUND(G33,0)</f>
        <v>0</v>
      </c>
      <c r="J9" s="433"/>
      <c r="K9" s="25"/>
    </row>
    <row r="10" spans="2:15" x14ac:dyDescent="0.25">
      <c r="B10" s="19" t="s">
        <v>6</v>
      </c>
      <c r="C10" s="20"/>
      <c r="D10" s="21">
        <f>SazbaDPH1</f>
        <v>15</v>
      </c>
      <c r="E10" s="22" t="s">
        <v>5</v>
      </c>
      <c r="F10" s="26"/>
      <c r="G10" s="27"/>
      <c r="H10" s="27"/>
      <c r="I10" s="434">
        <f>ROUND(I9*D10/100,0)</f>
        <v>0</v>
      </c>
      <c r="J10" s="435"/>
      <c r="K10" s="25"/>
    </row>
    <row r="11" spans="2:15" x14ac:dyDescent="0.25">
      <c r="B11" s="19" t="s">
        <v>4</v>
      </c>
      <c r="C11" s="20"/>
      <c r="D11" s="21">
        <v>21</v>
      </c>
      <c r="E11" s="22" t="s">
        <v>5</v>
      </c>
      <c r="F11" s="26"/>
      <c r="G11" s="27"/>
      <c r="H11" s="27"/>
      <c r="I11" s="434">
        <f>ROUND(H20,0)+ROUND(H28,0)+ROUND(H33,0)</f>
        <v>0</v>
      </c>
      <c r="J11" s="435"/>
      <c r="K11" s="25"/>
    </row>
    <row r="12" spans="2:15" ht="13.8" thickBot="1" x14ac:dyDescent="0.3">
      <c r="B12" s="19" t="s">
        <v>6</v>
      </c>
      <c r="C12" s="20"/>
      <c r="D12" s="21">
        <f>SazbaDPH2</f>
        <v>21</v>
      </c>
      <c r="E12" s="22" t="s">
        <v>5</v>
      </c>
      <c r="F12" s="28"/>
      <c r="G12" s="29"/>
      <c r="H12" s="29"/>
      <c r="I12" s="436">
        <f>ROUND(I11*D11/100,0)</f>
        <v>0</v>
      </c>
      <c r="J12" s="437"/>
      <c r="K12" s="25"/>
    </row>
    <row r="13" spans="2:15" ht="17.7" customHeight="1" thickBot="1" x14ac:dyDescent="0.3">
      <c r="B13" s="30" t="s">
        <v>7</v>
      </c>
      <c r="C13" s="31"/>
      <c r="D13" s="31"/>
      <c r="E13" s="32"/>
      <c r="F13" s="33"/>
      <c r="G13" s="34"/>
      <c r="H13" s="34"/>
      <c r="I13" s="429">
        <f>SUM(I9:I12)</f>
        <v>0</v>
      </c>
      <c r="J13" s="430"/>
      <c r="K13" s="35"/>
    </row>
    <row r="16" spans="2:15" ht="15.75" customHeight="1" x14ac:dyDescent="0.3">
      <c r="B16" s="36" t="s">
        <v>31</v>
      </c>
      <c r="C16" s="37"/>
      <c r="D16" s="37"/>
      <c r="E16" s="37"/>
      <c r="F16" s="37"/>
      <c r="G16" s="37"/>
      <c r="H16" s="37"/>
      <c r="I16" s="37"/>
      <c r="J16" s="37"/>
      <c r="K16" s="37"/>
      <c r="L16" s="38"/>
    </row>
    <row r="17" spans="2:12" ht="5.25" customHeight="1" x14ac:dyDescent="0.25">
      <c r="L17" s="38"/>
    </row>
    <row r="18" spans="2:12" ht="24" customHeight="1" x14ac:dyDescent="0.25">
      <c r="B18" s="285" t="s">
        <v>8</v>
      </c>
      <c r="C18" s="286"/>
      <c r="D18" s="286"/>
      <c r="E18" s="287"/>
      <c r="F18" s="288" t="s">
        <v>32</v>
      </c>
      <c r="G18" s="289" t="str">
        <f>CONCATENATE("Základ DPH ",SazbaDPH1," %")</f>
        <v>Základ DPH 15 %</v>
      </c>
      <c r="H18" s="288" t="str">
        <f>CONCATENATE("Základ DPH ",SazbaDPH2," %")</f>
        <v>Základ DPH 21 %</v>
      </c>
      <c r="I18" s="288" t="s">
        <v>33</v>
      </c>
      <c r="J18" s="288" t="s">
        <v>5</v>
      </c>
    </row>
    <row r="19" spans="2:12" ht="18" customHeight="1" x14ac:dyDescent="0.25">
      <c r="B19" s="102" t="s">
        <v>210</v>
      </c>
      <c r="C19" s="103" t="s">
        <v>209</v>
      </c>
      <c r="D19" s="100"/>
      <c r="E19" s="101"/>
      <c r="F19" s="332">
        <f>G1016+H19+I19</f>
        <v>0</v>
      </c>
      <c r="G19" s="67">
        <v>0</v>
      </c>
      <c r="H19" s="327">
        <f>'SO 07-8'!G241</f>
        <v>0</v>
      </c>
      <c r="I19" s="328">
        <f t="shared" ref="I19" si="0">(G19*SazbaDPH1)/100+(H19*SazbaDPH2)/100</f>
        <v>0</v>
      </c>
      <c r="J19" s="99" t="str">
        <f>IF(F20=0,"",F19/F20*100)</f>
        <v/>
      </c>
    </row>
    <row r="20" spans="2:12" ht="17.7" customHeight="1" x14ac:dyDescent="0.25">
      <c r="B20" s="39" t="s">
        <v>9</v>
      </c>
      <c r="C20" s="40"/>
      <c r="D20" s="41"/>
      <c r="E20" s="42"/>
      <c r="F20" s="331">
        <f>SUM(F19:F19)</f>
        <v>0</v>
      </c>
      <c r="G20" s="43">
        <f>SUM(G19:G19)</f>
        <v>0</v>
      </c>
      <c r="H20" s="331">
        <f>SUM(H19:H19)</f>
        <v>0</v>
      </c>
      <c r="I20" s="331">
        <f>SUM(I19:I19)</f>
        <v>0</v>
      </c>
      <c r="J20" s="44" t="str">
        <f>IF(F20=0,"",F20/F20*100)</f>
        <v/>
      </c>
      <c r="K20" s="57"/>
    </row>
    <row r="21" spans="2:12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2:12" x14ac:dyDescent="0.25">
      <c r="B22" s="45"/>
      <c r="C22" s="45"/>
      <c r="D22" s="45"/>
      <c r="E22" s="45"/>
      <c r="F22" s="45"/>
      <c r="G22" s="45"/>
      <c r="H22" s="45"/>
      <c r="I22" s="45"/>
      <c r="J22" s="45"/>
    </row>
    <row r="23" spans="2:12" ht="15.6" x14ac:dyDescent="0.3">
      <c r="B23" s="36" t="s">
        <v>34</v>
      </c>
      <c r="C23" s="45"/>
      <c r="D23" s="45"/>
      <c r="E23" s="45"/>
      <c r="F23" s="45"/>
      <c r="G23" s="45"/>
      <c r="H23" s="45"/>
      <c r="I23" s="45"/>
      <c r="J23" s="45"/>
    </row>
    <row r="24" spans="2:12" ht="5.25" customHeight="1" x14ac:dyDescent="0.25"/>
    <row r="25" spans="2:12" ht="24" x14ac:dyDescent="0.25">
      <c r="B25" s="285" t="s">
        <v>8</v>
      </c>
      <c r="C25" s="290"/>
      <c r="D25" s="290"/>
      <c r="E25" s="291"/>
      <c r="F25" s="288" t="s">
        <v>32</v>
      </c>
      <c r="G25" s="289" t="s">
        <v>35</v>
      </c>
      <c r="H25" s="288" t="str">
        <f>CONCATENATE("Základ DPH ",SazbaDPH2," %")</f>
        <v>Základ DPH 21 %</v>
      </c>
      <c r="I25" s="288" t="s">
        <v>33</v>
      </c>
      <c r="J25" s="288" t="s">
        <v>5</v>
      </c>
    </row>
    <row r="26" spans="2:12" ht="18" customHeight="1" x14ac:dyDescent="0.25">
      <c r="B26" s="63" t="s">
        <v>212</v>
      </c>
      <c r="C26" s="64" t="s">
        <v>211</v>
      </c>
      <c r="D26" s="65"/>
      <c r="E26" s="66"/>
      <c r="F26" s="332">
        <f>G1026+H26+I26</f>
        <v>0</v>
      </c>
      <c r="G26" s="67">
        <v>0</v>
      </c>
      <c r="H26" s="327">
        <f>'PS 07'!I94</f>
        <v>0</v>
      </c>
      <c r="I26" s="328">
        <f>(G26*SazbaDPH1)/100+(H26*SazbaDPH2)/100</f>
        <v>0</v>
      </c>
      <c r="J26" s="99" t="str">
        <f>IF(F28=0,"",F26/F28*100)</f>
        <v/>
      </c>
    </row>
    <row r="27" spans="2:12" ht="18" customHeight="1" x14ac:dyDescent="0.25">
      <c r="B27" s="58" t="s">
        <v>214</v>
      </c>
      <c r="C27" s="59" t="s">
        <v>213</v>
      </c>
      <c r="D27" s="60"/>
      <c r="E27" s="61"/>
      <c r="F27" s="333">
        <f>G27+H27+I27</f>
        <v>0</v>
      </c>
      <c r="G27" s="62">
        <v>0</v>
      </c>
      <c r="H27" s="329">
        <f>'PS 14,16'!I91</f>
        <v>0</v>
      </c>
      <c r="I27" s="330">
        <f>(G27*SazbaDPH1)/100+(H27*SazbaDPH2)/100</f>
        <v>0</v>
      </c>
      <c r="J27" s="68" t="str">
        <f>IF(F28=0,"",F27/F28*100)</f>
        <v/>
      </c>
    </row>
    <row r="28" spans="2:12" ht="17.7" customHeight="1" x14ac:dyDescent="0.25">
      <c r="B28" s="39" t="s">
        <v>36</v>
      </c>
      <c r="C28" s="40"/>
      <c r="D28" s="41"/>
      <c r="E28" s="42"/>
      <c r="F28" s="331">
        <f>SUM(F26:F27)</f>
        <v>0</v>
      </c>
      <c r="G28" s="43">
        <f>SUM(G26:G27)</f>
        <v>0</v>
      </c>
      <c r="H28" s="331">
        <f>SUM(H26:H27)</f>
        <v>0</v>
      </c>
      <c r="I28" s="331">
        <f>SUM(I26:I27)</f>
        <v>0</v>
      </c>
      <c r="J28" s="44" t="str">
        <f>IF(F28=0,"",F28/F28*100)</f>
        <v/>
      </c>
    </row>
    <row r="29" spans="2:12" x14ac:dyDescent="0.25">
      <c r="F29" s="38"/>
      <c r="H29" s="38"/>
      <c r="I29" s="38"/>
    </row>
    <row r="30" spans="2:12" x14ac:dyDescent="0.25">
      <c r="F30" s="38"/>
      <c r="H30" s="38"/>
      <c r="I30" s="38"/>
      <c r="K30" s="46"/>
    </row>
    <row r="31" spans="2:12" ht="15.6" x14ac:dyDescent="0.3">
      <c r="B31" s="36" t="s">
        <v>37</v>
      </c>
      <c r="F31" s="38"/>
      <c r="H31" s="38"/>
      <c r="I31" s="38"/>
    </row>
    <row r="32" spans="2:12" ht="4.6500000000000004" customHeight="1" x14ac:dyDescent="0.3">
      <c r="B32" s="36"/>
      <c r="F32" s="38"/>
      <c r="H32" s="38"/>
      <c r="I32" s="38"/>
    </row>
    <row r="33" spans="2:10" ht="17.7" customHeight="1" x14ac:dyDescent="0.25">
      <c r="B33" s="39" t="s">
        <v>36</v>
      </c>
      <c r="C33" s="40"/>
      <c r="D33" s="41"/>
      <c r="E33" s="42"/>
      <c r="F33" s="331">
        <f>G33+H33+I33</f>
        <v>0</v>
      </c>
      <c r="G33" s="43">
        <v>0</v>
      </c>
      <c r="H33" s="331">
        <f>VON!I24</f>
        <v>0</v>
      </c>
      <c r="I33" s="331">
        <f>(G33*SazbaDPH1)/100+(H33*SazbaDPH2)/100</f>
        <v>0</v>
      </c>
      <c r="J33" s="44" t="str">
        <f>IF(F33=0,"",F33/F33*100)</f>
        <v/>
      </c>
    </row>
    <row r="38" spans="2:10" ht="15" x14ac:dyDescent="0.25">
      <c r="B38" s="47"/>
    </row>
    <row r="39" spans="2:10" ht="15" x14ac:dyDescent="0.25">
      <c r="B39" s="47"/>
    </row>
    <row r="40" spans="2:10" ht="15" x14ac:dyDescent="0.25">
      <c r="B40" s="47"/>
    </row>
  </sheetData>
  <mergeCells count="6">
    <mergeCell ref="I13:J13"/>
    <mergeCell ref="I2:J2"/>
    <mergeCell ref="I9:J9"/>
    <mergeCell ref="I10:J10"/>
    <mergeCell ref="I11:J11"/>
    <mergeCell ref="I12:J12"/>
  </mergeCells>
  <pageMargins left="0.59055118110236227" right="0.59055118110236227" top="0.78740157480314965" bottom="0.78740157480314965" header="0" footer="0.51181102362204722"/>
  <pageSetup paperSize="9" firstPageNumber="3" fitToHeight="9999" orientation="portrait" useFirstPageNumber="1" r:id="rId1"/>
  <headerFooter alignWithMargins="0">
    <oddHeader>&amp;R
Příloha č. 2</oddHeader>
    <oddFooter>&amp;L&amp;"Arial,Obyčejné"&amp;8AČOV Tábor, navýšení kapacity uskladňovací nádrže&amp;R&amp;"Arial,Obyčejné"&amp;8Str. &amp;P/30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4829-F254-48A7-A2DD-ACD91E9279F8}">
  <sheetPr>
    <outlinePr summaryBelow="0"/>
  </sheetPr>
  <dimension ref="A1:BH5000"/>
  <sheetViews>
    <sheetView zoomScaleNormal="100" workbookViewId="0">
      <pane ySplit="6" topLeftCell="A7" activePane="bottomLeft" state="frozen"/>
      <selection sqref="A1:B1"/>
      <selection pane="bottomLeft" activeCell="A2" sqref="A2"/>
    </sheetView>
  </sheetViews>
  <sheetFormatPr defaultRowHeight="13.2" outlineLevelRow="3" x14ac:dyDescent="0.25"/>
  <cols>
    <col min="1" max="1" width="3.77734375" customWidth="1"/>
    <col min="2" max="2" width="10.77734375" style="227" customWidth="1"/>
    <col min="3" max="3" width="62.77734375" style="227" customWidth="1"/>
    <col min="4" max="4" width="4.77734375" customWidth="1"/>
    <col min="5" max="6" width="9.77734375" customWidth="1"/>
    <col min="7" max="7" width="12.77734375" customWidth="1"/>
    <col min="8" max="17" width="0" hidden="1" customWidth="1"/>
    <col min="18" max="18" width="6.77734375" customWidth="1"/>
    <col min="19" max="20" width="7.77734375" customWidth="1"/>
    <col min="21" max="24" width="0" hidden="1" customWidth="1"/>
    <col min="25" max="25" width="0.109375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6" customHeight="1" x14ac:dyDescent="0.3">
      <c r="A1" s="444"/>
      <c r="B1" s="444"/>
      <c r="C1" s="444"/>
      <c r="D1" s="444"/>
      <c r="E1" s="444"/>
      <c r="F1" s="444"/>
      <c r="G1" s="444"/>
      <c r="AG1" t="s">
        <v>128</v>
      </c>
    </row>
    <row r="2" spans="1:60" ht="15" customHeight="1" x14ac:dyDescent="0.25">
      <c r="A2" s="355" t="s">
        <v>129</v>
      </c>
      <c r="B2" s="356" t="s">
        <v>218</v>
      </c>
      <c r="C2" s="445" t="s">
        <v>219</v>
      </c>
      <c r="D2" s="446"/>
      <c r="E2" s="446"/>
      <c r="F2" s="446"/>
      <c r="G2" s="447"/>
      <c r="AG2" t="s">
        <v>130</v>
      </c>
    </row>
    <row r="3" spans="1:60" ht="15" customHeight="1" x14ac:dyDescent="0.25">
      <c r="A3" s="357" t="s">
        <v>131</v>
      </c>
      <c r="B3" s="358" t="s">
        <v>210</v>
      </c>
      <c r="C3" s="448" t="s">
        <v>209</v>
      </c>
      <c r="D3" s="449"/>
      <c r="E3" s="449"/>
      <c r="F3" s="449"/>
      <c r="G3" s="450"/>
      <c r="AC3" s="227" t="s">
        <v>130</v>
      </c>
      <c r="AG3" t="s">
        <v>132</v>
      </c>
    </row>
    <row r="4" spans="1:60" ht="12.6" customHeight="1" x14ac:dyDescent="0.25">
      <c r="D4" s="228"/>
    </row>
    <row r="5" spans="1:60" ht="36" customHeight="1" x14ac:dyDescent="0.25">
      <c r="A5" s="273" t="s">
        <v>10</v>
      </c>
      <c r="B5" s="274" t="s">
        <v>11</v>
      </c>
      <c r="C5" s="274" t="s">
        <v>12</v>
      </c>
      <c r="D5" s="275" t="s">
        <v>13</v>
      </c>
      <c r="E5" s="273" t="s">
        <v>61</v>
      </c>
      <c r="F5" s="276" t="s">
        <v>71</v>
      </c>
      <c r="G5" s="273" t="s">
        <v>133</v>
      </c>
      <c r="H5" s="277" t="s">
        <v>134</v>
      </c>
      <c r="I5" s="277" t="s">
        <v>135</v>
      </c>
      <c r="J5" s="277" t="s">
        <v>118</v>
      </c>
      <c r="K5" s="277" t="s">
        <v>136</v>
      </c>
      <c r="L5" s="277" t="s">
        <v>137</v>
      </c>
      <c r="M5" s="277" t="s">
        <v>138</v>
      </c>
      <c r="N5" s="277" t="s">
        <v>139</v>
      </c>
      <c r="O5" s="277" t="s">
        <v>140</v>
      </c>
      <c r="P5" s="277" t="s">
        <v>141</v>
      </c>
      <c r="Q5" s="277" t="s">
        <v>142</v>
      </c>
      <c r="R5" s="277" t="s">
        <v>143</v>
      </c>
      <c r="S5" s="277" t="s">
        <v>144</v>
      </c>
      <c r="T5" s="277" t="s">
        <v>145</v>
      </c>
      <c r="U5" s="229" t="s">
        <v>146</v>
      </c>
      <c r="V5" s="229" t="s">
        <v>147</v>
      </c>
      <c r="W5" s="229" t="s">
        <v>148</v>
      </c>
      <c r="X5" s="229" t="s">
        <v>149</v>
      </c>
      <c r="Y5" s="229" t="s">
        <v>150</v>
      </c>
    </row>
    <row r="6" spans="1:60" hidden="1" x14ac:dyDescent="0.25">
      <c r="A6" s="230"/>
      <c r="B6" s="231"/>
      <c r="C6" s="231"/>
      <c r="D6" s="232"/>
      <c r="E6" s="233"/>
      <c r="F6" s="234"/>
      <c r="G6" s="234"/>
      <c r="H6" s="234"/>
      <c r="I6" s="234"/>
      <c r="J6" s="234"/>
      <c r="K6" s="234"/>
      <c r="L6" s="234"/>
      <c r="M6" s="234"/>
      <c r="N6" s="233"/>
      <c r="O6" s="233"/>
      <c r="P6" s="233"/>
      <c r="Q6" s="233"/>
      <c r="R6" s="234"/>
      <c r="S6" s="234"/>
      <c r="T6" s="234"/>
      <c r="U6" s="234"/>
      <c r="V6" s="234"/>
      <c r="W6" s="234"/>
      <c r="X6" s="234"/>
      <c r="Y6" s="234"/>
    </row>
    <row r="7" spans="1:60" x14ac:dyDescent="0.25">
      <c r="A7" s="369" t="s">
        <v>14</v>
      </c>
      <c r="B7" s="370" t="s">
        <v>74</v>
      </c>
      <c r="C7" s="371" t="s">
        <v>75</v>
      </c>
      <c r="D7" s="372"/>
      <c r="E7" s="373"/>
      <c r="F7" s="374"/>
      <c r="G7" s="374">
        <f>SUMIF(AG8:AG75,"&lt;&gt;NOR",G8:G75)</f>
        <v>0</v>
      </c>
      <c r="H7" s="374"/>
      <c r="I7" s="374">
        <f>SUM(I8:I75)</f>
        <v>802.23</v>
      </c>
      <c r="J7" s="374"/>
      <c r="K7" s="374">
        <f>SUM(K8:K75)</f>
        <v>91913.44</v>
      </c>
      <c r="L7" s="374"/>
      <c r="M7" s="374">
        <f>SUM(M8:M75)</f>
        <v>0</v>
      </c>
      <c r="N7" s="373"/>
      <c r="O7" s="373">
        <f>SUM(O8:O75)</f>
        <v>0.04</v>
      </c>
      <c r="P7" s="373"/>
      <c r="Q7" s="373">
        <f>SUM(Q8:Q75)</f>
        <v>38.410000000000004</v>
      </c>
      <c r="R7" s="374"/>
      <c r="S7" s="374"/>
      <c r="T7" s="375"/>
      <c r="U7" s="376"/>
      <c r="V7" s="376">
        <f>SUM(V8:V75)</f>
        <v>97.180000000000021</v>
      </c>
      <c r="W7" s="376"/>
      <c r="X7" s="376"/>
      <c r="Y7" s="376"/>
      <c r="AG7" t="s">
        <v>151</v>
      </c>
    </row>
    <row r="8" spans="1:60" ht="22.8" customHeight="1" outlineLevel="1" x14ac:dyDescent="0.25">
      <c r="A8" s="377">
        <v>1</v>
      </c>
      <c r="B8" s="378" t="s">
        <v>331</v>
      </c>
      <c r="C8" s="379" t="s">
        <v>332</v>
      </c>
      <c r="D8" s="380" t="s">
        <v>18</v>
      </c>
      <c r="E8" s="381">
        <v>51.6</v>
      </c>
      <c r="F8" s="382"/>
      <c r="G8" s="383">
        <f>ROUND(E8*F8,2)</f>
        <v>0</v>
      </c>
      <c r="H8" s="382">
        <v>0</v>
      </c>
      <c r="I8" s="383">
        <f>ROUND(E8*H8,2)</f>
        <v>0</v>
      </c>
      <c r="J8" s="382">
        <v>406</v>
      </c>
      <c r="K8" s="383">
        <f>ROUND(E8*J8,2)</f>
        <v>20949.599999999999</v>
      </c>
      <c r="L8" s="383">
        <v>21</v>
      </c>
      <c r="M8" s="383">
        <f>G8*(1+L8/100)</f>
        <v>0</v>
      </c>
      <c r="N8" s="381">
        <v>0</v>
      </c>
      <c r="O8" s="381">
        <f>ROUND(E8*N8,2)</f>
        <v>0</v>
      </c>
      <c r="P8" s="381">
        <v>0.33</v>
      </c>
      <c r="Q8" s="381">
        <f>ROUND(E8*P8,2)</f>
        <v>17.03</v>
      </c>
      <c r="R8" s="383" t="s">
        <v>333</v>
      </c>
      <c r="S8" s="383" t="s">
        <v>334</v>
      </c>
      <c r="T8" s="384" t="s">
        <v>334</v>
      </c>
      <c r="U8" s="385">
        <v>0.53</v>
      </c>
      <c r="V8" s="385">
        <f>ROUND(E8*U8,2)</f>
        <v>27.35</v>
      </c>
      <c r="W8" s="385"/>
      <c r="X8" s="385" t="s">
        <v>153</v>
      </c>
      <c r="Y8" s="385" t="s">
        <v>154</v>
      </c>
      <c r="Z8" s="386"/>
      <c r="AA8" s="386"/>
      <c r="AB8" s="386"/>
      <c r="AC8" s="386"/>
      <c r="AD8" s="386"/>
      <c r="AE8" s="386"/>
      <c r="AF8" s="386"/>
      <c r="AG8" s="386" t="s">
        <v>155</v>
      </c>
      <c r="AH8" s="386"/>
      <c r="AI8" s="386"/>
      <c r="AJ8" s="386"/>
      <c r="AK8" s="386"/>
      <c r="AL8" s="386"/>
      <c r="AM8" s="386"/>
      <c r="AN8" s="386"/>
      <c r="AO8" s="386"/>
      <c r="AP8" s="386"/>
      <c r="AQ8" s="386"/>
      <c r="AR8" s="386"/>
      <c r="AS8" s="386"/>
      <c r="AT8" s="386"/>
      <c r="AU8" s="386"/>
      <c r="AV8" s="386"/>
      <c r="AW8" s="386"/>
      <c r="AX8" s="386"/>
      <c r="AY8" s="386"/>
      <c r="AZ8" s="386"/>
      <c r="BA8" s="386"/>
      <c r="BB8" s="386"/>
      <c r="BC8" s="386"/>
      <c r="BD8" s="386"/>
      <c r="BE8" s="386"/>
      <c r="BF8" s="386"/>
      <c r="BG8" s="386"/>
      <c r="BH8" s="386"/>
    </row>
    <row r="9" spans="1:60" outlineLevel="2" x14ac:dyDescent="0.25">
      <c r="A9" s="387"/>
      <c r="B9" s="388"/>
      <c r="C9" s="389" t="s">
        <v>335</v>
      </c>
      <c r="D9" s="390"/>
      <c r="E9" s="391">
        <v>51.6</v>
      </c>
      <c r="F9" s="385"/>
      <c r="G9" s="385"/>
      <c r="H9" s="385"/>
      <c r="I9" s="385"/>
      <c r="J9" s="385"/>
      <c r="K9" s="385"/>
      <c r="L9" s="385"/>
      <c r="M9" s="385"/>
      <c r="N9" s="392"/>
      <c r="O9" s="392"/>
      <c r="P9" s="392"/>
      <c r="Q9" s="392"/>
      <c r="R9" s="385"/>
      <c r="S9" s="385"/>
      <c r="T9" s="385"/>
      <c r="U9" s="385"/>
      <c r="V9" s="385"/>
      <c r="W9" s="385"/>
      <c r="X9" s="385"/>
      <c r="Y9" s="385"/>
      <c r="Z9" s="386"/>
      <c r="AA9" s="386"/>
      <c r="AB9" s="386"/>
      <c r="AC9" s="386"/>
      <c r="AD9" s="386"/>
      <c r="AE9" s="386"/>
      <c r="AF9" s="386"/>
      <c r="AG9" s="386" t="s">
        <v>157</v>
      </c>
      <c r="AH9" s="386">
        <v>0</v>
      </c>
      <c r="AI9" s="386"/>
      <c r="AJ9" s="386"/>
      <c r="AK9" s="386"/>
      <c r="AL9" s="386"/>
      <c r="AM9" s="386"/>
      <c r="AN9" s="386"/>
      <c r="AO9" s="386"/>
      <c r="AP9" s="386"/>
      <c r="AQ9" s="386"/>
      <c r="AR9" s="386"/>
      <c r="AS9" s="386"/>
      <c r="AT9" s="386"/>
      <c r="AU9" s="386"/>
      <c r="AV9" s="386"/>
      <c r="AW9" s="386"/>
      <c r="AX9" s="386"/>
      <c r="AY9" s="386"/>
      <c r="AZ9" s="386"/>
      <c r="BA9" s="386"/>
      <c r="BB9" s="386"/>
      <c r="BC9" s="386"/>
      <c r="BD9" s="386"/>
      <c r="BE9" s="386"/>
      <c r="BF9" s="386"/>
      <c r="BG9" s="386"/>
      <c r="BH9" s="386"/>
    </row>
    <row r="10" spans="1:60" ht="22.8" customHeight="1" outlineLevel="1" x14ac:dyDescent="0.25">
      <c r="A10" s="377">
        <v>2</v>
      </c>
      <c r="B10" s="378" t="s">
        <v>336</v>
      </c>
      <c r="C10" s="379" t="s">
        <v>337</v>
      </c>
      <c r="D10" s="380" t="s">
        <v>18</v>
      </c>
      <c r="E10" s="381">
        <v>2.16</v>
      </c>
      <c r="F10" s="382"/>
      <c r="G10" s="383">
        <f>ROUND(E10*F10,2)</f>
        <v>0</v>
      </c>
      <c r="H10" s="382">
        <v>0</v>
      </c>
      <c r="I10" s="383">
        <f>ROUND(E10*H10,2)</f>
        <v>0</v>
      </c>
      <c r="J10" s="382">
        <v>812</v>
      </c>
      <c r="K10" s="383">
        <f>ROUND(E10*J10,2)</f>
        <v>1753.92</v>
      </c>
      <c r="L10" s="383">
        <v>21</v>
      </c>
      <c r="M10" s="383">
        <f>G10*(1+L10/100)</f>
        <v>0</v>
      </c>
      <c r="N10" s="381">
        <v>0</v>
      </c>
      <c r="O10" s="381">
        <f>ROUND(E10*N10,2)</f>
        <v>0</v>
      </c>
      <c r="P10" s="381">
        <v>0.66</v>
      </c>
      <c r="Q10" s="381">
        <f>ROUND(E10*P10,2)</f>
        <v>1.43</v>
      </c>
      <c r="R10" s="383" t="s">
        <v>333</v>
      </c>
      <c r="S10" s="383" t="s">
        <v>334</v>
      </c>
      <c r="T10" s="384" t="s">
        <v>334</v>
      </c>
      <c r="U10" s="385">
        <v>1.05</v>
      </c>
      <c r="V10" s="385">
        <f>ROUND(E10*U10,2)</f>
        <v>2.27</v>
      </c>
      <c r="W10" s="385"/>
      <c r="X10" s="385" t="s">
        <v>153</v>
      </c>
      <c r="Y10" s="385" t="s">
        <v>154</v>
      </c>
      <c r="Z10" s="386"/>
      <c r="AA10" s="386"/>
      <c r="AB10" s="386"/>
      <c r="AC10" s="386"/>
      <c r="AD10" s="386"/>
      <c r="AE10" s="386"/>
      <c r="AF10" s="386"/>
      <c r="AG10" s="386" t="s">
        <v>155</v>
      </c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386"/>
      <c r="AS10" s="386"/>
      <c r="AT10" s="386"/>
      <c r="AU10" s="386"/>
      <c r="AV10" s="386"/>
      <c r="AW10" s="386"/>
      <c r="AX10" s="386"/>
      <c r="AY10" s="386"/>
      <c r="AZ10" s="386"/>
      <c r="BA10" s="386"/>
      <c r="BB10" s="386"/>
      <c r="BC10" s="386"/>
      <c r="BD10" s="386"/>
      <c r="BE10" s="386"/>
      <c r="BF10" s="386"/>
      <c r="BG10" s="386"/>
      <c r="BH10" s="386"/>
    </row>
    <row r="11" spans="1:60" outlineLevel="2" x14ac:dyDescent="0.25">
      <c r="A11" s="387"/>
      <c r="B11" s="388"/>
      <c r="C11" s="389" t="s">
        <v>338</v>
      </c>
      <c r="D11" s="390"/>
      <c r="E11" s="391">
        <v>2.16</v>
      </c>
      <c r="F11" s="385"/>
      <c r="G11" s="385"/>
      <c r="H11" s="385"/>
      <c r="I11" s="385"/>
      <c r="J11" s="385"/>
      <c r="K11" s="385"/>
      <c r="L11" s="385"/>
      <c r="M11" s="385"/>
      <c r="N11" s="392"/>
      <c r="O11" s="392"/>
      <c r="P11" s="392"/>
      <c r="Q11" s="392"/>
      <c r="R11" s="385"/>
      <c r="S11" s="385"/>
      <c r="T11" s="385"/>
      <c r="U11" s="385"/>
      <c r="V11" s="385"/>
      <c r="W11" s="385"/>
      <c r="X11" s="385"/>
      <c r="Y11" s="385"/>
      <c r="Z11" s="386"/>
      <c r="AA11" s="386"/>
      <c r="AB11" s="386"/>
      <c r="AC11" s="386"/>
      <c r="AD11" s="386"/>
      <c r="AE11" s="386"/>
      <c r="AF11" s="386"/>
      <c r="AG11" s="386" t="s">
        <v>157</v>
      </c>
      <c r="AH11" s="386">
        <v>0</v>
      </c>
      <c r="AI11" s="386"/>
      <c r="AJ11" s="386"/>
      <c r="AK11" s="386"/>
      <c r="AL11" s="386"/>
      <c r="AM11" s="386"/>
      <c r="AN11" s="386"/>
      <c r="AO11" s="386"/>
      <c r="AP11" s="386"/>
      <c r="AQ11" s="386"/>
      <c r="AR11" s="386"/>
      <c r="AS11" s="386"/>
      <c r="AT11" s="386"/>
      <c r="AU11" s="386"/>
      <c r="AV11" s="386"/>
      <c r="AW11" s="386"/>
      <c r="AX11" s="386"/>
      <c r="AY11" s="386"/>
      <c r="AZ11" s="386"/>
      <c r="BA11" s="386"/>
      <c r="BB11" s="386"/>
      <c r="BC11" s="386"/>
      <c r="BD11" s="386"/>
      <c r="BE11" s="386"/>
      <c r="BF11" s="386"/>
      <c r="BG11" s="386"/>
      <c r="BH11" s="386"/>
    </row>
    <row r="12" spans="1:60" ht="22.8" customHeight="1" outlineLevel="1" x14ac:dyDescent="0.25">
      <c r="A12" s="377">
        <v>3</v>
      </c>
      <c r="B12" s="378" t="s">
        <v>339</v>
      </c>
      <c r="C12" s="379" t="s">
        <v>340</v>
      </c>
      <c r="D12" s="380" t="s">
        <v>18</v>
      </c>
      <c r="E12" s="381">
        <v>2.16</v>
      </c>
      <c r="F12" s="382"/>
      <c r="G12" s="383">
        <f>ROUND(E12*F12,2)</f>
        <v>0</v>
      </c>
      <c r="H12" s="382">
        <v>0</v>
      </c>
      <c r="I12" s="383">
        <f>ROUND(E12*H12,2)</f>
        <v>0</v>
      </c>
      <c r="J12" s="382">
        <v>971</v>
      </c>
      <c r="K12" s="383">
        <f>ROUND(E12*J12,2)</f>
        <v>2097.36</v>
      </c>
      <c r="L12" s="383">
        <v>21</v>
      </c>
      <c r="M12" s="383">
        <f>G12*(1+L12/100)</f>
        <v>0</v>
      </c>
      <c r="N12" s="381">
        <v>0</v>
      </c>
      <c r="O12" s="381">
        <f>ROUND(E12*N12,2)</f>
        <v>0</v>
      </c>
      <c r="P12" s="381">
        <v>0.36</v>
      </c>
      <c r="Q12" s="381">
        <f>ROUND(E12*P12,2)</f>
        <v>0.78</v>
      </c>
      <c r="R12" s="383" t="s">
        <v>333</v>
      </c>
      <c r="S12" s="383" t="s">
        <v>334</v>
      </c>
      <c r="T12" s="384" t="s">
        <v>334</v>
      </c>
      <c r="U12" s="385">
        <v>1.23</v>
      </c>
      <c r="V12" s="385">
        <f>ROUND(E12*U12,2)</f>
        <v>2.66</v>
      </c>
      <c r="W12" s="385"/>
      <c r="X12" s="385" t="s">
        <v>153</v>
      </c>
      <c r="Y12" s="385" t="s">
        <v>154</v>
      </c>
      <c r="Z12" s="386"/>
      <c r="AA12" s="386"/>
      <c r="AB12" s="386"/>
      <c r="AC12" s="386"/>
      <c r="AD12" s="386"/>
      <c r="AE12" s="386"/>
      <c r="AF12" s="386"/>
      <c r="AG12" s="386" t="s">
        <v>155</v>
      </c>
      <c r="AH12" s="386"/>
      <c r="AI12" s="386"/>
      <c r="AJ12" s="386"/>
      <c r="AK12" s="386"/>
      <c r="AL12" s="386"/>
      <c r="AM12" s="386"/>
      <c r="AN12" s="386"/>
      <c r="AO12" s="386"/>
      <c r="AP12" s="386"/>
      <c r="AQ12" s="386"/>
      <c r="AR12" s="386"/>
      <c r="AS12" s="386"/>
      <c r="AT12" s="386"/>
      <c r="AU12" s="386"/>
      <c r="AV12" s="386"/>
      <c r="AW12" s="386"/>
      <c r="AX12" s="386"/>
      <c r="AY12" s="386"/>
      <c r="AZ12" s="386"/>
      <c r="BA12" s="386"/>
      <c r="BB12" s="386"/>
      <c r="BC12" s="386"/>
      <c r="BD12" s="386"/>
      <c r="BE12" s="386"/>
      <c r="BF12" s="386"/>
      <c r="BG12" s="386"/>
      <c r="BH12" s="386"/>
    </row>
    <row r="13" spans="1:60" outlineLevel="2" x14ac:dyDescent="0.25">
      <c r="A13" s="387"/>
      <c r="B13" s="388"/>
      <c r="C13" s="389" t="s">
        <v>341</v>
      </c>
      <c r="D13" s="390"/>
      <c r="E13" s="391">
        <v>2.16</v>
      </c>
      <c r="F13" s="385"/>
      <c r="G13" s="385"/>
      <c r="H13" s="385"/>
      <c r="I13" s="385"/>
      <c r="J13" s="385"/>
      <c r="K13" s="385"/>
      <c r="L13" s="385"/>
      <c r="M13" s="385"/>
      <c r="N13" s="392"/>
      <c r="O13" s="392"/>
      <c r="P13" s="392"/>
      <c r="Q13" s="392"/>
      <c r="R13" s="385"/>
      <c r="S13" s="385"/>
      <c r="T13" s="385"/>
      <c r="U13" s="385"/>
      <c r="V13" s="385"/>
      <c r="W13" s="385"/>
      <c r="X13" s="385"/>
      <c r="Y13" s="385"/>
      <c r="Z13" s="386"/>
      <c r="AA13" s="386"/>
      <c r="AB13" s="386"/>
      <c r="AC13" s="386"/>
      <c r="AD13" s="386"/>
      <c r="AE13" s="386"/>
      <c r="AF13" s="386"/>
      <c r="AG13" s="386" t="s">
        <v>157</v>
      </c>
      <c r="AH13" s="386">
        <v>0</v>
      </c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AV13" s="386"/>
      <c r="AW13" s="386"/>
      <c r="AX13" s="386"/>
      <c r="AY13" s="386"/>
      <c r="AZ13" s="386"/>
      <c r="BA13" s="386"/>
      <c r="BB13" s="386"/>
      <c r="BC13" s="386"/>
      <c r="BD13" s="386"/>
      <c r="BE13" s="386"/>
      <c r="BF13" s="386"/>
      <c r="BG13" s="386"/>
      <c r="BH13" s="386"/>
    </row>
    <row r="14" spans="1:60" outlineLevel="1" x14ac:dyDescent="0.25">
      <c r="A14" s="377">
        <v>4</v>
      </c>
      <c r="B14" s="378" t="s">
        <v>342</v>
      </c>
      <c r="C14" s="379" t="s">
        <v>343</v>
      </c>
      <c r="D14" s="380" t="s">
        <v>18</v>
      </c>
      <c r="E14" s="381">
        <v>54</v>
      </c>
      <c r="F14" s="382"/>
      <c r="G14" s="383">
        <f>ROUND(E14*F14,2)</f>
        <v>0</v>
      </c>
      <c r="H14" s="382">
        <v>0</v>
      </c>
      <c r="I14" s="383">
        <f>ROUND(E14*H14,2)</f>
        <v>0</v>
      </c>
      <c r="J14" s="382">
        <v>82.1</v>
      </c>
      <c r="K14" s="383">
        <f>ROUND(E14*J14,2)</f>
        <v>4433.3999999999996</v>
      </c>
      <c r="L14" s="383">
        <v>21</v>
      </c>
      <c r="M14" s="383">
        <f>G14*(1+L14/100)</f>
        <v>0</v>
      </c>
      <c r="N14" s="381">
        <v>0</v>
      </c>
      <c r="O14" s="381">
        <f>ROUND(E14*N14,2)</f>
        <v>0</v>
      </c>
      <c r="P14" s="381">
        <v>0.35499999999999998</v>
      </c>
      <c r="Q14" s="381">
        <f>ROUND(E14*P14,2)</f>
        <v>19.170000000000002</v>
      </c>
      <c r="R14" s="383" t="s">
        <v>180</v>
      </c>
      <c r="S14" s="383" t="s">
        <v>334</v>
      </c>
      <c r="T14" s="384" t="s">
        <v>334</v>
      </c>
      <c r="U14" s="385">
        <v>0.06</v>
      </c>
      <c r="V14" s="385">
        <f>ROUND(E14*U14,2)</f>
        <v>3.24</v>
      </c>
      <c r="W14" s="385"/>
      <c r="X14" s="385" t="s">
        <v>153</v>
      </c>
      <c r="Y14" s="385" t="s">
        <v>154</v>
      </c>
      <c r="Z14" s="386"/>
      <c r="AA14" s="386"/>
      <c r="AB14" s="386"/>
      <c r="AC14" s="386"/>
      <c r="AD14" s="386"/>
      <c r="AE14" s="386"/>
      <c r="AF14" s="386"/>
      <c r="AG14" s="386" t="s">
        <v>155</v>
      </c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</row>
    <row r="15" spans="1:60" outlineLevel="2" x14ac:dyDescent="0.25">
      <c r="A15" s="387"/>
      <c r="B15" s="388"/>
      <c r="C15" s="440" t="s">
        <v>344</v>
      </c>
      <c r="D15" s="441"/>
      <c r="E15" s="441"/>
      <c r="F15" s="441"/>
      <c r="G15" s="441"/>
      <c r="H15" s="385"/>
      <c r="I15" s="385"/>
      <c r="J15" s="385"/>
      <c r="K15" s="385"/>
      <c r="L15" s="385"/>
      <c r="M15" s="385"/>
      <c r="N15" s="392"/>
      <c r="O15" s="392"/>
      <c r="P15" s="392"/>
      <c r="Q15" s="392"/>
      <c r="R15" s="385"/>
      <c r="S15" s="385"/>
      <c r="T15" s="385"/>
      <c r="U15" s="385"/>
      <c r="V15" s="385"/>
      <c r="W15" s="385"/>
      <c r="X15" s="385"/>
      <c r="Y15" s="385"/>
      <c r="Z15" s="386"/>
      <c r="AA15" s="386"/>
      <c r="AB15" s="386"/>
      <c r="AC15" s="386"/>
      <c r="AD15" s="386"/>
      <c r="AE15" s="386"/>
      <c r="AF15" s="386"/>
      <c r="AG15" s="386" t="s">
        <v>156</v>
      </c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  <c r="AT15" s="386"/>
      <c r="AU15" s="386"/>
      <c r="AV15" s="386"/>
      <c r="AW15" s="386"/>
      <c r="AX15" s="386"/>
      <c r="AY15" s="386"/>
      <c r="AZ15" s="386"/>
      <c r="BA15" s="386"/>
      <c r="BB15" s="386"/>
      <c r="BC15" s="386"/>
      <c r="BD15" s="386"/>
      <c r="BE15" s="386"/>
      <c r="BF15" s="386"/>
      <c r="BG15" s="386"/>
      <c r="BH15" s="386"/>
    </row>
    <row r="16" spans="1:60" outlineLevel="2" x14ac:dyDescent="0.25">
      <c r="A16" s="387"/>
      <c r="B16" s="388"/>
      <c r="C16" s="438" t="s">
        <v>345</v>
      </c>
      <c r="D16" s="439"/>
      <c r="E16" s="439"/>
      <c r="F16" s="439"/>
      <c r="G16" s="439"/>
      <c r="H16" s="385"/>
      <c r="I16" s="385"/>
      <c r="J16" s="385"/>
      <c r="K16" s="385"/>
      <c r="L16" s="385"/>
      <c r="M16" s="385"/>
      <c r="N16" s="392"/>
      <c r="O16" s="392"/>
      <c r="P16" s="392"/>
      <c r="Q16" s="392"/>
      <c r="R16" s="385"/>
      <c r="S16" s="385"/>
      <c r="T16" s="385"/>
      <c r="U16" s="385"/>
      <c r="V16" s="385"/>
      <c r="W16" s="385"/>
      <c r="X16" s="385"/>
      <c r="Y16" s="385"/>
      <c r="Z16" s="386"/>
      <c r="AA16" s="386"/>
      <c r="AB16" s="386"/>
      <c r="AC16" s="386"/>
      <c r="AD16" s="386"/>
      <c r="AE16" s="386"/>
      <c r="AF16" s="386"/>
      <c r="AG16" s="386" t="s">
        <v>158</v>
      </c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6"/>
      <c r="BC16" s="386"/>
      <c r="BD16" s="386"/>
      <c r="BE16" s="386"/>
      <c r="BF16" s="386"/>
      <c r="BG16" s="386"/>
      <c r="BH16" s="386"/>
    </row>
    <row r="17" spans="1:60" outlineLevel="2" x14ac:dyDescent="0.25">
      <c r="A17" s="387"/>
      <c r="B17" s="388"/>
      <c r="C17" s="389" t="s">
        <v>346</v>
      </c>
      <c r="D17" s="390"/>
      <c r="E17" s="391">
        <v>54</v>
      </c>
      <c r="F17" s="385"/>
      <c r="G17" s="385"/>
      <c r="H17" s="385"/>
      <c r="I17" s="385"/>
      <c r="J17" s="385"/>
      <c r="K17" s="385"/>
      <c r="L17" s="385"/>
      <c r="M17" s="385"/>
      <c r="N17" s="392"/>
      <c r="O17" s="392"/>
      <c r="P17" s="392"/>
      <c r="Q17" s="392"/>
      <c r="R17" s="385"/>
      <c r="S17" s="385"/>
      <c r="T17" s="385"/>
      <c r="U17" s="385"/>
      <c r="V17" s="385"/>
      <c r="W17" s="385"/>
      <c r="X17" s="385"/>
      <c r="Y17" s="385"/>
      <c r="Z17" s="386"/>
      <c r="AA17" s="386"/>
      <c r="AB17" s="386"/>
      <c r="AC17" s="386"/>
      <c r="AD17" s="386"/>
      <c r="AE17" s="386"/>
      <c r="AF17" s="386"/>
      <c r="AG17" s="386" t="s">
        <v>157</v>
      </c>
      <c r="AH17" s="386">
        <v>0</v>
      </c>
      <c r="AI17" s="386"/>
      <c r="AJ17" s="386"/>
      <c r="AK17" s="386"/>
      <c r="AL17" s="386"/>
      <c r="AM17" s="386"/>
      <c r="AN17" s="386"/>
      <c r="AO17" s="386"/>
      <c r="AP17" s="386"/>
      <c r="AQ17" s="386"/>
      <c r="AR17" s="386"/>
      <c r="AS17" s="386"/>
      <c r="AT17" s="386"/>
      <c r="AU17" s="386"/>
      <c r="AV17" s="386"/>
      <c r="AW17" s="386"/>
      <c r="AX17" s="386"/>
      <c r="AY17" s="386"/>
      <c r="AZ17" s="386"/>
      <c r="BA17" s="386"/>
      <c r="BB17" s="386"/>
      <c r="BC17" s="386"/>
      <c r="BD17" s="386"/>
      <c r="BE17" s="386"/>
      <c r="BF17" s="386"/>
      <c r="BG17" s="386"/>
      <c r="BH17" s="386"/>
    </row>
    <row r="18" spans="1:60" outlineLevel="1" x14ac:dyDescent="0.25">
      <c r="A18" s="377">
        <v>5</v>
      </c>
      <c r="B18" s="378" t="s">
        <v>159</v>
      </c>
      <c r="C18" s="379" t="s">
        <v>160</v>
      </c>
      <c r="D18" s="380" t="s">
        <v>17</v>
      </c>
      <c r="E18" s="381">
        <v>15.768000000000001</v>
      </c>
      <c r="F18" s="382"/>
      <c r="G18" s="383">
        <f>ROUND(E18*F18,2)</f>
        <v>0</v>
      </c>
      <c r="H18" s="382">
        <v>0</v>
      </c>
      <c r="I18" s="383">
        <f>ROUND(E18*H18,2)</f>
        <v>0</v>
      </c>
      <c r="J18" s="382">
        <v>662</v>
      </c>
      <c r="K18" s="383">
        <f>ROUND(E18*J18,2)</f>
        <v>10438.42</v>
      </c>
      <c r="L18" s="383">
        <v>21</v>
      </c>
      <c r="M18" s="383">
        <f>G18*(1+L18/100)</f>
        <v>0</v>
      </c>
      <c r="N18" s="381">
        <v>0</v>
      </c>
      <c r="O18" s="381">
        <f>ROUND(E18*N18,2)</f>
        <v>0</v>
      </c>
      <c r="P18" s="381">
        <v>0</v>
      </c>
      <c r="Q18" s="381">
        <f>ROUND(E18*P18,2)</f>
        <v>0</v>
      </c>
      <c r="R18" s="383" t="s">
        <v>152</v>
      </c>
      <c r="S18" s="383" t="s">
        <v>334</v>
      </c>
      <c r="T18" s="384" t="s">
        <v>334</v>
      </c>
      <c r="U18" s="385">
        <v>0.37</v>
      </c>
      <c r="V18" s="385">
        <f>ROUND(E18*U18,2)</f>
        <v>5.83</v>
      </c>
      <c r="W18" s="385"/>
      <c r="X18" s="385" t="s">
        <v>153</v>
      </c>
      <c r="Y18" s="385" t="s">
        <v>154</v>
      </c>
      <c r="Z18" s="386"/>
      <c r="AA18" s="386"/>
      <c r="AB18" s="386"/>
      <c r="AC18" s="386"/>
      <c r="AD18" s="386"/>
      <c r="AE18" s="386"/>
      <c r="AF18" s="386"/>
      <c r="AG18" s="386" t="s">
        <v>181</v>
      </c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386"/>
      <c r="BA18" s="386"/>
      <c r="BB18" s="386"/>
      <c r="BC18" s="386"/>
      <c r="BD18" s="386"/>
      <c r="BE18" s="386"/>
      <c r="BF18" s="386"/>
      <c r="BG18" s="386"/>
      <c r="BH18" s="386"/>
    </row>
    <row r="19" spans="1:60" ht="21" outlineLevel="2" x14ac:dyDescent="0.25">
      <c r="A19" s="387"/>
      <c r="B19" s="388"/>
      <c r="C19" s="440" t="s">
        <v>161</v>
      </c>
      <c r="D19" s="441"/>
      <c r="E19" s="441"/>
      <c r="F19" s="441"/>
      <c r="G19" s="441"/>
      <c r="H19" s="385"/>
      <c r="I19" s="385"/>
      <c r="J19" s="385"/>
      <c r="K19" s="385"/>
      <c r="L19" s="385"/>
      <c r="M19" s="385"/>
      <c r="N19" s="392"/>
      <c r="O19" s="392"/>
      <c r="P19" s="392"/>
      <c r="Q19" s="392"/>
      <c r="R19" s="385"/>
      <c r="S19" s="385"/>
      <c r="T19" s="385"/>
      <c r="U19" s="385"/>
      <c r="V19" s="385"/>
      <c r="W19" s="385"/>
      <c r="X19" s="385"/>
      <c r="Y19" s="385"/>
      <c r="Z19" s="386"/>
      <c r="AA19" s="386"/>
      <c r="AB19" s="386"/>
      <c r="AC19" s="386"/>
      <c r="AD19" s="386"/>
      <c r="AE19" s="386"/>
      <c r="AF19" s="386"/>
      <c r="AG19" s="386" t="s">
        <v>156</v>
      </c>
      <c r="AH19" s="386"/>
      <c r="AI19" s="386"/>
      <c r="AJ19" s="386"/>
      <c r="AK19" s="386"/>
      <c r="AL19" s="386"/>
      <c r="AM19" s="386"/>
      <c r="AN19" s="386"/>
      <c r="AO19" s="386"/>
      <c r="AP19" s="386"/>
      <c r="AQ19" s="386"/>
      <c r="AR19" s="386"/>
      <c r="AS19" s="386"/>
      <c r="AT19" s="386"/>
      <c r="AU19" s="386"/>
      <c r="AV19" s="386"/>
      <c r="AW19" s="386"/>
      <c r="AX19" s="386"/>
      <c r="AY19" s="386"/>
      <c r="AZ19" s="386"/>
      <c r="BA19" s="393" t="str">
        <f>C19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9" s="386"/>
      <c r="BC19" s="386"/>
      <c r="BD19" s="386"/>
      <c r="BE19" s="386"/>
      <c r="BF19" s="386"/>
      <c r="BG19" s="386"/>
      <c r="BH19" s="386"/>
    </row>
    <row r="20" spans="1:60" outlineLevel="2" x14ac:dyDescent="0.25">
      <c r="A20" s="387"/>
      <c r="B20" s="388"/>
      <c r="C20" s="438" t="s">
        <v>347</v>
      </c>
      <c r="D20" s="439"/>
      <c r="E20" s="439"/>
      <c r="F20" s="439"/>
      <c r="G20" s="439"/>
      <c r="H20" s="385"/>
      <c r="I20" s="385"/>
      <c r="J20" s="385"/>
      <c r="K20" s="385"/>
      <c r="L20" s="385"/>
      <c r="M20" s="385"/>
      <c r="N20" s="392"/>
      <c r="O20" s="392"/>
      <c r="P20" s="392"/>
      <c r="Q20" s="392"/>
      <c r="R20" s="385"/>
      <c r="S20" s="385"/>
      <c r="T20" s="385"/>
      <c r="U20" s="385"/>
      <c r="V20" s="385"/>
      <c r="W20" s="385"/>
      <c r="X20" s="385"/>
      <c r="Y20" s="385"/>
      <c r="Z20" s="386"/>
      <c r="AA20" s="386"/>
      <c r="AB20" s="386"/>
      <c r="AC20" s="386"/>
      <c r="AD20" s="386"/>
      <c r="AE20" s="386"/>
      <c r="AF20" s="386"/>
      <c r="AG20" s="386" t="s">
        <v>158</v>
      </c>
      <c r="AH20" s="386"/>
      <c r="AI20" s="386"/>
      <c r="AJ20" s="386"/>
      <c r="AK20" s="386"/>
      <c r="AL20" s="386"/>
      <c r="AM20" s="386"/>
      <c r="AN20" s="386"/>
      <c r="AO20" s="386"/>
      <c r="AP20" s="386"/>
      <c r="AQ20" s="386"/>
      <c r="AR20" s="386"/>
      <c r="AS20" s="386"/>
      <c r="AT20" s="386"/>
      <c r="AU20" s="386"/>
      <c r="AV20" s="386"/>
      <c r="AW20" s="386"/>
      <c r="AX20" s="386"/>
      <c r="AY20" s="386"/>
      <c r="AZ20" s="386"/>
      <c r="BA20" s="386"/>
      <c r="BB20" s="386"/>
      <c r="BC20" s="386"/>
      <c r="BD20" s="386"/>
      <c r="BE20" s="386"/>
      <c r="BF20" s="386"/>
      <c r="BG20" s="386"/>
      <c r="BH20" s="386"/>
    </row>
    <row r="21" spans="1:60" outlineLevel="2" x14ac:dyDescent="0.25">
      <c r="A21" s="387"/>
      <c r="B21" s="388"/>
      <c r="C21" s="389" t="s">
        <v>348</v>
      </c>
      <c r="D21" s="390"/>
      <c r="E21" s="391">
        <v>1.0367999999999999</v>
      </c>
      <c r="F21" s="385"/>
      <c r="G21" s="385"/>
      <c r="H21" s="385"/>
      <c r="I21" s="385"/>
      <c r="J21" s="385"/>
      <c r="K21" s="385"/>
      <c r="L21" s="385"/>
      <c r="M21" s="385"/>
      <c r="N21" s="392"/>
      <c r="O21" s="392"/>
      <c r="P21" s="392"/>
      <c r="Q21" s="392"/>
      <c r="R21" s="385"/>
      <c r="S21" s="385"/>
      <c r="T21" s="385"/>
      <c r="U21" s="385"/>
      <c r="V21" s="385"/>
      <c r="W21" s="385"/>
      <c r="X21" s="385"/>
      <c r="Y21" s="385"/>
      <c r="Z21" s="386"/>
      <c r="AA21" s="386"/>
      <c r="AB21" s="386"/>
      <c r="AC21" s="386"/>
      <c r="AD21" s="386"/>
      <c r="AE21" s="386"/>
      <c r="AF21" s="386"/>
      <c r="AG21" s="386" t="s">
        <v>157</v>
      </c>
      <c r="AH21" s="386">
        <v>0</v>
      </c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</row>
    <row r="22" spans="1:60" outlineLevel="3" x14ac:dyDescent="0.25">
      <c r="A22" s="387"/>
      <c r="B22" s="388"/>
      <c r="C22" s="389" t="s">
        <v>349</v>
      </c>
      <c r="D22" s="390"/>
      <c r="E22" s="391">
        <v>5.4432</v>
      </c>
      <c r="F22" s="385"/>
      <c r="G22" s="385"/>
      <c r="H22" s="385"/>
      <c r="I22" s="385"/>
      <c r="J22" s="385"/>
      <c r="K22" s="385"/>
      <c r="L22" s="385"/>
      <c r="M22" s="385"/>
      <c r="N22" s="392"/>
      <c r="O22" s="392"/>
      <c r="P22" s="392"/>
      <c r="Q22" s="392"/>
      <c r="R22" s="385"/>
      <c r="S22" s="385"/>
      <c r="T22" s="385"/>
      <c r="U22" s="385"/>
      <c r="V22" s="385"/>
      <c r="W22" s="385"/>
      <c r="X22" s="385"/>
      <c r="Y22" s="385"/>
      <c r="Z22" s="386"/>
      <c r="AA22" s="386"/>
      <c r="AB22" s="386"/>
      <c r="AC22" s="386"/>
      <c r="AD22" s="386"/>
      <c r="AE22" s="386"/>
      <c r="AF22" s="386"/>
      <c r="AG22" s="386" t="s">
        <v>157</v>
      </c>
      <c r="AH22" s="386">
        <v>0</v>
      </c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6"/>
      <c r="BH22" s="386"/>
    </row>
    <row r="23" spans="1:60" outlineLevel="3" x14ac:dyDescent="0.25">
      <c r="A23" s="387"/>
      <c r="B23" s="388"/>
      <c r="C23" s="389" t="s">
        <v>350</v>
      </c>
      <c r="D23" s="390"/>
      <c r="E23" s="391">
        <v>9.2880000000000003</v>
      </c>
      <c r="F23" s="385"/>
      <c r="G23" s="385"/>
      <c r="H23" s="385"/>
      <c r="I23" s="385"/>
      <c r="J23" s="385"/>
      <c r="K23" s="385"/>
      <c r="L23" s="385"/>
      <c r="M23" s="385"/>
      <c r="N23" s="392"/>
      <c r="O23" s="392"/>
      <c r="P23" s="392"/>
      <c r="Q23" s="392"/>
      <c r="R23" s="385"/>
      <c r="S23" s="385"/>
      <c r="T23" s="385"/>
      <c r="U23" s="385"/>
      <c r="V23" s="385"/>
      <c r="W23" s="385"/>
      <c r="X23" s="385"/>
      <c r="Y23" s="385"/>
      <c r="Z23" s="386"/>
      <c r="AA23" s="386"/>
      <c r="AB23" s="386"/>
      <c r="AC23" s="386"/>
      <c r="AD23" s="386"/>
      <c r="AE23" s="386"/>
      <c r="AF23" s="386"/>
      <c r="AG23" s="386" t="s">
        <v>157</v>
      </c>
      <c r="AH23" s="386">
        <v>0</v>
      </c>
      <c r="AI23" s="386"/>
      <c r="AJ23" s="386"/>
      <c r="AK23" s="386"/>
      <c r="AL23" s="386"/>
      <c r="AM23" s="386"/>
      <c r="AN23" s="386"/>
      <c r="AO23" s="386"/>
      <c r="AP23" s="386"/>
      <c r="AQ23" s="386"/>
      <c r="AR23" s="386"/>
      <c r="AS23" s="386"/>
      <c r="AT23" s="386"/>
      <c r="AU23" s="386"/>
      <c r="AV23" s="386"/>
      <c r="AW23" s="386"/>
      <c r="AX23" s="386"/>
      <c r="AY23" s="386"/>
      <c r="AZ23" s="386"/>
      <c r="BA23" s="386"/>
      <c r="BB23" s="386"/>
      <c r="BC23" s="386"/>
      <c r="BD23" s="386"/>
      <c r="BE23" s="386"/>
      <c r="BF23" s="386"/>
      <c r="BG23" s="386"/>
      <c r="BH23" s="386"/>
    </row>
    <row r="24" spans="1:60" outlineLevel="1" x14ac:dyDescent="0.25">
      <c r="A24" s="377">
        <v>6</v>
      </c>
      <c r="B24" s="378" t="s">
        <v>162</v>
      </c>
      <c r="C24" s="379" t="s">
        <v>163</v>
      </c>
      <c r="D24" s="380" t="s">
        <v>17</v>
      </c>
      <c r="E24" s="381">
        <v>15.768000000000001</v>
      </c>
      <c r="F24" s="382"/>
      <c r="G24" s="383">
        <f>ROUND(E24*F24,2)</f>
        <v>0</v>
      </c>
      <c r="H24" s="382">
        <v>0</v>
      </c>
      <c r="I24" s="383">
        <f>ROUND(E24*H24,2)</f>
        <v>0</v>
      </c>
      <c r="J24" s="382">
        <v>53.2</v>
      </c>
      <c r="K24" s="383">
        <f>ROUND(E24*J24,2)</f>
        <v>838.86</v>
      </c>
      <c r="L24" s="383">
        <v>21</v>
      </c>
      <c r="M24" s="383">
        <f>G24*(1+L24/100)</f>
        <v>0</v>
      </c>
      <c r="N24" s="381">
        <v>0</v>
      </c>
      <c r="O24" s="381">
        <f>ROUND(E24*N24,2)</f>
        <v>0</v>
      </c>
      <c r="P24" s="381">
        <v>0</v>
      </c>
      <c r="Q24" s="381">
        <f>ROUND(E24*P24,2)</f>
        <v>0</v>
      </c>
      <c r="R24" s="383" t="s">
        <v>152</v>
      </c>
      <c r="S24" s="383" t="s">
        <v>334</v>
      </c>
      <c r="T24" s="384" t="s">
        <v>334</v>
      </c>
      <c r="U24" s="385">
        <v>0.08</v>
      </c>
      <c r="V24" s="385">
        <f>ROUND(E24*U24,2)</f>
        <v>1.26</v>
      </c>
      <c r="W24" s="385"/>
      <c r="X24" s="385" t="s">
        <v>153</v>
      </c>
      <c r="Y24" s="385" t="s">
        <v>154</v>
      </c>
      <c r="Z24" s="386"/>
      <c r="AA24" s="386"/>
      <c r="AB24" s="386"/>
      <c r="AC24" s="386"/>
      <c r="AD24" s="386"/>
      <c r="AE24" s="386"/>
      <c r="AF24" s="386"/>
      <c r="AG24" s="386" t="s">
        <v>181</v>
      </c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6"/>
      <c r="AS24" s="386"/>
      <c r="AT24" s="386"/>
      <c r="AU24" s="386"/>
      <c r="AV24" s="386"/>
      <c r="AW24" s="386"/>
      <c r="AX24" s="386"/>
      <c r="AY24" s="386"/>
      <c r="AZ24" s="386"/>
      <c r="BA24" s="386"/>
      <c r="BB24" s="386"/>
      <c r="BC24" s="386"/>
      <c r="BD24" s="386"/>
      <c r="BE24" s="386"/>
      <c r="BF24" s="386"/>
      <c r="BG24" s="386"/>
      <c r="BH24" s="386"/>
    </row>
    <row r="25" spans="1:60" ht="21" outlineLevel="2" x14ac:dyDescent="0.25">
      <c r="A25" s="387"/>
      <c r="B25" s="388"/>
      <c r="C25" s="440" t="s">
        <v>161</v>
      </c>
      <c r="D25" s="441"/>
      <c r="E25" s="441"/>
      <c r="F25" s="441"/>
      <c r="G25" s="441"/>
      <c r="H25" s="385"/>
      <c r="I25" s="385"/>
      <c r="J25" s="385"/>
      <c r="K25" s="385"/>
      <c r="L25" s="385"/>
      <c r="M25" s="385"/>
      <c r="N25" s="392"/>
      <c r="O25" s="392"/>
      <c r="P25" s="392"/>
      <c r="Q25" s="392"/>
      <c r="R25" s="385"/>
      <c r="S25" s="385"/>
      <c r="T25" s="385"/>
      <c r="U25" s="385"/>
      <c r="V25" s="385"/>
      <c r="W25" s="385"/>
      <c r="X25" s="385"/>
      <c r="Y25" s="385"/>
      <c r="Z25" s="386"/>
      <c r="AA25" s="386"/>
      <c r="AB25" s="386"/>
      <c r="AC25" s="386"/>
      <c r="AD25" s="386"/>
      <c r="AE25" s="386"/>
      <c r="AF25" s="386"/>
      <c r="AG25" s="386" t="s">
        <v>156</v>
      </c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93" t="str">
        <f>C25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25" s="386"/>
      <c r="BC25" s="386"/>
      <c r="BD25" s="386"/>
      <c r="BE25" s="386"/>
      <c r="BF25" s="386"/>
      <c r="BG25" s="386"/>
      <c r="BH25" s="386"/>
    </row>
    <row r="26" spans="1:60" outlineLevel="2" x14ac:dyDescent="0.25">
      <c r="A26" s="387"/>
      <c r="B26" s="388"/>
      <c r="C26" s="389" t="s">
        <v>351</v>
      </c>
      <c r="D26" s="390"/>
      <c r="E26" s="391">
        <v>15.768000000000001</v>
      </c>
      <c r="F26" s="385"/>
      <c r="G26" s="385"/>
      <c r="H26" s="385"/>
      <c r="I26" s="385"/>
      <c r="J26" s="385"/>
      <c r="K26" s="385"/>
      <c r="L26" s="385"/>
      <c r="M26" s="385"/>
      <c r="N26" s="392"/>
      <c r="O26" s="392"/>
      <c r="P26" s="392"/>
      <c r="Q26" s="392"/>
      <c r="R26" s="385"/>
      <c r="S26" s="385"/>
      <c r="T26" s="385"/>
      <c r="U26" s="385"/>
      <c r="V26" s="385"/>
      <c r="W26" s="385"/>
      <c r="X26" s="385"/>
      <c r="Y26" s="385"/>
      <c r="Z26" s="386"/>
      <c r="AA26" s="386"/>
      <c r="AB26" s="386"/>
      <c r="AC26" s="386"/>
      <c r="AD26" s="386"/>
      <c r="AE26" s="386"/>
      <c r="AF26" s="386"/>
      <c r="AG26" s="386" t="s">
        <v>157</v>
      </c>
      <c r="AH26" s="386">
        <v>5</v>
      </c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  <c r="AT26" s="386"/>
      <c r="AU26" s="386"/>
      <c r="AV26" s="386"/>
      <c r="AW26" s="386"/>
      <c r="AX26" s="386"/>
      <c r="AY26" s="386"/>
      <c r="AZ26" s="386"/>
      <c r="BA26" s="386"/>
      <c r="BB26" s="386"/>
      <c r="BC26" s="386"/>
      <c r="BD26" s="386"/>
      <c r="BE26" s="386"/>
      <c r="BF26" s="386"/>
      <c r="BG26" s="386"/>
      <c r="BH26" s="386"/>
    </row>
    <row r="27" spans="1:60" outlineLevel="1" x14ac:dyDescent="0.25">
      <c r="A27" s="377">
        <v>7</v>
      </c>
      <c r="B27" s="378" t="s">
        <v>352</v>
      </c>
      <c r="C27" s="379" t="s">
        <v>353</v>
      </c>
      <c r="D27" s="380" t="s">
        <v>17</v>
      </c>
      <c r="E27" s="381">
        <v>3.9420000000000002</v>
      </c>
      <c r="F27" s="382"/>
      <c r="G27" s="383">
        <f>ROUND(E27*F27,2)</f>
        <v>0</v>
      </c>
      <c r="H27" s="382">
        <v>0</v>
      </c>
      <c r="I27" s="383">
        <f>ROUND(E27*H27,2)</f>
        <v>0</v>
      </c>
      <c r="J27" s="382">
        <v>1847</v>
      </c>
      <c r="K27" s="383">
        <f>ROUND(E27*J27,2)</f>
        <v>7280.87</v>
      </c>
      <c r="L27" s="383">
        <v>21</v>
      </c>
      <c r="M27" s="383">
        <f>G27*(1+L27/100)</f>
        <v>0</v>
      </c>
      <c r="N27" s="381">
        <v>0</v>
      </c>
      <c r="O27" s="381">
        <f>ROUND(E27*N27,2)</f>
        <v>0</v>
      </c>
      <c r="P27" s="381">
        <v>0</v>
      </c>
      <c r="Q27" s="381">
        <f>ROUND(E27*P27,2)</f>
        <v>0</v>
      </c>
      <c r="R27" s="383" t="s">
        <v>152</v>
      </c>
      <c r="S27" s="383" t="s">
        <v>334</v>
      </c>
      <c r="T27" s="384" t="s">
        <v>334</v>
      </c>
      <c r="U27" s="385">
        <v>3.53</v>
      </c>
      <c r="V27" s="385">
        <f>ROUND(E27*U27,2)</f>
        <v>13.92</v>
      </c>
      <c r="W27" s="385"/>
      <c r="X27" s="385" t="s">
        <v>153</v>
      </c>
      <c r="Y27" s="385" t="s">
        <v>154</v>
      </c>
      <c r="Z27" s="386"/>
      <c r="AA27" s="386"/>
      <c r="AB27" s="386"/>
      <c r="AC27" s="386"/>
      <c r="AD27" s="386"/>
      <c r="AE27" s="386"/>
      <c r="AF27" s="386"/>
      <c r="AG27" s="386" t="s">
        <v>155</v>
      </c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  <c r="AT27" s="386"/>
      <c r="AU27" s="386"/>
      <c r="AV27" s="386"/>
      <c r="AW27" s="386"/>
      <c r="AX27" s="386"/>
      <c r="AY27" s="386"/>
      <c r="AZ27" s="386"/>
      <c r="BA27" s="386"/>
      <c r="BB27" s="386"/>
      <c r="BC27" s="386"/>
      <c r="BD27" s="386"/>
      <c r="BE27" s="386"/>
      <c r="BF27" s="386"/>
      <c r="BG27" s="386"/>
      <c r="BH27" s="386"/>
    </row>
    <row r="28" spans="1:60" outlineLevel="2" x14ac:dyDescent="0.25">
      <c r="A28" s="387"/>
      <c r="B28" s="388"/>
      <c r="C28" s="440" t="s">
        <v>354</v>
      </c>
      <c r="D28" s="441"/>
      <c r="E28" s="441"/>
      <c r="F28" s="441"/>
      <c r="G28" s="441"/>
      <c r="H28" s="385"/>
      <c r="I28" s="385"/>
      <c r="J28" s="385"/>
      <c r="K28" s="385"/>
      <c r="L28" s="385"/>
      <c r="M28" s="385"/>
      <c r="N28" s="392"/>
      <c r="O28" s="392"/>
      <c r="P28" s="392"/>
      <c r="Q28" s="392"/>
      <c r="R28" s="385"/>
      <c r="S28" s="385"/>
      <c r="T28" s="385"/>
      <c r="U28" s="385"/>
      <c r="V28" s="385"/>
      <c r="W28" s="385"/>
      <c r="X28" s="385"/>
      <c r="Y28" s="385"/>
      <c r="Z28" s="386"/>
      <c r="AA28" s="386"/>
      <c r="AB28" s="386"/>
      <c r="AC28" s="386"/>
      <c r="AD28" s="386"/>
      <c r="AE28" s="386"/>
      <c r="AF28" s="386"/>
      <c r="AG28" s="386" t="s">
        <v>156</v>
      </c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</row>
    <row r="29" spans="1:60" outlineLevel="2" x14ac:dyDescent="0.25">
      <c r="A29" s="387"/>
      <c r="B29" s="388"/>
      <c r="C29" s="438" t="s">
        <v>355</v>
      </c>
      <c r="D29" s="439"/>
      <c r="E29" s="439"/>
      <c r="F29" s="439"/>
      <c r="G29" s="439"/>
      <c r="H29" s="385"/>
      <c r="I29" s="385"/>
      <c r="J29" s="385"/>
      <c r="K29" s="385"/>
      <c r="L29" s="385"/>
      <c r="M29" s="385"/>
      <c r="N29" s="392"/>
      <c r="O29" s="392"/>
      <c r="P29" s="392"/>
      <c r="Q29" s="392"/>
      <c r="R29" s="385"/>
      <c r="S29" s="385"/>
      <c r="T29" s="385"/>
      <c r="U29" s="385"/>
      <c r="V29" s="385"/>
      <c r="W29" s="385"/>
      <c r="X29" s="385"/>
      <c r="Y29" s="385"/>
      <c r="Z29" s="386"/>
      <c r="AA29" s="386"/>
      <c r="AB29" s="386"/>
      <c r="AC29" s="386"/>
      <c r="AD29" s="386"/>
      <c r="AE29" s="386"/>
      <c r="AF29" s="386"/>
      <c r="AG29" s="386" t="s">
        <v>158</v>
      </c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  <c r="AT29" s="386"/>
      <c r="AU29" s="386"/>
      <c r="AV29" s="386"/>
      <c r="AW29" s="386"/>
      <c r="AX29" s="386"/>
      <c r="AY29" s="386"/>
      <c r="AZ29" s="386"/>
      <c r="BA29" s="386"/>
      <c r="BB29" s="386"/>
      <c r="BC29" s="386"/>
      <c r="BD29" s="386"/>
      <c r="BE29" s="386"/>
      <c r="BF29" s="386"/>
      <c r="BG29" s="386"/>
      <c r="BH29" s="386"/>
    </row>
    <row r="30" spans="1:60" outlineLevel="2" x14ac:dyDescent="0.25">
      <c r="A30" s="387"/>
      <c r="B30" s="388"/>
      <c r="C30" s="389" t="s">
        <v>356</v>
      </c>
      <c r="D30" s="390"/>
      <c r="E30" s="391">
        <v>0.25919999999999999</v>
      </c>
      <c r="F30" s="385"/>
      <c r="G30" s="385"/>
      <c r="H30" s="385"/>
      <c r="I30" s="385"/>
      <c r="J30" s="385"/>
      <c r="K30" s="385"/>
      <c r="L30" s="385"/>
      <c r="M30" s="385"/>
      <c r="N30" s="392"/>
      <c r="O30" s="392"/>
      <c r="P30" s="392"/>
      <c r="Q30" s="392"/>
      <c r="R30" s="385"/>
      <c r="S30" s="385"/>
      <c r="T30" s="385"/>
      <c r="U30" s="385"/>
      <c r="V30" s="385"/>
      <c r="W30" s="385"/>
      <c r="X30" s="385"/>
      <c r="Y30" s="385"/>
      <c r="Z30" s="386"/>
      <c r="AA30" s="386"/>
      <c r="AB30" s="386"/>
      <c r="AC30" s="386"/>
      <c r="AD30" s="386"/>
      <c r="AE30" s="386"/>
      <c r="AF30" s="386"/>
      <c r="AG30" s="386" t="s">
        <v>157</v>
      </c>
      <c r="AH30" s="386">
        <v>0</v>
      </c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AU30" s="386"/>
      <c r="AV30" s="386"/>
      <c r="AW30" s="386"/>
      <c r="AX30" s="386"/>
      <c r="AY30" s="386"/>
      <c r="AZ30" s="386"/>
      <c r="BA30" s="386"/>
      <c r="BB30" s="386"/>
      <c r="BC30" s="386"/>
      <c r="BD30" s="386"/>
      <c r="BE30" s="386"/>
      <c r="BF30" s="386"/>
      <c r="BG30" s="386"/>
      <c r="BH30" s="386"/>
    </row>
    <row r="31" spans="1:60" outlineLevel="3" x14ac:dyDescent="0.25">
      <c r="A31" s="387"/>
      <c r="B31" s="388"/>
      <c r="C31" s="389" t="s">
        <v>357</v>
      </c>
      <c r="D31" s="390"/>
      <c r="E31" s="391">
        <v>1.3608</v>
      </c>
      <c r="F31" s="385"/>
      <c r="G31" s="385"/>
      <c r="H31" s="385"/>
      <c r="I31" s="385"/>
      <c r="J31" s="385"/>
      <c r="K31" s="385"/>
      <c r="L31" s="385"/>
      <c r="M31" s="385"/>
      <c r="N31" s="392"/>
      <c r="O31" s="392"/>
      <c r="P31" s="392"/>
      <c r="Q31" s="392"/>
      <c r="R31" s="385"/>
      <c r="S31" s="385"/>
      <c r="T31" s="385"/>
      <c r="U31" s="385"/>
      <c r="V31" s="385"/>
      <c r="W31" s="385"/>
      <c r="X31" s="385"/>
      <c r="Y31" s="385"/>
      <c r="Z31" s="386"/>
      <c r="AA31" s="386"/>
      <c r="AB31" s="386"/>
      <c r="AC31" s="386"/>
      <c r="AD31" s="386"/>
      <c r="AE31" s="386"/>
      <c r="AF31" s="386"/>
      <c r="AG31" s="386" t="s">
        <v>157</v>
      </c>
      <c r="AH31" s="386">
        <v>0</v>
      </c>
      <c r="AI31" s="386"/>
      <c r="AJ31" s="386"/>
      <c r="AK31" s="386"/>
      <c r="AL31" s="386"/>
      <c r="AM31" s="386"/>
      <c r="AN31" s="386"/>
      <c r="AO31" s="386"/>
      <c r="AP31" s="386"/>
      <c r="AQ31" s="386"/>
      <c r="AR31" s="386"/>
      <c r="AS31" s="386"/>
      <c r="AT31" s="386"/>
      <c r="AU31" s="386"/>
      <c r="AV31" s="386"/>
      <c r="AW31" s="386"/>
      <c r="AX31" s="386"/>
      <c r="AY31" s="386"/>
      <c r="AZ31" s="386"/>
      <c r="BA31" s="386"/>
      <c r="BB31" s="386"/>
      <c r="BC31" s="386"/>
      <c r="BD31" s="386"/>
      <c r="BE31" s="386"/>
      <c r="BF31" s="386"/>
      <c r="BG31" s="386"/>
      <c r="BH31" s="386"/>
    </row>
    <row r="32" spans="1:60" outlineLevel="3" x14ac:dyDescent="0.25">
      <c r="A32" s="387"/>
      <c r="B32" s="388"/>
      <c r="C32" s="389" t="s">
        <v>358</v>
      </c>
      <c r="D32" s="390"/>
      <c r="E32" s="391">
        <v>2.3220000000000001</v>
      </c>
      <c r="F32" s="385"/>
      <c r="G32" s="385"/>
      <c r="H32" s="385"/>
      <c r="I32" s="385"/>
      <c r="J32" s="385"/>
      <c r="K32" s="385"/>
      <c r="L32" s="385"/>
      <c r="M32" s="385"/>
      <c r="N32" s="392"/>
      <c r="O32" s="392"/>
      <c r="P32" s="392"/>
      <c r="Q32" s="392"/>
      <c r="R32" s="385"/>
      <c r="S32" s="385"/>
      <c r="T32" s="385"/>
      <c r="U32" s="385"/>
      <c r="V32" s="385"/>
      <c r="W32" s="385"/>
      <c r="X32" s="385"/>
      <c r="Y32" s="385"/>
      <c r="Z32" s="386"/>
      <c r="AA32" s="386"/>
      <c r="AB32" s="386"/>
      <c r="AC32" s="386"/>
      <c r="AD32" s="386"/>
      <c r="AE32" s="386"/>
      <c r="AF32" s="386"/>
      <c r="AG32" s="386" t="s">
        <v>157</v>
      </c>
      <c r="AH32" s="386">
        <v>0</v>
      </c>
      <c r="AI32" s="386"/>
      <c r="AJ32" s="386"/>
      <c r="AK32" s="386"/>
      <c r="AL32" s="386"/>
      <c r="AM32" s="386"/>
      <c r="AN32" s="386"/>
      <c r="AO32" s="386"/>
      <c r="AP32" s="386"/>
      <c r="AQ32" s="386"/>
      <c r="AR32" s="386"/>
      <c r="AS32" s="386"/>
      <c r="AT32" s="386"/>
      <c r="AU32" s="386"/>
      <c r="AV32" s="386"/>
      <c r="AW32" s="386"/>
      <c r="AX32" s="386"/>
      <c r="AY32" s="386"/>
      <c r="AZ32" s="386"/>
      <c r="BA32" s="386"/>
      <c r="BB32" s="386"/>
      <c r="BC32" s="386"/>
      <c r="BD32" s="386"/>
      <c r="BE32" s="386"/>
      <c r="BF32" s="386"/>
      <c r="BG32" s="386"/>
      <c r="BH32" s="386"/>
    </row>
    <row r="33" spans="1:60" outlineLevel="1" x14ac:dyDescent="0.25">
      <c r="A33" s="377">
        <v>8</v>
      </c>
      <c r="B33" s="378" t="s">
        <v>359</v>
      </c>
      <c r="C33" s="379" t="s">
        <v>360</v>
      </c>
      <c r="D33" s="380" t="s">
        <v>18</v>
      </c>
      <c r="E33" s="381">
        <v>43.8</v>
      </c>
      <c r="F33" s="382"/>
      <c r="G33" s="383">
        <f>ROUND(E33*F33,2)</f>
        <v>0</v>
      </c>
      <c r="H33" s="382">
        <v>14.74</v>
      </c>
      <c r="I33" s="383">
        <f>ROUND(E33*H33,2)</f>
        <v>645.61</v>
      </c>
      <c r="J33" s="382">
        <v>165.26</v>
      </c>
      <c r="K33" s="383">
        <f>ROUND(E33*J33,2)</f>
        <v>7238.39</v>
      </c>
      <c r="L33" s="383">
        <v>21</v>
      </c>
      <c r="M33" s="383">
        <f>G33*(1+L33/100)</f>
        <v>0</v>
      </c>
      <c r="N33" s="381">
        <v>9.7999999999999997E-4</v>
      </c>
      <c r="O33" s="381">
        <f>ROUND(E33*N33,2)</f>
        <v>0.04</v>
      </c>
      <c r="P33" s="381">
        <v>0</v>
      </c>
      <c r="Q33" s="381">
        <f>ROUND(E33*P33,2)</f>
        <v>0</v>
      </c>
      <c r="R33" s="383" t="s">
        <v>152</v>
      </c>
      <c r="S33" s="383" t="s">
        <v>334</v>
      </c>
      <c r="T33" s="384" t="s">
        <v>334</v>
      </c>
      <c r="U33" s="385">
        <v>0.24</v>
      </c>
      <c r="V33" s="385">
        <f>ROUND(E33*U33,2)</f>
        <v>10.51</v>
      </c>
      <c r="W33" s="385"/>
      <c r="X33" s="385" t="s">
        <v>153</v>
      </c>
      <c r="Y33" s="385" t="s">
        <v>154</v>
      </c>
      <c r="Z33" s="386"/>
      <c r="AA33" s="386"/>
      <c r="AB33" s="386"/>
      <c r="AC33" s="386"/>
      <c r="AD33" s="386"/>
      <c r="AE33" s="386"/>
      <c r="AF33" s="386"/>
      <c r="AG33" s="386" t="s">
        <v>155</v>
      </c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AU33" s="386"/>
      <c r="AV33" s="386"/>
      <c r="AW33" s="386"/>
      <c r="AX33" s="386"/>
      <c r="AY33" s="386"/>
      <c r="AZ33" s="386"/>
      <c r="BA33" s="386"/>
      <c r="BB33" s="386"/>
      <c r="BC33" s="386"/>
      <c r="BD33" s="386"/>
      <c r="BE33" s="386"/>
      <c r="BF33" s="386"/>
      <c r="BG33" s="386"/>
      <c r="BH33" s="386"/>
    </row>
    <row r="34" spans="1:60" outlineLevel="2" x14ac:dyDescent="0.25">
      <c r="A34" s="387"/>
      <c r="B34" s="388"/>
      <c r="C34" s="440" t="s">
        <v>168</v>
      </c>
      <c r="D34" s="441"/>
      <c r="E34" s="441"/>
      <c r="F34" s="441"/>
      <c r="G34" s="441"/>
      <c r="H34" s="385"/>
      <c r="I34" s="385"/>
      <c r="J34" s="385"/>
      <c r="K34" s="385"/>
      <c r="L34" s="385"/>
      <c r="M34" s="385"/>
      <c r="N34" s="392"/>
      <c r="O34" s="392"/>
      <c r="P34" s="392"/>
      <c r="Q34" s="392"/>
      <c r="R34" s="385"/>
      <c r="S34" s="385"/>
      <c r="T34" s="385"/>
      <c r="U34" s="385"/>
      <c r="V34" s="385"/>
      <c r="W34" s="385"/>
      <c r="X34" s="385"/>
      <c r="Y34" s="385"/>
      <c r="Z34" s="386"/>
      <c r="AA34" s="386"/>
      <c r="AB34" s="386"/>
      <c r="AC34" s="386"/>
      <c r="AD34" s="386"/>
      <c r="AE34" s="386"/>
      <c r="AF34" s="386"/>
      <c r="AG34" s="386" t="s">
        <v>156</v>
      </c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386"/>
      <c r="AT34" s="386"/>
      <c r="AU34" s="386"/>
      <c r="AV34" s="386"/>
      <c r="AW34" s="386"/>
      <c r="AX34" s="386"/>
      <c r="AY34" s="386"/>
      <c r="AZ34" s="386"/>
      <c r="BA34" s="386"/>
      <c r="BB34" s="386"/>
      <c r="BC34" s="386"/>
      <c r="BD34" s="386"/>
      <c r="BE34" s="386"/>
      <c r="BF34" s="386"/>
      <c r="BG34" s="386"/>
      <c r="BH34" s="386"/>
    </row>
    <row r="35" spans="1:60" outlineLevel="2" x14ac:dyDescent="0.25">
      <c r="A35" s="387"/>
      <c r="B35" s="388"/>
      <c r="C35" s="389" t="s">
        <v>361</v>
      </c>
      <c r="D35" s="390"/>
      <c r="E35" s="391">
        <v>2.88</v>
      </c>
      <c r="F35" s="385"/>
      <c r="G35" s="385"/>
      <c r="H35" s="385"/>
      <c r="I35" s="385"/>
      <c r="J35" s="385"/>
      <c r="K35" s="385"/>
      <c r="L35" s="385"/>
      <c r="M35" s="385"/>
      <c r="N35" s="392"/>
      <c r="O35" s="392"/>
      <c r="P35" s="392"/>
      <c r="Q35" s="392"/>
      <c r="R35" s="385"/>
      <c r="S35" s="385"/>
      <c r="T35" s="385"/>
      <c r="U35" s="385"/>
      <c r="V35" s="385"/>
      <c r="W35" s="385"/>
      <c r="X35" s="385"/>
      <c r="Y35" s="385"/>
      <c r="Z35" s="386"/>
      <c r="AA35" s="386"/>
      <c r="AB35" s="386"/>
      <c r="AC35" s="386"/>
      <c r="AD35" s="386"/>
      <c r="AE35" s="386"/>
      <c r="AF35" s="386"/>
      <c r="AG35" s="386" t="s">
        <v>157</v>
      </c>
      <c r="AH35" s="386">
        <v>0</v>
      </c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/>
      <c r="BF35" s="386"/>
      <c r="BG35" s="386"/>
      <c r="BH35" s="386"/>
    </row>
    <row r="36" spans="1:60" outlineLevel="3" x14ac:dyDescent="0.25">
      <c r="A36" s="387"/>
      <c r="B36" s="388"/>
      <c r="C36" s="389" t="s">
        <v>362</v>
      </c>
      <c r="D36" s="390"/>
      <c r="E36" s="391">
        <v>15.12</v>
      </c>
      <c r="F36" s="385"/>
      <c r="G36" s="385"/>
      <c r="H36" s="385"/>
      <c r="I36" s="385"/>
      <c r="J36" s="385"/>
      <c r="K36" s="385"/>
      <c r="L36" s="385"/>
      <c r="M36" s="385"/>
      <c r="N36" s="392"/>
      <c r="O36" s="392"/>
      <c r="P36" s="392"/>
      <c r="Q36" s="392"/>
      <c r="R36" s="385"/>
      <c r="S36" s="385"/>
      <c r="T36" s="385"/>
      <c r="U36" s="385"/>
      <c r="V36" s="385"/>
      <c r="W36" s="385"/>
      <c r="X36" s="385"/>
      <c r="Y36" s="385"/>
      <c r="Z36" s="386"/>
      <c r="AA36" s="386"/>
      <c r="AB36" s="386"/>
      <c r="AC36" s="386"/>
      <c r="AD36" s="386"/>
      <c r="AE36" s="386"/>
      <c r="AF36" s="386"/>
      <c r="AG36" s="386" t="s">
        <v>157</v>
      </c>
      <c r="AH36" s="386">
        <v>0</v>
      </c>
      <c r="AI36" s="386"/>
      <c r="AJ36" s="386"/>
      <c r="AK36" s="386"/>
      <c r="AL36" s="386"/>
      <c r="AM36" s="386"/>
      <c r="AN36" s="386"/>
      <c r="AO36" s="386"/>
      <c r="AP36" s="386"/>
      <c r="AQ36" s="386"/>
      <c r="AR36" s="386"/>
      <c r="AS36" s="386"/>
      <c r="AT36" s="386"/>
      <c r="AU36" s="386"/>
      <c r="AV36" s="386"/>
      <c r="AW36" s="386"/>
      <c r="AX36" s="386"/>
      <c r="AY36" s="386"/>
      <c r="AZ36" s="386"/>
      <c r="BA36" s="386"/>
      <c r="BB36" s="386"/>
      <c r="BC36" s="386"/>
      <c r="BD36" s="386"/>
      <c r="BE36" s="386"/>
      <c r="BF36" s="386"/>
      <c r="BG36" s="386"/>
      <c r="BH36" s="386"/>
    </row>
    <row r="37" spans="1:60" outlineLevel="3" x14ac:dyDescent="0.25">
      <c r="A37" s="387"/>
      <c r="B37" s="388"/>
      <c r="C37" s="389" t="s">
        <v>363</v>
      </c>
      <c r="D37" s="390"/>
      <c r="E37" s="391">
        <v>25.8</v>
      </c>
      <c r="F37" s="385"/>
      <c r="G37" s="385"/>
      <c r="H37" s="385"/>
      <c r="I37" s="385"/>
      <c r="J37" s="385"/>
      <c r="K37" s="385"/>
      <c r="L37" s="385"/>
      <c r="M37" s="385"/>
      <c r="N37" s="392"/>
      <c r="O37" s="392"/>
      <c r="P37" s="392"/>
      <c r="Q37" s="392"/>
      <c r="R37" s="385"/>
      <c r="S37" s="385"/>
      <c r="T37" s="385"/>
      <c r="U37" s="385"/>
      <c r="V37" s="385"/>
      <c r="W37" s="385"/>
      <c r="X37" s="385"/>
      <c r="Y37" s="385"/>
      <c r="Z37" s="386"/>
      <c r="AA37" s="386"/>
      <c r="AB37" s="386"/>
      <c r="AC37" s="386"/>
      <c r="AD37" s="386"/>
      <c r="AE37" s="386"/>
      <c r="AF37" s="386"/>
      <c r="AG37" s="386" t="s">
        <v>157</v>
      </c>
      <c r="AH37" s="386">
        <v>0</v>
      </c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6"/>
      <c r="AT37" s="386"/>
      <c r="AU37" s="386"/>
      <c r="AV37" s="386"/>
      <c r="AW37" s="386"/>
      <c r="AX37" s="386"/>
      <c r="AY37" s="386"/>
      <c r="AZ37" s="386"/>
      <c r="BA37" s="386"/>
      <c r="BB37" s="386"/>
      <c r="BC37" s="386"/>
      <c r="BD37" s="386"/>
      <c r="BE37" s="386"/>
      <c r="BF37" s="386"/>
      <c r="BG37" s="386"/>
      <c r="BH37" s="386"/>
    </row>
    <row r="38" spans="1:60" outlineLevel="1" x14ac:dyDescent="0.25">
      <c r="A38" s="377">
        <v>9</v>
      </c>
      <c r="B38" s="378" t="s">
        <v>364</v>
      </c>
      <c r="C38" s="379" t="s">
        <v>365</v>
      </c>
      <c r="D38" s="380" t="s">
        <v>18</v>
      </c>
      <c r="E38" s="381">
        <v>43.8</v>
      </c>
      <c r="F38" s="382"/>
      <c r="G38" s="383">
        <f>ROUND(E38*F38,2)</f>
        <v>0</v>
      </c>
      <c r="H38" s="382">
        <v>0</v>
      </c>
      <c r="I38" s="383">
        <f>ROUND(E38*H38,2)</f>
        <v>0</v>
      </c>
      <c r="J38" s="382">
        <v>40.200000000000003</v>
      </c>
      <c r="K38" s="383">
        <f>ROUND(E38*J38,2)</f>
        <v>1760.76</v>
      </c>
      <c r="L38" s="383">
        <v>21</v>
      </c>
      <c r="M38" s="383">
        <f>G38*(1+L38/100)</f>
        <v>0</v>
      </c>
      <c r="N38" s="381">
        <v>0</v>
      </c>
      <c r="O38" s="381">
        <f>ROUND(E38*N38,2)</f>
        <v>0</v>
      </c>
      <c r="P38" s="381">
        <v>0</v>
      </c>
      <c r="Q38" s="381">
        <f>ROUND(E38*P38,2)</f>
        <v>0</v>
      </c>
      <c r="R38" s="383" t="s">
        <v>152</v>
      </c>
      <c r="S38" s="383" t="s">
        <v>334</v>
      </c>
      <c r="T38" s="384" t="s">
        <v>334</v>
      </c>
      <c r="U38" s="385">
        <v>7.0000000000000007E-2</v>
      </c>
      <c r="V38" s="385">
        <f>ROUND(E38*U38,2)</f>
        <v>3.07</v>
      </c>
      <c r="W38" s="385"/>
      <c r="X38" s="385" t="s">
        <v>153</v>
      </c>
      <c r="Y38" s="385" t="s">
        <v>154</v>
      </c>
      <c r="Z38" s="386"/>
      <c r="AA38" s="386"/>
      <c r="AB38" s="386"/>
      <c r="AC38" s="386"/>
      <c r="AD38" s="386"/>
      <c r="AE38" s="386"/>
      <c r="AF38" s="386"/>
      <c r="AG38" s="386" t="s">
        <v>155</v>
      </c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</row>
    <row r="39" spans="1:60" outlineLevel="2" x14ac:dyDescent="0.25">
      <c r="A39" s="387"/>
      <c r="B39" s="388"/>
      <c r="C39" s="440" t="s">
        <v>169</v>
      </c>
      <c r="D39" s="441"/>
      <c r="E39" s="441"/>
      <c r="F39" s="441"/>
      <c r="G39" s="441"/>
      <c r="H39" s="385"/>
      <c r="I39" s="385"/>
      <c r="J39" s="385"/>
      <c r="K39" s="385"/>
      <c r="L39" s="385"/>
      <c r="M39" s="385"/>
      <c r="N39" s="392"/>
      <c r="O39" s="392"/>
      <c r="P39" s="392"/>
      <c r="Q39" s="392"/>
      <c r="R39" s="385"/>
      <c r="S39" s="385"/>
      <c r="T39" s="385"/>
      <c r="U39" s="385"/>
      <c r="V39" s="385"/>
      <c r="W39" s="385"/>
      <c r="X39" s="385"/>
      <c r="Y39" s="385"/>
      <c r="Z39" s="386"/>
      <c r="AA39" s="386"/>
      <c r="AB39" s="386"/>
      <c r="AC39" s="386"/>
      <c r="AD39" s="386"/>
      <c r="AE39" s="386"/>
      <c r="AF39" s="386"/>
      <c r="AG39" s="386" t="s">
        <v>156</v>
      </c>
      <c r="AH39" s="386"/>
      <c r="AI39" s="386"/>
      <c r="AJ39" s="386"/>
      <c r="AK39" s="386"/>
      <c r="AL39" s="386"/>
      <c r="AM39" s="386"/>
      <c r="AN39" s="386"/>
      <c r="AO39" s="386"/>
      <c r="AP39" s="386"/>
      <c r="AQ39" s="386"/>
      <c r="AR39" s="386"/>
      <c r="AS39" s="386"/>
      <c r="AT39" s="386"/>
      <c r="AU39" s="386"/>
      <c r="AV39" s="386"/>
      <c r="AW39" s="386"/>
      <c r="AX39" s="386"/>
      <c r="AY39" s="386"/>
      <c r="AZ39" s="386"/>
      <c r="BA39" s="386"/>
      <c r="BB39" s="386"/>
      <c r="BC39" s="386"/>
      <c r="BD39" s="386"/>
      <c r="BE39" s="386"/>
      <c r="BF39" s="386"/>
      <c r="BG39" s="386"/>
      <c r="BH39" s="386"/>
    </row>
    <row r="40" spans="1:60" outlineLevel="2" x14ac:dyDescent="0.25">
      <c r="A40" s="387"/>
      <c r="B40" s="388"/>
      <c r="C40" s="389" t="s">
        <v>366</v>
      </c>
      <c r="D40" s="390"/>
      <c r="E40" s="391">
        <v>43.8</v>
      </c>
      <c r="F40" s="385"/>
      <c r="G40" s="385"/>
      <c r="H40" s="385"/>
      <c r="I40" s="385"/>
      <c r="J40" s="385"/>
      <c r="K40" s="385"/>
      <c r="L40" s="385"/>
      <c r="M40" s="385"/>
      <c r="N40" s="392"/>
      <c r="O40" s="392"/>
      <c r="P40" s="392"/>
      <c r="Q40" s="392"/>
      <c r="R40" s="385"/>
      <c r="S40" s="385"/>
      <c r="T40" s="385"/>
      <c r="U40" s="385"/>
      <c r="V40" s="385"/>
      <c r="W40" s="385"/>
      <c r="X40" s="385"/>
      <c r="Y40" s="385"/>
      <c r="Z40" s="386"/>
      <c r="AA40" s="386"/>
      <c r="AB40" s="386"/>
      <c r="AC40" s="386"/>
      <c r="AD40" s="386"/>
      <c r="AE40" s="386"/>
      <c r="AF40" s="386"/>
      <c r="AG40" s="386" t="s">
        <v>157</v>
      </c>
      <c r="AH40" s="386">
        <v>5</v>
      </c>
      <c r="AI40" s="386"/>
      <c r="AJ40" s="386"/>
      <c r="AK40" s="386"/>
      <c r="AL40" s="386"/>
      <c r="AM40" s="386"/>
      <c r="AN40" s="386"/>
      <c r="AO40" s="386"/>
      <c r="AP40" s="386"/>
      <c r="AQ40" s="386"/>
      <c r="AR40" s="386"/>
      <c r="AS40" s="386"/>
      <c r="AT40" s="386"/>
      <c r="AU40" s="386"/>
      <c r="AV40" s="386"/>
      <c r="AW40" s="386"/>
      <c r="AX40" s="386"/>
      <c r="AY40" s="386"/>
      <c r="AZ40" s="386"/>
      <c r="BA40" s="386"/>
      <c r="BB40" s="386"/>
      <c r="BC40" s="386"/>
      <c r="BD40" s="386"/>
      <c r="BE40" s="386"/>
      <c r="BF40" s="386"/>
      <c r="BG40" s="386"/>
      <c r="BH40" s="386"/>
    </row>
    <row r="41" spans="1:60" outlineLevel="1" x14ac:dyDescent="0.25">
      <c r="A41" s="377">
        <v>10</v>
      </c>
      <c r="B41" s="378" t="s">
        <v>367</v>
      </c>
      <c r="C41" s="379" t="s">
        <v>368</v>
      </c>
      <c r="D41" s="380" t="s">
        <v>17</v>
      </c>
      <c r="E41" s="381">
        <v>19.71</v>
      </c>
      <c r="F41" s="382"/>
      <c r="G41" s="383">
        <f>ROUND(E41*F41,2)</f>
        <v>0</v>
      </c>
      <c r="H41" s="382">
        <v>0</v>
      </c>
      <c r="I41" s="383">
        <f>ROUND(E41*H41,2)</f>
        <v>0</v>
      </c>
      <c r="J41" s="382">
        <v>187</v>
      </c>
      <c r="K41" s="383">
        <f>ROUND(E41*J41,2)</f>
        <v>3685.77</v>
      </c>
      <c r="L41" s="383">
        <v>21</v>
      </c>
      <c r="M41" s="383">
        <f>G41*(1+L41/100)</f>
        <v>0</v>
      </c>
      <c r="N41" s="381">
        <v>0</v>
      </c>
      <c r="O41" s="381">
        <f>ROUND(E41*N41,2)</f>
        <v>0</v>
      </c>
      <c r="P41" s="381">
        <v>0</v>
      </c>
      <c r="Q41" s="381">
        <f>ROUND(E41*P41,2)</f>
        <v>0</v>
      </c>
      <c r="R41" s="383" t="s">
        <v>152</v>
      </c>
      <c r="S41" s="383" t="s">
        <v>334</v>
      </c>
      <c r="T41" s="384" t="s">
        <v>334</v>
      </c>
      <c r="U41" s="385">
        <v>0.35</v>
      </c>
      <c r="V41" s="385">
        <f>ROUND(E41*U41,2)</f>
        <v>6.9</v>
      </c>
      <c r="W41" s="385"/>
      <c r="X41" s="385" t="s">
        <v>153</v>
      </c>
      <c r="Y41" s="385" t="s">
        <v>154</v>
      </c>
      <c r="Z41" s="386"/>
      <c r="AA41" s="386"/>
      <c r="AB41" s="386"/>
      <c r="AC41" s="386"/>
      <c r="AD41" s="386"/>
      <c r="AE41" s="386"/>
      <c r="AF41" s="386"/>
      <c r="AG41" s="386" t="s">
        <v>155</v>
      </c>
      <c r="AH41" s="386"/>
      <c r="AI41" s="386"/>
      <c r="AJ41" s="386"/>
      <c r="AK41" s="386"/>
      <c r="AL41" s="386"/>
      <c r="AM41" s="386"/>
      <c r="AN41" s="386"/>
      <c r="AO41" s="386"/>
      <c r="AP41" s="386"/>
      <c r="AQ41" s="386"/>
      <c r="AR41" s="386"/>
      <c r="AS41" s="386"/>
      <c r="AT41" s="386"/>
      <c r="AU41" s="386"/>
      <c r="AV41" s="386"/>
      <c r="AW41" s="386"/>
      <c r="AX41" s="386"/>
      <c r="AY41" s="386"/>
      <c r="AZ41" s="386"/>
      <c r="BA41" s="386"/>
      <c r="BB41" s="386"/>
      <c r="BC41" s="386"/>
      <c r="BD41" s="386"/>
      <c r="BE41" s="386"/>
      <c r="BF41" s="386"/>
      <c r="BG41" s="386"/>
      <c r="BH41" s="386"/>
    </row>
    <row r="42" spans="1:60" outlineLevel="2" x14ac:dyDescent="0.25">
      <c r="A42" s="387"/>
      <c r="B42" s="388"/>
      <c r="C42" s="440" t="s">
        <v>164</v>
      </c>
      <c r="D42" s="441"/>
      <c r="E42" s="441"/>
      <c r="F42" s="441"/>
      <c r="G42" s="441"/>
      <c r="H42" s="385"/>
      <c r="I42" s="385"/>
      <c r="J42" s="385"/>
      <c r="K42" s="385"/>
      <c r="L42" s="385"/>
      <c r="M42" s="385"/>
      <c r="N42" s="392"/>
      <c r="O42" s="392"/>
      <c r="P42" s="392"/>
      <c r="Q42" s="392"/>
      <c r="R42" s="385"/>
      <c r="S42" s="385"/>
      <c r="T42" s="385"/>
      <c r="U42" s="385"/>
      <c r="V42" s="385"/>
      <c r="W42" s="385"/>
      <c r="X42" s="385"/>
      <c r="Y42" s="385"/>
      <c r="Z42" s="386"/>
      <c r="AA42" s="386"/>
      <c r="AB42" s="386"/>
      <c r="AC42" s="386"/>
      <c r="AD42" s="386"/>
      <c r="AE42" s="386"/>
      <c r="AF42" s="386"/>
      <c r="AG42" s="386" t="s">
        <v>156</v>
      </c>
      <c r="AH42" s="386"/>
      <c r="AI42" s="386"/>
      <c r="AJ42" s="386"/>
      <c r="AK42" s="386"/>
      <c r="AL42" s="386"/>
      <c r="AM42" s="386"/>
      <c r="AN42" s="386"/>
      <c r="AO42" s="386"/>
      <c r="AP42" s="386"/>
      <c r="AQ42" s="386"/>
      <c r="AR42" s="386"/>
      <c r="AS42" s="386"/>
      <c r="AT42" s="386"/>
      <c r="AU42" s="386"/>
      <c r="AV42" s="386"/>
      <c r="AW42" s="386"/>
      <c r="AX42" s="386"/>
      <c r="AY42" s="386"/>
      <c r="AZ42" s="386"/>
      <c r="BA42" s="393" t="str">
        <f>C42</f>
        <v>bez naložení do dopravní nádoby, ale s vyprázdněním dopravní nádoby na hromadu nebo na dopravní prostředek,</v>
      </c>
      <c r="BB42" s="386"/>
      <c r="BC42" s="386"/>
      <c r="BD42" s="386"/>
      <c r="BE42" s="386"/>
      <c r="BF42" s="386"/>
      <c r="BG42" s="386"/>
      <c r="BH42" s="386"/>
    </row>
    <row r="43" spans="1:60" outlineLevel="2" x14ac:dyDescent="0.25">
      <c r="A43" s="387"/>
      <c r="B43" s="388"/>
      <c r="C43" s="389" t="s">
        <v>369</v>
      </c>
      <c r="D43" s="390"/>
      <c r="E43" s="391">
        <v>1.296</v>
      </c>
      <c r="F43" s="385"/>
      <c r="G43" s="385"/>
      <c r="H43" s="385"/>
      <c r="I43" s="385"/>
      <c r="J43" s="385"/>
      <c r="K43" s="385"/>
      <c r="L43" s="385"/>
      <c r="M43" s="385"/>
      <c r="N43" s="392"/>
      <c r="O43" s="392"/>
      <c r="P43" s="392"/>
      <c r="Q43" s="392"/>
      <c r="R43" s="385"/>
      <c r="S43" s="385"/>
      <c r="T43" s="385"/>
      <c r="U43" s="385"/>
      <c r="V43" s="385"/>
      <c r="W43" s="385"/>
      <c r="X43" s="385"/>
      <c r="Y43" s="385"/>
      <c r="Z43" s="386"/>
      <c r="AA43" s="386"/>
      <c r="AB43" s="386"/>
      <c r="AC43" s="386"/>
      <c r="AD43" s="386"/>
      <c r="AE43" s="386"/>
      <c r="AF43" s="386"/>
      <c r="AG43" s="386" t="s">
        <v>157</v>
      </c>
      <c r="AH43" s="386">
        <v>0</v>
      </c>
      <c r="AI43" s="386"/>
      <c r="AJ43" s="386"/>
      <c r="AK43" s="386"/>
      <c r="AL43" s="386"/>
      <c r="AM43" s="386"/>
      <c r="AN43" s="386"/>
      <c r="AO43" s="386"/>
      <c r="AP43" s="386"/>
      <c r="AQ43" s="386"/>
      <c r="AR43" s="386"/>
      <c r="AS43" s="386"/>
      <c r="AT43" s="386"/>
      <c r="AU43" s="386"/>
      <c r="AV43" s="386"/>
      <c r="AW43" s="386"/>
      <c r="AX43" s="386"/>
      <c r="AY43" s="386"/>
      <c r="AZ43" s="386"/>
      <c r="BA43" s="386"/>
      <c r="BB43" s="386"/>
      <c r="BC43" s="386"/>
      <c r="BD43" s="386"/>
      <c r="BE43" s="386"/>
      <c r="BF43" s="386"/>
      <c r="BG43" s="386"/>
      <c r="BH43" s="386"/>
    </row>
    <row r="44" spans="1:60" outlineLevel="3" x14ac:dyDescent="0.25">
      <c r="A44" s="387"/>
      <c r="B44" s="388"/>
      <c r="C44" s="389" t="s">
        <v>370</v>
      </c>
      <c r="D44" s="390"/>
      <c r="E44" s="391">
        <v>6.8040000000000003</v>
      </c>
      <c r="F44" s="385"/>
      <c r="G44" s="385"/>
      <c r="H44" s="385"/>
      <c r="I44" s="385"/>
      <c r="J44" s="385"/>
      <c r="K44" s="385"/>
      <c r="L44" s="385"/>
      <c r="M44" s="385"/>
      <c r="N44" s="392"/>
      <c r="O44" s="392"/>
      <c r="P44" s="392"/>
      <c r="Q44" s="392"/>
      <c r="R44" s="385"/>
      <c r="S44" s="385"/>
      <c r="T44" s="385"/>
      <c r="U44" s="385"/>
      <c r="V44" s="385"/>
      <c r="W44" s="385"/>
      <c r="X44" s="385"/>
      <c r="Y44" s="385"/>
      <c r="Z44" s="386"/>
      <c r="AA44" s="386"/>
      <c r="AB44" s="386"/>
      <c r="AC44" s="386"/>
      <c r="AD44" s="386"/>
      <c r="AE44" s="386"/>
      <c r="AF44" s="386"/>
      <c r="AG44" s="386" t="s">
        <v>157</v>
      </c>
      <c r="AH44" s="386">
        <v>0</v>
      </c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386"/>
      <c r="AT44" s="386"/>
      <c r="AU44" s="386"/>
      <c r="AV44" s="386"/>
      <c r="AW44" s="386"/>
      <c r="AX44" s="386"/>
      <c r="AY44" s="386"/>
      <c r="AZ44" s="386"/>
      <c r="BA44" s="386"/>
      <c r="BB44" s="386"/>
      <c r="BC44" s="386"/>
      <c r="BD44" s="386"/>
      <c r="BE44" s="386"/>
      <c r="BF44" s="386"/>
      <c r="BG44" s="386"/>
      <c r="BH44" s="386"/>
    </row>
    <row r="45" spans="1:60" outlineLevel="3" x14ac:dyDescent="0.25">
      <c r="A45" s="387"/>
      <c r="B45" s="388"/>
      <c r="C45" s="389" t="s">
        <v>371</v>
      </c>
      <c r="D45" s="390"/>
      <c r="E45" s="391">
        <v>11.61</v>
      </c>
      <c r="F45" s="385"/>
      <c r="G45" s="385"/>
      <c r="H45" s="385"/>
      <c r="I45" s="385"/>
      <c r="J45" s="385"/>
      <c r="K45" s="385"/>
      <c r="L45" s="385"/>
      <c r="M45" s="385"/>
      <c r="N45" s="392"/>
      <c r="O45" s="392"/>
      <c r="P45" s="392"/>
      <c r="Q45" s="392"/>
      <c r="R45" s="385"/>
      <c r="S45" s="385"/>
      <c r="T45" s="385"/>
      <c r="U45" s="385"/>
      <c r="V45" s="385"/>
      <c r="W45" s="385"/>
      <c r="X45" s="385"/>
      <c r="Y45" s="385"/>
      <c r="Z45" s="386"/>
      <c r="AA45" s="386"/>
      <c r="AB45" s="386"/>
      <c r="AC45" s="386"/>
      <c r="AD45" s="386"/>
      <c r="AE45" s="386"/>
      <c r="AF45" s="386"/>
      <c r="AG45" s="386" t="s">
        <v>157</v>
      </c>
      <c r="AH45" s="386">
        <v>0</v>
      </c>
      <c r="AI45" s="386"/>
      <c r="AJ45" s="386"/>
      <c r="AK45" s="386"/>
      <c r="AL45" s="386"/>
      <c r="AM45" s="386"/>
      <c r="AN45" s="386"/>
      <c r="AO45" s="386"/>
      <c r="AP45" s="386"/>
      <c r="AQ45" s="386"/>
      <c r="AR45" s="386"/>
      <c r="AS45" s="386"/>
      <c r="AT45" s="386"/>
      <c r="AU45" s="386"/>
      <c r="AV45" s="386"/>
      <c r="AW45" s="386"/>
      <c r="AX45" s="386"/>
      <c r="AY45" s="386"/>
      <c r="AZ45" s="386"/>
      <c r="BA45" s="386"/>
      <c r="BB45" s="386"/>
      <c r="BC45" s="386"/>
      <c r="BD45" s="386"/>
      <c r="BE45" s="386"/>
      <c r="BF45" s="386"/>
      <c r="BG45" s="386"/>
      <c r="BH45" s="386"/>
    </row>
    <row r="46" spans="1:60" outlineLevel="1" x14ac:dyDescent="0.25">
      <c r="A46" s="377">
        <v>11</v>
      </c>
      <c r="B46" s="378" t="s">
        <v>89</v>
      </c>
      <c r="C46" s="379" t="s">
        <v>166</v>
      </c>
      <c r="D46" s="380" t="s">
        <v>17</v>
      </c>
      <c r="E46" s="381">
        <v>3.0417700000000001</v>
      </c>
      <c r="F46" s="382"/>
      <c r="G46" s="383">
        <f>ROUND(E46*F46,2)</f>
        <v>0</v>
      </c>
      <c r="H46" s="382">
        <v>0</v>
      </c>
      <c r="I46" s="383">
        <f>ROUND(E46*H46,2)</f>
        <v>0</v>
      </c>
      <c r="J46" s="382">
        <v>321.5</v>
      </c>
      <c r="K46" s="383">
        <f>ROUND(E46*J46,2)</f>
        <v>977.93</v>
      </c>
      <c r="L46" s="383">
        <v>21</v>
      </c>
      <c r="M46" s="383">
        <f>G46*(1+L46/100)</f>
        <v>0</v>
      </c>
      <c r="N46" s="381">
        <v>0</v>
      </c>
      <c r="O46" s="381">
        <f>ROUND(E46*N46,2)</f>
        <v>0</v>
      </c>
      <c r="P46" s="381">
        <v>0</v>
      </c>
      <c r="Q46" s="381">
        <f>ROUND(E46*P46,2)</f>
        <v>0</v>
      </c>
      <c r="R46" s="383" t="s">
        <v>152</v>
      </c>
      <c r="S46" s="383" t="s">
        <v>334</v>
      </c>
      <c r="T46" s="384" t="s">
        <v>334</v>
      </c>
      <c r="U46" s="385">
        <v>0.01</v>
      </c>
      <c r="V46" s="385">
        <f>ROUND(E46*U46,2)</f>
        <v>0.03</v>
      </c>
      <c r="W46" s="385"/>
      <c r="X46" s="385" t="s">
        <v>153</v>
      </c>
      <c r="Y46" s="385" t="s">
        <v>154</v>
      </c>
      <c r="Z46" s="386"/>
      <c r="AA46" s="386"/>
      <c r="AB46" s="386"/>
      <c r="AC46" s="386"/>
      <c r="AD46" s="386"/>
      <c r="AE46" s="386"/>
      <c r="AF46" s="386"/>
      <c r="AG46" s="386" t="s">
        <v>181</v>
      </c>
      <c r="AH46" s="386"/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  <c r="AT46" s="386"/>
      <c r="AU46" s="386"/>
      <c r="AV46" s="386"/>
      <c r="AW46" s="386"/>
      <c r="AX46" s="386"/>
      <c r="AY46" s="386"/>
      <c r="AZ46" s="386"/>
      <c r="BA46" s="386"/>
      <c r="BB46" s="386"/>
      <c r="BC46" s="386"/>
      <c r="BD46" s="386"/>
      <c r="BE46" s="386"/>
      <c r="BF46" s="386"/>
      <c r="BG46" s="386"/>
      <c r="BH46" s="386"/>
    </row>
    <row r="47" spans="1:60" outlineLevel="2" x14ac:dyDescent="0.25">
      <c r="A47" s="387"/>
      <c r="B47" s="388"/>
      <c r="C47" s="440" t="s">
        <v>165</v>
      </c>
      <c r="D47" s="441"/>
      <c r="E47" s="441"/>
      <c r="F47" s="441"/>
      <c r="G47" s="441"/>
      <c r="H47" s="385"/>
      <c r="I47" s="385"/>
      <c r="J47" s="385"/>
      <c r="K47" s="385"/>
      <c r="L47" s="385"/>
      <c r="M47" s="385"/>
      <c r="N47" s="392"/>
      <c r="O47" s="392"/>
      <c r="P47" s="392"/>
      <c r="Q47" s="392"/>
      <c r="R47" s="385"/>
      <c r="S47" s="385"/>
      <c r="T47" s="385"/>
      <c r="U47" s="385"/>
      <c r="V47" s="385"/>
      <c r="W47" s="385"/>
      <c r="X47" s="385"/>
      <c r="Y47" s="385"/>
      <c r="Z47" s="386"/>
      <c r="AA47" s="386"/>
      <c r="AB47" s="386"/>
      <c r="AC47" s="386"/>
      <c r="AD47" s="386"/>
      <c r="AE47" s="386"/>
      <c r="AF47" s="386"/>
      <c r="AG47" s="386" t="s">
        <v>156</v>
      </c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6"/>
      <c r="AT47" s="386"/>
      <c r="AU47" s="386"/>
      <c r="AV47" s="386"/>
      <c r="AW47" s="386"/>
      <c r="AX47" s="386"/>
      <c r="AY47" s="386"/>
      <c r="AZ47" s="386"/>
      <c r="BA47" s="386"/>
      <c r="BB47" s="386"/>
      <c r="BC47" s="386"/>
      <c r="BD47" s="386"/>
      <c r="BE47" s="386"/>
      <c r="BF47" s="386"/>
      <c r="BG47" s="386"/>
      <c r="BH47" s="386"/>
    </row>
    <row r="48" spans="1:60" outlineLevel="2" x14ac:dyDescent="0.25">
      <c r="A48" s="387"/>
      <c r="B48" s="388"/>
      <c r="C48" s="389" t="s">
        <v>372</v>
      </c>
      <c r="D48" s="390"/>
      <c r="E48" s="391">
        <v>19.71</v>
      </c>
      <c r="F48" s="385"/>
      <c r="G48" s="385"/>
      <c r="H48" s="385"/>
      <c r="I48" s="385"/>
      <c r="J48" s="385"/>
      <c r="K48" s="385"/>
      <c r="L48" s="385"/>
      <c r="M48" s="385"/>
      <c r="N48" s="392"/>
      <c r="O48" s="392"/>
      <c r="P48" s="392"/>
      <c r="Q48" s="392"/>
      <c r="R48" s="385"/>
      <c r="S48" s="385"/>
      <c r="T48" s="385"/>
      <c r="U48" s="385"/>
      <c r="V48" s="385"/>
      <c r="W48" s="385"/>
      <c r="X48" s="385"/>
      <c r="Y48" s="385"/>
      <c r="Z48" s="386"/>
      <c r="AA48" s="386"/>
      <c r="AB48" s="386"/>
      <c r="AC48" s="386"/>
      <c r="AD48" s="386"/>
      <c r="AE48" s="386"/>
      <c r="AF48" s="386"/>
      <c r="AG48" s="386" t="s">
        <v>157</v>
      </c>
      <c r="AH48" s="386">
        <v>0</v>
      </c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</row>
    <row r="49" spans="1:60" outlineLevel="3" x14ac:dyDescent="0.25">
      <c r="A49" s="387"/>
      <c r="B49" s="388"/>
      <c r="C49" s="389" t="s">
        <v>373</v>
      </c>
      <c r="D49" s="390"/>
      <c r="E49" s="391">
        <v>-7.0382300000000004</v>
      </c>
      <c r="F49" s="385"/>
      <c r="G49" s="385"/>
      <c r="H49" s="385"/>
      <c r="I49" s="385"/>
      <c r="J49" s="385"/>
      <c r="K49" s="385"/>
      <c r="L49" s="385"/>
      <c r="M49" s="385"/>
      <c r="N49" s="392"/>
      <c r="O49" s="392"/>
      <c r="P49" s="392"/>
      <c r="Q49" s="392"/>
      <c r="R49" s="385"/>
      <c r="S49" s="385"/>
      <c r="T49" s="385"/>
      <c r="U49" s="385"/>
      <c r="V49" s="385"/>
      <c r="W49" s="385"/>
      <c r="X49" s="385"/>
      <c r="Y49" s="385"/>
      <c r="Z49" s="386"/>
      <c r="AA49" s="386"/>
      <c r="AB49" s="386"/>
      <c r="AC49" s="386"/>
      <c r="AD49" s="386"/>
      <c r="AE49" s="386"/>
      <c r="AF49" s="386"/>
      <c r="AG49" s="386" t="s">
        <v>157</v>
      </c>
      <c r="AH49" s="386">
        <v>0</v>
      </c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</row>
    <row r="50" spans="1:60" outlineLevel="3" x14ac:dyDescent="0.25">
      <c r="A50" s="387"/>
      <c r="B50" s="388"/>
      <c r="C50" s="389" t="s">
        <v>374</v>
      </c>
      <c r="D50" s="390"/>
      <c r="E50" s="391">
        <v>-9.6300000000000008</v>
      </c>
      <c r="F50" s="385"/>
      <c r="G50" s="385"/>
      <c r="H50" s="385"/>
      <c r="I50" s="385"/>
      <c r="J50" s="385"/>
      <c r="K50" s="385"/>
      <c r="L50" s="385"/>
      <c r="M50" s="385"/>
      <c r="N50" s="392"/>
      <c r="O50" s="392"/>
      <c r="P50" s="392"/>
      <c r="Q50" s="392"/>
      <c r="R50" s="385"/>
      <c r="S50" s="385"/>
      <c r="T50" s="385"/>
      <c r="U50" s="385"/>
      <c r="V50" s="385"/>
      <c r="W50" s="385"/>
      <c r="X50" s="385"/>
      <c r="Y50" s="385"/>
      <c r="Z50" s="386"/>
      <c r="AA50" s="386"/>
      <c r="AB50" s="386"/>
      <c r="AC50" s="386"/>
      <c r="AD50" s="386"/>
      <c r="AE50" s="386"/>
      <c r="AF50" s="386"/>
      <c r="AG50" s="386" t="s">
        <v>157</v>
      </c>
      <c r="AH50" s="386">
        <v>0</v>
      </c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/>
    </row>
    <row r="51" spans="1:60" outlineLevel="1" x14ac:dyDescent="0.25">
      <c r="A51" s="377">
        <v>12</v>
      </c>
      <c r="B51" s="378" t="s">
        <v>76</v>
      </c>
      <c r="C51" s="379" t="s">
        <v>171</v>
      </c>
      <c r="D51" s="380" t="s">
        <v>17</v>
      </c>
      <c r="E51" s="381">
        <v>9.6300000000000008</v>
      </c>
      <c r="F51" s="382"/>
      <c r="G51" s="383">
        <f>ROUND(E51*F51,2)</f>
        <v>0</v>
      </c>
      <c r="H51" s="382">
        <v>0</v>
      </c>
      <c r="I51" s="383">
        <f>ROUND(E51*H51,2)</f>
        <v>0</v>
      </c>
      <c r="J51" s="382">
        <v>171</v>
      </c>
      <c r="K51" s="383">
        <f>ROUND(E51*J51,2)</f>
        <v>1646.73</v>
      </c>
      <c r="L51" s="383">
        <v>21</v>
      </c>
      <c r="M51" s="383">
        <f>G51*(1+L51/100)</f>
        <v>0</v>
      </c>
      <c r="N51" s="381">
        <v>0</v>
      </c>
      <c r="O51" s="381">
        <f>ROUND(E51*N51,2)</f>
        <v>0</v>
      </c>
      <c r="P51" s="381">
        <v>0</v>
      </c>
      <c r="Q51" s="381">
        <f>ROUND(E51*P51,2)</f>
        <v>0</v>
      </c>
      <c r="R51" s="383" t="s">
        <v>152</v>
      </c>
      <c r="S51" s="383" t="s">
        <v>334</v>
      </c>
      <c r="T51" s="384" t="s">
        <v>334</v>
      </c>
      <c r="U51" s="385">
        <v>0.2</v>
      </c>
      <c r="V51" s="385">
        <f>ROUND(E51*U51,2)</f>
        <v>1.93</v>
      </c>
      <c r="W51" s="385"/>
      <c r="X51" s="385" t="s">
        <v>153</v>
      </c>
      <c r="Y51" s="385" t="s">
        <v>154</v>
      </c>
      <c r="Z51" s="386"/>
      <c r="AA51" s="386"/>
      <c r="AB51" s="386"/>
      <c r="AC51" s="386"/>
      <c r="AD51" s="386"/>
      <c r="AE51" s="386"/>
      <c r="AF51" s="386"/>
      <c r="AG51" s="386" t="s">
        <v>155</v>
      </c>
      <c r="AH51" s="386"/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6"/>
      <c r="AT51" s="386"/>
      <c r="AU51" s="386"/>
      <c r="AV51" s="386"/>
      <c r="AW51" s="386"/>
      <c r="AX51" s="386"/>
      <c r="AY51" s="386"/>
      <c r="AZ51" s="386"/>
      <c r="BA51" s="386"/>
      <c r="BB51" s="386"/>
      <c r="BC51" s="386"/>
      <c r="BD51" s="386"/>
      <c r="BE51" s="386"/>
      <c r="BF51" s="386"/>
      <c r="BG51" s="386"/>
      <c r="BH51" s="386"/>
    </row>
    <row r="52" spans="1:60" outlineLevel="2" x14ac:dyDescent="0.25">
      <c r="A52" s="387"/>
      <c r="B52" s="388"/>
      <c r="C52" s="440" t="s">
        <v>172</v>
      </c>
      <c r="D52" s="441"/>
      <c r="E52" s="441"/>
      <c r="F52" s="441"/>
      <c r="G52" s="441"/>
      <c r="H52" s="385"/>
      <c r="I52" s="385"/>
      <c r="J52" s="385"/>
      <c r="K52" s="385"/>
      <c r="L52" s="385"/>
      <c r="M52" s="385"/>
      <c r="N52" s="392"/>
      <c r="O52" s="392"/>
      <c r="P52" s="392"/>
      <c r="Q52" s="392"/>
      <c r="R52" s="385"/>
      <c r="S52" s="385"/>
      <c r="T52" s="385"/>
      <c r="U52" s="385"/>
      <c r="V52" s="385"/>
      <c r="W52" s="385"/>
      <c r="X52" s="385"/>
      <c r="Y52" s="385"/>
      <c r="Z52" s="386"/>
      <c r="AA52" s="386"/>
      <c r="AB52" s="386"/>
      <c r="AC52" s="386"/>
      <c r="AD52" s="386"/>
      <c r="AE52" s="386"/>
      <c r="AF52" s="386"/>
      <c r="AG52" s="386" t="s">
        <v>156</v>
      </c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386"/>
      <c r="AT52" s="386"/>
      <c r="AU52" s="386"/>
      <c r="AV52" s="386"/>
      <c r="AW52" s="386"/>
      <c r="AX52" s="386"/>
      <c r="AY52" s="386"/>
      <c r="AZ52" s="386"/>
      <c r="BA52" s="386"/>
      <c r="BB52" s="386"/>
      <c r="BC52" s="386"/>
      <c r="BD52" s="386"/>
      <c r="BE52" s="386"/>
      <c r="BF52" s="386"/>
      <c r="BG52" s="386"/>
      <c r="BH52" s="386"/>
    </row>
    <row r="53" spans="1:60" outlineLevel="2" x14ac:dyDescent="0.25">
      <c r="A53" s="387"/>
      <c r="B53" s="388"/>
      <c r="C53" s="438" t="s">
        <v>173</v>
      </c>
      <c r="D53" s="439"/>
      <c r="E53" s="439"/>
      <c r="F53" s="439"/>
      <c r="G53" s="439"/>
      <c r="H53" s="385"/>
      <c r="I53" s="385"/>
      <c r="J53" s="385"/>
      <c r="K53" s="385"/>
      <c r="L53" s="385"/>
      <c r="M53" s="385"/>
      <c r="N53" s="392"/>
      <c r="O53" s="392"/>
      <c r="P53" s="392"/>
      <c r="Q53" s="392"/>
      <c r="R53" s="385"/>
      <c r="S53" s="385"/>
      <c r="T53" s="385"/>
      <c r="U53" s="385"/>
      <c r="V53" s="385"/>
      <c r="W53" s="385"/>
      <c r="X53" s="385"/>
      <c r="Y53" s="385"/>
      <c r="Z53" s="386"/>
      <c r="AA53" s="386"/>
      <c r="AB53" s="386"/>
      <c r="AC53" s="386"/>
      <c r="AD53" s="386"/>
      <c r="AE53" s="386"/>
      <c r="AF53" s="386"/>
      <c r="AG53" s="386" t="s">
        <v>158</v>
      </c>
      <c r="AH53" s="386"/>
      <c r="AI53" s="386"/>
      <c r="AJ53" s="386"/>
      <c r="AK53" s="386"/>
      <c r="AL53" s="386"/>
      <c r="AM53" s="386"/>
      <c r="AN53" s="386"/>
      <c r="AO53" s="386"/>
      <c r="AP53" s="386"/>
      <c r="AQ53" s="386"/>
      <c r="AR53" s="386"/>
      <c r="AS53" s="386"/>
      <c r="AT53" s="386"/>
      <c r="AU53" s="386"/>
      <c r="AV53" s="386"/>
      <c r="AW53" s="386"/>
      <c r="AX53" s="386"/>
      <c r="AY53" s="386"/>
      <c r="AZ53" s="386"/>
      <c r="BA53" s="386"/>
      <c r="BB53" s="386"/>
      <c r="BC53" s="386"/>
      <c r="BD53" s="386"/>
      <c r="BE53" s="386"/>
      <c r="BF53" s="386"/>
      <c r="BG53" s="386"/>
      <c r="BH53" s="386"/>
    </row>
    <row r="54" spans="1:60" outlineLevel="2" x14ac:dyDescent="0.25">
      <c r="A54" s="387"/>
      <c r="B54" s="388"/>
      <c r="C54" s="389" t="s">
        <v>375</v>
      </c>
      <c r="D54" s="390"/>
      <c r="E54" s="391">
        <v>0.432</v>
      </c>
      <c r="F54" s="385"/>
      <c r="G54" s="385"/>
      <c r="H54" s="385"/>
      <c r="I54" s="385"/>
      <c r="J54" s="385"/>
      <c r="K54" s="385"/>
      <c r="L54" s="385"/>
      <c r="M54" s="385"/>
      <c r="N54" s="392"/>
      <c r="O54" s="392"/>
      <c r="P54" s="392"/>
      <c r="Q54" s="392"/>
      <c r="R54" s="385"/>
      <c r="S54" s="385"/>
      <c r="T54" s="385"/>
      <c r="U54" s="385"/>
      <c r="V54" s="385"/>
      <c r="W54" s="385"/>
      <c r="X54" s="385"/>
      <c r="Y54" s="385"/>
      <c r="Z54" s="386"/>
      <c r="AA54" s="386"/>
      <c r="AB54" s="386"/>
      <c r="AC54" s="386"/>
      <c r="AD54" s="386"/>
      <c r="AE54" s="386"/>
      <c r="AF54" s="386"/>
      <c r="AG54" s="386" t="s">
        <v>157</v>
      </c>
      <c r="AH54" s="386">
        <v>0</v>
      </c>
      <c r="AI54" s="386"/>
      <c r="AJ54" s="386"/>
      <c r="AK54" s="386"/>
      <c r="AL54" s="386"/>
      <c r="AM54" s="386"/>
      <c r="AN54" s="386"/>
      <c r="AO54" s="386"/>
      <c r="AP54" s="386"/>
      <c r="AQ54" s="386"/>
      <c r="AR54" s="386"/>
      <c r="AS54" s="386"/>
      <c r="AT54" s="386"/>
      <c r="AU54" s="386"/>
      <c r="AV54" s="386"/>
      <c r="AW54" s="386"/>
      <c r="AX54" s="386"/>
      <c r="AY54" s="386"/>
      <c r="AZ54" s="386"/>
      <c r="BA54" s="386"/>
      <c r="BB54" s="386"/>
      <c r="BC54" s="386"/>
      <c r="BD54" s="386"/>
      <c r="BE54" s="386"/>
      <c r="BF54" s="386"/>
      <c r="BG54" s="386"/>
      <c r="BH54" s="386"/>
    </row>
    <row r="55" spans="1:60" outlineLevel="3" x14ac:dyDescent="0.25">
      <c r="A55" s="387"/>
      <c r="B55" s="388"/>
      <c r="C55" s="389" t="s">
        <v>376</v>
      </c>
      <c r="D55" s="390"/>
      <c r="E55" s="391">
        <v>3.78</v>
      </c>
      <c r="F55" s="385"/>
      <c r="G55" s="385"/>
      <c r="H55" s="385"/>
      <c r="I55" s="385"/>
      <c r="J55" s="385"/>
      <c r="K55" s="385"/>
      <c r="L55" s="385"/>
      <c r="M55" s="385"/>
      <c r="N55" s="392"/>
      <c r="O55" s="392"/>
      <c r="P55" s="392"/>
      <c r="Q55" s="392"/>
      <c r="R55" s="385"/>
      <c r="S55" s="385"/>
      <c r="T55" s="385"/>
      <c r="U55" s="385"/>
      <c r="V55" s="385"/>
      <c r="W55" s="385"/>
      <c r="X55" s="385"/>
      <c r="Y55" s="385"/>
      <c r="Z55" s="386"/>
      <c r="AA55" s="386"/>
      <c r="AB55" s="386"/>
      <c r="AC55" s="386"/>
      <c r="AD55" s="386"/>
      <c r="AE55" s="386"/>
      <c r="AF55" s="386"/>
      <c r="AG55" s="386" t="s">
        <v>157</v>
      </c>
      <c r="AH55" s="386">
        <v>0</v>
      </c>
      <c r="AI55" s="386"/>
      <c r="AJ55" s="386"/>
      <c r="AK55" s="386"/>
      <c r="AL55" s="386"/>
      <c r="AM55" s="386"/>
      <c r="AN55" s="386"/>
      <c r="AO55" s="386"/>
      <c r="AP55" s="386"/>
      <c r="AQ55" s="386"/>
      <c r="AR55" s="386"/>
      <c r="AS55" s="386"/>
      <c r="AT55" s="386"/>
      <c r="AU55" s="386"/>
      <c r="AV55" s="386"/>
      <c r="AW55" s="386"/>
      <c r="AX55" s="386"/>
      <c r="AY55" s="386"/>
      <c r="AZ55" s="386"/>
      <c r="BA55" s="386"/>
      <c r="BB55" s="386"/>
      <c r="BC55" s="386"/>
      <c r="BD55" s="386"/>
      <c r="BE55" s="386"/>
      <c r="BF55" s="386"/>
      <c r="BG55" s="386"/>
      <c r="BH55" s="386"/>
    </row>
    <row r="56" spans="1:60" outlineLevel="3" x14ac:dyDescent="0.25">
      <c r="A56" s="387"/>
      <c r="B56" s="388"/>
      <c r="C56" s="389" t="s">
        <v>377</v>
      </c>
      <c r="D56" s="390"/>
      <c r="E56" s="391">
        <v>5.4180000000000001</v>
      </c>
      <c r="F56" s="385"/>
      <c r="G56" s="385"/>
      <c r="H56" s="385"/>
      <c r="I56" s="385"/>
      <c r="J56" s="385"/>
      <c r="K56" s="385"/>
      <c r="L56" s="385"/>
      <c r="M56" s="385"/>
      <c r="N56" s="392"/>
      <c r="O56" s="392"/>
      <c r="P56" s="392"/>
      <c r="Q56" s="392"/>
      <c r="R56" s="385"/>
      <c r="S56" s="385"/>
      <c r="T56" s="385"/>
      <c r="U56" s="385"/>
      <c r="V56" s="385"/>
      <c r="W56" s="385"/>
      <c r="X56" s="385"/>
      <c r="Y56" s="385"/>
      <c r="Z56" s="386"/>
      <c r="AA56" s="386"/>
      <c r="AB56" s="386"/>
      <c r="AC56" s="386"/>
      <c r="AD56" s="386"/>
      <c r="AE56" s="386"/>
      <c r="AF56" s="386"/>
      <c r="AG56" s="386" t="s">
        <v>157</v>
      </c>
      <c r="AH56" s="386">
        <v>0</v>
      </c>
      <c r="AI56" s="386"/>
      <c r="AJ56" s="386"/>
      <c r="AK56" s="386"/>
      <c r="AL56" s="386"/>
      <c r="AM56" s="386"/>
      <c r="AN56" s="386"/>
      <c r="AO56" s="386"/>
      <c r="AP56" s="386"/>
      <c r="AQ56" s="386"/>
      <c r="AR56" s="386"/>
      <c r="AS56" s="386"/>
      <c r="AT56" s="386"/>
      <c r="AU56" s="386"/>
      <c r="AV56" s="386"/>
      <c r="AW56" s="386"/>
      <c r="AX56" s="386"/>
      <c r="AY56" s="386"/>
      <c r="AZ56" s="386"/>
      <c r="BA56" s="386"/>
      <c r="BB56" s="386"/>
      <c r="BC56" s="386"/>
      <c r="BD56" s="386"/>
      <c r="BE56" s="386"/>
      <c r="BF56" s="386"/>
      <c r="BG56" s="386"/>
      <c r="BH56" s="386"/>
    </row>
    <row r="57" spans="1:60" outlineLevel="1" x14ac:dyDescent="0.25">
      <c r="A57" s="377">
        <v>13</v>
      </c>
      <c r="B57" s="378" t="s">
        <v>378</v>
      </c>
      <c r="C57" s="379" t="s">
        <v>379</v>
      </c>
      <c r="D57" s="380" t="s">
        <v>17</v>
      </c>
      <c r="E57" s="381">
        <v>7.0382300000000004</v>
      </c>
      <c r="F57" s="382"/>
      <c r="G57" s="383">
        <f>ROUND(E57*F57,2)</f>
        <v>0</v>
      </c>
      <c r="H57" s="382">
        <v>0</v>
      </c>
      <c r="I57" s="383">
        <f>ROUND(E57*H57,2)</f>
        <v>0</v>
      </c>
      <c r="J57" s="382">
        <v>859</v>
      </c>
      <c r="K57" s="383">
        <f>ROUND(E57*J57,2)</f>
        <v>6045.84</v>
      </c>
      <c r="L57" s="383">
        <v>21</v>
      </c>
      <c r="M57" s="383">
        <f>G57*(1+L57/100)</f>
        <v>0</v>
      </c>
      <c r="N57" s="381">
        <v>0</v>
      </c>
      <c r="O57" s="381">
        <f>ROUND(E57*N57,2)</f>
        <v>0</v>
      </c>
      <c r="P57" s="381">
        <v>0</v>
      </c>
      <c r="Q57" s="381">
        <f>ROUND(E57*P57,2)</f>
        <v>0</v>
      </c>
      <c r="R57" s="383" t="s">
        <v>152</v>
      </c>
      <c r="S57" s="383" t="s">
        <v>334</v>
      </c>
      <c r="T57" s="384" t="s">
        <v>334</v>
      </c>
      <c r="U57" s="385">
        <v>1.59</v>
      </c>
      <c r="V57" s="385">
        <f>ROUND(E57*U57,2)</f>
        <v>11.19</v>
      </c>
      <c r="W57" s="385"/>
      <c r="X57" s="385" t="s">
        <v>153</v>
      </c>
      <c r="Y57" s="385" t="s">
        <v>154</v>
      </c>
      <c r="Z57" s="386"/>
      <c r="AA57" s="386"/>
      <c r="AB57" s="386"/>
      <c r="AC57" s="386"/>
      <c r="AD57" s="386"/>
      <c r="AE57" s="386"/>
      <c r="AF57" s="386"/>
      <c r="AG57" s="386" t="s">
        <v>155</v>
      </c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386"/>
      <c r="AT57" s="386"/>
      <c r="AU57" s="386"/>
      <c r="AV57" s="386"/>
      <c r="AW57" s="386"/>
      <c r="AX57" s="386"/>
      <c r="AY57" s="386"/>
      <c r="AZ57" s="386"/>
      <c r="BA57" s="386"/>
      <c r="BB57" s="386"/>
      <c r="BC57" s="386"/>
      <c r="BD57" s="386"/>
      <c r="BE57" s="386"/>
      <c r="BF57" s="386"/>
      <c r="BG57" s="386"/>
      <c r="BH57" s="386"/>
    </row>
    <row r="58" spans="1:60" ht="21" outlineLevel="2" x14ac:dyDescent="0.25">
      <c r="A58" s="387"/>
      <c r="B58" s="388"/>
      <c r="C58" s="440" t="s">
        <v>170</v>
      </c>
      <c r="D58" s="441"/>
      <c r="E58" s="441"/>
      <c r="F58" s="441"/>
      <c r="G58" s="441"/>
      <c r="H58" s="385"/>
      <c r="I58" s="385"/>
      <c r="J58" s="385"/>
      <c r="K58" s="385"/>
      <c r="L58" s="385"/>
      <c r="M58" s="385"/>
      <c r="N58" s="392"/>
      <c r="O58" s="392"/>
      <c r="P58" s="392"/>
      <c r="Q58" s="392"/>
      <c r="R58" s="385"/>
      <c r="S58" s="385"/>
      <c r="T58" s="385"/>
      <c r="U58" s="385"/>
      <c r="V58" s="385"/>
      <c r="W58" s="385"/>
      <c r="X58" s="385"/>
      <c r="Y58" s="385"/>
      <c r="Z58" s="386"/>
      <c r="AA58" s="386"/>
      <c r="AB58" s="386"/>
      <c r="AC58" s="386"/>
      <c r="AD58" s="386"/>
      <c r="AE58" s="386"/>
      <c r="AF58" s="386"/>
      <c r="AG58" s="386" t="s">
        <v>156</v>
      </c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6"/>
      <c r="AT58" s="386"/>
      <c r="AU58" s="386"/>
      <c r="AV58" s="386"/>
      <c r="AW58" s="386"/>
      <c r="AX58" s="386"/>
      <c r="AY58" s="386"/>
      <c r="AZ58" s="386"/>
      <c r="BA58" s="393" t="str">
        <f>C58</f>
        <v>sypaninou z vhodných hornin tř. 1 - 4 nebo materiálem připraveným podél výkopu ve vzdálenosti do 3 m od jeho kraje, pro jakoukoliv hloubku výkopu a jakoukoliv míru zhutnění,</v>
      </c>
      <c r="BB58" s="386"/>
      <c r="BC58" s="386"/>
      <c r="BD58" s="386"/>
      <c r="BE58" s="386"/>
      <c r="BF58" s="386"/>
      <c r="BG58" s="386"/>
      <c r="BH58" s="386"/>
    </row>
    <row r="59" spans="1:60" outlineLevel="2" x14ac:dyDescent="0.25">
      <c r="A59" s="387"/>
      <c r="B59" s="388"/>
      <c r="C59" s="389" t="s">
        <v>380</v>
      </c>
      <c r="D59" s="390"/>
      <c r="E59" s="391">
        <v>7.9649999999999999</v>
      </c>
      <c r="F59" s="385"/>
      <c r="G59" s="385"/>
      <c r="H59" s="385"/>
      <c r="I59" s="385"/>
      <c r="J59" s="385"/>
      <c r="K59" s="385"/>
      <c r="L59" s="385"/>
      <c r="M59" s="385"/>
      <c r="N59" s="392"/>
      <c r="O59" s="392"/>
      <c r="P59" s="392"/>
      <c r="Q59" s="392"/>
      <c r="R59" s="385"/>
      <c r="S59" s="385"/>
      <c r="T59" s="385"/>
      <c r="U59" s="385"/>
      <c r="V59" s="385"/>
      <c r="W59" s="385"/>
      <c r="X59" s="385"/>
      <c r="Y59" s="385"/>
      <c r="Z59" s="386"/>
      <c r="AA59" s="386"/>
      <c r="AB59" s="386"/>
      <c r="AC59" s="386"/>
      <c r="AD59" s="386"/>
      <c r="AE59" s="386"/>
      <c r="AF59" s="386"/>
      <c r="AG59" s="386" t="s">
        <v>157</v>
      </c>
      <c r="AH59" s="386">
        <v>0</v>
      </c>
      <c r="AI59" s="386"/>
      <c r="AJ59" s="386"/>
      <c r="AK59" s="386"/>
      <c r="AL59" s="386"/>
      <c r="AM59" s="386"/>
      <c r="AN59" s="386"/>
      <c r="AO59" s="386"/>
      <c r="AP59" s="386"/>
      <c r="AQ59" s="386"/>
      <c r="AR59" s="386"/>
      <c r="AS59" s="386"/>
      <c r="AT59" s="386"/>
      <c r="AU59" s="386"/>
      <c r="AV59" s="386"/>
      <c r="AW59" s="386"/>
      <c r="AX59" s="386"/>
      <c r="AY59" s="386"/>
      <c r="AZ59" s="386"/>
      <c r="BA59" s="386"/>
      <c r="BB59" s="386"/>
      <c r="BC59" s="386"/>
      <c r="BD59" s="386"/>
      <c r="BE59" s="386"/>
      <c r="BF59" s="386"/>
      <c r="BG59" s="386"/>
      <c r="BH59" s="386"/>
    </row>
    <row r="60" spans="1:60" outlineLevel="3" x14ac:dyDescent="0.25">
      <c r="A60" s="387"/>
      <c r="B60" s="388"/>
      <c r="C60" s="389" t="s">
        <v>381</v>
      </c>
      <c r="D60" s="390"/>
      <c r="E60" s="391">
        <v>-0.92676999999999998</v>
      </c>
      <c r="F60" s="385"/>
      <c r="G60" s="385"/>
      <c r="H60" s="385"/>
      <c r="I60" s="385"/>
      <c r="J60" s="385"/>
      <c r="K60" s="385"/>
      <c r="L60" s="385"/>
      <c r="M60" s="385"/>
      <c r="N60" s="392"/>
      <c r="O60" s="392"/>
      <c r="P60" s="392"/>
      <c r="Q60" s="392"/>
      <c r="R60" s="385"/>
      <c r="S60" s="385"/>
      <c r="T60" s="385"/>
      <c r="U60" s="385"/>
      <c r="V60" s="385"/>
      <c r="W60" s="385"/>
      <c r="X60" s="385"/>
      <c r="Y60" s="385"/>
      <c r="Z60" s="386"/>
      <c r="AA60" s="386"/>
      <c r="AB60" s="386"/>
      <c r="AC60" s="386"/>
      <c r="AD60" s="386"/>
      <c r="AE60" s="386"/>
      <c r="AF60" s="386"/>
      <c r="AG60" s="386" t="s">
        <v>157</v>
      </c>
      <c r="AH60" s="386">
        <v>0</v>
      </c>
      <c r="AI60" s="386"/>
      <c r="AJ60" s="386"/>
      <c r="AK60" s="386"/>
      <c r="AL60" s="386"/>
      <c r="AM60" s="386"/>
      <c r="AN60" s="386"/>
      <c r="AO60" s="386"/>
      <c r="AP60" s="386"/>
      <c r="AQ60" s="386"/>
      <c r="AR60" s="386"/>
      <c r="AS60" s="386"/>
      <c r="AT60" s="386"/>
      <c r="AU60" s="386"/>
      <c r="AV60" s="386"/>
      <c r="AW60" s="386"/>
      <c r="AX60" s="386"/>
      <c r="AY60" s="386"/>
      <c r="AZ60" s="386"/>
      <c r="BA60" s="386"/>
      <c r="BB60" s="386"/>
      <c r="BC60" s="386"/>
      <c r="BD60" s="386"/>
      <c r="BE60" s="386"/>
      <c r="BF60" s="386"/>
      <c r="BG60" s="386"/>
      <c r="BH60" s="386"/>
    </row>
    <row r="61" spans="1:60" outlineLevel="1" x14ac:dyDescent="0.25">
      <c r="A61" s="377">
        <v>14</v>
      </c>
      <c r="B61" s="378" t="s">
        <v>382</v>
      </c>
      <c r="C61" s="379" t="s">
        <v>383</v>
      </c>
      <c r="D61" s="380" t="s">
        <v>17</v>
      </c>
      <c r="E61" s="381">
        <v>7.0382300000000004</v>
      </c>
      <c r="F61" s="382"/>
      <c r="G61" s="383">
        <f>ROUND(E61*F61,2)</f>
        <v>0</v>
      </c>
      <c r="H61" s="382">
        <v>0</v>
      </c>
      <c r="I61" s="383">
        <f>ROUND(E61*H61,2)</f>
        <v>0</v>
      </c>
      <c r="J61" s="382">
        <v>509</v>
      </c>
      <c r="K61" s="383">
        <f>ROUND(E61*J61,2)</f>
        <v>3582.46</v>
      </c>
      <c r="L61" s="383">
        <v>21</v>
      </c>
      <c r="M61" s="383">
        <f>G61*(1+L61/100)</f>
        <v>0</v>
      </c>
      <c r="N61" s="381">
        <v>0</v>
      </c>
      <c r="O61" s="381">
        <f>ROUND(E61*N61,2)</f>
        <v>0</v>
      </c>
      <c r="P61" s="381">
        <v>0</v>
      </c>
      <c r="Q61" s="381">
        <f>ROUND(E61*P61,2)</f>
        <v>0</v>
      </c>
      <c r="R61" s="383" t="s">
        <v>152</v>
      </c>
      <c r="S61" s="383" t="s">
        <v>334</v>
      </c>
      <c r="T61" s="384" t="s">
        <v>334</v>
      </c>
      <c r="U61" s="385">
        <v>0.94</v>
      </c>
      <c r="V61" s="385">
        <f>ROUND(E61*U61,2)</f>
        <v>6.62</v>
      </c>
      <c r="W61" s="385"/>
      <c r="X61" s="385" t="s">
        <v>153</v>
      </c>
      <c r="Y61" s="385" t="s">
        <v>154</v>
      </c>
      <c r="Z61" s="386"/>
      <c r="AA61" s="386"/>
      <c r="AB61" s="386"/>
      <c r="AC61" s="386"/>
      <c r="AD61" s="386"/>
      <c r="AE61" s="386"/>
      <c r="AF61" s="386"/>
      <c r="AG61" s="386" t="s">
        <v>155</v>
      </c>
      <c r="AH61" s="386"/>
      <c r="AI61" s="386"/>
      <c r="AJ61" s="386"/>
      <c r="AK61" s="386"/>
      <c r="AL61" s="386"/>
      <c r="AM61" s="386"/>
      <c r="AN61" s="386"/>
      <c r="AO61" s="386"/>
      <c r="AP61" s="386"/>
      <c r="AQ61" s="386"/>
      <c r="AR61" s="386"/>
      <c r="AS61" s="386"/>
      <c r="AT61" s="386"/>
      <c r="AU61" s="386"/>
      <c r="AV61" s="386"/>
      <c r="AW61" s="386"/>
      <c r="AX61" s="386"/>
      <c r="AY61" s="386"/>
      <c r="AZ61" s="386"/>
      <c r="BA61" s="386"/>
      <c r="BB61" s="386"/>
      <c r="BC61" s="386"/>
      <c r="BD61" s="386"/>
      <c r="BE61" s="386"/>
      <c r="BF61" s="386"/>
      <c r="BG61" s="386"/>
      <c r="BH61" s="386"/>
    </row>
    <row r="62" spans="1:60" ht="21" outlineLevel="2" x14ac:dyDescent="0.25">
      <c r="A62" s="387"/>
      <c r="B62" s="388"/>
      <c r="C62" s="440" t="s">
        <v>170</v>
      </c>
      <c r="D62" s="441"/>
      <c r="E62" s="441"/>
      <c r="F62" s="441"/>
      <c r="G62" s="441"/>
      <c r="H62" s="385"/>
      <c r="I62" s="385"/>
      <c r="J62" s="385"/>
      <c r="K62" s="385"/>
      <c r="L62" s="385"/>
      <c r="M62" s="385"/>
      <c r="N62" s="392"/>
      <c r="O62" s="392"/>
      <c r="P62" s="392"/>
      <c r="Q62" s="392"/>
      <c r="R62" s="385"/>
      <c r="S62" s="385"/>
      <c r="T62" s="385"/>
      <c r="U62" s="385"/>
      <c r="V62" s="385"/>
      <c r="W62" s="385"/>
      <c r="X62" s="385"/>
      <c r="Y62" s="385"/>
      <c r="Z62" s="386"/>
      <c r="AA62" s="386"/>
      <c r="AB62" s="386"/>
      <c r="AC62" s="386"/>
      <c r="AD62" s="386"/>
      <c r="AE62" s="386"/>
      <c r="AF62" s="386"/>
      <c r="AG62" s="386" t="s">
        <v>156</v>
      </c>
      <c r="AH62" s="386"/>
      <c r="AI62" s="386"/>
      <c r="AJ62" s="386"/>
      <c r="AK62" s="386"/>
      <c r="AL62" s="386"/>
      <c r="AM62" s="386"/>
      <c r="AN62" s="386"/>
      <c r="AO62" s="386"/>
      <c r="AP62" s="386"/>
      <c r="AQ62" s="386"/>
      <c r="AR62" s="386"/>
      <c r="AS62" s="386"/>
      <c r="AT62" s="386"/>
      <c r="AU62" s="386"/>
      <c r="AV62" s="386"/>
      <c r="AW62" s="386"/>
      <c r="AX62" s="386"/>
      <c r="AY62" s="386"/>
      <c r="AZ62" s="386"/>
      <c r="BA62" s="393" t="str">
        <f>C62</f>
        <v>sypaninou z vhodných hornin tř. 1 - 4 nebo materiálem připraveným podél výkopu ve vzdálenosti do 3 m od jeho kraje, pro jakoukoliv hloubku výkopu a jakoukoliv míru zhutnění,</v>
      </c>
      <c r="BB62" s="386"/>
      <c r="BC62" s="386"/>
      <c r="BD62" s="386"/>
      <c r="BE62" s="386"/>
      <c r="BF62" s="386"/>
      <c r="BG62" s="386"/>
      <c r="BH62" s="386"/>
    </row>
    <row r="63" spans="1:60" outlineLevel="2" x14ac:dyDescent="0.25">
      <c r="A63" s="387"/>
      <c r="B63" s="388"/>
      <c r="C63" s="389" t="s">
        <v>384</v>
      </c>
      <c r="D63" s="390"/>
      <c r="E63" s="391">
        <v>7.0382300000000004</v>
      </c>
      <c r="F63" s="385"/>
      <c r="G63" s="385"/>
      <c r="H63" s="385"/>
      <c r="I63" s="385"/>
      <c r="J63" s="385"/>
      <c r="K63" s="385"/>
      <c r="L63" s="385"/>
      <c r="M63" s="385"/>
      <c r="N63" s="392"/>
      <c r="O63" s="392"/>
      <c r="P63" s="392"/>
      <c r="Q63" s="392"/>
      <c r="R63" s="385"/>
      <c r="S63" s="385"/>
      <c r="T63" s="385"/>
      <c r="U63" s="385"/>
      <c r="V63" s="385"/>
      <c r="W63" s="385"/>
      <c r="X63" s="385"/>
      <c r="Y63" s="385"/>
      <c r="Z63" s="386"/>
      <c r="AA63" s="386"/>
      <c r="AB63" s="386"/>
      <c r="AC63" s="386"/>
      <c r="AD63" s="386"/>
      <c r="AE63" s="386"/>
      <c r="AF63" s="386"/>
      <c r="AG63" s="386" t="s">
        <v>157</v>
      </c>
      <c r="AH63" s="386">
        <v>5</v>
      </c>
      <c r="AI63" s="386"/>
      <c r="AJ63" s="386"/>
      <c r="AK63" s="386"/>
      <c r="AL63" s="386"/>
      <c r="AM63" s="386"/>
      <c r="AN63" s="386"/>
      <c r="AO63" s="386"/>
      <c r="AP63" s="386"/>
      <c r="AQ63" s="386"/>
      <c r="AR63" s="386"/>
      <c r="AS63" s="386"/>
      <c r="AT63" s="386"/>
      <c r="AU63" s="386"/>
      <c r="AV63" s="386"/>
      <c r="AW63" s="386"/>
      <c r="AX63" s="386"/>
      <c r="AY63" s="386"/>
      <c r="AZ63" s="386"/>
      <c r="BA63" s="386"/>
      <c r="BB63" s="386"/>
      <c r="BC63" s="386"/>
      <c r="BD63" s="386"/>
      <c r="BE63" s="386"/>
      <c r="BF63" s="386"/>
      <c r="BG63" s="386"/>
      <c r="BH63" s="386"/>
    </row>
    <row r="64" spans="1:60" outlineLevel="1" x14ac:dyDescent="0.25">
      <c r="A64" s="377">
        <v>15</v>
      </c>
      <c r="B64" s="378" t="s">
        <v>90</v>
      </c>
      <c r="C64" s="379" t="s">
        <v>167</v>
      </c>
      <c r="D64" s="380" t="s">
        <v>17</v>
      </c>
      <c r="E64" s="381">
        <v>3.0417700000000001</v>
      </c>
      <c r="F64" s="382"/>
      <c r="G64" s="383">
        <f>ROUND(E64*F64,2)</f>
        <v>0</v>
      </c>
      <c r="H64" s="382">
        <v>0</v>
      </c>
      <c r="I64" s="383">
        <f>ROUND(E64*H64,2)</f>
        <v>0</v>
      </c>
      <c r="J64" s="382">
        <v>604</v>
      </c>
      <c r="K64" s="383">
        <f>ROUND(E64*J64,2)</f>
        <v>1837.23</v>
      </c>
      <c r="L64" s="383">
        <v>21</v>
      </c>
      <c r="M64" s="383">
        <f>G64*(1+L64/100)</f>
        <v>0</v>
      </c>
      <c r="N64" s="381">
        <v>0</v>
      </c>
      <c r="O64" s="381">
        <f>ROUND(E64*N64,2)</f>
        <v>0</v>
      </c>
      <c r="P64" s="381">
        <v>0</v>
      </c>
      <c r="Q64" s="381">
        <f>ROUND(E64*P64,2)</f>
        <v>0</v>
      </c>
      <c r="R64" s="383" t="s">
        <v>152</v>
      </c>
      <c r="S64" s="383" t="s">
        <v>334</v>
      </c>
      <c r="T64" s="384" t="s">
        <v>334</v>
      </c>
      <c r="U64" s="385">
        <v>0</v>
      </c>
      <c r="V64" s="385">
        <f>ROUND(E64*U64,2)</f>
        <v>0</v>
      </c>
      <c r="W64" s="385"/>
      <c r="X64" s="385" t="s">
        <v>153</v>
      </c>
      <c r="Y64" s="385" t="s">
        <v>154</v>
      </c>
      <c r="Z64" s="386"/>
      <c r="AA64" s="386"/>
      <c r="AB64" s="386"/>
      <c r="AC64" s="386"/>
      <c r="AD64" s="386"/>
      <c r="AE64" s="386"/>
      <c r="AF64" s="386"/>
      <c r="AG64" s="386" t="s">
        <v>155</v>
      </c>
      <c r="AH64" s="386"/>
      <c r="AI64" s="386"/>
      <c r="AJ64" s="386"/>
      <c r="AK64" s="386"/>
      <c r="AL64" s="386"/>
      <c r="AM64" s="386"/>
      <c r="AN64" s="386"/>
      <c r="AO64" s="386"/>
      <c r="AP64" s="386"/>
      <c r="AQ64" s="386"/>
      <c r="AR64" s="386"/>
      <c r="AS64" s="386"/>
      <c r="AT64" s="386"/>
      <c r="AU64" s="386"/>
      <c r="AV64" s="386"/>
      <c r="AW64" s="386"/>
      <c r="AX64" s="386"/>
      <c r="AY64" s="386"/>
      <c r="AZ64" s="386"/>
      <c r="BA64" s="386"/>
      <c r="BB64" s="386"/>
      <c r="BC64" s="386"/>
      <c r="BD64" s="386"/>
      <c r="BE64" s="386"/>
      <c r="BF64" s="386"/>
      <c r="BG64" s="386"/>
      <c r="BH64" s="386"/>
    </row>
    <row r="65" spans="1:60" outlineLevel="2" x14ac:dyDescent="0.25">
      <c r="A65" s="387"/>
      <c r="B65" s="388"/>
      <c r="C65" s="389" t="s">
        <v>385</v>
      </c>
      <c r="D65" s="390"/>
      <c r="E65" s="391">
        <v>3.0417700000000001</v>
      </c>
      <c r="F65" s="385"/>
      <c r="G65" s="385"/>
      <c r="H65" s="385"/>
      <c r="I65" s="385"/>
      <c r="J65" s="385"/>
      <c r="K65" s="385"/>
      <c r="L65" s="385"/>
      <c r="M65" s="385"/>
      <c r="N65" s="392"/>
      <c r="O65" s="392"/>
      <c r="P65" s="392"/>
      <c r="Q65" s="392"/>
      <c r="R65" s="385"/>
      <c r="S65" s="385"/>
      <c r="T65" s="385"/>
      <c r="U65" s="385"/>
      <c r="V65" s="385"/>
      <c r="W65" s="385"/>
      <c r="X65" s="385"/>
      <c r="Y65" s="385"/>
      <c r="Z65" s="386"/>
      <c r="AA65" s="386"/>
      <c r="AB65" s="386"/>
      <c r="AC65" s="386"/>
      <c r="AD65" s="386"/>
      <c r="AE65" s="386"/>
      <c r="AF65" s="386"/>
      <c r="AG65" s="386" t="s">
        <v>157</v>
      </c>
      <c r="AH65" s="386">
        <v>5</v>
      </c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/>
      <c r="BF65" s="386"/>
      <c r="BG65" s="386"/>
      <c r="BH65" s="386"/>
    </row>
    <row r="66" spans="1:60" outlineLevel="1" x14ac:dyDescent="0.25">
      <c r="A66" s="377">
        <v>16</v>
      </c>
      <c r="B66" s="378" t="s">
        <v>386</v>
      </c>
      <c r="C66" s="379" t="s">
        <v>387</v>
      </c>
      <c r="D66" s="380" t="s">
        <v>30</v>
      </c>
      <c r="E66" s="381">
        <v>1</v>
      </c>
      <c r="F66" s="382"/>
      <c r="G66" s="383">
        <f>ROUND(E66*F66,2)</f>
        <v>0</v>
      </c>
      <c r="H66" s="382">
        <v>0</v>
      </c>
      <c r="I66" s="383">
        <f>ROUND(E66*H66,2)</f>
        <v>0</v>
      </c>
      <c r="J66" s="382">
        <v>10000</v>
      </c>
      <c r="K66" s="383">
        <f>ROUND(E66*J66,2)</f>
        <v>10000</v>
      </c>
      <c r="L66" s="383">
        <v>21</v>
      </c>
      <c r="M66" s="383">
        <f>G66*(1+L66/100)</f>
        <v>0</v>
      </c>
      <c r="N66" s="381">
        <v>0</v>
      </c>
      <c r="O66" s="381">
        <f>ROUND(E66*N66,2)</f>
        <v>0</v>
      </c>
      <c r="P66" s="381">
        <v>0</v>
      </c>
      <c r="Q66" s="381">
        <f>ROUND(E66*P66,2)</f>
        <v>0</v>
      </c>
      <c r="R66" s="383"/>
      <c r="S66" s="383" t="s">
        <v>177</v>
      </c>
      <c r="T66" s="384" t="s">
        <v>178</v>
      </c>
      <c r="U66" s="385">
        <v>0.2</v>
      </c>
      <c r="V66" s="385">
        <f>ROUND(E66*U66,2)</f>
        <v>0.2</v>
      </c>
      <c r="W66" s="385"/>
      <c r="X66" s="385" t="s">
        <v>153</v>
      </c>
      <c r="Y66" s="385" t="s">
        <v>154</v>
      </c>
      <c r="Z66" s="386"/>
      <c r="AA66" s="386"/>
      <c r="AB66" s="386"/>
      <c r="AC66" s="386"/>
      <c r="AD66" s="386"/>
      <c r="AE66" s="386"/>
      <c r="AF66" s="386"/>
      <c r="AG66" s="386" t="s">
        <v>181</v>
      </c>
      <c r="AH66" s="386"/>
      <c r="AI66" s="386"/>
      <c r="AJ66" s="386"/>
      <c r="AK66" s="386"/>
      <c r="AL66" s="386"/>
      <c r="AM66" s="386"/>
      <c r="AN66" s="386"/>
      <c r="AO66" s="386"/>
      <c r="AP66" s="386"/>
      <c r="AQ66" s="386"/>
      <c r="AR66" s="386"/>
      <c r="AS66" s="386"/>
      <c r="AT66" s="386"/>
      <c r="AU66" s="386"/>
      <c r="AV66" s="386"/>
      <c r="AW66" s="386"/>
      <c r="AX66" s="386"/>
      <c r="AY66" s="386"/>
      <c r="AZ66" s="386"/>
      <c r="BA66" s="386"/>
      <c r="BB66" s="386"/>
      <c r="BC66" s="386"/>
      <c r="BD66" s="386"/>
      <c r="BE66" s="386"/>
      <c r="BF66" s="386"/>
      <c r="BG66" s="386"/>
      <c r="BH66" s="386"/>
    </row>
    <row r="67" spans="1:60" outlineLevel="2" x14ac:dyDescent="0.25">
      <c r="A67" s="387"/>
      <c r="B67" s="388"/>
      <c r="C67" s="442" t="s">
        <v>388</v>
      </c>
      <c r="D67" s="443"/>
      <c r="E67" s="443"/>
      <c r="F67" s="443"/>
      <c r="G67" s="443"/>
      <c r="H67" s="385"/>
      <c r="I67" s="385"/>
      <c r="J67" s="385"/>
      <c r="K67" s="385"/>
      <c r="L67" s="385"/>
      <c r="M67" s="385"/>
      <c r="N67" s="392"/>
      <c r="O67" s="392"/>
      <c r="P67" s="392"/>
      <c r="Q67" s="392"/>
      <c r="R67" s="385"/>
      <c r="S67" s="385"/>
      <c r="T67" s="385"/>
      <c r="U67" s="385"/>
      <c r="V67" s="385"/>
      <c r="W67" s="385"/>
      <c r="X67" s="385"/>
      <c r="Y67" s="385"/>
      <c r="Z67" s="386"/>
      <c r="AA67" s="386"/>
      <c r="AB67" s="386"/>
      <c r="AC67" s="386"/>
      <c r="AD67" s="386"/>
      <c r="AE67" s="386"/>
      <c r="AF67" s="386"/>
      <c r="AG67" s="386" t="s">
        <v>158</v>
      </c>
      <c r="AH67" s="386"/>
      <c r="AI67" s="386"/>
      <c r="AJ67" s="386"/>
      <c r="AK67" s="386"/>
      <c r="AL67" s="386"/>
      <c r="AM67" s="386"/>
      <c r="AN67" s="386"/>
      <c r="AO67" s="386"/>
      <c r="AP67" s="386"/>
      <c r="AQ67" s="386"/>
      <c r="AR67" s="386"/>
      <c r="AS67" s="386"/>
      <c r="AT67" s="386"/>
      <c r="AU67" s="386"/>
      <c r="AV67" s="386"/>
      <c r="AW67" s="386"/>
      <c r="AX67" s="386"/>
      <c r="AY67" s="386"/>
      <c r="AZ67" s="386"/>
      <c r="BA67" s="386"/>
      <c r="BB67" s="386"/>
      <c r="BC67" s="386"/>
      <c r="BD67" s="386"/>
      <c r="BE67" s="386"/>
      <c r="BF67" s="386"/>
      <c r="BG67" s="386"/>
      <c r="BH67" s="386"/>
    </row>
    <row r="68" spans="1:60" outlineLevel="1" x14ac:dyDescent="0.25">
      <c r="A68" s="394">
        <v>17</v>
      </c>
      <c r="B68" s="395" t="s">
        <v>389</v>
      </c>
      <c r="C68" s="396" t="s">
        <v>390</v>
      </c>
      <c r="D68" s="397" t="s">
        <v>391</v>
      </c>
      <c r="E68" s="398">
        <v>1</v>
      </c>
      <c r="F68" s="399"/>
      <c r="G68" s="400">
        <f>ROUND(E68*F68,2)</f>
        <v>0</v>
      </c>
      <c r="H68" s="399">
        <v>0</v>
      </c>
      <c r="I68" s="400">
        <f>ROUND(E68*H68,2)</f>
        <v>0</v>
      </c>
      <c r="J68" s="399">
        <v>3000</v>
      </c>
      <c r="K68" s="400">
        <f>ROUND(E68*J68,2)</f>
        <v>3000</v>
      </c>
      <c r="L68" s="400">
        <v>21</v>
      </c>
      <c r="M68" s="400">
        <f>G68*(1+L68/100)</f>
        <v>0</v>
      </c>
      <c r="N68" s="398">
        <v>0</v>
      </c>
      <c r="O68" s="398">
        <f>ROUND(E68*N68,2)</f>
        <v>0</v>
      </c>
      <c r="P68" s="398">
        <v>0</v>
      </c>
      <c r="Q68" s="398">
        <f>ROUND(E68*P68,2)</f>
        <v>0</v>
      </c>
      <c r="R68" s="400"/>
      <c r="S68" s="400" t="s">
        <v>177</v>
      </c>
      <c r="T68" s="401" t="s">
        <v>178</v>
      </c>
      <c r="U68" s="385">
        <v>0.2</v>
      </c>
      <c r="V68" s="385">
        <f>ROUND(E68*U68,2)</f>
        <v>0.2</v>
      </c>
      <c r="W68" s="385"/>
      <c r="X68" s="385" t="s">
        <v>153</v>
      </c>
      <c r="Y68" s="385" t="s">
        <v>154</v>
      </c>
      <c r="Z68" s="386"/>
      <c r="AA68" s="386"/>
      <c r="AB68" s="386"/>
      <c r="AC68" s="386"/>
      <c r="AD68" s="386"/>
      <c r="AE68" s="386"/>
      <c r="AF68" s="386"/>
      <c r="AG68" s="386" t="s">
        <v>181</v>
      </c>
      <c r="AH68" s="386"/>
      <c r="AI68" s="386"/>
      <c r="AJ68" s="386"/>
      <c r="AK68" s="386"/>
      <c r="AL68" s="386"/>
      <c r="AM68" s="386"/>
      <c r="AN68" s="386"/>
      <c r="AO68" s="386"/>
      <c r="AP68" s="386"/>
      <c r="AQ68" s="386"/>
      <c r="AR68" s="386"/>
      <c r="AS68" s="386"/>
      <c r="AT68" s="386"/>
      <c r="AU68" s="386"/>
      <c r="AV68" s="386"/>
      <c r="AW68" s="386"/>
      <c r="AX68" s="386"/>
      <c r="AY68" s="386"/>
      <c r="AZ68" s="386"/>
      <c r="BA68" s="386"/>
      <c r="BB68" s="386"/>
      <c r="BC68" s="386"/>
      <c r="BD68" s="386"/>
      <c r="BE68" s="386"/>
      <c r="BF68" s="386"/>
      <c r="BG68" s="386"/>
      <c r="BH68" s="386"/>
    </row>
    <row r="69" spans="1:60" outlineLevel="1" x14ac:dyDescent="0.25">
      <c r="A69" s="377">
        <v>18</v>
      </c>
      <c r="B69" s="378" t="s">
        <v>392</v>
      </c>
      <c r="C69" s="379" t="s">
        <v>393</v>
      </c>
      <c r="D69" s="380" t="s">
        <v>17</v>
      </c>
      <c r="E69" s="381">
        <v>2.97</v>
      </c>
      <c r="F69" s="382"/>
      <c r="G69" s="383">
        <f>ROUND(E69*F69,2)</f>
        <v>0</v>
      </c>
      <c r="H69" s="382">
        <v>0</v>
      </c>
      <c r="I69" s="383">
        <f>ROUND(E69*H69,2)</f>
        <v>0</v>
      </c>
      <c r="J69" s="382">
        <v>346</v>
      </c>
      <c r="K69" s="383">
        <f>ROUND(E69*J69,2)</f>
        <v>1027.6199999999999</v>
      </c>
      <c r="L69" s="383">
        <v>21</v>
      </c>
      <c r="M69" s="383">
        <f>G69*(1+L69/100)</f>
        <v>0</v>
      </c>
      <c r="N69" s="381">
        <v>0</v>
      </c>
      <c r="O69" s="381">
        <f>ROUND(E69*N69,2)</f>
        <v>0</v>
      </c>
      <c r="P69" s="381">
        <v>0</v>
      </c>
      <c r="Q69" s="381">
        <f>ROUND(E69*P69,2)</f>
        <v>0</v>
      </c>
      <c r="R69" s="383" t="s">
        <v>394</v>
      </c>
      <c r="S69" s="383" t="s">
        <v>334</v>
      </c>
      <c r="T69" s="384" t="s">
        <v>334</v>
      </c>
      <c r="U69" s="385">
        <v>0</v>
      </c>
      <c r="V69" s="385">
        <f>ROUND(E69*U69,2)</f>
        <v>0</v>
      </c>
      <c r="W69" s="385"/>
      <c r="X69" s="385" t="s">
        <v>395</v>
      </c>
      <c r="Y69" s="385" t="s">
        <v>154</v>
      </c>
      <c r="Z69" s="386"/>
      <c r="AA69" s="386"/>
      <c r="AB69" s="386"/>
      <c r="AC69" s="386"/>
      <c r="AD69" s="386"/>
      <c r="AE69" s="386"/>
      <c r="AF69" s="386"/>
      <c r="AG69" s="386" t="s">
        <v>396</v>
      </c>
      <c r="AH69" s="386"/>
      <c r="AI69" s="386"/>
      <c r="AJ69" s="386"/>
      <c r="AK69" s="386"/>
      <c r="AL69" s="386"/>
      <c r="AM69" s="386"/>
      <c r="AN69" s="386"/>
      <c r="AO69" s="386"/>
      <c r="AP69" s="386"/>
      <c r="AQ69" s="386"/>
      <c r="AR69" s="386"/>
      <c r="AS69" s="386"/>
      <c r="AT69" s="386"/>
      <c r="AU69" s="386"/>
      <c r="AV69" s="386"/>
      <c r="AW69" s="386"/>
      <c r="AX69" s="386"/>
      <c r="AY69" s="386"/>
      <c r="AZ69" s="386"/>
      <c r="BA69" s="386"/>
      <c r="BB69" s="386"/>
      <c r="BC69" s="386"/>
      <c r="BD69" s="386"/>
      <c r="BE69" s="386"/>
      <c r="BF69" s="386"/>
      <c r="BG69" s="386"/>
      <c r="BH69" s="386"/>
    </row>
    <row r="70" spans="1:60" outlineLevel="2" x14ac:dyDescent="0.25">
      <c r="A70" s="387"/>
      <c r="B70" s="388"/>
      <c r="C70" s="440" t="s">
        <v>397</v>
      </c>
      <c r="D70" s="441"/>
      <c r="E70" s="441"/>
      <c r="F70" s="441"/>
      <c r="G70" s="441"/>
      <c r="H70" s="385"/>
      <c r="I70" s="385"/>
      <c r="J70" s="385"/>
      <c r="K70" s="385"/>
      <c r="L70" s="385"/>
      <c r="M70" s="385"/>
      <c r="N70" s="392"/>
      <c r="O70" s="392"/>
      <c r="P70" s="392"/>
      <c r="Q70" s="392"/>
      <c r="R70" s="385"/>
      <c r="S70" s="385"/>
      <c r="T70" s="385"/>
      <c r="U70" s="385"/>
      <c r="V70" s="385"/>
      <c r="W70" s="385"/>
      <c r="X70" s="385"/>
      <c r="Y70" s="385"/>
      <c r="Z70" s="386"/>
      <c r="AA70" s="386"/>
      <c r="AB70" s="386"/>
      <c r="AC70" s="386"/>
      <c r="AD70" s="386"/>
      <c r="AE70" s="386"/>
      <c r="AF70" s="386"/>
      <c r="AG70" s="386" t="s">
        <v>156</v>
      </c>
      <c r="AH70" s="386"/>
      <c r="AI70" s="386"/>
      <c r="AJ70" s="386"/>
      <c r="AK70" s="386"/>
      <c r="AL70" s="386"/>
      <c r="AM70" s="386"/>
      <c r="AN70" s="386"/>
      <c r="AO70" s="386"/>
      <c r="AP70" s="386"/>
      <c r="AQ70" s="386"/>
      <c r="AR70" s="386"/>
      <c r="AS70" s="386"/>
      <c r="AT70" s="386"/>
      <c r="AU70" s="386"/>
      <c r="AV70" s="386"/>
      <c r="AW70" s="386"/>
      <c r="AX70" s="386"/>
      <c r="AY70" s="386"/>
      <c r="AZ70" s="386"/>
      <c r="BA70" s="393" t="str">
        <f>C70</f>
        <v>popř. lesní půdy s naložením, vodorovným přemístěním a složením na hromady nebo se zpětným přemístěním a rozprostřením.</v>
      </c>
      <c r="BB70" s="386"/>
      <c r="BC70" s="386"/>
      <c r="BD70" s="386"/>
      <c r="BE70" s="386"/>
      <c r="BF70" s="386"/>
      <c r="BG70" s="386"/>
      <c r="BH70" s="386"/>
    </row>
    <row r="71" spans="1:60" outlineLevel="2" x14ac:dyDescent="0.25">
      <c r="A71" s="387"/>
      <c r="B71" s="388"/>
      <c r="C71" s="389" t="s">
        <v>398</v>
      </c>
      <c r="D71" s="390"/>
      <c r="E71" s="391">
        <v>2.97</v>
      </c>
      <c r="F71" s="385"/>
      <c r="G71" s="385"/>
      <c r="H71" s="385"/>
      <c r="I71" s="385"/>
      <c r="J71" s="385"/>
      <c r="K71" s="385"/>
      <c r="L71" s="385"/>
      <c r="M71" s="385"/>
      <c r="N71" s="392"/>
      <c r="O71" s="392"/>
      <c r="P71" s="392"/>
      <c r="Q71" s="392"/>
      <c r="R71" s="385"/>
      <c r="S71" s="385"/>
      <c r="T71" s="385"/>
      <c r="U71" s="385"/>
      <c r="V71" s="385"/>
      <c r="W71" s="385"/>
      <c r="X71" s="385"/>
      <c r="Y71" s="385"/>
      <c r="Z71" s="386"/>
      <c r="AA71" s="386"/>
      <c r="AB71" s="386"/>
      <c r="AC71" s="386"/>
      <c r="AD71" s="386"/>
      <c r="AE71" s="386"/>
      <c r="AF71" s="386"/>
      <c r="AG71" s="386" t="s">
        <v>157</v>
      </c>
      <c r="AH71" s="386">
        <v>0</v>
      </c>
      <c r="AI71" s="386"/>
      <c r="AJ71" s="386"/>
      <c r="AK71" s="386"/>
      <c r="AL71" s="386"/>
      <c r="AM71" s="386"/>
      <c r="AN71" s="386"/>
      <c r="AO71" s="386"/>
      <c r="AP71" s="386"/>
      <c r="AQ71" s="386"/>
      <c r="AR71" s="386"/>
      <c r="AS71" s="386"/>
      <c r="AT71" s="386"/>
      <c r="AU71" s="386"/>
      <c r="AV71" s="386"/>
      <c r="AW71" s="386"/>
      <c r="AX71" s="386"/>
      <c r="AY71" s="386"/>
      <c r="AZ71" s="386"/>
      <c r="BA71" s="386"/>
      <c r="BB71" s="386"/>
      <c r="BC71" s="386"/>
      <c r="BD71" s="386"/>
      <c r="BE71" s="386"/>
      <c r="BF71" s="386"/>
      <c r="BG71" s="386"/>
      <c r="BH71" s="386"/>
    </row>
    <row r="72" spans="1:60" ht="23.4" customHeight="1" outlineLevel="1" x14ac:dyDescent="0.25">
      <c r="A72" s="377">
        <v>19</v>
      </c>
      <c r="B72" s="378" t="s">
        <v>399</v>
      </c>
      <c r="C72" s="379" t="s">
        <v>400</v>
      </c>
      <c r="D72" s="380" t="s">
        <v>18</v>
      </c>
      <c r="E72" s="381">
        <v>19.8</v>
      </c>
      <c r="F72" s="382"/>
      <c r="G72" s="383">
        <f>ROUND(E72*F72,2)</f>
        <v>0</v>
      </c>
      <c r="H72" s="382">
        <v>7.91</v>
      </c>
      <c r="I72" s="383">
        <f>ROUND(E72*H72,2)</f>
        <v>156.62</v>
      </c>
      <c r="J72" s="382">
        <v>167.59</v>
      </c>
      <c r="K72" s="383">
        <f>ROUND(E72*J72,2)</f>
        <v>3318.28</v>
      </c>
      <c r="L72" s="383">
        <v>21</v>
      </c>
      <c r="M72" s="383">
        <f>G72*(1+L72/100)</f>
        <v>0</v>
      </c>
      <c r="N72" s="381">
        <v>3.0000000000000001E-5</v>
      </c>
      <c r="O72" s="381">
        <f>ROUND(E72*N72,2)</f>
        <v>0</v>
      </c>
      <c r="P72" s="381">
        <v>0</v>
      </c>
      <c r="Q72" s="381">
        <f>ROUND(E72*P72,2)</f>
        <v>0</v>
      </c>
      <c r="R72" s="383" t="s">
        <v>394</v>
      </c>
      <c r="S72" s="383" t="s">
        <v>334</v>
      </c>
      <c r="T72" s="384" t="s">
        <v>334</v>
      </c>
      <c r="U72" s="385">
        <v>0</v>
      </c>
      <c r="V72" s="385">
        <f>ROUND(E72*U72,2)</f>
        <v>0</v>
      </c>
      <c r="W72" s="385"/>
      <c r="X72" s="385" t="s">
        <v>395</v>
      </c>
      <c r="Y72" s="385" t="s">
        <v>154</v>
      </c>
      <c r="Z72" s="386"/>
      <c r="AA72" s="386"/>
      <c r="AB72" s="386"/>
      <c r="AC72" s="386"/>
      <c r="AD72" s="386"/>
      <c r="AE72" s="386"/>
      <c r="AF72" s="386"/>
      <c r="AG72" s="386" t="s">
        <v>396</v>
      </c>
      <c r="AH72" s="386"/>
      <c r="AI72" s="386"/>
      <c r="AJ72" s="386"/>
      <c r="AK72" s="386"/>
      <c r="AL72" s="386"/>
      <c r="AM72" s="386"/>
      <c r="AN72" s="386"/>
      <c r="AO72" s="386"/>
      <c r="AP72" s="386"/>
      <c r="AQ72" s="386"/>
      <c r="AR72" s="386"/>
      <c r="AS72" s="386"/>
      <c r="AT72" s="386"/>
      <c r="AU72" s="386"/>
      <c r="AV72" s="386"/>
      <c r="AW72" s="386"/>
      <c r="AX72" s="386"/>
      <c r="AY72" s="386"/>
      <c r="AZ72" s="386"/>
      <c r="BA72" s="386"/>
      <c r="BB72" s="386"/>
      <c r="BC72" s="386"/>
      <c r="BD72" s="386"/>
      <c r="BE72" s="386"/>
      <c r="BF72" s="386"/>
      <c r="BG72" s="386"/>
      <c r="BH72" s="386"/>
    </row>
    <row r="73" spans="1:60" outlineLevel="2" x14ac:dyDescent="0.25">
      <c r="A73" s="387"/>
      <c r="B73" s="388"/>
      <c r="C73" s="440" t="s">
        <v>401</v>
      </c>
      <c r="D73" s="441"/>
      <c r="E73" s="441"/>
      <c r="F73" s="441"/>
      <c r="G73" s="441"/>
      <c r="H73" s="385"/>
      <c r="I73" s="385"/>
      <c r="J73" s="385"/>
      <c r="K73" s="385"/>
      <c r="L73" s="385"/>
      <c r="M73" s="385"/>
      <c r="N73" s="392"/>
      <c r="O73" s="392"/>
      <c r="P73" s="392"/>
      <c r="Q73" s="392"/>
      <c r="R73" s="385"/>
      <c r="S73" s="385"/>
      <c r="T73" s="385"/>
      <c r="U73" s="385"/>
      <c r="V73" s="385"/>
      <c r="W73" s="385"/>
      <c r="X73" s="385"/>
      <c r="Y73" s="385"/>
      <c r="Z73" s="386"/>
      <c r="AA73" s="386"/>
      <c r="AB73" s="386"/>
      <c r="AC73" s="386"/>
      <c r="AD73" s="386"/>
      <c r="AE73" s="386"/>
      <c r="AF73" s="386"/>
      <c r="AG73" s="386" t="s">
        <v>156</v>
      </c>
      <c r="AH73" s="386"/>
      <c r="AI73" s="386"/>
      <c r="AJ73" s="386"/>
      <c r="AK73" s="386"/>
      <c r="AL73" s="386"/>
      <c r="AM73" s="386"/>
      <c r="AN73" s="386"/>
      <c r="AO73" s="386"/>
      <c r="AP73" s="386"/>
      <c r="AQ73" s="386"/>
      <c r="AR73" s="386"/>
      <c r="AS73" s="386"/>
      <c r="AT73" s="386"/>
      <c r="AU73" s="386"/>
      <c r="AV73" s="386"/>
      <c r="AW73" s="386"/>
      <c r="AX73" s="386"/>
      <c r="AY73" s="386"/>
      <c r="AZ73" s="386"/>
      <c r="BA73" s="393" t="str">
        <f>C73</f>
        <v>vč. urovnání ornice, naložení na skládce, vodorovným přemístěním ornice na místo rozprostření, založení trávníku osetím a dodávky travního semene.</v>
      </c>
      <c r="BB73" s="386"/>
      <c r="BC73" s="386"/>
      <c r="BD73" s="386"/>
      <c r="BE73" s="386"/>
      <c r="BF73" s="386"/>
      <c r="BG73" s="386"/>
      <c r="BH73" s="386"/>
    </row>
    <row r="74" spans="1:60" outlineLevel="2" x14ac:dyDescent="0.25">
      <c r="A74" s="387"/>
      <c r="B74" s="388"/>
      <c r="C74" s="438" t="s">
        <v>402</v>
      </c>
      <c r="D74" s="439"/>
      <c r="E74" s="439"/>
      <c r="F74" s="439"/>
      <c r="G74" s="439"/>
      <c r="H74" s="385"/>
      <c r="I74" s="385"/>
      <c r="J74" s="385"/>
      <c r="K74" s="385"/>
      <c r="L74" s="385"/>
      <c r="M74" s="385"/>
      <c r="N74" s="392"/>
      <c r="O74" s="392"/>
      <c r="P74" s="392"/>
      <c r="Q74" s="392"/>
      <c r="R74" s="385"/>
      <c r="S74" s="385"/>
      <c r="T74" s="385"/>
      <c r="U74" s="385"/>
      <c r="V74" s="385"/>
      <c r="W74" s="385"/>
      <c r="X74" s="385"/>
      <c r="Y74" s="385"/>
      <c r="Z74" s="386"/>
      <c r="AA74" s="386"/>
      <c r="AB74" s="386"/>
      <c r="AC74" s="386"/>
      <c r="AD74" s="386"/>
      <c r="AE74" s="386"/>
      <c r="AF74" s="386"/>
      <c r="AG74" s="386" t="s">
        <v>158</v>
      </c>
      <c r="AH74" s="386"/>
      <c r="AI74" s="386"/>
      <c r="AJ74" s="386"/>
      <c r="AK74" s="386"/>
      <c r="AL74" s="386"/>
      <c r="AM74" s="386"/>
      <c r="AN74" s="386"/>
      <c r="AO74" s="386"/>
      <c r="AP74" s="386"/>
      <c r="AQ74" s="386"/>
      <c r="AR74" s="386"/>
      <c r="AS74" s="386"/>
      <c r="AT74" s="386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/>
      <c r="BF74" s="386"/>
      <c r="BG74" s="386"/>
      <c r="BH74" s="386"/>
    </row>
    <row r="75" spans="1:60" outlineLevel="2" x14ac:dyDescent="0.25">
      <c r="A75" s="387"/>
      <c r="B75" s="388"/>
      <c r="C75" s="389" t="s">
        <v>403</v>
      </c>
      <c r="D75" s="390"/>
      <c r="E75" s="391">
        <v>19.8</v>
      </c>
      <c r="F75" s="385"/>
      <c r="G75" s="385"/>
      <c r="H75" s="385"/>
      <c r="I75" s="385"/>
      <c r="J75" s="385"/>
      <c r="K75" s="385"/>
      <c r="L75" s="385"/>
      <c r="M75" s="385"/>
      <c r="N75" s="392"/>
      <c r="O75" s="392"/>
      <c r="P75" s="392"/>
      <c r="Q75" s="392"/>
      <c r="R75" s="385"/>
      <c r="S75" s="385"/>
      <c r="T75" s="385"/>
      <c r="U75" s="385"/>
      <c r="V75" s="385"/>
      <c r="W75" s="385"/>
      <c r="X75" s="385"/>
      <c r="Y75" s="385"/>
      <c r="Z75" s="386"/>
      <c r="AA75" s="386"/>
      <c r="AB75" s="386"/>
      <c r="AC75" s="386"/>
      <c r="AD75" s="386"/>
      <c r="AE75" s="386"/>
      <c r="AF75" s="386"/>
      <c r="AG75" s="386" t="s">
        <v>157</v>
      </c>
      <c r="AH75" s="386">
        <v>0</v>
      </c>
      <c r="AI75" s="386"/>
      <c r="AJ75" s="386"/>
      <c r="AK75" s="386"/>
      <c r="AL75" s="386"/>
      <c r="AM75" s="386"/>
      <c r="AN75" s="386"/>
      <c r="AO75" s="386"/>
      <c r="AP75" s="386"/>
      <c r="AQ75" s="386"/>
      <c r="AR75" s="386"/>
      <c r="AS75" s="386"/>
      <c r="AT75" s="386"/>
      <c r="AU75" s="386"/>
      <c r="AV75" s="386"/>
      <c r="AW75" s="386"/>
      <c r="AX75" s="386"/>
      <c r="AY75" s="386"/>
      <c r="AZ75" s="386"/>
      <c r="BA75" s="386"/>
      <c r="BB75" s="386"/>
      <c r="BC75" s="386"/>
      <c r="BD75" s="386"/>
      <c r="BE75" s="386"/>
      <c r="BF75" s="386"/>
      <c r="BG75" s="386"/>
      <c r="BH75" s="386"/>
    </row>
    <row r="76" spans="1:60" x14ac:dyDescent="0.25">
      <c r="A76" s="369" t="s">
        <v>14</v>
      </c>
      <c r="B76" s="370" t="s">
        <v>87</v>
      </c>
      <c r="C76" s="371" t="s">
        <v>88</v>
      </c>
      <c r="D76" s="372"/>
      <c r="E76" s="373"/>
      <c r="F76" s="374"/>
      <c r="G76" s="374">
        <f>SUMIF(AG77:AG94,"&lt;&gt;NOR",G77:G94)</f>
        <v>0</v>
      </c>
      <c r="H76" s="374"/>
      <c r="I76" s="374">
        <f>SUM(I77:I94)</f>
        <v>374095.89</v>
      </c>
      <c r="J76" s="374"/>
      <c r="K76" s="374">
        <f>SUM(K77:K94)</f>
        <v>271483.68000000005</v>
      </c>
      <c r="L76" s="374"/>
      <c r="M76" s="374">
        <f>SUM(M77:M94)</f>
        <v>0</v>
      </c>
      <c r="N76" s="373"/>
      <c r="O76" s="373">
        <f>SUM(O77:O94)</f>
        <v>311.65999999999997</v>
      </c>
      <c r="P76" s="373"/>
      <c r="Q76" s="373">
        <f>SUM(Q77:Q94)</f>
        <v>0</v>
      </c>
      <c r="R76" s="374"/>
      <c r="S76" s="374"/>
      <c r="T76" s="375"/>
      <c r="U76" s="376"/>
      <c r="V76" s="376">
        <f>SUM(V77:V94)</f>
        <v>440.78999999999996</v>
      </c>
      <c r="W76" s="376"/>
      <c r="X76" s="376"/>
      <c r="Y76" s="376"/>
      <c r="AG76" t="s">
        <v>151</v>
      </c>
    </row>
    <row r="77" spans="1:60" ht="23.4" customHeight="1" outlineLevel="1" x14ac:dyDescent="0.25">
      <c r="A77" s="377">
        <v>20</v>
      </c>
      <c r="B77" s="378" t="s">
        <v>404</v>
      </c>
      <c r="C77" s="379" t="s">
        <v>405</v>
      </c>
      <c r="D77" s="380" t="s">
        <v>17</v>
      </c>
      <c r="E77" s="381">
        <v>0.39</v>
      </c>
      <c r="F77" s="382"/>
      <c r="G77" s="383">
        <f>ROUND(E77*F77,2)</f>
        <v>0</v>
      </c>
      <c r="H77" s="382">
        <v>3922.73</v>
      </c>
      <c r="I77" s="383">
        <f>ROUND(E77*H77,2)</f>
        <v>1529.86</v>
      </c>
      <c r="J77" s="382">
        <v>717.27</v>
      </c>
      <c r="K77" s="383">
        <f>ROUND(E77*J77,2)</f>
        <v>279.74</v>
      </c>
      <c r="L77" s="383">
        <v>21</v>
      </c>
      <c r="M77" s="383">
        <f>G77*(1+L77/100)</f>
        <v>0</v>
      </c>
      <c r="N77" s="381">
        <v>2.5251399999999999</v>
      </c>
      <c r="O77" s="381">
        <f>ROUND(E77*N77,2)</f>
        <v>0.98</v>
      </c>
      <c r="P77" s="381">
        <v>0</v>
      </c>
      <c r="Q77" s="381">
        <f>ROUND(E77*P77,2)</f>
        <v>0</v>
      </c>
      <c r="R77" s="383" t="s">
        <v>185</v>
      </c>
      <c r="S77" s="383" t="s">
        <v>334</v>
      </c>
      <c r="T77" s="384" t="s">
        <v>334</v>
      </c>
      <c r="U77" s="385">
        <v>0.99</v>
      </c>
      <c r="V77" s="385">
        <f>ROUND(E77*U77,2)</f>
        <v>0.39</v>
      </c>
      <c r="W77" s="385"/>
      <c r="X77" s="385" t="s">
        <v>153</v>
      </c>
      <c r="Y77" s="385" t="s">
        <v>154</v>
      </c>
      <c r="Z77" s="386"/>
      <c r="AA77" s="386"/>
      <c r="AB77" s="386"/>
      <c r="AC77" s="386"/>
      <c r="AD77" s="386"/>
      <c r="AE77" s="386"/>
      <c r="AF77" s="386"/>
      <c r="AG77" s="386" t="s">
        <v>155</v>
      </c>
      <c r="AH77" s="386"/>
      <c r="AI77" s="386"/>
      <c r="AJ77" s="386"/>
      <c r="AK77" s="386"/>
      <c r="AL77" s="386"/>
      <c r="AM77" s="386"/>
      <c r="AN77" s="386"/>
      <c r="AO77" s="386"/>
      <c r="AP77" s="386"/>
      <c r="AQ77" s="386"/>
      <c r="AR77" s="386"/>
      <c r="AS77" s="386"/>
      <c r="AT77" s="386"/>
      <c r="AU77" s="386"/>
      <c r="AV77" s="386"/>
      <c r="AW77" s="386"/>
      <c r="AX77" s="386"/>
      <c r="AY77" s="386"/>
      <c r="AZ77" s="386"/>
      <c r="BA77" s="386"/>
      <c r="BB77" s="386"/>
      <c r="BC77" s="386"/>
      <c r="BD77" s="386"/>
      <c r="BE77" s="386"/>
      <c r="BF77" s="386"/>
      <c r="BG77" s="386"/>
      <c r="BH77" s="386"/>
    </row>
    <row r="78" spans="1:60" outlineLevel="2" x14ac:dyDescent="0.25">
      <c r="A78" s="387"/>
      <c r="B78" s="388"/>
      <c r="C78" s="442" t="s">
        <v>406</v>
      </c>
      <c r="D78" s="443"/>
      <c r="E78" s="443"/>
      <c r="F78" s="443"/>
      <c r="G78" s="443"/>
      <c r="H78" s="385"/>
      <c r="I78" s="385"/>
      <c r="J78" s="385"/>
      <c r="K78" s="385"/>
      <c r="L78" s="385"/>
      <c r="M78" s="385"/>
      <c r="N78" s="392"/>
      <c r="O78" s="392"/>
      <c r="P78" s="392"/>
      <c r="Q78" s="392"/>
      <c r="R78" s="385"/>
      <c r="S78" s="385"/>
      <c r="T78" s="385"/>
      <c r="U78" s="385"/>
      <c r="V78" s="385"/>
      <c r="W78" s="385"/>
      <c r="X78" s="385"/>
      <c r="Y78" s="385"/>
      <c r="Z78" s="386"/>
      <c r="AA78" s="386"/>
      <c r="AB78" s="386"/>
      <c r="AC78" s="386"/>
      <c r="AD78" s="386"/>
      <c r="AE78" s="386"/>
      <c r="AF78" s="386"/>
      <c r="AG78" s="386" t="s">
        <v>158</v>
      </c>
      <c r="AH78" s="386"/>
      <c r="AI78" s="386"/>
      <c r="AJ78" s="386"/>
      <c r="AK78" s="386"/>
      <c r="AL78" s="386"/>
      <c r="AM78" s="386"/>
      <c r="AN78" s="386"/>
      <c r="AO78" s="386"/>
      <c r="AP78" s="386"/>
      <c r="AQ78" s="386"/>
      <c r="AR78" s="386"/>
      <c r="AS78" s="386"/>
      <c r="AT78" s="386"/>
      <c r="AU78" s="386"/>
      <c r="AV78" s="386"/>
      <c r="AW78" s="386"/>
      <c r="AX78" s="386"/>
      <c r="AY78" s="386"/>
      <c r="AZ78" s="386"/>
      <c r="BA78" s="386"/>
      <c r="BB78" s="386"/>
      <c r="BC78" s="386"/>
      <c r="BD78" s="386"/>
      <c r="BE78" s="386"/>
      <c r="BF78" s="386"/>
      <c r="BG78" s="386"/>
      <c r="BH78" s="386"/>
    </row>
    <row r="79" spans="1:60" outlineLevel="2" x14ac:dyDescent="0.25">
      <c r="A79" s="387"/>
      <c r="B79" s="388"/>
      <c r="C79" s="389" t="s">
        <v>407</v>
      </c>
      <c r="D79" s="390"/>
      <c r="E79" s="391">
        <v>0.39</v>
      </c>
      <c r="F79" s="385"/>
      <c r="G79" s="385"/>
      <c r="H79" s="385"/>
      <c r="I79" s="385"/>
      <c r="J79" s="385"/>
      <c r="K79" s="385"/>
      <c r="L79" s="385"/>
      <c r="M79" s="385"/>
      <c r="N79" s="392"/>
      <c r="O79" s="392"/>
      <c r="P79" s="392"/>
      <c r="Q79" s="392"/>
      <c r="R79" s="385"/>
      <c r="S79" s="385"/>
      <c r="T79" s="385"/>
      <c r="U79" s="385"/>
      <c r="V79" s="385"/>
      <c r="W79" s="385"/>
      <c r="X79" s="385"/>
      <c r="Y79" s="385"/>
      <c r="Z79" s="386"/>
      <c r="AA79" s="386"/>
      <c r="AB79" s="386"/>
      <c r="AC79" s="386"/>
      <c r="AD79" s="386"/>
      <c r="AE79" s="386"/>
      <c r="AF79" s="386"/>
      <c r="AG79" s="386" t="s">
        <v>157</v>
      </c>
      <c r="AH79" s="386">
        <v>0</v>
      </c>
      <c r="AI79" s="386"/>
      <c r="AJ79" s="386"/>
      <c r="AK79" s="386"/>
      <c r="AL79" s="386"/>
      <c r="AM79" s="386"/>
      <c r="AN79" s="386"/>
      <c r="AO79" s="386"/>
      <c r="AP79" s="386"/>
      <c r="AQ79" s="386"/>
      <c r="AR79" s="386"/>
      <c r="AS79" s="386"/>
      <c r="AT79" s="386"/>
      <c r="AU79" s="386"/>
      <c r="AV79" s="386"/>
      <c r="AW79" s="386"/>
      <c r="AX79" s="386"/>
      <c r="AY79" s="386"/>
      <c r="AZ79" s="386"/>
      <c r="BA79" s="386"/>
      <c r="BB79" s="386"/>
      <c r="BC79" s="386"/>
      <c r="BD79" s="386"/>
      <c r="BE79" s="386"/>
      <c r="BF79" s="386"/>
      <c r="BG79" s="386"/>
      <c r="BH79" s="386"/>
    </row>
    <row r="80" spans="1:60" outlineLevel="1" x14ac:dyDescent="0.25">
      <c r="A80" s="377">
        <v>21</v>
      </c>
      <c r="B80" s="378" t="s">
        <v>408</v>
      </c>
      <c r="C80" s="379" t="s">
        <v>409</v>
      </c>
      <c r="D80" s="380" t="s">
        <v>22</v>
      </c>
      <c r="E80" s="381">
        <v>3.5099999999999999E-2</v>
      </c>
      <c r="F80" s="382"/>
      <c r="G80" s="383">
        <f>ROUND(E80*F80,2)</f>
        <v>0</v>
      </c>
      <c r="H80" s="382">
        <v>42223.08</v>
      </c>
      <c r="I80" s="383">
        <f>ROUND(E80*H80,2)</f>
        <v>1482.03</v>
      </c>
      <c r="J80" s="382">
        <v>19866.919999999998</v>
      </c>
      <c r="K80" s="383">
        <f>ROUND(E80*J80,2)</f>
        <v>697.33</v>
      </c>
      <c r="L80" s="383">
        <v>21</v>
      </c>
      <c r="M80" s="383">
        <f>G80*(1+L80/100)</f>
        <v>0</v>
      </c>
      <c r="N80" s="381">
        <v>1.0327900000000001</v>
      </c>
      <c r="O80" s="381">
        <f>ROUND(E80*N80,2)</f>
        <v>0.04</v>
      </c>
      <c r="P80" s="381">
        <v>0</v>
      </c>
      <c r="Q80" s="381">
        <f>ROUND(E80*P80,2)</f>
        <v>0</v>
      </c>
      <c r="R80" s="383" t="s">
        <v>185</v>
      </c>
      <c r="S80" s="383" t="s">
        <v>334</v>
      </c>
      <c r="T80" s="384" t="s">
        <v>334</v>
      </c>
      <c r="U80" s="385">
        <v>26.616</v>
      </c>
      <c r="V80" s="385">
        <f>ROUND(E80*U80,2)</f>
        <v>0.93</v>
      </c>
      <c r="W80" s="385"/>
      <c r="X80" s="385" t="s">
        <v>153</v>
      </c>
      <c r="Y80" s="385" t="s">
        <v>154</v>
      </c>
      <c r="Z80" s="386"/>
      <c r="AA80" s="386"/>
      <c r="AB80" s="386"/>
      <c r="AC80" s="386"/>
      <c r="AD80" s="386"/>
      <c r="AE80" s="386"/>
      <c r="AF80" s="386"/>
      <c r="AG80" s="386" t="s">
        <v>155</v>
      </c>
      <c r="AH80" s="386"/>
      <c r="AI80" s="386"/>
      <c r="AJ80" s="386"/>
      <c r="AK80" s="386"/>
      <c r="AL80" s="386"/>
      <c r="AM80" s="386"/>
      <c r="AN80" s="386"/>
      <c r="AO80" s="386"/>
      <c r="AP80" s="386"/>
      <c r="AQ80" s="386"/>
      <c r="AR80" s="386"/>
      <c r="AS80" s="386"/>
      <c r="AT80" s="386"/>
      <c r="AU80" s="386"/>
      <c r="AV80" s="386"/>
      <c r="AW80" s="386"/>
      <c r="AX80" s="386"/>
      <c r="AY80" s="386"/>
      <c r="AZ80" s="386"/>
      <c r="BA80" s="386"/>
      <c r="BB80" s="386"/>
      <c r="BC80" s="386"/>
      <c r="BD80" s="386"/>
      <c r="BE80" s="386"/>
      <c r="BF80" s="386"/>
      <c r="BG80" s="386"/>
      <c r="BH80" s="386"/>
    </row>
    <row r="81" spans="1:60" ht="21" outlineLevel="2" x14ac:dyDescent="0.25">
      <c r="A81" s="387"/>
      <c r="B81" s="388"/>
      <c r="C81" s="440" t="s">
        <v>410</v>
      </c>
      <c r="D81" s="441"/>
      <c r="E81" s="441"/>
      <c r="F81" s="441"/>
      <c r="G81" s="441"/>
      <c r="H81" s="385"/>
      <c r="I81" s="385"/>
      <c r="J81" s="385"/>
      <c r="K81" s="385"/>
      <c r="L81" s="385"/>
      <c r="M81" s="385"/>
      <c r="N81" s="392"/>
      <c r="O81" s="392"/>
      <c r="P81" s="392"/>
      <c r="Q81" s="392"/>
      <c r="R81" s="385"/>
      <c r="S81" s="385"/>
      <c r="T81" s="385"/>
      <c r="U81" s="385"/>
      <c r="V81" s="385"/>
      <c r="W81" s="385"/>
      <c r="X81" s="385"/>
      <c r="Y81" s="385"/>
      <c r="Z81" s="386"/>
      <c r="AA81" s="386"/>
      <c r="AB81" s="386"/>
      <c r="AC81" s="386"/>
      <c r="AD81" s="386"/>
      <c r="AE81" s="386"/>
      <c r="AF81" s="386"/>
      <c r="AG81" s="386" t="s">
        <v>156</v>
      </c>
      <c r="AH81" s="386"/>
      <c r="AI81" s="386"/>
      <c r="AJ81" s="386"/>
      <c r="AK81" s="386"/>
      <c r="AL81" s="386"/>
      <c r="AM81" s="386"/>
      <c r="AN81" s="386"/>
      <c r="AO81" s="386"/>
      <c r="AP81" s="386"/>
      <c r="AQ81" s="386"/>
      <c r="AR81" s="386"/>
      <c r="AS81" s="386"/>
      <c r="AT81" s="386"/>
      <c r="AU81" s="386"/>
      <c r="AV81" s="386"/>
      <c r="AW81" s="386"/>
      <c r="AX81" s="386"/>
      <c r="AY81" s="386"/>
      <c r="AZ81" s="386"/>
      <c r="BA81" s="393" t="str">
        <f>C81</f>
        <v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v>
      </c>
      <c r="BB81" s="386"/>
      <c r="BC81" s="386"/>
      <c r="BD81" s="386"/>
      <c r="BE81" s="386"/>
      <c r="BF81" s="386"/>
      <c r="BG81" s="386"/>
      <c r="BH81" s="386"/>
    </row>
    <row r="82" spans="1:60" outlineLevel="2" x14ac:dyDescent="0.25">
      <c r="A82" s="387"/>
      <c r="B82" s="388"/>
      <c r="C82" s="389" t="s">
        <v>411</v>
      </c>
      <c r="D82" s="390"/>
      <c r="E82" s="391">
        <v>3.5099999999999999E-2</v>
      </c>
      <c r="F82" s="385"/>
      <c r="G82" s="385"/>
      <c r="H82" s="385"/>
      <c r="I82" s="385"/>
      <c r="J82" s="385"/>
      <c r="K82" s="385"/>
      <c r="L82" s="385"/>
      <c r="M82" s="385"/>
      <c r="N82" s="392"/>
      <c r="O82" s="392"/>
      <c r="P82" s="392"/>
      <c r="Q82" s="392"/>
      <c r="R82" s="385"/>
      <c r="S82" s="385"/>
      <c r="T82" s="385"/>
      <c r="U82" s="385"/>
      <c r="V82" s="385"/>
      <c r="W82" s="385"/>
      <c r="X82" s="385"/>
      <c r="Y82" s="385"/>
      <c r="Z82" s="386"/>
      <c r="AA82" s="386"/>
      <c r="AB82" s="386"/>
      <c r="AC82" s="386"/>
      <c r="AD82" s="386"/>
      <c r="AE82" s="386"/>
      <c r="AF82" s="386"/>
      <c r="AG82" s="386" t="s">
        <v>157</v>
      </c>
      <c r="AH82" s="386">
        <v>0</v>
      </c>
      <c r="AI82" s="386"/>
      <c r="AJ82" s="386"/>
      <c r="AK82" s="386"/>
      <c r="AL82" s="386"/>
      <c r="AM82" s="386"/>
      <c r="AN82" s="386"/>
      <c r="AO82" s="386"/>
      <c r="AP82" s="386"/>
      <c r="AQ82" s="386"/>
      <c r="AR82" s="386"/>
      <c r="AS82" s="386"/>
      <c r="AT82" s="386"/>
      <c r="AU82" s="386"/>
      <c r="AV82" s="386"/>
      <c r="AW82" s="386"/>
      <c r="AX82" s="386"/>
      <c r="AY82" s="386"/>
      <c r="AZ82" s="386"/>
      <c r="BA82" s="386"/>
      <c r="BB82" s="386"/>
      <c r="BC82" s="386"/>
      <c r="BD82" s="386"/>
      <c r="BE82" s="386"/>
      <c r="BF82" s="386"/>
      <c r="BG82" s="386"/>
      <c r="BH82" s="386"/>
    </row>
    <row r="83" spans="1:60" outlineLevel="1" x14ac:dyDescent="0.25">
      <c r="A83" s="377">
        <v>22</v>
      </c>
      <c r="B83" s="378" t="s">
        <v>412</v>
      </c>
      <c r="C83" s="379" t="s">
        <v>413</v>
      </c>
      <c r="D83" s="380" t="s">
        <v>18</v>
      </c>
      <c r="E83" s="381">
        <v>3.13</v>
      </c>
      <c r="F83" s="382"/>
      <c r="G83" s="383">
        <f>ROUND(E83*F83,2)</f>
        <v>0</v>
      </c>
      <c r="H83" s="382">
        <v>394.65</v>
      </c>
      <c r="I83" s="383">
        <f>ROUND(E83*H83,2)</f>
        <v>1235.25</v>
      </c>
      <c r="J83" s="382">
        <v>404.35</v>
      </c>
      <c r="K83" s="383">
        <f>ROUND(E83*J83,2)</f>
        <v>1265.6199999999999</v>
      </c>
      <c r="L83" s="383">
        <v>21</v>
      </c>
      <c r="M83" s="383">
        <f>G83*(1+L83/100)</f>
        <v>0</v>
      </c>
      <c r="N83" s="381">
        <v>1.4189999999999999E-2</v>
      </c>
      <c r="O83" s="381">
        <f>ROUND(E83*N83,2)</f>
        <v>0.04</v>
      </c>
      <c r="P83" s="381">
        <v>0</v>
      </c>
      <c r="Q83" s="381">
        <f>ROUND(E83*P83,2)</f>
        <v>0</v>
      </c>
      <c r="R83" s="383" t="s">
        <v>414</v>
      </c>
      <c r="S83" s="383" t="s">
        <v>334</v>
      </c>
      <c r="T83" s="384" t="s">
        <v>334</v>
      </c>
      <c r="U83" s="385">
        <v>0.56100000000000005</v>
      </c>
      <c r="V83" s="385">
        <f>ROUND(E83*U83,2)</f>
        <v>1.76</v>
      </c>
      <c r="W83" s="385"/>
      <c r="X83" s="385" t="s">
        <v>153</v>
      </c>
      <c r="Y83" s="385" t="s">
        <v>154</v>
      </c>
      <c r="Z83" s="386"/>
      <c r="AA83" s="386"/>
      <c r="AB83" s="386"/>
      <c r="AC83" s="386"/>
      <c r="AD83" s="386"/>
      <c r="AE83" s="386"/>
      <c r="AF83" s="386"/>
      <c r="AG83" s="386" t="s">
        <v>155</v>
      </c>
      <c r="AH83" s="386"/>
      <c r="AI83" s="386"/>
      <c r="AJ83" s="386"/>
      <c r="AK83" s="386"/>
      <c r="AL83" s="386"/>
      <c r="AM83" s="386"/>
      <c r="AN83" s="386"/>
      <c r="AO83" s="386"/>
      <c r="AP83" s="386"/>
      <c r="AQ83" s="386"/>
      <c r="AR83" s="386"/>
      <c r="AS83" s="386"/>
      <c r="AT83" s="386"/>
      <c r="AU83" s="386"/>
      <c r="AV83" s="386"/>
      <c r="AW83" s="386"/>
      <c r="AX83" s="386"/>
      <c r="AY83" s="386"/>
      <c r="AZ83" s="386"/>
      <c r="BA83" s="386"/>
      <c r="BB83" s="386"/>
      <c r="BC83" s="386"/>
      <c r="BD83" s="386"/>
      <c r="BE83" s="386"/>
      <c r="BF83" s="386"/>
      <c r="BG83" s="386"/>
      <c r="BH83" s="386"/>
    </row>
    <row r="84" spans="1:60" outlineLevel="2" x14ac:dyDescent="0.25">
      <c r="A84" s="387"/>
      <c r="B84" s="388"/>
      <c r="C84" s="440" t="s">
        <v>415</v>
      </c>
      <c r="D84" s="441"/>
      <c r="E84" s="441"/>
      <c r="F84" s="441"/>
      <c r="G84" s="441"/>
      <c r="H84" s="385"/>
      <c r="I84" s="385"/>
      <c r="J84" s="385"/>
      <c r="K84" s="385"/>
      <c r="L84" s="385"/>
      <c r="M84" s="385"/>
      <c r="N84" s="392"/>
      <c r="O84" s="392"/>
      <c r="P84" s="392"/>
      <c r="Q84" s="392"/>
      <c r="R84" s="385"/>
      <c r="S84" s="385"/>
      <c r="T84" s="385"/>
      <c r="U84" s="385"/>
      <c r="V84" s="385"/>
      <c r="W84" s="385"/>
      <c r="X84" s="385"/>
      <c r="Y84" s="385"/>
      <c r="Z84" s="386"/>
      <c r="AA84" s="386"/>
      <c r="AB84" s="386"/>
      <c r="AC84" s="386"/>
      <c r="AD84" s="386"/>
      <c r="AE84" s="386"/>
      <c r="AF84" s="386"/>
      <c r="AG84" s="386" t="s">
        <v>156</v>
      </c>
      <c r="AH84" s="386"/>
      <c r="AI84" s="386"/>
      <c r="AJ84" s="386"/>
      <c r="AK84" s="386"/>
      <c r="AL84" s="386"/>
      <c r="AM84" s="386"/>
      <c r="AN84" s="386"/>
      <c r="AO84" s="386"/>
      <c r="AP84" s="386"/>
      <c r="AQ84" s="386"/>
      <c r="AR84" s="386"/>
      <c r="AS84" s="386"/>
      <c r="AT84" s="386"/>
      <c r="AU84" s="386"/>
      <c r="AV84" s="386"/>
      <c r="AW84" s="386"/>
      <c r="AX84" s="386"/>
      <c r="AY84" s="386"/>
      <c r="AZ84" s="386"/>
      <c r="BA84" s="386"/>
      <c r="BB84" s="386"/>
      <c r="BC84" s="386"/>
      <c r="BD84" s="386"/>
      <c r="BE84" s="386"/>
      <c r="BF84" s="386"/>
      <c r="BG84" s="386"/>
      <c r="BH84" s="386"/>
    </row>
    <row r="85" spans="1:60" outlineLevel="2" x14ac:dyDescent="0.25">
      <c r="A85" s="387"/>
      <c r="B85" s="388"/>
      <c r="C85" s="389" t="s">
        <v>416</v>
      </c>
      <c r="D85" s="390"/>
      <c r="E85" s="391">
        <v>3.13</v>
      </c>
      <c r="F85" s="385"/>
      <c r="G85" s="385"/>
      <c r="H85" s="385"/>
      <c r="I85" s="385"/>
      <c r="J85" s="385"/>
      <c r="K85" s="385"/>
      <c r="L85" s="385"/>
      <c r="M85" s="385"/>
      <c r="N85" s="392"/>
      <c r="O85" s="392"/>
      <c r="P85" s="392"/>
      <c r="Q85" s="392"/>
      <c r="R85" s="385"/>
      <c r="S85" s="385"/>
      <c r="T85" s="385"/>
      <c r="U85" s="385"/>
      <c r="V85" s="385"/>
      <c r="W85" s="385"/>
      <c r="X85" s="385"/>
      <c r="Y85" s="385"/>
      <c r="Z85" s="386"/>
      <c r="AA85" s="386"/>
      <c r="AB85" s="386"/>
      <c r="AC85" s="386"/>
      <c r="AD85" s="386"/>
      <c r="AE85" s="386"/>
      <c r="AF85" s="386"/>
      <c r="AG85" s="386" t="s">
        <v>157</v>
      </c>
      <c r="AH85" s="386">
        <v>0</v>
      </c>
      <c r="AI85" s="386"/>
      <c r="AJ85" s="386"/>
      <c r="AK85" s="386"/>
      <c r="AL85" s="386"/>
      <c r="AM85" s="386"/>
      <c r="AN85" s="386"/>
      <c r="AO85" s="386"/>
      <c r="AP85" s="386"/>
      <c r="AQ85" s="386"/>
      <c r="AR85" s="386"/>
      <c r="AS85" s="386"/>
      <c r="AT85" s="386"/>
      <c r="AU85" s="386"/>
      <c r="AV85" s="386"/>
      <c r="AW85" s="386"/>
      <c r="AX85" s="386"/>
      <c r="AY85" s="386"/>
      <c r="AZ85" s="386"/>
      <c r="BA85" s="386"/>
      <c r="BB85" s="386"/>
      <c r="BC85" s="386"/>
      <c r="BD85" s="386"/>
      <c r="BE85" s="386"/>
      <c r="BF85" s="386"/>
      <c r="BG85" s="386"/>
      <c r="BH85" s="386"/>
    </row>
    <row r="86" spans="1:60" outlineLevel="1" x14ac:dyDescent="0.25">
      <c r="A86" s="377">
        <v>23</v>
      </c>
      <c r="B86" s="378" t="s">
        <v>417</v>
      </c>
      <c r="C86" s="379" t="s">
        <v>418</v>
      </c>
      <c r="D86" s="380" t="s">
        <v>18</v>
      </c>
      <c r="E86" s="381">
        <v>3.13</v>
      </c>
      <c r="F86" s="382"/>
      <c r="G86" s="383">
        <f>ROUND(E86*F86,2)</f>
        <v>0</v>
      </c>
      <c r="H86" s="382">
        <v>0</v>
      </c>
      <c r="I86" s="383">
        <f>ROUND(E86*H86,2)</f>
        <v>0</v>
      </c>
      <c r="J86" s="382">
        <v>203</v>
      </c>
      <c r="K86" s="383">
        <f>ROUND(E86*J86,2)</f>
        <v>635.39</v>
      </c>
      <c r="L86" s="383">
        <v>21</v>
      </c>
      <c r="M86" s="383">
        <f>G86*(1+L86/100)</f>
        <v>0</v>
      </c>
      <c r="N86" s="381">
        <v>0</v>
      </c>
      <c r="O86" s="381">
        <f>ROUND(E86*N86,2)</f>
        <v>0</v>
      </c>
      <c r="P86" s="381">
        <v>0</v>
      </c>
      <c r="Q86" s="381">
        <f>ROUND(E86*P86,2)</f>
        <v>0</v>
      </c>
      <c r="R86" s="383" t="s">
        <v>414</v>
      </c>
      <c r="S86" s="383" t="s">
        <v>334</v>
      </c>
      <c r="T86" s="384" t="s">
        <v>334</v>
      </c>
      <c r="U86" s="385">
        <v>0.317</v>
      </c>
      <c r="V86" s="385">
        <f>ROUND(E86*U86,2)</f>
        <v>0.99</v>
      </c>
      <c r="W86" s="385"/>
      <c r="X86" s="385" t="s">
        <v>153</v>
      </c>
      <c r="Y86" s="385" t="s">
        <v>154</v>
      </c>
      <c r="Z86" s="386"/>
      <c r="AA86" s="386"/>
      <c r="AB86" s="386"/>
      <c r="AC86" s="386"/>
      <c r="AD86" s="386"/>
      <c r="AE86" s="386"/>
      <c r="AF86" s="386"/>
      <c r="AG86" s="386" t="s">
        <v>155</v>
      </c>
      <c r="AH86" s="386"/>
      <c r="AI86" s="386"/>
      <c r="AJ86" s="386"/>
      <c r="AK86" s="386"/>
      <c r="AL86" s="386"/>
      <c r="AM86" s="386"/>
      <c r="AN86" s="386"/>
      <c r="AO86" s="386"/>
      <c r="AP86" s="386"/>
      <c r="AQ86" s="386"/>
      <c r="AR86" s="386"/>
      <c r="AS86" s="386"/>
      <c r="AT86" s="386"/>
      <c r="AU86" s="386"/>
      <c r="AV86" s="386"/>
      <c r="AW86" s="386"/>
      <c r="AX86" s="386"/>
      <c r="AY86" s="386"/>
      <c r="AZ86" s="386"/>
      <c r="BA86" s="386"/>
      <c r="BB86" s="386"/>
      <c r="BC86" s="386"/>
      <c r="BD86" s="386"/>
      <c r="BE86" s="386"/>
      <c r="BF86" s="386"/>
      <c r="BG86" s="386"/>
      <c r="BH86" s="386"/>
    </row>
    <row r="87" spans="1:60" outlineLevel="2" x14ac:dyDescent="0.25">
      <c r="A87" s="387"/>
      <c r="B87" s="388"/>
      <c r="C87" s="440" t="s">
        <v>415</v>
      </c>
      <c r="D87" s="441"/>
      <c r="E87" s="441"/>
      <c r="F87" s="441"/>
      <c r="G87" s="441"/>
      <c r="H87" s="385"/>
      <c r="I87" s="385"/>
      <c r="J87" s="385"/>
      <c r="K87" s="385"/>
      <c r="L87" s="385"/>
      <c r="M87" s="385"/>
      <c r="N87" s="392"/>
      <c r="O87" s="392"/>
      <c r="P87" s="392"/>
      <c r="Q87" s="392"/>
      <c r="R87" s="385"/>
      <c r="S87" s="385"/>
      <c r="T87" s="385"/>
      <c r="U87" s="385"/>
      <c r="V87" s="385"/>
      <c r="W87" s="385"/>
      <c r="X87" s="385"/>
      <c r="Y87" s="385"/>
      <c r="Z87" s="386"/>
      <c r="AA87" s="386"/>
      <c r="AB87" s="386"/>
      <c r="AC87" s="386"/>
      <c r="AD87" s="386"/>
      <c r="AE87" s="386"/>
      <c r="AF87" s="386"/>
      <c r="AG87" s="386" t="s">
        <v>156</v>
      </c>
      <c r="AH87" s="386"/>
      <c r="AI87" s="386"/>
      <c r="AJ87" s="386"/>
      <c r="AK87" s="386"/>
      <c r="AL87" s="386"/>
      <c r="AM87" s="386"/>
      <c r="AN87" s="386"/>
      <c r="AO87" s="386"/>
      <c r="AP87" s="386"/>
      <c r="AQ87" s="386"/>
      <c r="AR87" s="386"/>
      <c r="AS87" s="386"/>
      <c r="AT87" s="386"/>
      <c r="AU87" s="386"/>
      <c r="AV87" s="386"/>
      <c r="AW87" s="386"/>
      <c r="AX87" s="386"/>
      <c r="AY87" s="386"/>
      <c r="AZ87" s="386"/>
      <c r="BA87" s="386"/>
      <c r="BB87" s="386"/>
      <c r="BC87" s="386"/>
      <c r="BD87" s="386"/>
      <c r="BE87" s="386"/>
      <c r="BF87" s="386"/>
      <c r="BG87" s="386"/>
      <c r="BH87" s="386"/>
    </row>
    <row r="88" spans="1:60" outlineLevel="2" x14ac:dyDescent="0.25">
      <c r="A88" s="387"/>
      <c r="B88" s="388"/>
      <c r="C88" s="389" t="s">
        <v>419</v>
      </c>
      <c r="D88" s="390"/>
      <c r="E88" s="391">
        <v>3.13</v>
      </c>
      <c r="F88" s="385"/>
      <c r="G88" s="385"/>
      <c r="H88" s="385"/>
      <c r="I88" s="385"/>
      <c r="J88" s="385"/>
      <c r="K88" s="385"/>
      <c r="L88" s="385"/>
      <c r="M88" s="385"/>
      <c r="N88" s="392"/>
      <c r="O88" s="392"/>
      <c r="P88" s="392"/>
      <c r="Q88" s="392"/>
      <c r="R88" s="385"/>
      <c r="S88" s="385"/>
      <c r="T88" s="385"/>
      <c r="U88" s="385"/>
      <c r="V88" s="385"/>
      <c r="W88" s="385"/>
      <c r="X88" s="385"/>
      <c r="Y88" s="385"/>
      <c r="Z88" s="386"/>
      <c r="AA88" s="386"/>
      <c r="AB88" s="386"/>
      <c r="AC88" s="386"/>
      <c r="AD88" s="386"/>
      <c r="AE88" s="386"/>
      <c r="AF88" s="386"/>
      <c r="AG88" s="386" t="s">
        <v>157</v>
      </c>
      <c r="AH88" s="386">
        <v>5</v>
      </c>
      <c r="AI88" s="386"/>
      <c r="AJ88" s="386"/>
      <c r="AK88" s="386"/>
      <c r="AL88" s="386"/>
      <c r="AM88" s="386"/>
      <c r="AN88" s="386"/>
      <c r="AO88" s="386"/>
      <c r="AP88" s="386"/>
      <c r="AQ88" s="386"/>
      <c r="AR88" s="386"/>
      <c r="AS88" s="386"/>
      <c r="AT88" s="386"/>
      <c r="AU88" s="386"/>
      <c r="AV88" s="386"/>
      <c r="AW88" s="386"/>
      <c r="AX88" s="386"/>
      <c r="AY88" s="386"/>
      <c r="AZ88" s="386"/>
      <c r="BA88" s="386"/>
      <c r="BB88" s="386"/>
      <c r="BC88" s="386"/>
      <c r="BD88" s="386"/>
      <c r="BE88" s="386"/>
      <c r="BF88" s="386"/>
      <c r="BG88" s="386"/>
      <c r="BH88" s="386"/>
    </row>
    <row r="89" spans="1:60" outlineLevel="1" x14ac:dyDescent="0.25">
      <c r="A89" s="377">
        <v>24</v>
      </c>
      <c r="B89" s="378" t="s">
        <v>77</v>
      </c>
      <c r="C89" s="379" t="s">
        <v>187</v>
      </c>
      <c r="D89" s="380" t="s">
        <v>17</v>
      </c>
      <c r="E89" s="381">
        <v>2.6549999999999998</v>
      </c>
      <c r="F89" s="382"/>
      <c r="G89" s="383">
        <f>ROUND(E89*F89,2)</f>
        <v>0</v>
      </c>
      <c r="H89" s="382">
        <v>811.28</v>
      </c>
      <c r="I89" s="383">
        <f>ROUND(E89*H89,2)</f>
        <v>2153.9499999999998</v>
      </c>
      <c r="J89" s="382">
        <v>958.72</v>
      </c>
      <c r="K89" s="383">
        <f>ROUND(E89*J89,2)</f>
        <v>2545.4</v>
      </c>
      <c r="L89" s="383">
        <v>21</v>
      </c>
      <c r="M89" s="383">
        <f>G89*(1+L89/100)</f>
        <v>0</v>
      </c>
      <c r="N89" s="381">
        <v>1.8907700000000001</v>
      </c>
      <c r="O89" s="381">
        <f>ROUND(E89*N89,2)</f>
        <v>5.0199999999999996</v>
      </c>
      <c r="P89" s="381">
        <v>0</v>
      </c>
      <c r="Q89" s="381">
        <f>ROUND(E89*P89,2)</f>
        <v>0</v>
      </c>
      <c r="R89" s="383" t="s">
        <v>184</v>
      </c>
      <c r="S89" s="383" t="s">
        <v>334</v>
      </c>
      <c r="T89" s="384" t="s">
        <v>334</v>
      </c>
      <c r="U89" s="385">
        <v>1.7</v>
      </c>
      <c r="V89" s="385">
        <f>ROUND(E89*U89,2)</f>
        <v>4.51</v>
      </c>
      <c r="W89" s="385"/>
      <c r="X89" s="385" t="s">
        <v>153</v>
      </c>
      <c r="Y89" s="385" t="s">
        <v>154</v>
      </c>
      <c r="Z89" s="386"/>
      <c r="AA89" s="386"/>
      <c r="AB89" s="386"/>
      <c r="AC89" s="386"/>
      <c r="AD89" s="386"/>
      <c r="AE89" s="386"/>
      <c r="AF89" s="386"/>
      <c r="AG89" s="386" t="s">
        <v>176</v>
      </c>
      <c r="AH89" s="386"/>
      <c r="AI89" s="386"/>
      <c r="AJ89" s="386"/>
      <c r="AK89" s="386"/>
      <c r="AL89" s="386"/>
      <c r="AM89" s="386"/>
      <c r="AN89" s="386"/>
      <c r="AO89" s="386"/>
      <c r="AP89" s="386"/>
      <c r="AQ89" s="386"/>
      <c r="AR89" s="386"/>
      <c r="AS89" s="386"/>
      <c r="AT89" s="386"/>
      <c r="AU89" s="386"/>
      <c r="AV89" s="386"/>
      <c r="AW89" s="386"/>
      <c r="AX89" s="386"/>
      <c r="AY89" s="386"/>
      <c r="AZ89" s="386"/>
      <c r="BA89" s="386"/>
      <c r="BB89" s="386"/>
      <c r="BC89" s="386"/>
      <c r="BD89" s="386"/>
      <c r="BE89" s="386"/>
      <c r="BF89" s="386"/>
      <c r="BG89" s="386"/>
      <c r="BH89" s="386"/>
    </row>
    <row r="90" spans="1:60" outlineLevel="2" x14ac:dyDescent="0.25">
      <c r="A90" s="387"/>
      <c r="B90" s="388"/>
      <c r="C90" s="440" t="s">
        <v>188</v>
      </c>
      <c r="D90" s="441"/>
      <c r="E90" s="441"/>
      <c r="F90" s="441"/>
      <c r="G90" s="441"/>
      <c r="H90" s="385"/>
      <c r="I90" s="385"/>
      <c r="J90" s="385"/>
      <c r="K90" s="385"/>
      <c r="L90" s="385"/>
      <c r="M90" s="385"/>
      <c r="N90" s="392"/>
      <c r="O90" s="392"/>
      <c r="P90" s="392"/>
      <c r="Q90" s="392"/>
      <c r="R90" s="385"/>
      <c r="S90" s="385"/>
      <c r="T90" s="385"/>
      <c r="U90" s="385"/>
      <c r="V90" s="385"/>
      <c r="W90" s="385"/>
      <c r="X90" s="385"/>
      <c r="Y90" s="385"/>
      <c r="Z90" s="386"/>
      <c r="AA90" s="386"/>
      <c r="AB90" s="386"/>
      <c r="AC90" s="386"/>
      <c r="AD90" s="386"/>
      <c r="AE90" s="386"/>
      <c r="AF90" s="386"/>
      <c r="AG90" s="386" t="s">
        <v>156</v>
      </c>
      <c r="AH90" s="386"/>
      <c r="AI90" s="386"/>
      <c r="AJ90" s="386"/>
      <c r="AK90" s="386"/>
      <c r="AL90" s="386"/>
      <c r="AM90" s="386"/>
      <c r="AN90" s="386"/>
      <c r="AO90" s="386"/>
      <c r="AP90" s="386"/>
      <c r="AQ90" s="386"/>
      <c r="AR90" s="386"/>
      <c r="AS90" s="386"/>
      <c r="AT90" s="386"/>
      <c r="AU90" s="386"/>
      <c r="AV90" s="386"/>
      <c r="AW90" s="386"/>
      <c r="AX90" s="386"/>
      <c r="AY90" s="386"/>
      <c r="AZ90" s="386"/>
      <c r="BA90" s="386"/>
      <c r="BB90" s="386"/>
      <c r="BC90" s="386"/>
      <c r="BD90" s="386"/>
      <c r="BE90" s="386"/>
      <c r="BF90" s="386"/>
      <c r="BG90" s="386"/>
      <c r="BH90" s="386"/>
    </row>
    <row r="91" spans="1:60" outlineLevel="2" x14ac:dyDescent="0.25">
      <c r="A91" s="387"/>
      <c r="B91" s="388"/>
      <c r="C91" s="389" t="s">
        <v>420</v>
      </c>
      <c r="D91" s="390"/>
      <c r="E91" s="391">
        <v>2.6549999999999998</v>
      </c>
      <c r="F91" s="385"/>
      <c r="G91" s="385"/>
      <c r="H91" s="385"/>
      <c r="I91" s="385"/>
      <c r="J91" s="385"/>
      <c r="K91" s="385"/>
      <c r="L91" s="385"/>
      <c r="M91" s="385"/>
      <c r="N91" s="392"/>
      <c r="O91" s="392"/>
      <c r="P91" s="392"/>
      <c r="Q91" s="392"/>
      <c r="R91" s="385"/>
      <c r="S91" s="385"/>
      <c r="T91" s="385"/>
      <c r="U91" s="385"/>
      <c r="V91" s="385"/>
      <c r="W91" s="385"/>
      <c r="X91" s="385"/>
      <c r="Y91" s="385"/>
      <c r="Z91" s="386"/>
      <c r="AA91" s="386"/>
      <c r="AB91" s="386"/>
      <c r="AC91" s="386"/>
      <c r="AD91" s="386"/>
      <c r="AE91" s="386"/>
      <c r="AF91" s="386"/>
      <c r="AG91" s="386" t="s">
        <v>157</v>
      </c>
      <c r="AH91" s="386">
        <v>0</v>
      </c>
      <c r="AI91" s="386"/>
      <c r="AJ91" s="386"/>
      <c r="AK91" s="386"/>
      <c r="AL91" s="386"/>
      <c r="AM91" s="386"/>
      <c r="AN91" s="386"/>
      <c r="AO91" s="386"/>
      <c r="AP91" s="386"/>
      <c r="AQ91" s="386"/>
      <c r="AR91" s="386"/>
      <c r="AS91" s="386"/>
      <c r="AT91" s="386"/>
      <c r="AU91" s="386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86"/>
      <c r="BG91" s="386"/>
      <c r="BH91" s="386"/>
    </row>
    <row r="92" spans="1:60" outlineLevel="1" x14ac:dyDescent="0.25">
      <c r="A92" s="377">
        <v>25</v>
      </c>
      <c r="B92" s="378" t="s">
        <v>421</v>
      </c>
      <c r="C92" s="379" t="s">
        <v>422</v>
      </c>
      <c r="D92" s="380" t="s">
        <v>17</v>
      </c>
      <c r="E92" s="381">
        <v>121</v>
      </c>
      <c r="F92" s="382"/>
      <c r="G92" s="383">
        <f>ROUND(E92*F92,2)</f>
        <v>0</v>
      </c>
      <c r="H92" s="382">
        <v>3038.8</v>
      </c>
      <c r="I92" s="383">
        <f>ROUND(E92*H92,2)</f>
        <v>367694.8</v>
      </c>
      <c r="J92" s="382">
        <v>2116.1999999999998</v>
      </c>
      <c r="K92" s="383">
        <f>ROUND(E92*J92,2)</f>
        <v>256060.2</v>
      </c>
      <c r="L92" s="383">
        <v>21</v>
      </c>
      <c r="M92" s="383">
        <f>G92*(1+L92/100)</f>
        <v>0</v>
      </c>
      <c r="N92" s="381">
        <v>2.52542</v>
      </c>
      <c r="O92" s="381">
        <f>ROUND(E92*N92,2)</f>
        <v>305.58</v>
      </c>
      <c r="P92" s="381">
        <v>0</v>
      </c>
      <c r="Q92" s="381">
        <f>ROUND(E92*P92,2)</f>
        <v>0</v>
      </c>
      <c r="R92" s="383" t="s">
        <v>414</v>
      </c>
      <c r="S92" s="383" t="s">
        <v>334</v>
      </c>
      <c r="T92" s="384" t="s">
        <v>334</v>
      </c>
      <c r="U92" s="385">
        <v>3.5720000000000001</v>
      </c>
      <c r="V92" s="385">
        <f>ROUND(E92*U92,2)</f>
        <v>432.21</v>
      </c>
      <c r="W92" s="385"/>
      <c r="X92" s="385" t="s">
        <v>153</v>
      </c>
      <c r="Y92" s="385" t="s">
        <v>154</v>
      </c>
      <c r="Z92" s="386"/>
      <c r="AA92" s="386"/>
      <c r="AB92" s="386"/>
      <c r="AC92" s="386"/>
      <c r="AD92" s="386"/>
      <c r="AE92" s="386"/>
      <c r="AF92" s="386"/>
      <c r="AG92" s="386" t="s">
        <v>155</v>
      </c>
      <c r="AH92" s="386"/>
      <c r="AI92" s="386"/>
      <c r="AJ92" s="386"/>
      <c r="AK92" s="386"/>
      <c r="AL92" s="386"/>
      <c r="AM92" s="386"/>
      <c r="AN92" s="386"/>
      <c r="AO92" s="386"/>
      <c r="AP92" s="386"/>
      <c r="AQ92" s="386"/>
      <c r="AR92" s="386"/>
      <c r="AS92" s="386"/>
      <c r="AT92" s="386"/>
      <c r="AU92" s="386"/>
      <c r="AV92" s="386"/>
      <c r="AW92" s="386"/>
      <c r="AX92" s="386"/>
      <c r="AY92" s="386"/>
      <c r="AZ92" s="386"/>
      <c r="BA92" s="386"/>
      <c r="BB92" s="386"/>
      <c r="BC92" s="386"/>
      <c r="BD92" s="386"/>
      <c r="BE92" s="386"/>
      <c r="BF92" s="386"/>
      <c r="BG92" s="386"/>
      <c r="BH92" s="386"/>
    </row>
    <row r="93" spans="1:60" outlineLevel="2" x14ac:dyDescent="0.25">
      <c r="A93" s="387"/>
      <c r="B93" s="388"/>
      <c r="C93" s="440" t="s">
        <v>423</v>
      </c>
      <c r="D93" s="441"/>
      <c r="E93" s="441"/>
      <c r="F93" s="441"/>
      <c r="G93" s="441"/>
      <c r="H93" s="385"/>
      <c r="I93" s="385"/>
      <c r="J93" s="385"/>
      <c r="K93" s="385"/>
      <c r="L93" s="385"/>
      <c r="M93" s="385"/>
      <c r="N93" s="392"/>
      <c r="O93" s="392"/>
      <c r="P93" s="392"/>
      <c r="Q93" s="392"/>
      <c r="R93" s="385"/>
      <c r="S93" s="385"/>
      <c r="T93" s="385"/>
      <c r="U93" s="385"/>
      <c r="V93" s="385"/>
      <c r="W93" s="385"/>
      <c r="X93" s="385"/>
      <c r="Y93" s="385"/>
      <c r="Z93" s="386"/>
      <c r="AA93" s="386"/>
      <c r="AB93" s="386"/>
      <c r="AC93" s="386"/>
      <c r="AD93" s="386"/>
      <c r="AE93" s="386"/>
      <c r="AF93" s="386"/>
      <c r="AG93" s="386" t="s">
        <v>156</v>
      </c>
      <c r="AH93" s="386"/>
      <c r="AI93" s="386"/>
      <c r="AJ93" s="386"/>
      <c r="AK93" s="386"/>
      <c r="AL93" s="386"/>
      <c r="AM93" s="386"/>
      <c r="AN93" s="386"/>
      <c r="AO93" s="386"/>
      <c r="AP93" s="386"/>
      <c r="AQ93" s="386"/>
      <c r="AR93" s="386"/>
      <c r="AS93" s="386"/>
      <c r="AT93" s="386"/>
      <c r="AU93" s="386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6"/>
      <c r="BG93" s="386"/>
      <c r="BH93" s="386"/>
    </row>
    <row r="94" spans="1:60" outlineLevel="1" x14ac:dyDescent="0.25">
      <c r="A94" s="394">
        <v>26</v>
      </c>
      <c r="B94" s="395" t="s">
        <v>424</v>
      </c>
      <c r="C94" s="396" t="s">
        <v>425</v>
      </c>
      <c r="D94" s="397" t="s">
        <v>426</v>
      </c>
      <c r="E94" s="398">
        <v>1</v>
      </c>
      <c r="F94" s="399"/>
      <c r="G94" s="400">
        <f>ROUND(E94*F94,2)</f>
        <v>0</v>
      </c>
      <c r="H94" s="399">
        <v>0</v>
      </c>
      <c r="I94" s="400">
        <f>ROUND(E94*H94,2)</f>
        <v>0</v>
      </c>
      <c r="J94" s="399">
        <v>10000</v>
      </c>
      <c r="K94" s="400">
        <f>ROUND(E94*J94,2)</f>
        <v>10000</v>
      </c>
      <c r="L94" s="400">
        <v>21</v>
      </c>
      <c r="M94" s="400">
        <f>G94*(1+L94/100)</f>
        <v>0</v>
      </c>
      <c r="N94" s="398">
        <v>0</v>
      </c>
      <c r="O94" s="398">
        <f>ROUND(E94*N94,2)</f>
        <v>0</v>
      </c>
      <c r="P94" s="398">
        <v>0</v>
      </c>
      <c r="Q94" s="398">
        <f>ROUND(E94*P94,2)</f>
        <v>0</v>
      </c>
      <c r="R94" s="400"/>
      <c r="S94" s="400" t="s">
        <v>177</v>
      </c>
      <c r="T94" s="401" t="s">
        <v>178</v>
      </c>
      <c r="U94" s="385">
        <v>0</v>
      </c>
      <c r="V94" s="385">
        <f>ROUND(E94*U94,2)</f>
        <v>0</v>
      </c>
      <c r="W94" s="385"/>
      <c r="X94" s="385" t="s">
        <v>153</v>
      </c>
      <c r="Y94" s="385" t="s">
        <v>154</v>
      </c>
      <c r="Z94" s="386"/>
      <c r="AA94" s="386"/>
      <c r="AB94" s="386"/>
      <c r="AC94" s="386"/>
      <c r="AD94" s="386"/>
      <c r="AE94" s="386"/>
      <c r="AF94" s="386"/>
      <c r="AG94" s="386" t="s">
        <v>155</v>
      </c>
      <c r="AH94" s="386"/>
      <c r="AI94" s="386"/>
      <c r="AJ94" s="386"/>
      <c r="AK94" s="386"/>
      <c r="AL94" s="386"/>
      <c r="AM94" s="386"/>
      <c r="AN94" s="386"/>
      <c r="AO94" s="386"/>
      <c r="AP94" s="386"/>
      <c r="AQ94" s="386"/>
      <c r="AR94" s="386"/>
      <c r="AS94" s="386"/>
      <c r="AT94" s="386"/>
      <c r="AU94" s="386"/>
      <c r="AV94" s="386"/>
      <c r="AW94" s="386"/>
      <c r="AX94" s="386"/>
      <c r="AY94" s="386"/>
      <c r="AZ94" s="386"/>
      <c r="BA94" s="386"/>
      <c r="BB94" s="386"/>
      <c r="BC94" s="386"/>
      <c r="BD94" s="386"/>
      <c r="BE94" s="386"/>
      <c r="BF94" s="386"/>
      <c r="BG94" s="386"/>
      <c r="BH94" s="386"/>
    </row>
    <row r="95" spans="1:60" x14ac:dyDescent="0.25">
      <c r="A95" s="369" t="s">
        <v>14</v>
      </c>
      <c r="B95" s="370" t="s">
        <v>427</v>
      </c>
      <c r="C95" s="371" t="s">
        <v>428</v>
      </c>
      <c r="D95" s="372"/>
      <c r="E95" s="373"/>
      <c r="F95" s="374"/>
      <c r="G95" s="374">
        <f>SUMIF(AG96:AG118,"&lt;&gt;NOR",G96:G118)</f>
        <v>0</v>
      </c>
      <c r="H95" s="374"/>
      <c r="I95" s="374">
        <f>SUM(I96:I118)</f>
        <v>42780.44</v>
      </c>
      <c r="J95" s="374"/>
      <c r="K95" s="374">
        <f>SUM(K96:K118)</f>
        <v>8625.59</v>
      </c>
      <c r="L95" s="374"/>
      <c r="M95" s="374">
        <f>SUM(M96:M118)</f>
        <v>0</v>
      </c>
      <c r="N95" s="373"/>
      <c r="O95" s="373">
        <f>SUM(O96:O118)</f>
        <v>34.659999999999997</v>
      </c>
      <c r="P95" s="373"/>
      <c r="Q95" s="373">
        <f>SUM(Q96:Q118)</f>
        <v>0</v>
      </c>
      <c r="R95" s="374"/>
      <c r="S95" s="374"/>
      <c r="T95" s="375"/>
      <c r="U95" s="376"/>
      <c r="V95" s="376">
        <f>SUM(V96:V118)</f>
        <v>9.4</v>
      </c>
      <c r="W95" s="376"/>
      <c r="X95" s="376"/>
      <c r="Y95" s="376"/>
      <c r="AG95" t="s">
        <v>151</v>
      </c>
    </row>
    <row r="96" spans="1:60" outlineLevel="1" x14ac:dyDescent="0.25">
      <c r="A96" s="377">
        <v>27</v>
      </c>
      <c r="B96" s="378" t="s">
        <v>78</v>
      </c>
      <c r="C96" s="379" t="s">
        <v>174</v>
      </c>
      <c r="D96" s="380" t="s">
        <v>18</v>
      </c>
      <c r="E96" s="381">
        <v>53.76</v>
      </c>
      <c r="F96" s="382"/>
      <c r="G96" s="383">
        <f>ROUND(E96*F96,2)</f>
        <v>0</v>
      </c>
      <c r="H96" s="382">
        <v>0</v>
      </c>
      <c r="I96" s="383">
        <f>ROUND(E96*H96,2)</f>
        <v>0</v>
      </c>
      <c r="J96" s="382">
        <v>18.2</v>
      </c>
      <c r="K96" s="383">
        <f>ROUND(E96*J96,2)</f>
        <v>978.43</v>
      </c>
      <c r="L96" s="383">
        <v>21</v>
      </c>
      <c r="M96" s="383">
        <f>G96*(1+L96/100)</f>
        <v>0</v>
      </c>
      <c r="N96" s="381">
        <v>0</v>
      </c>
      <c r="O96" s="381">
        <f>ROUND(E96*N96,2)</f>
        <v>0</v>
      </c>
      <c r="P96" s="381">
        <v>0</v>
      </c>
      <c r="Q96" s="381">
        <f>ROUND(E96*P96,2)</f>
        <v>0</v>
      </c>
      <c r="R96" s="383" t="s">
        <v>152</v>
      </c>
      <c r="S96" s="383" t="s">
        <v>334</v>
      </c>
      <c r="T96" s="384" t="s">
        <v>334</v>
      </c>
      <c r="U96" s="385">
        <v>0.02</v>
      </c>
      <c r="V96" s="385">
        <f>ROUND(E96*U96,2)</f>
        <v>1.08</v>
      </c>
      <c r="W96" s="385"/>
      <c r="X96" s="385" t="s">
        <v>153</v>
      </c>
      <c r="Y96" s="385" t="s">
        <v>154</v>
      </c>
      <c r="Z96" s="386"/>
      <c r="AA96" s="386"/>
      <c r="AB96" s="386"/>
      <c r="AC96" s="386"/>
      <c r="AD96" s="386"/>
      <c r="AE96" s="386"/>
      <c r="AF96" s="386"/>
      <c r="AG96" s="386" t="s">
        <v>155</v>
      </c>
      <c r="AH96" s="386"/>
      <c r="AI96" s="386"/>
      <c r="AJ96" s="386"/>
      <c r="AK96" s="386"/>
      <c r="AL96" s="386"/>
      <c r="AM96" s="386"/>
      <c r="AN96" s="386"/>
      <c r="AO96" s="386"/>
      <c r="AP96" s="386"/>
      <c r="AQ96" s="386"/>
      <c r="AR96" s="386"/>
      <c r="AS96" s="386"/>
      <c r="AT96" s="386"/>
      <c r="AU96" s="386"/>
      <c r="AV96" s="386"/>
      <c r="AW96" s="386"/>
      <c r="AX96" s="386"/>
      <c r="AY96" s="386"/>
      <c r="AZ96" s="386"/>
      <c r="BA96" s="386"/>
      <c r="BB96" s="386"/>
      <c r="BC96" s="386"/>
      <c r="BD96" s="386"/>
      <c r="BE96" s="386"/>
      <c r="BF96" s="386"/>
      <c r="BG96" s="386"/>
      <c r="BH96" s="386"/>
    </row>
    <row r="97" spans="1:60" outlineLevel="2" x14ac:dyDescent="0.25">
      <c r="A97" s="387"/>
      <c r="B97" s="388"/>
      <c r="C97" s="440" t="s">
        <v>175</v>
      </c>
      <c r="D97" s="441"/>
      <c r="E97" s="441"/>
      <c r="F97" s="441"/>
      <c r="G97" s="441"/>
      <c r="H97" s="385"/>
      <c r="I97" s="385"/>
      <c r="J97" s="385"/>
      <c r="K97" s="385"/>
      <c r="L97" s="385"/>
      <c r="M97" s="385"/>
      <c r="N97" s="392"/>
      <c r="O97" s="392"/>
      <c r="P97" s="392"/>
      <c r="Q97" s="392"/>
      <c r="R97" s="385"/>
      <c r="S97" s="385"/>
      <c r="T97" s="385"/>
      <c r="U97" s="385"/>
      <c r="V97" s="385"/>
      <c r="W97" s="385"/>
      <c r="X97" s="385"/>
      <c r="Y97" s="385"/>
      <c r="Z97" s="386"/>
      <c r="AA97" s="386"/>
      <c r="AB97" s="386"/>
      <c r="AC97" s="386"/>
      <c r="AD97" s="386"/>
      <c r="AE97" s="386"/>
      <c r="AF97" s="386"/>
      <c r="AG97" s="386" t="s">
        <v>156</v>
      </c>
      <c r="AH97" s="386"/>
      <c r="AI97" s="386"/>
      <c r="AJ97" s="386"/>
      <c r="AK97" s="386"/>
      <c r="AL97" s="386"/>
      <c r="AM97" s="386"/>
      <c r="AN97" s="386"/>
      <c r="AO97" s="386"/>
      <c r="AP97" s="386"/>
      <c r="AQ97" s="386"/>
      <c r="AR97" s="386"/>
      <c r="AS97" s="386"/>
      <c r="AT97" s="386"/>
      <c r="AU97" s="386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6"/>
      <c r="BG97" s="386"/>
      <c r="BH97" s="386"/>
    </row>
    <row r="98" spans="1:60" outlineLevel="2" x14ac:dyDescent="0.25">
      <c r="A98" s="387"/>
      <c r="B98" s="388"/>
      <c r="C98" s="389" t="s">
        <v>338</v>
      </c>
      <c r="D98" s="390"/>
      <c r="E98" s="391">
        <v>2.16</v>
      </c>
      <c r="F98" s="385"/>
      <c r="G98" s="385"/>
      <c r="H98" s="385"/>
      <c r="I98" s="385"/>
      <c r="J98" s="385"/>
      <c r="K98" s="385"/>
      <c r="L98" s="385"/>
      <c r="M98" s="385"/>
      <c r="N98" s="392"/>
      <c r="O98" s="392"/>
      <c r="P98" s="392"/>
      <c r="Q98" s="392"/>
      <c r="R98" s="385"/>
      <c r="S98" s="385"/>
      <c r="T98" s="385"/>
      <c r="U98" s="385"/>
      <c r="V98" s="385"/>
      <c r="W98" s="385"/>
      <c r="X98" s="385"/>
      <c r="Y98" s="385"/>
      <c r="Z98" s="386"/>
      <c r="AA98" s="386"/>
      <c r="AB98" s="386"/>
      <c r="AC98" s="386"/>
      <c r="AD98" s="386"/>
      <c r="AE98" s="386"/>
      <c r="AF98" s="386"/>
      <c r="AG98" s="386" t="s">
        <v>157</v>
      </c>
      <c r="AH98" s="386">
        <v>0</v>
      </c>
      <c r="AI98" s="386"/>
      <c r="AJ98" s="386"/>
      <c r="AK98" s="386"/>
      <c r="AL98" s="386"/>
      <c r="AM98" s="386"/>
      <c r="AN98" s="386"/>
      <c r="AO98" s="386"/>
      <c r="AP98" s="386"/>
      <c r="AQ98" s="386"/>
      <c r="AR98" s="386"/>
      <c r="AS98" s="386"/>
      <c r="AT98" s="386"/>
      <c r="AU98" s="386"/>
      <c r="AV98" s="386"/>
      <c r="AW98" s="386"/>
      <c r="AX98" s="386"/>
      <c r="AY98" s="386"/>
      <c r="AZ98" s="386"/>
      <c r="BA98" s="386"/>
      <c r="BB98" s="386"/>
      <c r="BC98" s="386"/>
      <c r="BD98" s="386"/>
      <c r="BE98" s="386"/>
      <c r="BF98" s="386"/>
      <c r="BG98" s="386"/>
      <c r="BH98" s="386"/>
    </row>
    <row r="99" spans="1:60" outlineLevel="3" x14ac:dyDescent="0.25">
      <c r="A99" s="387"/>
      <c r="B99" s="388"/>
      <c r="C99" s="389" t="s">
        <v>429</v>
      </c>
      <c r="D99" s="390"/>
      <c r="E99" s="391">
        <v>51.6</v>
      </c>
      <c r="F99" s="385"/>
      <c r="G99" s="385"/>
      <c r="H99" s="385"/>
      <c r="I99" s="385"/>
      <c r="J99" s="385"/>
      <c r="K99" s="385"/>
      <c r="L99" s="385"/>
      <c r="M99" s="385"/>
      <c r="N99" s="392"/>
      <c r="O99" s="392"/>
      <c r="P99" s="392"/>
      <c r="Q99" s="392"/>
      <c r="R99" s="385"/>
      <c r="S99" s="385"/>
      <c r="T99" s="385"/>
      <c r="U99" s="385"/>
      <c r="V99" s="385"/>
      <c r="W99" s="385"/>
      <c r="X99" s="385"/>
      <c r="Y99" s="385"/>
      <c r="Z99" s="386"/>
      <c r="AA99" s="386"/>
      <c r="AB99" s="386"/>
      <c r="AC99" s="386"/>
      <c r="AD99" s="386"/>
      <c r="AE99" s="386"/>
      <c r="AF99" s="386"/>
      <c r="AG99" s="386" t="s">
        <v>157</v>
      </c>
      <c r="AH99" s="386">
        <v>0</v>
      </c>
      <c r="AI99" s="386"/>
      <c r="AJ99" s="386"/>
      <c r="AK99" s="386"/>
      <c r="AL99" s="386"/>
      <c r="AM99" s="386"/>
      <c r="AN99" s="386"/>
      <c r="AO99" s="386"/>
      <c r="AP99" s="386"/>
      <c r="AQ99" s="386"/>
      <c r="AR99" s="386"/>
      <c r="AS99" s="386"/>
      <c r="AT99" s="386"/>
      <c r="AU99" s="386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6"/>
      <c r="BG99" s="386"/>
      <c r="BH99" s="386"/>
    </row>
    <row r="100" spans="1:60" ht="20.399999999999999" outlineLevel="1" x14ac:dyDescent="0.25">
      <c r="A100" s="377">
        <v>28</v>
      </c>
      <c r="B100" s="378" t="s">
        <v>430</v>
      </c>
      <c r="C100" s="379" t="s">
        <v>431</v>
      </c>
      <c r="D100" s="380" t="s">
        <v>18</v>
      </c>
      <c r="E100" s="381">
        <v>53.76</v>
      </c>
      <c r="F100" s="382"/>
      <c r="G100" s="383">
        <f>ROUND(E100*F100,2)</f>
        <v>0</v>
      </c>
      <c r="H100" s="382">
        <v>156.74</v>
      </c>
      <c r="I100" s="383">
        <f>ROUND(E100*H100,2)</f>
        <v>8426.34</v>
      </c>
      <c r="J100" s="382">
        <v>36.26</v>
      </c>
      <c r="K100" s="383">
        <f>ROUND(E100*J100,2)</f>
        <v>1949.34</v>
      </c>
      <c r="L100" s="383">
        <v>21</v>
      </c>
      <c r="M100" s="383">
        <f>G100*(1+L100/100)</f>
        <v>0</v>
      </c>
      <c r="N100" s="381">
        <v>0.34499999999999997</v>
      </c>
      <c r="O100" s="381">
        <f>ROUND(E100*N100,2)</f>
        <v>18.55</v>
      </c>
      <c r="P100" s="381">
        <v>0</v>
      </c>
      <c r="Q100" s="381">
        <f>ROUND(E100*P100,2)</f>
        <v>0</v>
      </c>
      <c r="R100" s="383" t="s">
        <v>333</v>
      </c>
      <c r="S100" s="383" t="s">
        <v>334</v>
      </c>
      <c r="T100" s="384" t="s">
        <v>334</v>
      </c>
      <c r="U100" s="385">
        <v>0.03</v>
      </c>
      <c r="V100" s="385">
        <f>ROUND(E100*U100,2)</f>
        <v>1.61</v>
      </c>
      <c r="W100" s="385"/>
      <c r="X100" s="385" t="s">
        <v>153</v>
      </c>
      <c r="Y100" s="385" t="s">
        <v>154</v>
      </c>
      <c r="Z100" s="386"/>
      <c r="AA100" s="386"/>
      <c r="AB100" s="386"/>
      <c r="AC100" s="386"/>
      <c r="AD100" s="386"/>
      <c r="AE100" s="386"/>
      <c r="AF100" s="386"/>
      <c r="AG100" s="386" t="s">
        <v>155</v>
      </c>
      <c r="AH100" s="386"/>
      <c r="AI100" s="386"/>
      <c r="AJ100" s="386"/>
      <c r="AK100" s="386"/>
      <c r="AL100" s="386"/>
      <c r="AM100" s="386"/>
      <c r="AN100" s="386"/>
      <c r="AO100" s="386"/>
      <c r="AP100" s="386"/>
      <c r="AQ100" s="386"/>
      <c r="AR100" s="386"/>
      <c r="AS100" s="386"/>
      <c r="AT100" s="386"/>
      <c r="AU100" s="386"/>
      <c r="AV100" s="386"/>
      <c r="AW100" s="386"/>
      <c r="AX100" s="386"/>
      <c r="AY100" s="386"/>
      <c r="AZ100" s="386"/>
      <c r="BA100" s="386"/>
      <c r="BB100" s="386"/>
      <c r="BC100" s="386"/>
      <c r="BD100" s="386"/>
      <c r="BE100" s="386"/>
      <c r="BF100" s="386"/>
      <c r="BG100" s="386"/>
      <c r="BH100" s="386"/>
    </row>
    <row r="101" spans="1:60" outlineLevel="2" x14ac:dyDescent="0.25">
      <c r="A101" s="387"/>
      <c r="B101" s="388"/>
      <c r="C101" s="389" t="s">
        <v>338</v>
      </c>
      <c r="D101" s="390"/>
      <c r="E101" s="391">
        <v>2.16</v>
      </c>
      <c r="F101" s="385"/>
      <c r="G101" s="385"/>
      <c r="H101" s="385"/>
      <c r="I101" s="385"/>
      <c r="J101" s="385"/>
      <c r="K101" s="385"/>
      <c r="L101" s="385"/>
      <c r="M101" s="385"/>
      <c r="N101" s="392"/>
      <c r="O101" s="392"/>
      <c r="P101" s="392"/>
      <c r="Q101" s="392"/>
      <c r="R101" s="385"/>
      <c r="S101" s="385"/>
      <c r="T101" s="385"/>
      <c r="U101" s="385"/>
      <c r="V101" s="385"/>
      <c r="W101" s="385"/>
      <c r="X101" s="385"/>
      <c r="Y101" s="385"/>
      <c r="Z101" s="386"/>
      <c r="AA101" s="386"/>
      <c r="AB101" s="386"/>
      <c r="AC101" s="386"/>
      <c r="AD101" s="386"/>
      <c r="AE101" s="386"/>
      <c r="AF101" s="386"/>
      <c r="AG101" s="386" t="s">
        <v>157</v>
      </c>
      <c r="AH101" s="386">
        <v>0</v>
      </c>
      <c r="AI101" s="386"/>
      <c r="AJ101" s="386"/>
      <c r="AK101" s="386"/>
      <c r="AL101" s="386"/>
      <c r="AM101" s="386"/>
      <c r="AN101" s="386"/>
      <c r="AO101" s="386"/>
      <c r="AP101" s="386"/>
      <c r="AQ101" s="386"/>
      <c r="AR101" s="386"/>
      <c r="AS101" s="386"/>
      <c r="AT101" s="386"/>
      <c r="AU101" s="386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6"/>
      <c r="BG101" s="386"/>
      <c r="BH101" s="386"/>
    </row>
    <row r="102" spans="1:60" outlineLevel="3" x14ac:dyDescent="0.25">
      <c r="A102" s="387"/>
      <c r="B102" s="388"/>
      <c r="C102" s="389" t="s">
        <v>429</v>
      </c>
      <c r="D102" s="390"/>
      <c r="E102" s="391">
        <v>51.6</v>
      </c>
      <c r="F102" s="385"/>
      <c r="G102" s="385"/>
      <c r="H102" s="385"/>
      <c r="I102" s="385"/>
      <c r="J102" s="385"/>
      <c r="K102" s="385"/>
      <c r="L102" s="385"/>
      <c r="M102" s="385"/>
      <c r="N102" s="392"/>
      <c r="O102" s="392"/>
      <c r="P102" s="392"/>
      <c r="Q102" s="392"/>
      <c r="R102" s="385"/>
      <c r="S102" s="385"/>
      <c r="T102" s="385"/>
      <c r="U102" s="385"/>
      <c r="V102" s="385"/>
      <c r="W102" s="385"/>
      <c r="X102" s="385"/>
      <c r="Y102" s="385"/>
      <c r="Z102" s="386"/>
      <c r="AA102" s="386"/>
      <c r="AB102" s="386"/>
      <c r="AC102" s="386"/>
      <c r="AD102" s="386"/>
      <c r="AE102" s="386"/>
      <c r="AF102" s="386"/>
      <c r="AG102" s="386" t="s">
        <v>157</v>
      </c>
      <c r="AH102" s="386">
        <v>0</v>
      </c>
      <c r="AI102" s="386"/>
      <c r="AJ102" s="386"/>
      <c r="AK102" s="386"/>
      <c r="AL102" s="386"/>
      <c r="AM102" s="386"/>
      <c r="AN102" s="386"/>
      <c r="AO102" s="386"/>
      <c r="AP102" s="386"/>
      <c r="AQ102" s="386"/>
      <c r="AR102" s="386"/>
      <c r="AS102" s="386"/>
      <c r="AT102" s="386"/>
      <c r="AU102" s="386"/>
      <c r="AV102" s="386"/>
      <c r="AW102" s="386"/>
      <c r="AX102" s="386"/>
      <c r="AY102" s="386"/>
      <c r="AZ102" s="386"/>
      <c r="BA102" s="386"/>
      <c r="BB102" s="386"/>
      <c r="BC102" s="386"/>
      <c r="BD102" s="386"/>
      <c r="BE102" s="386"/>
      <c r="BF102" s="386"/>
      <c r="BG102" s="386"/>
      <c r="BH102" s="386"/>
    </row>
    <row r="103" spans="1:60" ht="20.399999999999999" outlineLevel="1" x14ac:dyDescent="0.25">
      <c r="A103" s="377">
        <v>29</v>
      </c>
      <c r="B103" s="378" t="s">
        <v>432</v>
      </c>
      <c r="C103" s="379" t="s">
        <v>433</v>
      </c>
      <c r="D103" s="380" t="s">
        <v>18</v>
      </c>
      <c r="E103" s="381">
        <v>2.16</v>
      </c>
      <c r="F103" s="382"/>
      <c r="G103" s="383">
        <f>ROUND(E103*F103,2)</f>
        <v>0</v>
      </c>
      <c r="H103" s="382">
        <v>167.24</v>
      </c>
      <c r="I103" s="383">
        <f>ROUND(E103*H103,2)</f>
        <v>361.24</v>
      </c>
      <c r="J103" s="382">
        <v>36.26</v>
      </c>
      <c r="K103" s="383">
        <f>ROUND(E103*J103,2)</f>
        <v>78.319999999999993</v>
      </c>
      <c r="L103" s="383">
        <v>21</v>
      </c>
      <c r="M103" s="383">
        <f>G103*(1+L103/100)</f>
        <v>0</v>
      </c>
      <c r="N103" s="381">
        <v>0.34499999999999997</v>
      </c>
      <c r="O103" s="381">
        <f>ROUND(E103*N103,2)</f>
        <v>0.75</v>
      </c>
      <c r="P103" s="381">
        <v>0</v>
      </c>
      <c r="Q103" s="381">
        <f>ROUND(E103*P103,2)</f>
        <v>0</v>
      </c>
      <c r="R103" s="383" t="s">
        <v>333</v>
      </c>
      <c r="S103" s="383" t="s">
        <v>334</v>
      </c>
      <c r="T103" s="384" t="s">
        <v>334</v>
      </c>
      <c r="U103" s="385">
        <v>0.03</v>
      </c>
      <c r="V103" s="385">
        <f>ROUND(E103*U103,2)</f>
        <v>0.06</v>
      </c>
      <c r="W103" s="385"/>
      <c r="X103" s="385" t="s">
        <v>153</v>
      </c>
      <c r="Y103" s="385" t="s">
        <v>154</v>
      </c>
      <c r="Z103" s="386"/>
      <c r="AA103" s="386"/>
      <c r="AB103" s="386"/>
      <c r="AC103" s="386"/>
      <c r="AD103" s="386"/>
      <c r="AE103" s="386"/>
      <c r="AF103" s="386"/>
      <c r="AG103" s="386" t="s">
        <v>155</v>
      </c>
      <c r="AH103" s="386"/>
      <c r="AI103" s="386"/>
      <c r="AJ103" s="386"/>
      <c r="AK103" s="386"/>
      <c r="AL103" s="386"/>
      <c r="AM103" s="386"/>
      <c r="AN103" s="386"/>
      <c r="AO103" s="386"/>
      <c r="AP103" s="386"/>
      <c r="AQ103" s="386"/>
      <c r="AR103" s="386"/>
      <c r="AS103" s="386"/>
      <c r="AT103" s="386"/>
      <c r="AU103" s="386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6"/>
      <c r="BG103" s="386"/>
      <c r="BH103" s="386"/>
    </row>
    <row r="104" spans="1:60" outlineLevel="2" x14ac:dyDescent="0.25">
      <c r="A104" s="387"/>
      <c r="B104" s="388"/>
      <c r="C104" s="442" t="s">
        <v>434</v>
      </c>
      <c r="D104" s="443"/>
      <c r="E104" s="443"/>
      <c r="F104" s="443"/>
      <c r="G104" s="443"/>
      <c r="H104" s="385"/>
      <c r="I104" s="385"/>
      <c r="J104" s="385"/>
      <c r="K104" s="385"/>
      <c r="L104" s="385"/>
      <c r="M104" s="385"/>
      <c r="N104" s="392"/>
      <c r="O104" s="392"/>
      <c r="P104" s="392"/>
      <c r="Q104" s="392"/>
      <c r="R104" s="385"/>
      <c r="S104" s="385"/>
      <c r="T104" s="385"/>
      <c r="U104" s="385"/>
      <c r="V104" s="385"/>
      <c r="W104" s="385"/>
      <c r="X104" s="385"/>
      <c r="Y104" s="385"/>
      <c r="Z104" s="386"/>
      <c r="AA104" s="386"/>
      <c r="AB104" s="386"/>
      <c r="AC104" s="386"/>
      <c r="AD104" s="386"/>
      <c r="AE104" s="386"/>
      <c r="AF104" s="386"/>
      <c r="AG104" s="386" t="s">
        <v>158</v>
      </c>
      <c r="AH104" s="386"/>
      <c r="AI104" s="386"/>
      <c r="AJ104" s="386"/>
      <c r="AK104" s="386"/>
      <c r="AL104" s="386"/>
      <c r="AM104" s="386"/>
      <c r="AN104" s="386"/>
      <c r="AO104" s="386"/>
      <c r="AP104" s="386"/>
      <c r="AQ104" s="386"/>
      <c r="AR104" s="386"/>
      <c r="AS104" s="386"/>
      <c r="AT104" s="386"/>
      <c r="AU104" s="386"/>
      <c r="AV104" s="386"/>
      <c r="AW104" s="386"/>
      <c r="AX104" s="386"/>
      <c r="AY104" s="386"/>
      <c r="AZ104" s="386"/>
      <c r="BA104" s="386"/>
      <c r="BB104" s="386"/>
      <c r="BC104" s="386"/>
      <c r="BD104" s="386"/>
      <c r="BE104" s="386"/>
      <c r="BF104" s="386"/>
      <c r="BG104" s="386"/>
      <c r="BH104" s="386"/>
    </row>
    <row r="105" spans="1:60" outlineLevel="2" x14ac:dyDescent="0.25">
      <c r="A105" s="387"/>
      <c r="B105" s="388"/>
      <c r="C105" s="389" t="s">
        <v>338</v>
      </c>
      <c r="D105" s="390"/>
      <c r="E105" s="391">
        <v>2.16</v>
      </c>
      <c r="F105" s="385"/>
      <c r="G105" s="385"/>
      <c r="H105" s="385"/>
      <c r="I105" s="385"/>
      <c r="J105" s="385"/>
      <c r="K105" s="385"/>
      <c r="L105" s="385"/>
      <c r="M105" s="385"/>
      <c r="N105" s="392"/>
      <c r="O105" s="392"/>
      <c r="P105" s="392"/>
      <c r="Q105" s="392"/>
      <c r="R105" s="385"/>
      <c r="S105" s="385"/>
      <c r="T105" s="385"/>
      <c r="U105" s="385"/>
      <c r="V105" s="385"/>
      <c r="W105" s="385"/>
      <c r="X105" s="385"/>
      <c r="Y105" s="385"/>
      <c r="Z105" s="386"/>
      <c r="AA105" s="386"/>
      <c r="AB105" s="386"/>
      <c r="AC105" s="386"/>
      <c r="AD105" s="386"/>
      <c r="AE105" s="386"/>
      <c r="AF105" s="386"/>
      <c r="AG105" s="386" t="s">
        <v>157</v>
      </c>
      <c r="AH105" s="386">
        <v>0</v>
      </c>
      <c r="AI105" s="386"/>
      <c r="AJ105" s="386"/>
      <c r="AK105" s="386"/>
      <c r="AL105" s="386"/>
      <c r="AM105" s="386"/>
      <c r="AN105" s="386"/>
      <c r="AO105" s="386"/>
      <c r="AP105" s="386"/>
      <c r="AQ105" s="386"/>
      <c r="AR105" s="386"/>
      <c r="AS105" s="386"/>
      <c r="AT105" s="386"/>
      <c r="AU105" s="386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386"/>
      <c r="BG105" s="386"/>
      <c r="BH105" s="386"/>
    </row>
    <row r="106" spans="1:60" outlineLevel="1" x14ac:dyDescent="0.25">
      <c r="A106" s="377">
        <v>30</v>
      </c>
      <c r="B106" s="378" t="s">
        <v>435</v>
      </c>
      <c r="C106" s="379" t="s">
        <v>436</v>
      </c>
      <c r="D106" s="380" t="s">
        <v>18</v>
      </c>
      <c r="E106" s="381">
        <v>2.16</v>
      </c>
      <c r="F106" s="382"/>
      <c r="G106" s="383">
        <f>ROUND(E106*F106,2)</f>
        <v>0</v>
      </c>
      <c r="H106" s="382">
        <v>615.65</v>
      </c>
      <c r="I106" s="383">
        <f>ROUND(E106*H106,2)</f>
        <v>1329.8</v>
      </c>
      <c r="J106" s="382">
        <v>56.35</v>
      </c>
      <c r="K106" s="383">
        <f>ROUND(E106*J106,2)</f>
        <v>121.72</v>
      </c>
      <c r="L106" s="383">
        <v>21</v>
      </c>
      <c r="M106" s="383">
        <f>G106*(1+L106/100)</f>
        <v>0</v>
      </c>
      <c r="N106" s="381">
        <v>0.35865000000000002</v>
      </c>
      <c r="O106" s="381">
        <f>ROUND(E106*N106,2)</f>
        <v>0.77</v>
      </c>
      <c r="P106" s="381">
        <v>0</v>
      </c>
      <c r="Q106" s="381">
        <f>ROUND(E106*P106,2)</f>
        <v>0</v>
      </c>
      <c r="R106" s="383" t="s">
        <v>333</v>
      </c>
      <c r="S106" s="383" t="s">
        <v>334</v>
      </c>
      <c r="T106" s="384" t="s">
        <v>334</v>
      </c>
      <c r="U106" s="385">
        <v>8.1000000000000003E-2</v>
      </c>
      <c r="V106" s="385">
        <f>ROUND(E106*U106,2)</f>
        <v>0.17</v>
      </c>
      <c r="W106" s="385"/>
      <c r="X106" s="385" t="s">
        <v>153</v>
      </c>
      <c r="Y106" s="385" t="s">
        <v>154</v>
      </c>
      <c r="Z106" s="386"/>
      <c r="AA106" s="386"/>
      <c r="AB106" s="386"/>
      <c r="AC106" s="386"/>
      <c r="AD106" s="386"/>
      <c r="AE106" s="386"/>
      <c r="AF106" s="386"/>
      <c r="AG106" s="386" t="s">
        <v>155</v>
      </c>
      <c r="AH106" s="386"/>
      <c r="AI106" s="386"/>
      <c r="AJ106" s="386"/>
      <c r="AK106" s="386"/>
      <c r="AL106" s="386"/>
      <c r="AM106" s="386"/>
      <c r="AN106" s="386"/>
      <c r="AO106" s="386"/>
      <c r="AP106" s="386"/>
      <c r="AQ106" s="386"/>
      <c r="AR106" s="386"/>
      <c r="AS106" s="386"/>
      <c r="AT106" s="386"/>
      <c r="AU106" s="386"/>
      <c r="AV106" s="386"/>
      <c r="AW106" s="386"/>
      <c r="AX106" s="386"/>
      <c r="AY106" s="386"/>
      <c r="AZ106" s="386"/>
      <c r="BA106" s="386"/>
      <c r="BB106" s="386"/>
      <c r="BC106" s="386"/>
      <c r="BD106" s="386"/>
      <c r="BE106" s="386"/>
      <c r="BF106" s="386"/>
      <c r="BG106" s="386"/>
      <c r="BH106" s="386"/>
    </row>
    <row r="107" spans="1:60" outlineLevel="2" x14ac:dyDescent="0.25">
      <c r="A107" s="387"/>
      <c r="B107" s="388"/>
      <c r="C107" s="389" t="s">
        <v>338</v>
      </c>
      <c r="D107" s="390"/>
      <c r="E107" s="391">
        <v>2.16</v>
      </c>
      <c r="F107" s="385"/>
      <c r="G107" s="385"/>
      <c r="H107" s="385"/>
      <c r="I107" s="385"/>
      <c r="J107" s="385"/>
      <c r="K107" s="385"/>
      <c r="L107" s="385"/>
      <c r="M107" s="385"/>
      <c r="N107" s="392"/>
      <c r="O107" s="392"/>
      <c r="P107" s="392"/>
      <c r="Q107" s="392"/>
      <c r="R107" s="385"/>
      <c r="S107" s="385"/>
      <c r="T107" s="385"/>
      <c r="U107" s="385"/>
      <c r="V107" s="385"/>
      <c r="W107" s="385"/>
      <c r="X107" s="385"/>
      <c r="Y107" s="385"/>
      <c r="Z107" s="386"/>
      <c r="AA107" s="386"/>
      <c r="AB107" s="386"/>
      <c r="AC107" s="386"/>
      <c r="AD107" s="386"/>
      <c r="AE107" s="386"/>
      <c r="AF107" s="386"/>
      <c r="AG107" s="386" t="s">
        <v>157</v>
      </c>
      <c r="AH107" s="386">
        <v>0</v>
      </c>
      <c r="AI107" s="386"/>
      <c r="AJ107" s="386"/>
      <c r="AK107" s="386"/>
      <c r="AL107" s="386"/>
      <c r="AM107" s="386"/>
      <c r="AN107" s="386"/>
      <c r="AO107" s="386"/>
      <c r="AP107" s="386"/>
      <c r="AQ107" s="386"/>
      <c r="AR107" s="386"/>
      <c r="AS107" s="386"/>
      <c r="AT107" s="386"/>
      <c r="AU107" s="386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6"/>
      <c r="BG107" s="386"/>
      <c r="BH107" s="386"/>
    </row>
    <row r="108" spans="1:60" ht="22.8" customHeight="1" outlineLevel="1" x14ac:dyDescent="0.25">
      <c r="A108" s="377">
        <v>31</v>
      </c>
      <c r="B108" s="378" t="s">
        <v>437</v>
      </c>
      <c r="C108" s="379" t="s">
        <v>438</v>
      </c>
      <c r="D108" s="380" t="s">
        <v>18</v>
      </c>
      <c r="E108" s="381">
        <v>54</v>
      </c>
      <c r="F108" s="382"/>
      <c r="G108" s="383">
        <f>ROUND(E108*F108,2)</f>
        <v>0</v>
      </c>
      <c r="H108" s="382">
        <v>40.700000000000003</v>
      </c>
      <c r="I108" s="383">
        <f>ROUND(E108*H108,2)</f>
        <v>2197.8000000000002</v>
      </c>
      <c r="J108" s="382">
        <v>101.8</v>
      </c>
      <c r="K108" s="383">
        <f>ROUND(E108*J108,2)</f>
        <v>5497.2</v>
      </c>
      <c r="L108" s="383">
        <v>21</v>
      </c>
      <c r="M108" s="383">
        <f>G108*(1+L108/100)</f>
        <v>0</v>
      </c>
      <c r="N108" s="381">
        <v>8.3500000000000005E-2</v>
      </c>
      <c r="O108" s="381">
        <f>ROUND(E108*N108,2)</f>
        <v>4.51</v>
      </c>
      <c r="P108" s="381">
        <v>0</v>
      </c>
      <c r="Q108" s="381">
        <f>ROUND(E108*P108,2)</f>
        <v>0</v>
      </c>
      <c r="R108" s="383" t="s">
        <v>180</v>
      </c>
      <c r="S108" s="383" t="s">
        <v>334</v>
      </c>
      <c r="T108" s="384" t="s">
        <v>334</v>
      </c>
      <c r="U108" s="385">
        <v>0.12</v>
      </c>
      <c r="V108" s="385">
        <f>ROUND(E108*U108,2)</f>
        <v>6.48</v>
      </c>
      <c r="W108" s="385"/>
      <c r="X108" s="385" t="s">
        <v>153</v>
      </c>
      <c r="Y108" s="385" t="s">
        <v>154</v>
      </c>
      <c r="Z108" s="386"/>
      <c r="AA108" s="386"/>
      <c r="AB108" s="386"/>
      <c r="AC108" s="386"/>
      <c r="AD108" s="386"/>
      <c r="AE108" s="386"/>
      <c r="AF108" s="386"/>
      <c r="AG108" s="386" t="s">
        <v>155</v>
      </c>
      <c r="AH108" s="386"/>
      <c r="AI108" s="386"/>
      <c r="AJ108" s="386"/>
      <c r="AK108" s="386"/>
      <c r="AL108" s="386"/>
      <c r="AM108" s="386"/>
      <c r="AN108" s="386"/>
      <c r="AO108" s="386"/>
      <c r="AP108" s="386"/>
      <c r="AQ108" s="386"/>
      <c r="AR108" s="386"/>
      <c r="AS108" s="386"/>
      <c r="AT108" s="386"/>
      <c r="AU108" s="386"/>
      <c r="AV108" s="386"/>
      <c r="AW108" s="386"/>
      <c r="AX108" s="386"/>
      <c r="AY108" s="386"/>
      <c r="AZ108" s="386"/>
      <c r="BA108" s="386"/>
      <c r="BB108" s="386"/>
      <c r="BC108" s="386"/>
      <c r="BD108" s="386"/>
      <c r="BE108" s="386"/>
      <c r="BF108" s="386"/>
      <c r="BG108" s="386"/>
      <c r="BH108" s="386"/>
    </row>
    <row r="109" spans="1:60" outlineLevel="2" x14ac:dyDescent="0.25">
      <c r="A109" s="387"/>
      <c r="B109" s="388"/>
      <c r="C109" s="442" t="s">
        <v>439</v>
      </c>
      <c r="D109" s="443"/>
      <c r="E109" s="443"/>
      <c r="F109" s="443"/>
      <c r="G109" s="443"/>
      <c r="H109" s="385"/>
      <c r="I109" s="385"/>
      <c r="J109" s="385"/>
      <c r="K109" s="385"/>
      <c r="L109" s="385"/>
      <c r="M109" s="385"/>
      <c r="N109" s="392"/>
      <c r="O109" s="392"/>
      <c r="P109" s="392"/>
      <c r="Q109" s="392"/>
      <c r="R109" s="385"/>
      <c r="S109" s="385"/>
      <c r="T109" s="385"/>
      <c r="U109" s="385"/>
      <c r="V109" s="385"/>
      <c r="W109" s="385"/>
      <c r="X109" s="385"/>
      <c r="Y109" s="385"/>
      <c r="Z109" s="386"/>
      <c r="AA109" s="386"/>
      <c r="AB109" s="386"/>
      <c r="AC109" s="386"/>
      <c r="AD109" s="386"/>
      <c r="AE109" s="386"/>
      <c r="AF109" s="386"/>
      <c r="AG109" s="386" t="s">
        <v>158</v>
      </c>
      <c r="AH109" s="386"/>
      <c r="AI109" s="386"/>
      <c r="AJ109" s="386"/>
      <c r="AK109" s="386"/>
      <c r="AL109" s="386"/>
      <c r="AM109" s="386"/>
      <c r="AN109" s="386"/>
      <c r="AO109" s="386"/>
      <c r="AP109" s="386"/>
      <c r="AQ109" s="386"/>
      <c r="AR109" s="386"/>
      <c r="AS109" s="386"/>
      <c r="AT109" s="386"/>
      <c r="AU109" s="386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6"/>
      <c r="BG109" s="386"/>
      <c r="BH109" s="386"/>
    </row>
    <row r="110" spans="1:60" outlineLevel="3" x14ac:dyDescent="0.25">
      <c r="A110" s="387"/>
      <c r="B110" s="388"/>
      <c r="C110" s="438" t="s">
        <v>440</v>
      </c>
      <c r="D110" s="439"/>
      <c r="E110" s="439"/>
      <c r="F110" s="439"/>
      <c r="G110" s="439"/>
      <c r="H110" s="385"/>
      <c r="I110" s="385"/>
      <c r="J110" s="385"/>
      <c r="K110" s="385"/>
      <c r="L110" s="385"/>
      <c r="M110" s="385"/>
      <c r="N110" s="392"/>
      <c r="O110" s="392"/>
      <c r="P110" s="392"/>
      <c r="Q110" s="392"/>
      <c r="R110" s="385"/>
      <c r="S110" s="385"/>
      <c r="T110" s="385"/>
      <c r="U110" s="385"/>
      <c r="V110" s="385"/>
      <c r="W110" s="385"/>
      <c r="X110" s="385"/>
      <c r="Y110" s="385"/>
      <c r="Z110" s="386"/>
      <c r="AA110" s="386"/>
      <c r="AB110" s="386"/>
      <c r="AC110" s="386"/>
      <c r="AD110" s="386"/>
      <c r="AE110" s="386"/>
      <c r="AF110" s="386"/>
      <c r="AG110" s="386" t="s">
        <v>158</v>
      </c>
      <c r="AH110" s="386"/>
      <c r="AI110" s="386"/>
      <c r="AJ110" s="386"/>
      <c r="AK110" s="386"/>
      <c r="AL110" s="386"/>
      <c r="AM110" s="386"/>
      <c r="AN110" s="386"/>
      <c r="AO110" s="386"/>
      <c r="AP110" s="386"/>
      <c r="AQ110" s="386"/>
      <c r="AR110" s="386"/>
      <c r="AS110" s="386"/>
      <c r="AT110" s="386"/>
      <c r="AU110" s="386"/>
      <c r="AV110" s="386"/>
      <c r="AW110" s="386"/>
      <c r="AX110" s="386"/>
      <c r="AY110" s="386"/>
      <c r="AZ110" s="386"/>
      <c r="BA110" s="386"/>
      <c r="BB110" s="386"/>
      <c r="BC110" s="386"/>
      <c r="BD110" s="386"/>
      <c r="BE110" s="386"/>
      <c r="BF110" s="386"/>
      <c r="BG110" s="386"/>
      <c r="BH110" s="386"/>
    </row>
    <row r="111" spans="1:60" outlineLevel="3" x14ac:dyDescent="0.25">
      <c r="A111" s="387"/>
      <c r="B111" s="388"/>
      <c r="C111" s="438" t="s">
        <v>441</v>
      </c>
      <c r="D111" s="439"/>
      <c r="E111" s="439"/>
      <c r="F111" s="439"/>
      <c r="G111" s="439"/>
      <c r="H111" s="385"/>
      <c r="I111" s="385"/>
      <c r="J111" s="385"/>
      <c r="K111" s="385"/>
      <c r="L111" s="385"/>
      <c r="M111" s="385"/>
      <c r="N111" s="392"/>
      <c r="O111" s="392"/>
      <c r="P111" s="392"/>
      <c r="Q111" s="392"/>
      <c r="R111" s="385"/>
      <c r="S111" s="385"/>
      <c r="T111" s="385"/>
      <c r="U111" s="385"/>
      <c r="V111" s="385"/>
      <c r="W111" s="385"/>
      <c r="X111" s="385"/>
      <c r="Y111" s="385"/>
      <c r="Z111" s="386"/>
      <c r="AA111" s="386"/>
      <c r="AB111" s="386"/>
      <c r="AC111" s="386"/>
      <c r="AD111" s="386"/>
      <c r="AE111" s="386"/>
      <c r="AF111" s="386"/>
      <c r="AG111" s="386" t="s">
        <v>158</v>
      </c>
      <c r="AH111" s="386"/>
      <c r="AI111" s="386"/>
      <c r="AJ111" s="386"/>
      <c r="AK111" s="386"/>
      <c r="AL111" s="386"/>
      <c r="AM111" s="386"/>
      <c r="AN111" s="386"/>
      <c r="AO111" s="386"/>
      <c r="AP111" s="386"/>
      <c r="AQ111" s="386"/>
      <c r="AR111" s="386"/>
      <c r="AS111" s="386"/>
      <c r="AT111" s="386"/>
      <c r="AU111" s="386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386"/>
      <c r="BG111" s="386"/>
      <c r="BH111" s="386"/>
    </row>
    <row r="112" spans="1:60" outlineLevel="3" x14ac:dyDescent="0.25">
      <c r="A112" s="387"/>
      <c r="B112" s="388"/>
      <c r="C112" s="438" t="s">
        <v>442</v>
      </c>
      <c r="D112" s="439"/>
      <c r="E112" s="439"/>
      <c r="F112" s="439"/>
      <c r="G112" s="439"/>
      <c r="H112" s="385"/>
      <c r="I112" s="385"/>
      <c r="J112" s="385"/>
      <c r="K112" s="385"/>
      <c r="L112" s="385"/>
      <c r="M112" s="385"/>
      <c r="N112" s="392"/>
      <c r="O112" s="392"/>
      <c r="P112" s="392"/>
      <c r="Q112" s="392"/>
      <c r="R112" s="385"/>
      <c r="S112" s="385"/>
      <c r="T112" s="385"/>
      <c r="U112" s="385"/>
      <c r="V112" s="385"/>
      <c r="W112" s="385"/>
      <c r="X112" s="385"/>
      <c r="Y112" s="385"/>
      <c r="Z112" s="386"/>
      <c r="AA112" s="386"/>
      <c r="AB112" s="386"/>
      <c r="AC112" s="386"/>
      <c r="AD112" s="386"/>
      <c r="AE112" s="386"/>
      <c r="AF112" s="386"/>
      <c r="AG112" s="386" t="s">
        <v>158</v>
      </c>
      <c r="AH112" s="386"/>
      <c r="AI112" s="386"/>
      <c r="AJ112" s="386"/>
      <c r="AK112" s="386"/>
      <c r="AL112" s="386"/>
      <c r="AM112" s="386"/>
      <c r="AN112" s="386"/>
      <c r="AO112" s="386"/>
      <c r="AP112" s="386"/>
      <c r="AQ112" s="386"/>
      <c r="AR112" s="386"/>
      <c r="AS112" s="386"/>
      <c r="AT112" s="386"/>
      <c r="AU112" s="386"/>
      <c r="AV112" s="386"/>
      <c r="AW112" s="386"/>
      <c r="AX112" s="386"/>
      <c r="AY112" s="386"/>
      <c r="AZ112" s="386"/>
      <c r="BA112" s="386"/>
      <c r="BB112" s="386"/>
      <c r="BC112" s="386"/>
      <c r="BD112" s="386"/>
      <c r="BE112" s="386"/>
      <c r="BF112" s="386"/>
      <c r="BG112" s="386"/>
      <c r="BH112" s="386"/>
    </row>
    <row r="113" spans="1:60" outlineLevel="3" x14ac:dyDescent="0.25">
      <c r="A113" s="387"/>
      <c r="B113" s="388"/>
      <c r="C113" s="438" t="s">
        <v>443</v>
      </c>
      <c r="D113" s="439"/>
      <c r="E113" s="439"/>
      <c r="F113" s="439"/>
      <c r="G113" s="439"/>
      <c r="H113" s="385"/>
      <c r="I113" s="385"/>
      <c r="J113" s="385"/>
      <c r="K113" s="385"/>
      <c r="L113" s="385"/>
      <c r="M113" s="385"/>
      <c r="N113" s="392"/>
      <c r="O113" s="392"/>
      <c r="P113" s="392"/>
      <c r="Q113" s="392"/>
      <c r="R113" s="385"/>
      <c r="S113" s="385"/>
      <c r="T113" s="385"/>
      <c r="U113" s="385"/>
      <c r="V113" s="385"/>
      <c r="W113" s="385"/>
      <c r="X113" s="385"/>
      <c r="Y113" s="385"/>
      <c r="Z113" s="386"/>
      <c r="AA113" s="386"/>
      <c r="AB113" s="386"/>
      <c r="AC113" s="386"/>
      <c r="AD113" s="386"/>
      <c r="AE113" s="386"/>
      <c r="AF113" s="386"/>
      <c r="AG113" s="386" t="s">
        <v>158</v>
      </c>
      <c r="AH113" s="386"/>
      <c r="AI113" s="386"/>
      <c r="AJ113" s="386"/>
      <c r="AK113" s="386"/>
      <c r="AL113" s="386"/>
      <c r="AM113" s="386"/>
      <c r="AN113" s="386"/>
      <c r="AO113" s="386"/>
      <c r="AP113" s="386"/>
      <c r="AQ113" s="386"/>
      <c r="AR113" s="386"/>
      <c r="AS113" s="386"/>
      <c r="AT113" s="386"/>
      <c r="AU113" s="386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6"/>
      <c r="BG113" s="386"/>
      <c r="BH113" s="386"/>
    </row>
    <row r="114" spans="1:60" outlineLevel="2" x14ac:dyDescent="0.25">
      <c r="A114" s="387"/>
      <c r="B114" s="388"/>
      <c r="C114" s="389" t="s">
        <v>346</v>
      </c>
      <c r="D114" s="390"/>
      <c r="E114" s="391">
        <v>54</v>
      </c>
      <c r="F114" s="385"/>
      <c r="G114" s="385"/>
      <c r="H114" s="385"/>
      <c r="I114" s="385"/>
      <c r="J114" s="385"/>
      <c r="K114" s="385"/>
      <c r="L114" s="385"/>
      <c r="M114" s="385"/>
      <c r="N114" s="392"/>
      <c r="O114" s="392"/>
      <c r="P114" s="392"/>
      <c r="Q114" s="392"/>
      <c r="R114" s="385"/>
      <c r="S114" s="385"/>
      <c r="T114" s="385"/>
      <c r="U114" s="385"/>
      <c r="V114" s="385"/>
      <c r="W114" s="385"/>
      <c r="X114" s="385"/>
      <c r="Y114" s="385"/>
      <c r="Z114" s="386"/>
      <c r="AA114" s="386"/>
      <c r="AB114" s="386"/>
      <c r="AC114" s="386"/>
      <c r="AD114" s="386"/>
      <c r="AE114" s="386"/>
      <c r="AF114" s="386"/>
      <c r="AG114" s="386" t="s">
        <v>157</v>
      </c>
      <c r="AH114" s="386">
        <v>0</v>
      </c>
      <c r="AI114" s="386"/>
      <c r="AJ114" s="386"/>
      <c r="AK114" s="386"/>
      <c r="AL114" s="386"/>
      <c r="AM114" s="386"/>
      <c r="AN114" s="386"/>
      <c r="AO114" s="386"/>
      <c r="AP114" s="386"/>
      <c r="AQ114" s="386"/>
      <c r="AR114" s="386"/>
      <c r="AS114" s="386"/>
      <c r="AT114" s="386"/>
      <c r="AU114" s="386"/>
      <c r="AV114" s="386"/>
      <c r="AW114" s="386"/>
      <c r="AX114" s="386"/>
      <c r="AY114" s="386"/>
      <c r="AZ114" s="386"/>
      <c r="BA114" s="386"/>
      <c r="BB114" s="386"/>
      <c r="BC114" s="386"/>
      <c r="BD114" s="386"/>
      <c r="BE114" s="386"/>
      <c r="BF114" s="386"/>
      <c r="BG114" s="386"/>
      <c r="BH114" s="386"/>
    </row>
    <row r="115" spans="1:60" outlineLevel="1" x14ac:dyDescent="0.25">
      <c r="A115" s="377">
        <v>32</v>
      </c>
      <c r="B115" s="378" t="s">
        <v>444</v>
      </c>
      <c r="C115" s="379" t="s">
        <v>445</v>
      </c>
      <c r="D115" s="380" t="s">
        <v>18</v>
      </c>
      <c r="E115" s="381">
        <v>2.16</v>
      </c>
      <c r="F115" s="382"/>
      <c r="G115" s="383">
        <f>ROUND(E115*F115,2)</f>
        <v>0</v>
      </c>
      <c r="H115" s="382">
        <v>0.12</v>
      </c>
      <c r="I115" s="383">
        <f>ROUND(E115*H115,2)</f>
        <v>0.26</v>
      </c>
      <c r="J115" s="382">
        <v>0.27</v>
      </c>
      <c r="K115" s="383">
        <f>ROUND(E115*J115,2)</f>
        <v>0.57999999999999996</v>
      </c>
      <c r="L115" s="383">
        <v>21</v>
      </c>
      <c r="M115" s="383">
        <f>G115*(1+L115/100)</f>
        <v>0</v>
      </c>
      <c r="N115" s="381">
        <v>0</v>
      </c>
      <c r="O115" s="381">
        <f>ROUND(E115*N115,2)</f>
        <v>0</v>
      </c>
      <c r="P115" s="381">
        <v>0</v>
      </c>
      <c r="Q115" s="381">
        <f>ROUND(E115*P115,2)</f>
        <v>0</v>
      </c>
      <c r="R115" s="383" t="s">
        <v>333</v>
      </c>
      <c r="S115" s="383" t="s">
        <v>334</v>
      </c>
      <c r="T115" s="384" t="s">
        <v>334</v>
      </c>
      <c r="U115" s="385">
        <v>0</v>
      </c>
      <c r="V115" s="385">
        <f>ROUND(E115*U115,2)</f>
        <v>0</v>
      </c>
      <c r="W115" s="385"/>
      <c r="X115" s="385" t="s">
        <v>153</v>
      </c>
      <c r="Y115" s="385" t="s">
        <v>154</v>
      </c>
      <c r="Z115" s="386"/>
      <c r="AA115" s="386"/>
      <c r="AB115" s="386"/>
      <c r="AC115" s="386"/>
      <c r="AD115" s="386"/>
      <c r="AE115" s="386"/>
      <c r="AF115" s="386"/>
      <c r="AG115" s="386" t="s">
        <v>155</v>
      </c>
      <c r="AH115" s="386"/>
      <c r="AI115" s="386"/>
      <c r="AJ115" s="386"/>
      <c r="AK115" s="386"/>
      <c r="AL115" s="386"/>
      <c r="AM115" s="386"/>
      <c r="AN115" s="386"/>
      <c r="AO115" s="386"/>
      <c r="AP115" s="386"/>
      <c r="AQ115" s="386"/>
      <c r="AR115" s="386"/>
      <c r="AS115" s="386"/>
      <c r="AT115" s="386"/>
      <c r="AU115" s="386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6"/>
      <c r="BG115" s="386"/>
      <c r="BH115" s="386"/>
    </row>
    <row r="116" spans="1:60" outlineLevel="2" x14ac:dyDescent="0.25">
      <c r="A116" s="387"/>
      <c r="B116" s="388"/>
      <c r="C116" s="389" t="s">
        <v>341</v>
      </c>
      <c r="D116" s="390"/>
      <c r="E116" s="391">
        <v>2.16</v>
      </c>
      <c r="F116" s="385"/>
      <c r="G116" s="385"/>
      <c r="H116" s="385"/>
      <c r="I116" s="385"/>
      <c r="J116" s="385"/>
      <c r="K116" s="385"/>
      <c r="L116" s="385"/>
      <c r="M116" s="385"/>
      <c r="N116" s="392"/>
      <c r="O116" s="392"/>
      <c r="P116" s="392"/>
      <c r="Q116" s="392"/>
      <c r="R116" s="385"/>
      <c r="S116" s="385"/>
      <c r="T116" s="385"/>
      <c r="U116" s="385"/>
      <c r="V116" s="385"/>
      <c r="W116" s="385"/>
      <c r="X116" s="385"/>
      <c r="Y116" s="385"/>
      <c r="Z116" s="386"/>
      <c r="AA116" s="386"/>
      <c r="AB116" s="386"/>
      <c r="AC116" s="386"/>
      <c r="AD116" s="386"/>
      <c r="AE116" s="386"/>
      <c r="AF116" s="386"/>
      <c r="AG116" s="386" t="s">
        <v>157</v>
      </c>
      <c r="AH116" s="386">
        <v>0</v>
      </c>
      <c r="AI116" s="386"/>
      <c r="AJ116" s="386"/>
      <c r="AK116" s="386"/>
      <c r="AL116" s="386"/>
      <c r="AM116" s="386"/>
      <c r="AN116" s="386"/>
      <c r="AO116" s="386"/>
      <c r="AP116" s="386"/>
      <c r="AQ116" s="386"/>
      <c r="AR116" s="386"/>
      <c r="AS116" s="386"/>
      <c r="AT116" s="386"/>
      <c r="AU116" s="386"/>
      <c r="AV116" s="386"/>
      <c r="AW116" s="386"/>
      <c r="AX116" s="386"/>
      <c r="AY116" s="386"/>
      <c r="AZ116" s="386"/>
      <c r="BA116" s="386"/>
      <c r="BB116" s="386"/>
      <c r="BC116" s="386"/>
      <c r="BD116" s="386"/>
      <c r="BE116" s="386"/>
      <c r="BF116" s="386"/>
      <c r="BG116" s="386"/>
      <c r="BH116" s="386"/>
    </row>
    <row r="117" spans="1:60" outlineLevel="1" x14ac:dyDescent="0.25">
      <c r="A117" s="377">
        <v>33</v>
      </c>
      <c r="B117" s="378" t="s">
        <v>446</v>
      </c>
      <c r="C117" s="379" t="s">
        <v>447</v>
      </c>
      <c r="D117" s="380" t="s">
        <v>16</v>
      </c>
      <c r="E117" s="381">
        <v>9</v>
      </c>
      <c r="F117" s="382"/>
      <c r="G117" s="383">
        <f>ROUND(E117*F117,2)</f>
        <v>0</v>
      </c>
      <c r="H117" s="382">
        <v>3385</v>
      </c>
      <c r="I117" s="383">
        <f>ROUND(E117*H117,2)</f>
        <v>30465</v>
      </c>
      <c r="J117" s="382">
        <v>0</v>
      </c>
      <c r="K117" s="383">
        <f>ROUND(E117*J117,2)</f>
        <v>0</v>
      </c>
      <c r="L117" s="383">
        <v>21</v>
      </c>
      <c r="M117" s="383">
        <f>G117*(1+L117/100)</f>
        <v>0</v>
      </c>
      <c r="N117" s="381">
        <v>1.1200000000000001</v>
      </c>
      <c r="O117" s="381">
        <f>ROUND(E117*N117,2)</f>
        <v>10.08</v>
      </c>
      <c r="P117" s="381">
        <v>0</v>
      </c>
      <c r="Q117" s="381">
        <f>ROUND(E117*P117,2)</f>
        <v>0</v>
      </c>
      <c r="R117" s="383" t="s">
        <v>182</v>
      </c>
      <c r="S117" s="383" t="s">
        <v>334</v>
      </c>
      <c r="T117" s="384" t="s">
        <v>334</v>
      </c>
      <c r="U117" s="385">
        <v>0</v>
      </c>
      <c r="V117" s="385">
        <f>ROUND(E117*U117,2)</f>
        <v>0</v>
      </c>
      <c r="W117" s="385"/>
      <c r="X117" s="385" t="s">
        <v>179</v>
      </c>
      <c r="Y117" s="385" t="s">
        <v>154</v>
      </c>
      <c r="Z117" s="386"/>
      <c r="AA117" s="386"/>
      <c r="AB117" s="386"/>
      <c r="AC117" s="386"/>
      <c r="AD117" s="386"/>
      <c r="AE117" s="386"/>
      <c r="AF117" s="386"/>
      <c r="AG117" s="386" t="s">
        <v>183</v>
      </c>
      <c r="AH117" s="386"/>
      <c r="AI117" s="386"/>
      <c r="AJ117" s="386"/>
      <c r="AK117" s="386"/>
      <c r="AL117" s="386"/>
      <c r="AM117" s="386"/>
      <c r="AN117" s="386"/>
      <c r="AO117" s="386"/>
      <c r="AP117" s="386"/>
      <c r="AQ117" s="386"/>
      <c r="AR117" s="386"/>
      <c r="AS117" s="386"/>
      <c r="AT117" s="386"/>
      <c r="AU117" s="386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386"/>
      <c r="BG117" s="386"/>
      <c r="BH117" s="386"/>
    </row>
    <row r="118" spans="1:60" outlineLevel="2" x14ac:dyDescent="0.25">
      <c r="A118" s="387"/>
      <c r="B118" s="388"/>
      <c r="C118" s="442" t="s">
        <v>448</v>
      </c>
      <c r="D118" s="443"/>
      <c r="E118" s="443"/>
      <c r="F118" s="443"/>
      <c r="G118" s="443"/>
      <c r="H118" s="385"/>
      <c r="I118" s="385"/>
      <c r="J118" s="385"/>
      <c r="K118" s="385"/>
      <c r="L118" s="385"/>
      <c r="M118" s="385"/>
      <c r="N118" s="392"/>
      <c r="O118" s="392"/>
      <c r="P118" s="392"/>
      <c r="Q118" s="392"/>
      <c r="R118" s="385"/>
      <c r="S118" s="385"/>
      <c r="T118" s="385"/>
      <c r="U118" s="385"/>
      <c r="V118" s="385"/>
      <c r="W118" s="385"/>
      <c r="X118" s="385"/>
      <c r="Y118" s="385"/>
      <c r="Z118" s="386"/>
      <c r="AA118" s="386"/>
      <c r="AB118" s="386"/>
      <c r="AC118" s="386"/>
      <c r="AD118" s="386"/>
      <c r="AE118" s="386"/>
      <c r="AF118" s="386"/>
      <c r="AG118" s="386" t="s">
        <v>158</v>
      </c>
      <c r="AH118" s="386"/>
      <c r="AI118" s="386"/>
      <c r="AJ118" s="386"/>
      <c r="AK118" s="386"/>
      <c r="AL118" s="386"/>
      <c r="AM118" s="386"/>
      <c r="AN118" s="386"/>
      <c r="AO118" s="386"/>
      <c r="AP118" s="386"/>
      <c r="AQ118" s="386"/>
      <c r="AR118" s="386"/>
      <c r="AS118" s="386"/>
      <c r="AT118" s="386"/>
      <c r="AU118" s="386"/>
      <c r="AV118" s="386"/>
      <c r="AW118" s="386"/>
      <c r="AX118" s="386"/>
      <c r="AY118" s="386"/>
      <c r="AZ118" s="386"/>
      <c r="BA118" s="386"/>
      <c r="BB118" s="386"/>
      <c r="BC118" s="386"/>
      <c r="BD118" s="386"/>
      <c r="BE118" s="386"/>
      <c r="BF118" s="386"/>
      <c r="BG118" s="386"/>
      <c r="BH118" s="386"/>
    </row>
    <row r="119" spans="1:60" x14ac:dyDescent="0.25">
      <c r="A119" s="369" t="s">
        <v>14</v>
      </c>
      <c r="B119" s="370" t="s">
        <v>449</v>
      </c>
      <c r="C119" s="371" t="s">
        <v>450</v>
      </c>
      <c r="D119" s="372"/>
      <c r="E119" s="373"/>
      <c r="F119" s="374"/>
      <c r="G119" s="374">
        <f>SUMIF(AG120:AG131,"&lt;&gt;NOR",G120:G131)</f>
        <v>0</v>
      </c>
      <c r="H119" s="374"/>
      <c r="I119" s="374">
        <f>SUM(I120:I131)</f>
        <v>0</v>
      </c>
      <c r="J119" s="374"/>
      <c r="K119" s="374">
        <f>SUM(K120:K131)</f>
        <v>209979.32</v>
      </c>
      <c r="L119" s="374"/>
      <c r="M119" s="374">
        <f>SUM(M120:M131)</f>
        <v>0</v>
      </c>
      <c r="N119" s="373"/>
      <c r="O119" s="373">
        <f>SUM(O120:O131)</f>
        <v>3.6199999999999997</v>
      </c>
      <c r="P119" s="373"/>
      <c r="Q119" s="373">
        <f>SUM(Q120:Q131)</f>
        <v>0</v>
      </c>
      <c r="R119" s="374"/>
      <c r="S119" s="374"/>
      <c r="T119" s="375"/>
      <c r="U119" s="376"/>
      <c r="V119" s="376">
        <f>SUM(V120:V131)</f>
        <v>134.94</v>
      </c>
      <c r="W119" s="376"/>
      <c r="X119" s="376"/>
      <c r="Y119" s="376"/>
      <c r="AG119" t="s">
        <v>151</v>
      </c>
    </row>
    <row r="120" spans="1:60" outlineLevel="1" x14ac:dyDescent="0.25">
      <c r="A120" s="377">
        <v>34</v>
      </c>
      <c r="B120" s="378" t="s">
        <v>451</v>
      </c>
      <c r="C120" s="379" t="s">
        <v>452</v>
      </c>
      <c r="D120" s="380" t="s">
        <v>18</v>
      </c>
      <c r="E120" s="381">
        <v>183.41193000000001</v>
      </c>
      <c r="F120" s="382"/>
      <c r="G120" s="383">
        <f>ROUND(E120*F120,2)</f>
        <v>0</v>
      </c>
      <c r="H120" s="382">
        <v>0</v>
      </c>
      <c r="I120" s="383">
        <f>ROUND(E120*H120,2)</f>
        <v>0</v>
      </c>
      <c r="J120" s="382">
        <v>313.5</v>
      </c>
      <c r="K120" s="383">
        <f>ROUND(E120*J120,2)</f>
        <v>57499.64</v>
      </c>
      <c r="L120" s="383">
        <v>21</v>
      </c>
      <c r="M120" s="383">
        <f>G120*(1+L120/100)</f>
        <v>0</v>
      </c>
      <c r="N120" s="381">
        <v>7.0000000000000001E-3</v>
      </c>
      <c r="O120" s="381">
        <f>ROUND(E120*N120,2)</f>
        <v>1.28</v>
      </c>
      <c r="P120" s="381">
        <v>0</v>
      </c>
      <c r="Q120" s="381">
        <f>ROUND(E120*P120,2)</f>
        <v>0</v>
      </c>
      <c r="R120" s="383"/>
      <c r="S120" s="383" t="s">
        <v>177</v>
      </c>
      <c r="T120" s="384" t="s">
        <v>334</v>
      </c>
      <c r="U120" s="385">
        <v>0.25</v>
      </c>
      <c r="V120" s="385">
        <f>ROUND(E120*U120,2)</f>
        <v>45.85</v>
      </c>
      <c r="W120" s="385"/>
      <c r="X120" s="385" t="s">
        <v>153</v>
      </c>
      <c r="Y120" s="385" t="s">
        <v>154</v>
      </c>
      <c r="Z120" s="386"/>
      <c r="AA120" s="386"/>
      <c r="AB120" s="386"/>
      <c r="AC120" s="386"/>
      <c r="AD120" s="386"/>
      <c r="AE120" s="386"/>
      <c r="AF120" s="386"/>
      <c r="AG120" s="386" t="s">
        <v>155</v>
      </c>
      <c r="AH120" s="386"/>
      <c r="AI120" s="386"/>
      <c r="AJ120" s="386"/>
      <c r="AK120" s="386"/>
      <c r="AL120" s="386"/>
      <c r="AM120" s="386"/>
      <c r="AN120" s="386"/>
      <c r="AO120" s="386"/>
      <c r="AP120" s="386"/>
      <c r="AQ120" s="386"/>
      <c r="AR120" s="386"/>
      <c r="AS120" s="386"/>
      <c r="AT120" s="386"/>
      <c r="AU120" s="386"/>
      <c r="AV120" s="386"/>
      <c r="AW120" s="386"/>
      <c r="AX120" s="386"/>
      <c r="AY120" s="386"/>
      <c r="AZ120" s="386"/>
      <c r="BA120" s="386"/>
      <c r="BB120" s="386"/>
      <c r="BC120" s="386"/>
      <c r="BD120" s="386"/>
      <c r="BE120" s="386"/>
      <c r="BF120" s="386"/>
      <c r="BG120" s="386"/>
      <c r="BH120" s="386"/>
    </row>
    <row r="121" spans="1:60" outlineLevel="2" x14ac:dyDescent="0.25">
      <c r="A121" s="387"/>
      <c r="B121" s="388"/>
      <c r="C121" s="389" t="s">
        <v>453</v>
      </c>
      <c r="D121" s="390"/>
      <c r="E121" s="391">
        <v>183.41193000000001</v>
      </c>
      <c r="F121" s="385"/>
      <c r="G121" s="385"/>
      <c r="H121" s="385"/>
      <c r="I121" s="385"/>
      <c r="J121" s="385"/>
      <c r="K121" s="385"/>
      <c r="L121" s="385"/>
      <c r="M121" s="385"/>
      <c r="N121" s="392"/>
      <c r="O121" s="392"/>
      <c r="P121" s="392"/>
      <c r="Q121" s="392"/>
      <c r="R121" s="385"/>
      <c r="S121" s="385"/>
      <c r="T121" s="385"/>
      <c r="U121" s="385"/>
      <c r="V121" s="385"/>
      <c r="W121" s="385"/>
      <c r="X121" s="385"/>
      <c r="Y121" s="385"/>
      <c r="Z121" s="386"/>
      <c r="AA121" s="386"/>
      <c r="AB121" s="386"/>
      <c r="AC121" s="386"/>
      <c r="AD121" s="386"/>
      <c r="AE121" s="386"/>
      <c r="AF121" s="386"/>
      <c r="AG121" s="386" t="s">
        <v>157</v>
      </c>
      <c r="AH121" s="386">
        <v>0</v>
      </c>
      <c r="AI121" s="386"/>
      <c r="AJ121" s="386"/>
      <c r="AK121" s="386"/>
      <c r="AL121" s="386"/>
      <c r="AM121" s="386"/>
      <c r="AN121" s="386"/>
      <c r="AO121" s="386"/>
      <c r="AP121" s="386"/>
      <c r="AQ121" s="386"/>
      <c r="AR121" s="386"/>
      <c r="AS121" s="386"/>
      <c r="AT121" s="386"/>
      <c r="AU121" s="386"/>
      <c r="AV121" s="386"/>
      <c r="AW121" s="386"/>
      <c r="AX121" s="386"/>
      <c r="AY121" s="386"/>
      <c r="AZ121" s="386"/>
      <c r="BA121" s="386"/>
      <c r="BB121" s="386"/>
      <c r="BC121" s="386"/>
      <c r="BD121" s="386"/>
      <c r="BE121" s="386"/>
      <c r="BF121" s="386"/>
      <c r="BG121" s="386"/>
      <c r="BH121" s="386"/>
    </row>
    <row r="122" spans="1:60" outlineLevel="1" x14ac:dyDescent="0.25">
      <c r="A122" s="377">
        <v>35</v>
      </c>
      <c r="B122" s="378" t="s">
        <v>454</v>
      </c>
      <c r="C122" s="379" t="s">
        <v>455</v>
      </c>
      <c r="D122" s="380" t="s">
        <v>18</v>
      </c>
      <c r="E122" s="381">
        <v>254.55705</v>
      </c>
      <c r="F122" s="382"/>
      <c r="G122" s="383">
        <f>ROUND(E122*F122,2)</f>
        <v>0</v>
      </c>
      <c r="H122" s="382">
        <v>0</v>
      </c>
      <c r="I122" s="383">
        <f>ROUND(E122*H122,2)</f>
        <v>0</v>
      </c>
      <c r="J122" s="382">
        <v>492.5</v>
      </c>
      <c r="K122" s="383">
        <f>ROUND(E122*J122,2)</f>
        <v>125369.35</v>
      </c>
      <c r="L122" s="383">
        <v>21</v>
      </c>
      <c r="M122" s="383">
        <f>G122*(1+L122/100)</f>
        <v>0</v>
      </c>
      <c r="N122" s="381">
        <v>8.9200000000000008E-3</v>
      </c>
      <c r="O122" s="381">
        <f>ROUND(E122*N122,2)</f>
        <v>2.27</v>
      </c>
      <c r="P122" s="381">
        <v>0</v>
      </c>
      <c r="Q122" s="381">
        <f>ROUND(E122*P122,2)</f>
        <v>0</v>
      </c>
      <c r="R122" s="383"/>
      <c r="S122" s="383" t="s">
        <v>177</v>
      </c>
      <c r="T122" s="384" t="s">
        <v>334</v>
      </c>
      <c r="U122" s="385">
        <v>0.26</v>
      </c>
      <c r="V122" s="385">
        <f>ROUND(E122*U122,2)</f>
        <v>66.180000000000007</v>
      </c>
      <c r="W122" s="385"/>
      <c r="X122" s="385" t="s">
        <v>153</v>
      </c>
      <c r="Y122" s="385" t="s">
        <v>154</v>
      </c>
      <c r="Z122" s="386"/>
      <c r="AA122" s="386"/>
      <c r="AB122" s="386"/>
      <c r="AC122" s="386"/>
      <c r="AD122" s="386"/>
      <c r="AE122" s="386"/>
      <c r="AF122" s="386"/>
      <c r="AG122" s="386" t="s">
        <v>155</v>
      </c>
      <c r="AH122" s="386"/>
      <c r="AI122" s="386"/>
      <c r="AJ122" s="386"/>
      <c r="AK122" s="386"/>
      <c r="AL122" s="386"/>
      <c r="AM122" s="386"/>
      <c r="AN122" s="386"/>
      <c r="AO122" s="386"/>
      <c r="AP122" s="386"/>
      <c r="AQ122" s="386"/>
      <c r="AR122" s="386"/>
      <c r="AS122" s="386"/>
      <c r="AT122" s="386"/>
      <c r="AU122" s="386"/>
      <c r="AV122" s="386"/>
      <c r="AW122" s="386"/>
      <c r="AX122" s="386"/>
      <c r="AY122" s="386"/>
      <c r="AZ122" s="386"/>
      <c r="BA122" s="386"/>
      <c r="BB122" s="386"/>
      <c r="BC122" s="386"/>
      <c r="BD122" s="386"/>
      <c r="BE122" s="386"/>
      <c r="BF122" s="386"/>
      <c r="BG122" s="386"/>
      <c r="BH122" s="386"/>
    </row>
    <row r="123" spans="1:60" outlineLevel="2" x14ac:dyDescent="0.25">
      <c r="A123" s="387"/>
      <c r="B123" s="388"/>
      <c r="C123" s="389" t="s">
        <v>456</v>
      </c>
      <c r="D123" s="390"/>
      <c r="E123" s="391">
        <v>201.06192999999999</v>
      </c>
      <c r="F123" s="385"/>
      <c r="G123" s="385"/>
      <c r="H123" s="385"/>
      <c r="I123" s="385"/>
      <c r="J123" s="385"/>
      <c r="K123" s="385"/>
      <c r="L123" s="385"/>
      <c r="M123" s="385"/>
      <c r="N123" s="392"/>
      <c r="O123" s="392"/>
      <c r="P123" s="392"/>
      <c r="Q123" s="392"/>
      <c r="R123" s="385"/>
      <c r="S123" s="385"/>
      <c r="T123" s="385"/>
      <c r="U123" s="385"/>
      <c r="V123" s="385"/>
      <c r="W123" s="385"/>
      <c r="X123" s="385"/>
      <c r="Y123" s="385"/>
      <c r="Z123" s="386"/>
      <c r="AA123" s="386"/>
      <c r="AB123" s="386"/>
      <c r="AC123" s="386"/>
      <c r="AD123" s="386"/>
      <c r="AE123" s="386"/>
      <c r="AF123" s="386"/>
      <c r="AG123" s="386" t="s">
        <v>157</v>
      </c>
      <c r="AH123" s="386">
        <v>0</v>
      </c>
      <c r="AI123" s="386"/>
      <c r="AJ123" s="386"/>
      <c r="AK123" s="386"/>
      <c r="AL123" s="386"/>
      <c r="AM123" s="386"/>
      <c r="AN123" s="386"/>
      <c r="AO123" s="386"/>
      <c r="AP123" s="386"/>
      <c r="AQ123" s="386"/>
      <c r="AR123" s="386"/>
      <c r="AS123" s="386"/>
      <c r="AT123" s="386"/>
      <c r="AU123" s="386"/>
      <c r="AV123" s="386"/>
      <c r="AW123" s="386"/>
      <c r="AX123" s="386"/>
      <c r="AY123" s="386"/>
      <c r="AZ123" s="386"/>
      <c r="BA123" s="386"/>
      <c r="BB123" s="386"/>
      <c r="BC123" s="386"/>
      <c r="BD123" s="386"/>
      <c r="BE123" s="386"/>
      <c r="BF123" s="386"/>
      <c r="BG123" s="386"/>
      <c r="BH123" s="386"/>
    </row>
    <row r="124" spans="1:60" outlineLevel="3" x14ac:dyDescent="0.25">
      <c r="A124" s="387"/>
      <c r="B124" s="388"/>
      <c r="C124" s="389" t="s">
        <v>457</v>
      </c>
      <c r="D124" s="390"/>
      <c r="E124" s="391">
        <v>-10.3</v>
      </c>
      <c r="F124" s="385"/>
      <c r="G124" s="385"/>
      <c r="H124" s="385"/>
      <c r="I124" s="385"/>
      <c r="J124" s="385"/>
      <c r="K124" s="385"/>
      <c r="L124" s="385"/>
      <c r="M124" s="385"/>
      <c r="N124" s="392"/>
      <c r="O124" s="392"/>
      <c r="P124" s="392"/>
      <c r="Q124" s="392"/>
      <c r="R124" s="385"/>
      <c r="S124" s="385"/>
      <c r="T124" s="385"/>
      <c r="U124" s="385"/>
      <c r="V124" s="385"/>
      <c r="W124" s="385"/>
      <c r="X124" s="385"/>
      <c r="Y124" s="385"/>
      <c r="Z124" s="386"/>
      <c r="AA124" s="386"/>
      <c r="AB124" s="386"/>
      <c r="AC124" s="386"/>
      <c r="AD124" s="386"/>
      <c r="AE124" s="386"/>
      <c r="AF124" s="386"/>
      <c r="AG124" s="386" t="s">
        <v>157</v>
      </c>
      <c r="AH124" s="386">
        <v>0</v>
      </c>
      <c r="AI124" s="386"/>
      <c r="AJ124" s="386"/>
      <c r="AK124" s="386"/>
      <c r="AL124" s="386"/>
      <c r="AM124" s="386"/>
      <c r="AN124" s="386"/>
      <c r="AO124" s="386"/>
      <c r="AP124" s="386"/>
      <c r="AQ124" s="386"/>
      <c r="AR124" s="386"/>
      <c r="AS124" s="386"/>
      <c r="AT124" s="386"/>
      <c r="AU124" s="386"/>
      <c r="AV124" s="386"/>
      <c r="AW124" s="386"/>
      <c r="AX124" s="386"/>
      <c r="AY124" s="386"/>
      <c r="AZ124" s="386"/>
      <c r="BA124" s="386"/>
      <c r="BB124" s="386"/>
      <c r="BC124" s="386"/>
      <c r="BD124" s="386"/>
      <c r="BE124" s="386"/>
      <c r="BF124" s="386"/>
      <c r="BG124" s="386"/>
      <c r="BH124" s="386"/>
    </row>
    <row r="125" spans="1:60" outlineLevel="3" x14ac:dyDescent="0.25">
      <c r="A125" s="387"/>
      <c r="B125" s="388"/>
      <c r="C125" s="389" t="s">
        <v>458</v>
      </c>
      <c r="D125" s="390"/>
      <c r="E125" s="391">
        <v>64.395129999999995</v>
      </c>
      <c r="F125" s="385"/>
      <c r="G125" s="385"/>
      <c r="H125" s="385"/>
      <c r="I125" s="385"/>
      <c r="J125" s="385"/>
      <c r="K125" s="385"/>
      <c r="L125" s="385"/>
      <c r="M125" s="385"/>
      <c r="N125" s="392"/>
      <c r="O125" s="392"/>
      <c r="P125" s="392"/>
      <c r="Q125" s="392"/>
      <c r="R125" s="385"/>
      <c r="S125" s="385"/>
      <c r="T125" s="385"/>
      <c r="U125" s="385"/>
      <c r="V125" s="385"/>
      <c r="W125" s="385"/>
      <c r="X125" s="385"/>
      <c r="Y125" s="385"/>
      <c r="Z125" s="386"/>
      <c r="AA125" s="386"/>
      <c r="AB125" s="386"/>
      <c r="AC125" s="386"/>
      <c r="AD125" s="386"/>
      <c r="AE125" s="386"/>
      <c r="AF125" s="386"/>
      <c r="AG125" s="386" t="s">
        <v>157</v>
      </c>
      <c r="AH125" s="386">
        <v>0</v>
      </c>
      <c r="AI125" s="386"/>
      <c r="AJ125" s="386"/>
      <c r="AK125" s="386"/>
      <c r="AL125" s="386"/>
      <c r="AM125" s="386"/>
      <c r="AN125" s="386"/>
      <c r="AO125" s="386"/>
      <c r="AP125" s="386"/>
      <c r="AQ125" s="386"/>
      <c r="AR125" s="386"/>
      <c r="AS125" s="386"/>
      <c r="AT125" s="386"/>
      <c r="AU125" s="386"/>
      <c r="AV125" s="386"/>
      <c r="AW125" s="386"/>
      <c r="AX125" s="386"/>
      <c r="AY125" s="386"/>
      <c r="AZ125" s="386"/>
      <c r="BA125" s="386"/>
      <c r="BB125" s="386"/>
      <c r="BC125" s="386"/>
      <c r="BD125" s="386"/>
      <c r="BE125" s="386"/>
      <c r="BF125" s="386"/>
      <c r="BG125" s="386"/>
      <c r="BH125" s="386"/>
    </row>
    <row r="126" spans="1:60" outlineLevel="3" x14ac:dyDescent="0.25">
      <c r="A126" s="387"/>
      <c r="B126" s="388"/>
      <c r="C126" s="389" t="s">
        <v>459</v>
      </c>
      <c r="D126" s="390"/>
      <c r="E126" s="391">
        <v>-0.6</v>
      </c>
      <c r="F126" s="385"/>
      <c r="G126" s="385"/>
      <c r="H126" s="385"/>
      <c r="I126" s="385"/>
      <c r="J126" s="385"/>
      <c r="K126" s="385"/>
      <c r="L126" s="385"/>
      <c r="M126" s="385"/>
      <c r="N126" s="392"/>
      <c r="O126" s="392"/>
      <c r="P126" s="392"/>
      <c r="Q126" s="392"/>
      <c r="R126" s="385"/>
      <c r="S126" s="385"/>
      <c r="T126" s="385"/>
      <c r="U126" s="385"/>
      <c r="V126" s="385"/>
      <c r="W126" s="385"/>
      <c r="X126" s="385"/>
      <c r="Y126" s="385"/>
      <c r="Z126" s="386"/>
      <c r="AA126" s="386"/>
      <c r="AB126" s="386"/>
      <c r="AC126" s="386"/>
      <c r="AD126" s="386"/>
      <c r="AE126" s="386"/>
      <c r="AF126" s="386"/>
      <c r="AG126" s="386" t="s">
        <v>157</v>
      </c>
      <c r="AH126" s="386">
        <v>0</v>
      </c>
      <c r="AI126" s="386"/>
      <c r="AJ126" s="386"/>
      <c r="AK126" s="386"/>
      <c r="AL126" s="386"/>
      <c r="AM126" s="386"/>
      <c r="AN126" s="386"/>
      <c r="AO126" s="386"/>
      <c r="AP126" s="386"/>
      <c r="AQ126" s="386"/>
      <c r="AR126" s="386"/>
      <c r="AS126" s="386"/>
      <c r="AT126" s="386"/>
      <c r="AU126" s="386"/>
      <c r="AV126" s="386"/>
      <c r="AW126" s="386"/>
      <c r="AX126" s="386"/>
      <c r="AY126" s="386"/>
      <c r="AZ126" s="386"/>
      <c r="BA126" s="386"/>
      <c r="BB126" s="386"/>
      <c r="BC126" s="386"/>
      <c r="BD126" s="386"/>
      <c r="BE126" s="386"/>
      <c r="BF126" s="386"/>
      <c r="BG126" s="386"/>
      <c r="BH126" s="386"/>
    </row>
    <row r="127" spans="1:60" outlineLevel="1" x14ac:dyDescent="0.25">
      <c r="A127" s="377">
        <v>36</v>
      </c>
      <c r="B127" s="378" t="s">
        <v>460</v>
      </c>
      <c r="C127" s="379" t="s">
        <v>461</v>
      </c>
      <c r="D127" s="380" t="s">
        <v>18</v>
      </c>
      <c r="E127" s="381">
        <v>254.55705</v>
      </c>
      <c r="F127" s="382"/>
      <c r="G127" s="383">
        <f>ROUND(E127*F127,2)</f>
        <v>0</v>
      </c>
      <c r="H127" s="382">
        <v>0</v>
      </c>
      <c r="I127" s="383">
        <f>ROUND(E127*H127,2)</f>
        <v>0</v>
      </c>
      <c r="J127" s="382">
        <v>106.5</v>
      </c>
      <c r="K127" s="383">
        <f>ROUND(E127*J127,2)</f>
        <v>27110.33</v>
      </c>
      <c r="L127" s="383">
        <v>21</v>
      </c>
      <c r="M127" s="383">
        <f>G127*(1+L127/100)</f>
        <v>0</v>
      </c>
      <c r="N127" s="381">
        <v>2.5999999999999998E-4</v>
      </c>
      <c r="O127" s="381">
        <f>ROUND(E127*N127,2)</f>
        <v>7.0000000000000007E-2</v>
      </c>
      <c r="P127" s="381">
        <v>0</v>
      </c>
      <c r="Q127" s="381">
        <f>ROUND(E127*P127,2)</f>
        <v>0</v>
      </c>
      <c r="R127" s="383"/>
      <c r="S127" s="383" t="s">
        <v>177</v>
      </c>
      <c r="T127" s="384" t="s">
        <v>334</v>
      </c>
      <c r="U127" s="385">
        <v>0.09</v>
      </c>
      <c r="V127" s="385">
        <f>ROUND(E127*U127,2)</f>
        <v>22.91</v>
      </c>
      <c r="W127" s="385"/>
      <c r="X127" s="385" t="s">
        <v>153</v>
      </c>
      <c r="Y127" s="385" t="s">
        <v>154</v>
      </c>
      <c r="Z127" s="386"/>
      <c r="AA127" s="386"/>
      <c r="AB127" s="386"/>
      <c r="AC127" s="386"/>
      <c r="AD127" s="386"/>
      <c r="AE127" s="386"/>
      <c r="AF127" s="386"/>
      <c r="AG127" s="386" t="s">
        <v>155</v>
      </c>
      <c r="AH127" s="386"/>
      <c r="AI127" s="386"/>
      <c r="AJ127" s="386"/>
      <c r="AK127" s="386"/>
      <c r="AL127" s="386"/>
      <c r="AM127" s="386"/>
      <c r="AN127" s="386"/>
      <c r="AO127" s="386"/>
      <c r="AP127" s="386"/>
      <c r="AQ127" s="386"/>
      <c r="AR127" s="386"/>
      <c r="AS127" s="386"/>
      <c r="AT127" s="386"/>
      <c r="AU127" s="386"/>
      <c r="AV127" s="386"/>
      <c r="AW127" s="386"/>
      <c r="AX127" s="386"/>
      <c r="AY127" s="386"/>
      <c r="AZ127" s="386"/>
      <c r="BA127" s="386"/>
      <c r="BB127" s="386"/>
      <c r="BC127" s="386"/>
      <c r="BD127" s="386"/>
      <c r="BE127" s="386"/>
      <c r="BF127" s="386"/>
      <c r="BG127" s="386"/>
      <c r="BH127" s="386"/>
    </row>
    <row r="128" spans="1:60" outlineLevel="2" x14ac:dyDescent="0.25">
      <c r="A128" s="387"/>
      <c r="B128" s="388"/>
      <c r="C128" s="389" t="s">
        <v>456</v>
      </c>
      <c r="D128" s="390"/>
      <c r="E128" s="391">
        <v>201.06192999999999</v>
      </c>
      <c r="F128" s="385"/>
      <c r="G128" s="385"/>
      <c r="H128" s="385"/>
      <c r="I128" s="385"/>
      <c r="J128" s="385"/>
      <c r="K128" s="385"/>
      <c r="L128" s="385"/>
      <c r="M128" s="385"/>
      <c r="N128" s="392"/>
      <c r="O128" s="392"/>
      <c r="P128" s="392"/>
      <c r="Q128" s="392"/>
      <c r="R128" s="385"/>
      <c r="S128" s="385"/>
      <c r="T128" s="385"/>
      <c r="U128" s="385"/>
      <c r="V128" s="385"/>
      <c r="W128" s="385"/>
      <c r="X128" s="385"/>
      <c r="Y128" s="385"/>
      <c r="Z128" s="386"/>
      <c r="AA128" s="386"/>
      <c r="AB128" s="386"/>
      <c r="AC128" s="386"/>
      <c r="AD128" s="386"/>
      <c r="AE128" s="386"/>
      <c r="AF128" s="386"/>
      <c r="AG128" s="386" t="s">
        <v>157</v>
      </c>
      <c r="AH128" s="386">
        <v>0</v>
      </c>
      <c r="AI128" s="386"/>
      <c r="AJ128" s="386"/>
      <c r="AK128" s="386"/>
      <c r="AL128" s="386"/>
      <c r="AM128" s="386"/>
      <c r="AN128" s="386"/>
      <c r="AO128" s="386"/>
      <c r="AP128" s="386"/>
      <c r="AQ128" s="386"/>
      <c r="AR128" s="386"/>
      <c r="AS128" s="386"/>
      <c r="AT128" s="386"/>
      <c r="AU128" s="386"/>
      <c r="AV128" s="386"/>
      <c r="AW128" s="386"/>
      <c r="AX128" s="386"/>
      <c r="AY128" s="386"/>
      <c r="AZ128" s="386"/>
      <c r="BA128" s="386"/>
      <c r="BB128" s="386"/>
      <c r="BC128" s="386"/>
      <c r="BD128" s="386"/>
      <c r="BE128" s="386"/>
      <c r="BF128" s="386"/>
      <c r="BG128" s="386"/>
      <c r="BH128" s="386"/>
    </row>
    <row r="129" spans="1:60" outlineLevel="3" x14ac:dyDescent="0.25">
      <c r="A129" s="387"/>
      <c r="B129" s="388"/>
      <c r="C129" s="389" t="s">
        <v>457</v>
      </c>
      <c r="D129" s="390"/>
      <c r="E129" s="391">
        <v>-10.3</v>
      </c>
      <c r="F129" s="385"/>
      <c r="G129" s="385"/>
      <c r="H129" s="385"/>
      <c r="I129" s="385"/>
      <c r="J129" s="385"/>
      <c r="K129" s="385"/>
      <c r="L129" s="385"/>
      <c r="M129" s="385"/>
      <c r="N129" s="392"/>
      <c r="O129" s="392"/>
      <c r="P129" s="392"/>
      <c r="Q129" s="392"/>
      <c r="R129" s="385"/>
      <c r="S129" s="385"/>
      <c r="T129" s="385"/>
      <c r="U129" s="385"/>
      <c r="V129" s="385"/>
      <c r="W129" s="385"/>
      <c r="X129" s="385"/>
      <c r="Y129" s="385"/>
      <c r="Z129" s="386"/>
      <c r="AA129" s="386"/>
      <c r="AB129" s="386"/>
      <c r="AC129" s="386"/>
      <c r="AD129" s="386"/>
      <c r="AE129" s="386"/>
      <c r="AF129" s="386"/>
      <c r="AG129" s="386" t="s">
        <v>157</v>
      </c>
      <c r="AH129" s="386">
        <v>0</v>
      </c>
      <c r="AI129" s="386"/>
      <c r="AJ129" s="386"/>
      <c r="AK129" s="386"/>
      <c r="AL129" s="386"/>
      <c r="AM129" s="386"/>
      <c r="AN129" s="386"/>
      <c r="AO129" s="386"/>
      <c r="AP129" s="386"/>
      <c r="AQ129" s="386"/>
      <c r="AR129" s="386"/>
      <c r="AS129" s="386"/>
      <c r="AT129" s="386"/>
      <c r="AU129" s="386"/>
      <c r="AV129" s="386"/>
      <c r="AW129" s="386"/>
      <c r="AX129" s="386"/>
      <c r="AY129" s="386"/>
      <c r="AZ129" s="386"/>
      <c r="BA129" s="386"/>
      <c r="BB129" s="386"/>
      <c r="BC129" s="386"/>
      <c r="BD129" s="386"/>
      <c r="BE129" s="386"/>
      <c r="BF129" s="386"/>
      <c r="BG129" s="386"/>
      <c r="BH129" s="386"/>
    </row>
    <row r="130" spans="1:60" outlineLevel="3" x14ac:dyDescent="0.25">
      <c r="A130" s="387"/>
      <c r="B130" s="388"/>
      <c r="C130" s="389" t="s">
        <v>458</v>
      </c>
      <c r="D130" s="390"/>
      <c r="E130" s="391">
        <v>64.395129999999995</v>
      </c>
      <c r="F130" s="385"/>
      <c r="G130" s="385"/>
      <c r="H130" s="385"/>
      <c r="I130" s="385"/>
      <c r="J130" s="385"/>
      <c r="K130" s="385"/>
      <c r="L130" s="385"/>
      <c r="M130" s="385"/>
      <c r="N130" s="392"/>
      <c r="O130" s="392"/>
      <c r="P130" s="392"/>
      <c r="Q130" s="392"/>
      <c r="R130" s="385"/>
      <c r="S130" s="385"/>
      <c r="T130" s="385"/>
      <c r="U130" s="385"/>
      <c r="V130" s="385"/>
      <c r="W130" s="385"/>
      <c r="X130" s="385"/>
      <c r="Y130" s="385"/>
      <c r="Z130" s="386"/>
      <c r="AA130" s="386"/>
      <c r="AB130" s="386"/>
      <c r="AC130" s="386"/>
      <c r="AD130" s="386"/>
      <c r="AE130" s="386"/>
      <c r="AF130" s="386"/>
      <c r="AG130" s="386" t="s">
        <v>157</v>
      </c>
      <c r="AH130" s="386">
        <v>0</v>
      </c>
      <c r="AI130" s="386"/>
      <c r="AJ130" s="386"/>
      <c r="AK130" s="386"/>
      <c r="AL130" s="386"/>
      <c r="AM130" s="386"/>
      <c r="AN130" s="386"/>
      <c r="AO130" s="386"/>
      <c r="AP130" s="386"/>
      <c r="AQ130" s="386"/>
      <c r="AR130" s="386"/>
      <c r="AS130" s="386"/>
      <c r="AT130" s="386"/>
      <c r="AU130" s="386"/>
      <c r="AV130" s="386"/>
      <c r="AW130" s="386"/>
      <c r="AX130" s="386"/>
      <c r="AY130" s="386"/>
      <c r="AZ130" s="386"/>
      <c r="BA130" s="386"/>
      <c r="BB130" s="386"/>
      <c r="BC130" s="386"/>
      <c r="BD130" s="386"/>
      <c r="BE130" s="386"/>
      <c r="BF130" s="386"/>
      <c r="BG130" s="386"/>
      <c r="BH130" s="386"/>
    </row>
    <row r="131" spans="1:60" outlineLevel="3" x14ac:dyDescent="0.25">
      <c r="A131" s="387"/>
      <c r="B131" s="388"/>
      <c r="C131" s="389" t="s">
        <v>459</v>
      </c>
      <c r="D131" s="390"/>
      <c r="E131" s="391">
        <v>-0.6</v>
      </c>
      <c r="F131" s="385"/>
      <c r="G131" s="385"/>
      <c r="H131" s="385"/>
      <c r="I131" s="385"/>
      <c r="J131" s="385"/>
      <c r="K131" s="385"/>
      <c r="L131" s="385"/>
      <c r="M131" s="385"/>
      <c r="N131" s="392"/>
      <c r="O131" s="392"/>
      <c r="P131" s="392"/>
      <c r="Q131" s="392"/>
      <c r="R131" s="385"/>
      <c r="S131" s="385"/>
      <c r="T131" s="385"/>
      <c r="U131" s="385"/>
      <c r="V131" s="385"/>
      <c r="W131" s="385"/>
      <c r="X131" s="385"/>
      <c r="Y131" s="385"/>
      <c r="Z131" s="386"/>
      <c r="AA131" s="386"/>
      <c r="AB131" s="386"/>
      <c r="AC131" s="386"/>
      <c r="AD131" s="386"/>
      <c r="AE131" s="386"/>
      <c r="AF131" s="386"/>
      <c r="AG131" s="386" t="s">
        <v>157</v>
      </c>
      <c r="AH131" s="386">
        <v>0</v>
      </c>
      <c r="AI131" s="386"/>
      <c r="AJ131" s="386"/>
      <c r="AK131" s="386"/>
      <c r="AL131" s="386"/>
      <c r="AM131" s="386"/>
      <c r="AN131" s="386"/>
      <c r="AO131" s="386"/>
      <c r="AP131" s="386"/>
      <c r="AQ131" s="386"/>
      <c r="AR131" s="386"/>
      <c r="AS131" s="386"/>
      <c r="AT131" s="386"/>
      <c r="AU131" s="386"/>
      <c r="AV131" s="386"/>
      <c r="AW131" s="386"/>
      <c r="AX131" s="386"/>
      <c r="AY131" s="386"/>
      <c r="AZ131" s="386"/>
      <c r="BA131" s="386"/>
      <c r="BB131" s="386"/>
      <c r="BC131" s="386"/>
      <c r="BD131" s="386"/>
      <c r="BE131" s="386"/>
      <c r="BF131" s="386"/>
      <c r="BG131" s="386"/>
      <c r="BH131" s="386"/>
    </row>
    <row r="132" spans="1:60" x14ac:dyDescent="0.25">
      <c r="A132" s="369" t="s">
        <v>14</v>
      </c>
      <c r="B132" s="370" t="s">
        <v>462</v>
      </c>
      <c r="C132" s="371" t="s">
        <v>91</v>
      </c>
      <c r="D132" s="372"/>
      <c r="E132" s="373"/>
      <c r="F132" s="374"/>
      <c r="G132" s="374">
        <f>SUMIF(AG133:AG136,"&lt;&gt;NOR",G133:G136)</f>
        <v>0</v>
      </c>
      <c r="H132" s="374"/>
      <c r="I132" s="374">
        <f>SUM(I133:I136)</f>
        <v>197.06</v>
      </c>
      <c r="J132" s="374"/>
      <c r="K132" s="374">
        <f>SUM(K133:K136)</f>
        <v>10176.99</v>
      </c>
      <c r="L132" s="374"/>
      <c r="M132" s="374">
        <f>SUM(M133:M136)</f>
        <v>0</v>
      </c>
      <c r="N132" s="373"/>
      <c r="O132" s="373">
        <f>SUM(O133:O136)</f>
        <v>0</v>
      </c>
      <c r="P132" s="373"/>
      <c r="Q132" s="373">
        <f>SUM(Q133:Q136)</f>
        <v>0</v>
      </c>
      <c r="R132" s="374"/>
      <c r="S132" s="374"/>
      <c r="T132" s="375"/>
      <c r="U132" s="376"/>
      <c r="V132" s="376">
        <f>SUM(V133:V136)</f>
        <v>2.6</v>
      </c>
      <c r="W132" s="376"/>
      <c r="X132" s="376"/>
      <c r="Y132" s="376"/>
      <c r="AG132" t="s">
        <v>151</v>
      </c>
    </row>
    <row r="133" spans="1:60" outlineLevel="1" x14ac:dyDescent="0.25">
      <c r="A133" s="377">
        <v>37</v>
      </c>
      <c r="B133" s="378" t="s">
        <v>191</v>
      </c>
      <c r="C133" s="379" t="s">
        <v>192</v>
      </c>
      <c r="D133" s="380" t="s">
        <v>19</v>
      </c>
      <c r="E133" s="381">
        <v>30.5</v>
      </c>
      <c r="F133" s="382"/>
      <c r="G133" s="383">
        <f>ROUND(E133*F133,2)</f>
        <v>0</v>
      </c>
      <c r="H133" s="382">
        <v>0</v>
      </c>
      <c r="I133" s="383">
        <f>ROUND(E133*H133,2)</f>
        <v>0</v>
      </c>
      <c r="J133" s="382">
        <v>155.5</v>
      </c>
      <c r="K133" s="383">
        <f>ROUND(E133*J133,2)</f>
        <v>4742.75</v>
      </c>
      <c r="L133" s="383">
        <v>21</v>
      </c>
      <c r="M133" s="383">
        <f>G133*(1+L133/100)</f>
        <v>0</v>
      </c>
      <c r="N133" s="381">
        <v>0</v>
      </c>
      <c r="O133" s="381">
        <f>ROUND(E133*N133,2)</f>
        <v>0</v>
      </c>
      <c r="P133" s="381">
        <v>0</v>
      </c>
      <c r="Q133" s="381">
        <f>ROUND(E133*P133,2)</f>
        <v>0</v>
      </c>
      <c r="R133" s="383" t="s">
        <v>184</v>
      </c>
      <c r="S133" s="383" t="s">
        <v>334</v>
      </c>
      <c r="T133" s="384" t="s">
        <v>334</v>
      </c>
      <c r="U133" s="385">
        <v>0.06</v>
      </c>
      <c r="V133" s="385">
        <f>ROUND(E133*U133,2)</f>
        <v>1.83</v>
      </c>
      <c r="W133" s="385"/>
      <c r="X133" s="385" t="s">
        <v>153</v>
      </c>
      <c r="Y133" s="385" t="s">
        <v>154</v>
      </c>
      <c r="Z133" s="386"/>
      <c r="AA133" s="386"/>
      <c r="AB133" s="386"/>
      <c r="AC133" s="386"/>
      <c r="AD133" s="386"/>
      <c r="AE133" s="386"/>
      <c r="AF133" s="386"/>
      <c r="AG133" s="386" t="s">
        <v>155</v>
      </c>
      <c r="AH133" s="386"/>
      <c r="AI133" s="386"/>
      <c r="AJ133" s="386"/>
      <c r="AK133" s="386"/>
      <c r="AL133" s="386"/>
      <c r="AM133" s="386"/>
      <c r="AN133" s="386"/>
      <c r="AO133" s="386"/>
      <c r="AP133" s="386"/>
      <c r="AQ133" s="386"/>
      <c r="AR133" s="386"/>
      <c r="AS133" s="386"/>
      <c r="AT133" s="386"/>
      <c r="AU133" s="386"/>
      <c r="AV133" s="386"/>
      <c r="AW133" s="386"/>
      <c r="AX133" s="386"/>
      <c r="AY133" s="386"/>
      <c r="AZ133" s="386"/>
      <c r="BA133" s="386"/>
      <c r="BB133" s="386"/>
      <c r="BC133" s="386"/>
      <c r="BD133" s="386"/>
      <c r="BE133" s="386"/>
      <c r="BF133" s="386"/>
      <c r="BG133" s="386"/>
      <c r="BH133" s="386"/>
    </row>
    <row r="134" spans="1:60" outlineLevel="2" x14ac:dyDescent="0.25">
      <c r="A134" s="387"/>
      <c r="B134" s="388"/>
      <c r="C134" s="389" t="s">
        <v>463</v>
      </c>
      <c r="D134" s="390"/>
      <c r="E134" s="391">
        <v>30.5</v>
      </c>
      <c r="F134" s="385"/>
      <c r="G134" s="385"/>
      <c r="H134" s="385"/>
      <c r="I134" s="385"/>
      <c r="J134" s="385"/>
      <c r="K134" s="385"/>
      <c r="L134" s="385"/>
      <c r="M134" s="385"/>
      <c r="N134" s="392"/>
      <c r="O134" s="392"/>
      <c r="P134" s="392"/>
      <c r="Q134" s="392"/>
      <c r="R134" s="385"/>
      <c r="S134" s="385"/>
      <c r="T134" s="385"/>
      <c r="U134" s="385"/>
      <c r="V134" s="385"/>
      <c r="W134" s="385"/>
      <c r="X134" s="385"/>
      <c r="Y134" s="385"/>
      <c r="Z134" s="386"/>
      <c r="AA134" s="386"/>
      <c r="AB134" s="386"/>
      <c r="AC134" s="386"/>
      <c r="AD134" s="386"/>
      <c r="AE134" s="386"/>
      <c r="AF134" s="386"/>
      <c r="AG134" s="386" t="s">
        <v>157</v>
      </c>
      <c r="AH134" s="386">
        <v>0</v>
      </c>
      <c r="AI134" s="386"/>
      <c r="AJ134" s="386"/>
      <c r="AK134" s="386"/>
      <c r="AL134" s="386"/>
      <c r="AM134" s="386"/>
      <c r="AN134" s="386"/>
      <c r="AO134" s="386"/>
      <c r="AP134" s="386"/>
      <c r="AQ134" s="386"/>
      <c r="AR134" s="386"/>
      <c r="AS134" s="386"/>
      <c r="AT134" s="386"/>
      <c r="AU134" s="386"/>
      <c r="AV134" s="386"/>
      <c r="AW134" s="386"/>
      <c r="AX134" s="386"/>
      <c r="AY134" s="386"/>
      <c r="AZ134" s="386"/>
      <c r="BA134" s="386"/>
      <c r="BB134" s="386"/>
      <c r="BC134" s="386"/>
      <c r="BD134" s="386"/>
      <c r="BE134" s="386"/>
      <c r="BF134" s="386"/>
      <c r="BG134" s="386"/>
      <c r="BH134" s="386"/>
    </row>
    <row r="135" spans="1:60" outlineLevel="1" x14ac:dyDescent="0.25">
      <c r="A135" s="394">
        <v>38</v>
      </c>
      <c r="B135" s="395" t="s">
        <v>189</v>
      </c>
      <c r="C135" s="396" t="s">
        <v>190</v>
      </c>
      <c r="D135" s="397" t="s">
        <v>19</v>
      </c>
      <c r="E135" s="398">
        <v>29.5</v>
      </c>
      <c r="F135" s="399"/>
      <c r="G135" s="400">
        <f>ROUND(E135*F135,2)</f>
        <v>0</v>
      </c>
      <c r="H135" s="399">
        <v>6.68</v>
      </c>
      <c r="I135" s="400">
        <f>ROUND(E135*H135,2)</f>
        <v>197.06</v>
      </c>
      <c r="J135" s="399">
        <v>14.72</v>
      </c>
      <c r="K135" s="400">
        <f>ROUND(E135*J135,2)</f>
        <v>434.24</v>
      </c>
      <c r="L135" s="400">
        <v>21</v>
      </c>
      <c r="M135" s="400">
        <f>G135*(1+L135/100)</f>
        <v>0</v>
      </c>
      <c r="N135" s="398">
        <v>0</v>
      </c>
      <c r="O135" s="398">
        <f>ROUND(E135*N135,2)</f>
        <v>0</v>
      </c>
      <c r="P135" s="398">
        <v>0</v>
      </c>
      <c r="Q135" s="398">
        <f>ROUND(E135*P135,2)</f>
        <v>0</v>
      </c>
      <c r="R135" s="400" t="s">
        <v>184</v>
      </c>
      <c r="S135" s="400" t="s">
        <v>334</v>
      </c>
      <c r="T135" s="401" t="s">
        <v>334</v>
      </c>
      <c r="U135" s="385">
        <v>2.5999999999999999E-2</v>
      </c>
      <c r="V135" s="385">
        <f>ROUND(E135*U135,2)</f>
        <v>0.77</v>
      </c>
      <c r="W135" s="385"/>
      <c r="X135" s="385" t="s">
        <v>153</v>
      </c>
      <c r="Y135" s="385" t="s">
        <v>154</v>
      </c>
      <c r="Z135" s="386"/>
      <c r="AA135" s="386"/>
      <c r="AB135" s="386"/>
      <c r="AC135" s="386"/>
      <c r="AD135" s="386"/>
      <c r="AE135" s="386"/>
      <c r="AF135" s="386"/>
      <c r="AG135" s="386" t="s">
        <v>155</v>
      </c>
      <c r="AH135" s="386"/>
      <c r="AI135" s="386"/>
      <c r="AJ135" s="386"/>
      <c r="AK135" s="386"/>
      <c r="AL135" s="386"/>
      <c r="AM135" s="386"/>
      <c r="AN135" s="386"/>
      <c r="AO135" s="386"/>
      <c r="AP135" s="386"/>
      <c r="AQ135" s="386"/>
      <c r="AR135" s="386"/>
      <c r="AS135" s="386"/>
      <c r="AT135" s="386"/>
      <c r="AU135" s="386"/>
      <c r="AV135" s="386"/>
      <c r="AW135" s="386"/>
      <c r="AX135" s="386"/>
      <c r="AY135" s="386"/>
      <c r="AZ135" s="386"/>
      <c r="BA135" s="386"/>
      <c r="BB135" s="386"/>
      <c r="BC135" s="386"/>
      <c r="BD135" s="386"/>
      <c r="BE135" s="386"/>
      <c r="BF135" s="386"/>
      <c r="BG135" s="386"/>
      <c r="BH135" s="386"/>
    </row>
    <row r="136" spans="1:60" outlineLevel="1" x14ac:dyDescent="0.25">
      <c r="A136" s="394">
        <v>39</v>
      </c>
      <c r="B136" s="395" t="s">
        <v>464</v>
      </c>
      <c r="C136" s="396" t="s">
        <v>465</v>
      </c>
      <c r="D136" s="397" t="s">
        <v>426</v>
      </c>
      <c r="E136" s="398">
        <v>2</v>
      </c>
      <c r="F136" s="399"/>
      <c r="G136" s="400">
        <f>ROUND(E136*F136,2)</f>
        <v>0</v>
      </c>
      <c r="H136" s="399">
        <v>0</v>
      </c>
      <c r="I136" s="400">
        <f>ROUND(E136*H136,2)</f>
        <v>0</v>
      </c>
      <c r="J136" s="399">
        <v>2500</v>
      </c>
      <c r="K136" s="400">
        <f>ROUND(E136*J136,2)</f>
        <v>5000</v>
      </c>
      <c r="L136" s="400">
        <v>21</v>
      </c>
      <c r="M136" s="400">
        <f>G136*(1+L136/100)</f>
        <v>0</v>
      </c>
      <c r="N136" s="398">
        <v>0</v>
      </c>
      <c r="O136" s="398">
        <f>ROUND(E136*N136,2)</f>
        <v>0</v>
      </c>
      <c r="P136" s="398">
        <v>0</v>
      </c>
      <c r="Q136" s="398">
        <f>ROUND(E136*P136,2)</f>
        <v>0</v>
      </c>
      <c r="R136" s="400"/>
      <c r="S136" s="400" t="s">
        <v>177</v>
      </c>
      <c r="T136" s="401" t="s">
        <v>178</v>
      </c>
      <c r="U136" s="385">
        <v>0</v>
      </c>
      <c r="V136" s="385">
        <f>ROUND(E136*U136,2)</f>
        <v>0</v>
      </c>
      <c r="W136" s="385"/>
      <c r="X136" s="385" t="s">
        <v>153</v>
      </c>
      <c r="Y136" s="385" t="s">
        <v>154</v>
      </c>
      <c r="Z136" s="386"/>
      <c r="AA136" s="386"/>
      <c r="AB136" s="386"/>
      <c r="AC136" s="386"/>
      <c r="AD136" s="386"/>
      <c r="AE136" s="386"/>
      <c r="AF136" s="386"/>
      <c r="AG136" s="386" t="s">
        <v>155</v>
      </c>
      <c r="AH136" s="386"/>
      <c r="AI136" s="386"/>
      <c r="AJ136" s="386"/>
      <c r="AK136" s="386"/>
      <c r="AL136" s="386"/>
      <c r="AM136" s="386"/>
      <c r="AN136" s="386"/>
      <c r="AO136" s="386"/>
      <c r="AP136" s="386"/>
      <c r="AQ136" s="386"/>
      <c r="AR136" s="386"/>
      <c r="AS136" s="386"/>
      <c r="AT136" s="386"/>
      <c r="AU136" s="386"/>
      <c r="AV136" s="386"/>
      <c r="AW136" s="386"/>
      <c r="AX136" s="386"/>
      <c r="AY136" s="386"/>
      <c r="AZ136" s="386"/>
      <c r="BA136" s="386"/>
      <c r="BB136" s="386"/>
      <c r="BC136" s="386"/>
      <c r="BD136" s="386"/>
      <c r="BE136" s="386"/>
      <c r="BF136" s="386"/>
      <c r="BG136" s="386"/>
      <c r="BH136" s="386"/>
    </row>
    <row r="137" spans="1:60" x14ac:dyDescent="0.25">
      <c r="A137" s="369" t="s">
        <v>14</v>
      </c>
      <c r="B137" s="370" t="s">
        <v>466</v>
      </c>
      <c r="C137" s="371" t="s">
        <v>467</v>
      </c>
      <c r="D137" s="372"/>
      <c r="E137" s="373"/>
      <c r="F137" s="374"/>
      <c r="G137" s="374">
        <f>SUMIF(AG138:AG148,"&lt;&gt;NOR",G138:G148)</f>
        <v>0</v>
      </c>
      <c r="H137" s="374"/>
      <c r="I137" s="374">
        <f>SUM(I138:I148)</f>
        <v>140543.60999999999</v>
      </c>
      <c r="J137" s="374"/>
      <c r="K137" s="374">
        <f>SUM(K138:K148)</f>
        <v>17601.25</v>
      </c>
      <c r="L137" s="374"/>
      <c r="M137" s="374">
        <f>SUM(M138:M148)</f>
        <v>0</v>
      </c>
      <c r="N137" s="373"/>
      <c r="O137" s="373">
        <f>SUM(O138:O148)</f>
        <v>1.34</v>
      </c>
      <c r="P137" s="373"/>
      <c r="Q137" s="373">
        <f>SUM(Q138:Q148)</f>
        <v>0</v>
      </c>
      <c r="R137" s="374"/>
      <c r="S137" s="374"/>
      <c r="T137" s="375"/>
      <c r="U137" s="376"/>
      <c r="V137" s="376">
        <f>SUM(V138:V148)</f>
        <v>21.040000000000003</v>
      </c>
      <c r="W137" s="376"/>
      <c r="X137" s="376"/>
      <c r="Y137" s="376"/>
      <c r="AG137" t="s">
        <v>151</v>
      </c>
    </row>
    <row r="138" spans="1:60" outlineLevel="1" x14ac:dyDescent="0.25">
      <c r="A138" s="377">
        <v>40</v>
      </c>
      <c r="B138" s="378" t="s">
        <v>468</v>
      </c>
      <c r="C138" s="379" t="s">
        <v>469</v>
      </c>
      <c r="D138" s="380" t="s">
        <v>19</v>
      </c>
      <c r="E138" s="381">
        <v>30.5</v>
      </c>
      <c r="F138" s="382"/>
      <c r="G138" s="383">
        <f>ROUND(E138*F138,2)</f>
        <v>0</v>
      </c>
      <c r="H138" s="382">
        <v>50.61</v>
      </c>
      <c r="I138" s="383">
        <f>ROUND(E138*H138,2)</f>
        <v>1543.61</v>
      </c>
      <c r="J138" s="382">
        <v>502.39</v>
      </c>
      <c r="K138" s="383">
        <f>ROUND(E138*J138,2)</f>
        <v>15322.9</v>
      </c>
      <c r="L138" s="383">
        <v>21</v>
      </c>
      <c r="M138" s="383">
        <f>G138*(1+L138/100)</f>
        <v>0</v>
      </c>
      <c r="N138" s="381">
        <v>2.1000000000000001E-4</v>
      </c>
      <c r="O138" s="381">
        <f>ROUND(E138*N138,2)</f>
        <v>0.01</v>
      </c>
      <c r="P138" s="381">
        <v>0</v>
      </c>
      <c r="Q138" s="381">
        <f>ROUND(E138*P138,2)</f>
        <v>0</v>
      </c>
      <c r="R138" s="383"/>
      <c r="S138" s="383" t="s">
        <v>334</v>
      </c>
      <c r="T138" s="384" t="s">
        <v>334</v>
      </c>
      <c r="U138" s="385">
        <v>0.60980000000000001</v>
      </c>
      <c r="V138" s="385">
        <f>ROUND(E138*U138,2)</f>
        <v>18.600000000000001</v>
      </c>
      <c r="W138" s="385"/>
      <c r="X138" s="385" t="s">
        <v>153</v>
      </c>
      <c r="Y138" s="385" t="s">
        <v>154</v>
      </c>
      <c r="Z138" s="386"/>
      <c r="AA138" s="386"/>
      <c r="AB138" s="386"/>
      <c r="AC138" s="386"/>
      <c r="AD138" s="386"/>
      <c r="AE138" s="386"/>
      <c r="AF138" s="386"/>
      <c r="AG138" s="386" t="s">
        <v>155</v>
      </c>
      <c r="AH138" s="386"/>
      <c r="AI138" s="386"/>
      <c r="AJ138" s="386"/>
      <c r="AK138" s="386"/>
      <c r="AL138" s="386"/>
      <c r="AM138" s="386"/>
      <c r="AN138" s="386"/>
      <c r="AO138" s="386"/>
      <c r="AP138" s="386"/>
      <c r="AQ138" s="386"/>
      <c r="AR138" s="386"/>
      <c r="AS138" s="386"/>
      <c r="AT138" s="386"/>
      <c r="AU138" s="386"/>
      <c r="AV138" s="386"/>
      <c r="AW138" s="386"/>
      <c r="AX138" s="386"/>
      <c r="AY138" s="386"/>
      <c r="AZ138" s="386"/>
      <c r="BA138" s="386"/>
      <c r="BB138" s="386"/>
      <c r="BC138" s="386"/>
      <c r="BD138" s="386"/>
      <c r="BE138" s="386"/>
      <c r="BF138" s="386"/>
      <c r="BG138" s="386"/>
      <c r="BH138" s="386"/>
    </row>
    <row r="139" spans="1:60" outlineLevel="2" x14ac:dyDescent="0.25">
      <c r="A139" s="387"/>
      <c r="B139" s="388"/>
      <c r="C139" s="389" t="s">
        <v>470</v>
      </c>
      <c r="D139" s="390"/>
      <c r="E139" s="391">
        <v>29.5</v>
      </c>
      <c r="F139" s="385"/>
      <c r="G139" s="385"/>
      <c r="H139" s="385"/>
      <c r="I139" s="385"/>
      <c r="J139" s="385"/>
      <c r="K139" s="385"/>
      <c r="L139" s="385"/>
      <c r="M139" s="385"/>
      <c r="N139" s="392"/>
      <c r="O139" s="392"/>
      <c r="P139" s="392"/>
      <c r="Q139" s="392"/>
      <c r="R139" s="385"/>
      <c r="S139" s="385"/>
      <c r="T139" s="385"/>
      <c r="U139" s="385"/>
      <c r="V139" s="385"/>
      <c r="W139" s="385"/>
      <c r="X139" s="385"/>
      <c r="Y139" s="385"/>
      <c r="Z139" s="386"/>
      <c r="AA139" s="386"/>
      <c r="AB139" s="386"/>
      <c r="AC139" s="386"/>
      <c r="AD139" s="386"/>
      <c r="AE139" s="386"/>
      <c r="AF139" s="386"/>
      <c r="AG139" s="386" t="s">
        <v>157</v>
      </c>
      <c r="AH139" s="386">
        <v>0</v>
      </c>
      <c r="AI139" s="386"/>
      <c r="AJ139" s="386"/>
      <c r="AK139" s="386"/>
      <c r="AL139" s="386"/>
      <c r="AM139" s="386"/>
      <c r="AN139" s="386"/>
      <c r="AO139" s="386"/>
      <c r="AP139" s="386"/>
      <c r="AQ139" s="386"/>
      <c r="AR139" s="386"/>
      <c r="AS139" s="386"/>
      <c r="AT139" s="386"/>
      <c r="AU139" s="386"/>
      <c r="AV139" s="386"/>
      <c r="AW139" s="386"/>
      <c r="AX139" s="386"/>
      <c r="AY139" s="386"/>
      <c r="AZ139" s="386"/>
      <c r="BA139" s="386"/>
      <c r="BB139" s="386"/>
      <c r="BC139" s="386"/>
      <c r="BD139" s="386"/>
      <c r="BE139" s="386"/>
      <c r="BF139" s="386"/>
      <c r="BG139" s="386"/>
      <c r="BH139" s="386"/>
    </row>
    <row r="140" spans="1:60" outlineLevel="3" x14ac:dyDescent="0.25">
      <c r="A140" s="387"/>
      <c r="B140" s="388"/>
      <c r="C140" s="389" t="s">
        <v>471</v>
      </c>
      <c r="D140" s="390"/>
      <c r="E140" s="391">
        <v>1</v>
      </c>
      <c r="F140" s="385"/>
      <c r="G140" s="385"/>
      <c r="H140" s="385"/>
      <c r="I140" s="385"/>
      <c r="J140" s="385"/>
      <c r="K140" s="385"/>
      <c r="L140" s="385"/>
      <c r="M140" s="385"/>
      <c r="N140" s="392"/>
      <c r="O140" s="392"/>
      <c r="P140" s="392"/>
      <c r="Q140" s="392"/>
      <c r="R140" s="385"/>
      <c r="S140" s="385"/>
      <c r="T140" s="385"/>
      <c r="U140" s="385"/>
      <c r="V140" s="385"/>
      <c r="W140" s="385"/>
      <c r="X140" s="385"/>
      <c r="Y140" s="385"/>
      <c r="Z140" s="386"/>
      <c r="AA140" s="386"/>
      <c r="AB140" s="386"/>
      <c r="AC140" s="386"/>
      <c r="AD140" s="386"/>
      <c r="AE140" s="386"/>
      <c r="AF140" s="386"/>
      <c r="AG140" s="386" t="s">
        <v>157</v>
      </c>
      <c r="AH140" s="386">
        <v>0</v>
      </c>
      <c r="AI140" s="386"/>
      <c r="AJ140" s="386"/>
      <c r="AK140" s="386"/>
      <c r="AL140" s="386"/>
      <c r="AM140" s="386"/>
      <c r="AN140" s="386"/>
      <c r="AO140" s="386"/>
      <c r="AP140" s="386"/>
      <c r="AQ140" s="386"/>
      <c r="AR140" s="386"/>
      <c r="AS140" s="386"/>
      <c r="AT140" s="386"/>
      <c r="AU140" s="386"/>
      <c r="AV140" s="386"/>
      <c r="AW140" s="386"/>
      <c r="AX140" s="386"/>
      <c r="AY140" s="386"/>
      <c r="AZ140" s="386"/>
      <c r="BA140" s="386"/>
      <c r="BB140" s="386"/>
      <c r="BC140" s="386"/>
      <c r="BD140" s="386"/>
      <c r="BE140" s="386"/>
      <c r="BF140" s="386"/>
      <c r="BG140" s="386"/>
      <c r="BH140" s="386"/>
    </row>
    <row r="141" spans="1:60" outlineLevel="1" x14ac:dyDescent="0.25">
      <c r="A141" s="377">
        <v>41</v>
      </c>
      <c r="B141" s="378" t="s">
        <v>472</v>
      </c>
      <c r="C141" s="379" t="s">
        <v>473</v>
      </c>
      <c r="D141" s="380" t="s">
        <v>19</v>
      </c>
      <c r="E141" s="381">
        <v>30.5</v>
      </c>
      <c r="F141" s="382"/>
      <c r="G141" s="383">
        <f>ROUND(E141*F141,2)</f>
        <v>0</v>
      </c>
      <c r="H141" s="382">
        <v>0</v>
      </c>
      <c r="I141" s="383">
        <f>ROUND(E141*H141,2)</f>
        <v>0</v>
      </c>
      <c r="J141" s="382">
        <v>74.7</v>
      </c>
      <c r="K141" s="383">
        <f>ROUND(E141*J141,2)</f>
        <v>2278.35</v>
      </c>
      <c r="L141" s="383">
        <v>21</v>
      </c>
      <c r="M141" s="383">
        <f>G141*(1+L141/100)</f>
        <v>0</v>
      </c>
      <c r="N141" s="381">
        <v>0</v>
      </c>
      <c r="O141" s="381">
        <f>ROUND(E141*N141,2)</f>
        <v>0</v>
      </c>
      <c r="P141" s="381">
        <v>0</v>
      </c>
      <c r="Q141" s="381">
        <f>ROUND(E141*P141,2)</f>
        <v>0</v>
      </c>
      <c r="R141" s="383"/>
      <c r="S141" s="383" t="s">
        <v>177</v>
      </c>
      <c r="T141" s="384" t="s">
        <v>178</v>
      </c>
      <c r="U141" s="385">
        <v>0.08</v>
      </c>
      <c r="V141" s="385">
        <f>ROUND(E141*U141,2)</f>
        <v>2.44</v>
      </c>
      <c r="W141" s="385"/>
      <c r="X141" s="385" t="s">
        <v>153</v>
      </c>
      <c r="Y141" s="385" t="s">
        <v>154</v>
      </c>
      <c r="Z141" s="386"/>
      <c r="AA141" s="386"/>
      <c r="AB141" s="386"/>
      <c r="AC141" s="386"/>
      <c r="AD141" s="386"/>
      <c r="AE141" s="386"/>
      <c r="AF141" s="386"/>
      <c r="AG141" s="386" t="s">
        <v>155</v>
      </c>
      <c r="AH141" s="386"/>
      <c r="AI141" s="386"/>
      <c r="AJ141" s="386"/>
      <c r="AK141" s="386"/>
      <c r="AL141" s="386"/>
      <c r="AM141" s="386"/>
      <c r="AN141" s="386"/>
      <c r="AO141" s="386"/>
      <c r="AP141" s="386"/>
      <c r="AQ141" s="386"/>
      <c r="AR141" s="386"/>
      <c r="AS141" s="386"/>
      <c r="AT141" s="386"/>
      <c r="AU141" s="386"/>
      <c r="AV141" s="386"/>
      <c r="AW141" s="386"/>
      <c r="AX141" s="386"/>
      <c r="AY141" s="386"/>
      <c r="AZ141" s="386"/>
      <c r="BA141" s="386"/>
      <c r="BB141" s="386"/>
      <c r="BC141" s="386"/>
      <c r="BD141" s="386"/>
      <c r="BE141" s="386"/>
      <c r="BF141" s="386"/>
      <c r="BG141" s="386"/>
      <c r="BH141" s="386"/>
    </row>
    <row r="142" spans="1:60" outlineLevel="2" x14ac:dyDescent="0.25">
      <c r="A142" s="387"/>
      <c r="B142" s="388"/>
      <c r="C142" s="442" t="s">
        <v>474</v>
      </c>
      <c r="D142" s="443"/>
      <c r="E142" s="443"/>
      <c r="F142" s="443"/>
      <c r="G142" s="443"/>
      <c r="H142" s="385"/>
      <c r="I142" s="385"/>
      <c r="J142" s="385"/>
      <c r="K142" s="385"/>
      <c r="L142" s="385"/>
      <c r="M142" s="385"/>
      <c r="N142" s="392"/>
      <c r="O142" s="392"/>
      <c r="P142" s="392"/>
      <c r="Q142" s="392"/>
      <c r="R142" s="385"/>
      <c r="S142" s="385"/>
      <c r="T142" s="385"/>
      <c r="U142" s="385"/>
      <c r="V142" s="385"/>
      <c r="W142" s="385"/>
      <c r="X142" s="385"/>
      <c r="Y142" s="385"/>
      <c r="Z142" s="386"/>
      <c r="AA142" s="386"/>
      <c r="AB142" s="386"/>
      <c r="AC142" s="386"/>
      <c r="AD142" s="386"/>
      <c r="AE142" s="386"/>
      <c r="AF142" s="386"/>
      <c r="AG142" s="386" t="s">
        <v>158</v>
      </c>
      <c r="AH142" s="386"/>
      <c r="AI142" s="386"/>
      <c r="AJ142" s="386"/>
      <c r="AK142" s="386"/>
      <c r="AL142" s="386"/>
      <c r="AM142" s="386"/>
      <c r="AN142" s="386"/>
      <c r="AO142" s="386"/>
      <c r="AP142" s="386"/>
      <c r="AQ142" s="386"/>
      <c r="AR142" s="386"/>
      <c r="AS142" s="386"/>
      <c r="AT142" s="386"/>
      <c r="AU142" s="386"/>
      <c r="AV142" s="386"/>
      <c r="AW142" s="386"/>
      <c r="AX142" s="386"/>
      <c r="AY142" s="386"/>
      <c r="AZ142" s="386"/>
      <c r="BA142" s="386"/>
      <c r="BB142" s="386"/>
      <c r="BC142" s="386"/>
      <c r="BD142" s="386"/>
      <c r="BE142" s="386"/>
      <c r="BF142" s="386"/>
      <c r="BG142" s="386"/>
      <c r="BH142" s="386"/>
    </row>
    <row r="143" spans="1:60" outlineLevel="2" x14ac:dyDescent="0.25">
      <c r="A143" s="387"/>
      <c r="B143" s="388"/>
      <c r="C143" s="389" t="s">
        <v>463</v>
      </c>
      <c r="D143" s="390"/>
      <c r="E143" s="391">
        <v>30.5</v>
      </c>
      <c r="F143" s="385"/>
      <c r="G143" s="385"/>
      <c r="H143" s="385"/>
      <c r="I143" s="385"/>
      <c r="J143" s="385"/>
      <c r="K143" s="385"/>
      <c r="L143" s="385"/>
      <c r="M143" s="385"/>
      <c r="N143" s="392"/>
      <c r="O143" s="392"/>
      <c r="P143" s="392"/>
      <c r="Q143" s="392"/>
      <c r="R143" s="385"/>
      <c r="S143" s="385"/>
      <c r="T143" s="385"/>
      <c r="U143" s="385"/>
      <c r="V143" s="385"/>
      <c r="W143" s="385"/>
      <c r="X143" s="385"/>
      <c r="Y143" s="385"/>
      <c r="Z143" s="386"/>
      <c r="AA143" s="386"/>
      <c r="AB143" s="386"/>
      <c r="AC143" s="386"/>
      <c r="AD143" s="386"/>
      <c r="AE143" s="386"/>
      <c r="AF143" s="386"/>
      <c r="AG143" s="386" t="s">
        <v>157</v>
      </c>
      <c r="AH143" s="386">
        <v>0</v>
      </c>
      <c r="AI143" s="386"/>
      <c r="AJ143" s="386"/>
      <c r="AK143" s="386"/>
      <c r="AL143" s="386"/>
      <c r="AM143" s="386"/>
      <c r="AN143" s="386"/>
      <c r="AO143" s="386"/>
      <c r="AP143" s="386"/>
      <c r="AQ143" s="386"/>
      <c r="AR143" s="386"/>
      <c r="AS143" s="386"/>
      <c r="AT143" s="386"/>
      <c r="AU143" s="386"/>
      <c r="AV143" s="386"/>
      <c r="AW143" s="386"/>
      <c r="AX143" s="386"/>
      <c r="AY143" s="386"/>
      <c r="AZ143" s="386"/>
      <c r="BA143" s="386"/>
      <c r="BB143" s="386"/>
      <c r="BC143" s="386"/>
      <c r="BD143" s="386"/>
      <c r="BE143" s="386"/>
      <c r="BF143" s="386"/>
      <c r="BG143" s="386"/>
      <c r="BH143" s="386"/>
    </row>
    <row r="144" spans="1:60" ht="23.4" customHeight="1" outlineLevel="1" x14ac:dyDescent="0.25">
      <c r="A144" s="394">
        <v>42</v>
      </c>
      <c r="B144" s="395" t="s">
        <v>475</v>
      </c>
      <c r="C144" s="396" t="s">
        <v>476</v>
      </c>
      <c r="D144" s="397" t="s">
        <v>16</v>
      </c>
      <c r="E144" s="398">
        <v>1</v>
      </c>
      <c r="F144" s="399"/>
      <c r="G144" s="400">
        <f>ROUND(E144*F144,2)</f>
        <v>0</v>
      </c>
      <c r="H144" s="399">
        <v>2055</v>
      </c>
      <c r="I144" s="400">
        <f>ROUND(E144*H144,2)</f>
        <v>2055</v>
      </c>
      <c r="J144" s="399">
        <v>0</v>
      </c>
      <c r="K144" s="400">
        <f>ROUND(E144*J144,2)</f>
        <v>0</v>
      </c>
      <c r="L144" s="400">
        <v>21</v>
      </c>
      <c r="M144" s="400">
        <f>G144*(1+L144/100)</f>
        <v>0</v>
      </c>
      <c r="N144" s="398">
        <v>1.5800000000000002E-2</v>
      </c>
      <c r="O144" s="398">
        <f>ROUND(E144*N144,2)</f>
        <v>0.02</v>
      </c>
      <c r="P144" s="398">
        <v>0</v>
      </c>
      <c r="Q144" s="398">
        <f>ROUND(E144*P144,2)</f>
        <v>0</v>
      </c>
      <c r="R144" s="400" t="s">
        <v>182</v>
      </c>
      <c r="S144" s="400" t="s">
        <v>334</v>
      </c>
      <c r="T144" s="401" t="s">
        <v>334</v>
      </c>
      <c r="U144" s="385">
        <v>0</v>
      </c>
      <c r="V144" s="385">
        <f>ROUND(E144*U144,2)</f>
        <v>0</v>
      </c>
      <c r="W144" s="385"/>
      <c r="X144" s="385" t="s">
        <v>179</v>
      </c>
      <c r="Y144" s="385" t="s">
        <v>154</v>
      </c>
      <c r="Z144" s="386"/>
      <c r="AA144" s="386"/>
      <c r="AB144" s="386"/>
      <c r="AC144" s="386"/>
      <c r="AD144" s="386"/>
      <c r="AE144" s="386"/>
      <c r="AF144" s="386"/>
      <c r="AG144" s="386" t="s">
        <v>183</v>
      </c>
      <c r="AH144" s="386"/>
      <c r="AI144" s="386"/>
      <c r="AJ144" s="386"/>
      <c r="AK144" s="386"/>
      <c r="AL144" s="386"/>
      <c r="AM144" s="386"/>
      <c r="AN144" s="386"/>
      <c r="AO144" s="386"/>
      <c r="AP144" s="386"/>
      <c r="AQ144" s="386"/>
      <c r="AR144" s="386"/>
      <c r="AS144" s="386"/>
      <c r="AT144" s="386"/>
      <c r="AU144" s="386"/>
      <c r="AV144" s="386"/>
      <c r="AW144" s="386"/>
      <c r="AX144" s="386"/>
      <c r="AY144" s="386"/>
      <c r="AZ144" s="386"/>
      <c r="BA144" s="386"/>
      <c r="BB144" s="386"/>
      <c r="BC144" s="386"/>
      <c r="BD144" s="386"/>
      <c r="BE144" s="386"/>
      <c r="BF144" s="386"/>
      <c r="BG144" s="386"/>
      <c r="BH144" s="386"/>
    </row>
    <row r="145" spans="1:60" outlineLevel="1" x14ac:dyDescent="0.25">
      <c r="A145" s="377">
        <v>43</v>
      </c>
      <c r="B145" s="378" t="s">
        <v>477</v>
      </c>
      <c r="C145" s="379" t="s">
        <v>478</v>
      </c>
      <c r="D145" s="380" t="s">
        <v>19</v>
      </c>
      <c r="E145" s="381">
        <v>30.5</v>
      </c>
      <c r="F145" s="382"/>
      <c r="G145" s="383">
        <f>ROUND(E145*F145,2)</f>
        <v>0</v>
      </c>
      <c r="H145" s="382">
        <v>4490</v>
      </c>
      <c r="I145" s="383">
        <f>ROUND(E145*H145,2)</f>
        <v>136945</v>
      </c>
      <c r="J145" s="382">
        <v>0</v>
      </c>
      <c r="K145" s="383">
        <f>ROUND(E145*J145,2)</f>
        <v>0</v>
      </c>
      <c r="L145" s="383">
        <v>21</v>
      </c>
      <c r="M145" s="383">
        <f>G145*(1+L145/100)</f>
        <v>0</v>
      </c>
      <c r="N145" s="381">
        <v>4.3090000000000003E-2</v>
      </c>
      <c r="O145" s="381">
        <f>ROUND(E145*N145,2)</f>
        <v>1.31</v>
      </c>
      <c r="P145" s="381">
        <v>0</v>
      </c>
      <c r="Q145" s="381">
        <f>ROUND(E145*P145,2)</f>
        <v>0</v>
      </c>
      <c r="R145" s="383"/>
      <c r="S145" s="383" t="s">
        <v>177</v>
      </c>
      <c r="T145" s="384" t="s">
        <v>334</v>
      </c>
      <c r="U145" s="385">
        <v>0</v>
      </c>
      <c r="V145" s="385">
        <f>ROUND(E145*U145,2)</f>
        <v>0</v>
      </c>
      <c r="W145" s="385"/>
      <c r="X145" s="385" t="s">
        <v>179</v>
      </c>
      <c r="Y145" s="385" t="s">
        <v>154</v>
      </c>
      <c r="Z145" s="386"/>
      <c r="AA145" s="386"/>
      <c r="AB145" s="386"/>
      <c r="AC145" s="386"/>
      <c r="AD145" s="386"/>
      <c r="AE145" s="386"/>
      <c r="AF145" s="386"/>
      <c r="AG145" s="386" t="s">
        <v>183</v>
      </c>
      <c r="AH145" s="386"/>
      <c r="AI145" s="386"/>
      <c r="AJ145" s="386"/>
      <c r="AK145" s="386"/>
      <c r="AL145" s="386"/>
      <c r="AM145" s="386"/>
      <c r="AN145" s="386"/>
      <c r="AO145" s="386"/>
      <c r="AP145" s="386"/>
      <c r="AQ145" s="386"/>
      <c r="AR145" s="386"/>
      <c r="AS145" s="386"/>
      <c r="AT145" s="386"/>
      <c r="AU145" s="386"/>
      <c r="AV145" s="386"/>
      <c r="AW145" s="386"/>
      <c r="AX145" s="386"/>
      <c r="AY145" s="386"/>
      <c r="AZ145" s="386"/>
      <c r="BA145" s="386"/>
      <c r="BB145" s="386"/>
      <c r="BC145" s="386"/>
      <c r="BD145" s="386"/>
      <c r="BE145" s="386"/>
      <c r="BF145" s="386"/>
      <c r="BG145" s="386"/>
      <c r="BH145" s="386"/>
    </row>
    <row r="146" spans="1:60" outlineLevel="2" x14ac:dyDescent="0.25">
      <c r="A146" s="387"/>
      <c r="B146" s="388"/>
      <c r="C146" s="442" t="s">
        <v>479</v>
      </c>
      <c r="D146" s="443"/>
      <c r="E146" s="443"/>
      <c r="F146" s="443"/>
      <c r="G146" s="443"/>
      <c r="H146" s="385"/>
      <c r="I146" s="385"/>
      <c r="J146" s="385"/>
      <c r="K146" s="385"/>
      <c r="L146" s="385"/>
      <c r="M146" s="385"/>
      <c r="N146" s="392"/>
      <c r="O146" s="392"/>
      <c r="P146" s="392"/>
      <c r="Q146" s="392"/>
      <c r="R146" s="385"/>
      <c r="S146" s="385"/>
      <c r="T146" s="385"/>
      <c r="U146" s="385"/>
      <c r="V146" s="385"/>
      <c r="W146" s="385"/>
      <c r="X146" s="385"/>
      <c r="Y146" s="385"/>
      <c r="Z146" s="386"/>
      <c r="AA146" s="386"/>
      <c r="AB146" s="386"/>
      <c r="AC146" s="386"/>
      <c r="AD146" s="386"/>
      <c r="AE146" s="386"/>
      <c r="AF146" s="386"/>
      <c r="AG146" s="386" t="s">
        <v>158</v>
      </c>
      <c r="AH146" s="386"/>
      <c r="AI146" s="386"/>
      <c r="AJ146" s="386"/>
      <c r="AK146" s="386"/>
      <c r="AL146" s="386"/>
      <c r="AM146" s="386"/>
      <c r="AN146" s="386"/>
      <c r="AO146" s="386"/>
      <c r="AP146" s="386"/>
      <c r="AQ146" s="386"/>
      <c r="AR146" s="386"/>
      <c r="AS146" s="386"/>
      <c r="AT146" s="386"/>
      <c r="AU146" s="386"/>
      <c r="AV146" s="386"/>
      <c r="AW146" s="386"/>
      <c r="AX146" s="386"/>
      <c r="AY146" s="386"/>
      <c r="AZ146" s="386"/>
      <c r="BA146" s="386"/>
      <c r="BB146" s="386"/>
      <c r="BC146" s="386"/>
      <c r="BD146" s="386"/>
      <c r="BE146" s="386"/>
      <c r="BF146" s="386"/>
      <c r="BG146" s="386"/>
      <c r="BH146" s="386"/>
    </row>
    <row r="147" spans="1:60" outlineLevel="2" x14ac:dyDescent="0.25">
      <c r="A147" s="387"/>
      <c r="B147" s="388"/>
      <c r="C147" s="389" t="s">
        <v>470</v>
      </c>
      <c r="D147" s="390"/>
      <c r="E147" s="391">
        <v>29.5</v>
      </c>
      <c r="F147" s="385"/>
      <c r="G147" s="385"/>
      <c r="H147" s="385"/>
      <c r="I147" s="385"/>
      <c r="J147" s="385"/>
      <c r="K147" s="385"/>
      <c r="L147" s="385"/>
      <c r="M147" s="385"/>
      <c r="N147" s="392"/>
      <c r="O147" s="392"/>
      <c r="P147" s="392"/>
      <c r="Q147" s="392"/>
      <c r="R147" s="385"/>
      <c r="S147" s="385"/>
      <c r="T147" s="385"/>
      <c r="U147" s="385"/>
      <c r="V147" s="385"/>
      <c r="W147" s="385"/>
      <c r="X147" s="385"/>
      <c r="Y147" s="385"/>
      <c r="Z147" s="386"/>
      <c r="AA147" s="386"/>
      <c r="AB147" s="386"/>
      <c r="AC147" s="386"/>
      <c r="AD147" s="386"/>
      <c r="AE147" s="386"/>
      <c r="AF147" s="386"/>
      <c r="AG147" s="386" t="s">
        <v>157</v>
      </c>
      <c r="AH147" s="386">
        <v>0</v>
      </c>
      <c r="AI147" s="386"/>
      <c r="AJ147" s="386"/>
      <c r="AK147" s="386"/>
      <c r="AL147" s="386"/>
      <c r="AM147" s="386"/>
      <c r="AN147" s="386"/>
      <c r="AO147" s="386"/>
      <c r="AP147" s="386"/>
      <c r="AQ147" s="386"/>
      <c r="AR147" s="386"/>
      <c r="AS147" s="386"/>
      <c r="AT147" s="386"/>
      <c r="AU147" s="386"/>
      <c r="AV147" s="386"/>
      <c r="AW147" s="386"/>
      <c r="AX147" s="386"/>
      <c r="AY147" s="386"/>
      <c r="AZ147" s="386"/>
      <c r="BA147" s="386"/>
      <c r="BB147" s="386"/>
      <c r="BC147" s="386"/>
      <c r="BD147" s="386"/>
      <c r="BE147" s="386"/>
      <c r="BF147" s="386"/>
      <c r="BG147" s="386"/>
      <c r="BH147" s="386"/>
    </row>
    <row r="148" spans="1:60" outlineLevel="3" x14ac:dyDescent="0.25">
      <c r="A148" s="387"/>
      <c r="B148" s="388"/>
      <c r="C148" s="389" t="s">
        <v>471</v>
      </c>
      <c r="D148" s="390"/>
      <c r="E148" s="391">
        <v>1</v>
      </c>
      <c r="F148" s="385"/>
      <c r="G148" s="385"/>
      <c r="H148" s="385"/>
      <c r="I148" s="385"/>
      <c r="J148" s="385"/>
      <c r="K148" s="385"/>
      <c r="L148" s="385"/>
      <c r="M148" s="385"/>
      <c r="N148" s="392"/>
      <c r="O148" s="392"/>
      <c r="P148" s="392"/>
      <c r="Q148" s="392"/>
      <c r="R148" s="385"/>
      <c r="S148" s="385"/>
      <c r="T148" s="385"/>
      <c r="U148" s="385"/>
      <c r="V148" s="385"/>
      <c r="W148" s="385"/>
      <c r="X148" s="385"/>
      <c r="Y148" s="385"/>
      <c r="Z148" s="386"/>
      <c r="AA148" s="386"/>
      <c r="AB148" s="386"/>
      <c r="AC148" s="386"/>
      <c r="AD148" s="386"/>
      <c r="AE148" s="386"/>
      <c r="AF148" s="386"/>
      <c r="AG148" s="386" t="s">
        <v>157</v>
      </c>
      <c r="AH148" s="386">
        <v>0</v>
      </c>
      <c r="AI148" s="386"/>
      <c r="AJ148" s="386"/>
      <c r="AK148" s="386"/>
      <c r="AL148" s="386"/>
      <c r="AM148" s="386"/>
      <c r="AN148" s="386"/>
      <c r="AO148" s="386"/>
      <c r="AP148" s="386"/>
      <c r="AQ148" s="386"/>
      <c r="AR148" s="386"/>
      <c r="AS148" s="386"/>
      <c r="AT148" s="386"/>
      <c r="AU148" s="386"/>
      <c r="AV148" s="386"/>
      <c r="AW148" s="386"/>
      <c r="AX148" s="386"/>
      <c r="AY148" s="386"/>
      <c r="AZ148" s="386"/>
      <c r="BA148" s="386"/>
      <c r="BB148" s="386"/>
      <c r="BC148" s="386"/>
      <c r="BD148" s="386"/>
      <c r="BE148" s="386"/>
      <c r="BF148" s="386"/>
      <c r="BG148" s="386"/>
      <c r="BH148" s="386"/>
    </row>
    <row r="149" spans="1:60" x14ac:dyDescent="0.25">
      <c r="A149" s="369" t="s">
        <v>14</v>
      </c>
      <c r="B149" s="370" t="s">
        <v>480</v>
      </c>
      <c r="C149" s="371" t="s">
        <v>481</v>
      </c>
      <c r="D149" s="372"/>
      <c r="E149" s="373"/>
      <c r="F149" s="374"/>
      <c r="G149" s="374">
        <f>SUMIF(AG150:AG152,"&lt;&gt;NOR",G150:G152)</f>
        <v>0</v>
      </c>
      <c r="H149" s="374"/>
      <c r="I149" s="374">
        <f>SUM(I150:I152)</f>
        <v>467.09</v>
      </c>
      <c r="J149" s="374"/>
      <c r="K149" s="374">
        <f>SUM(K150:K152)</f>
        <v>593.71</v>
      </c>
      <c r="L149" s="374"/>
      <c r="M149" s="374">
        <f>SUM(M150:M152)</f>
        <v>0</v>
      </c>
      <c r="N149" s="373"/>
      <c r="O149" s="373">
        <f>SUM(O150:O152)</f>
        <v>0</v>
      </c>
      <c r="P149" s="373"/>
      <c r="Q149" s="373">
        <f>SUM(Q150:Q152)</f>
        <v>0</v>
      </c>
      <c r="R149" s="374"/>
      <c r="S149" s="374"/>
      <c r="T149" s="375"/>
      <c r="U149" s="376"/>
      <c r="V149" s="376">
        <f>SUM(V150:V152)</f>
        <v>0.53</v>
      </c>
      <c r="W149" s="376"/>
      <c r="X149" s="376"/>
      <c r="Y149" s="376"/>
      <c r="AG149" t="s">
        <v>151</v>
      </c>
    </row>
    <row r="150" spans="1:60" outlineLevel="1" x14ac:dyDescent="0.25">
      <c r="A150" s="377">
        <v>44</v>
      </c>
      <c r="B150" s="378" t="s">
        <v>482</v>
      </c>
      <c r="C150" s="379" t="s">
        <v>483</v>
      </c>
      <c r="D150" s="380" t="s">
        <v>19</v>
      </c>
      <c r="E150" s="381">
        <v>4.8</v>
      </c>
      <c r="F150" s="382"/>
      <c r="G150" s="383">
        <f>ROUND(E150*F150,2)</f>
        <v>0</v>
      </c>
      <c r="H150" s="382">
        <v>97.31</v>
      </c>
      <c r="I150" s="383">
        <f>ROUND(E150*H150,2)</f>
        <v>467.09</v>
      </c>
      <c r="J150" s="382">
        <v>123.69</v>
      </c>
      <c r="K150" s="383">
        <f>ROUND(E150*J150,2)</f>
        <v>593.71</v>
      </c>
      <c r="L150" s="383">
        <v>21</v>
      </c>
      <c r="M150" s="383">
        <f>G150*(1+L150/100)</f>
        <v>0</v>
      </c>
      <c r="N150" s="381">
        <v>1.0000000000000001E-5</v>
      </c>
      <c r="O150" s="381">
        <f>ROUND(E150*N150,2)</f>
        <v>0</v>
      </c>
      <c r="P150" s="381">
        <v>0</v>
      </c>
      <c r="Q150" s="381">
        <f>ROUND(E150*P150,2)</f>
        <v>0</v>
      </c>
      <c r="R150" s="383" t="s">
        <v>333</v>
      </c>
      <c r="S150" s="383" t="s">
        <v>334</v>
      </c>
      <c r="T150" s="384" t="s">
        <v>334</v>
      </c>
      <c r="U150" s="385">
        <v>0.11</v>
      </c>
      <c r="V150" s="385">
        <f>ROUND(E150*U150,2)</f>
        <v>0.53</v>
      </c>
      <c r="W150" s="385"/>
      <c r="X150" s="385" t="s">
        <v>153</v>
      </c>
      <c r="Y150" s="385" t="s">
        <v>154</v>
      </c>
      <c r="Z150" s="386"/>
      <c r="AA150" s="386"/>
      <c r="AB150" s="386"/>
      <c r="AC150" s="386"/>
      <c r="AD150" s="386"/>
      <c r="AE150" s="386"/>
      <c r="AF150" s="386"/>
      <c r="AG150" s="386" t="s">
        <v>155</v>
      </c>
      <c r="AH150" s="386"/>
      <c r="AI150" s="386"/>
      <c r="AJ150" s="386"/>
      <c r="AK150" s="386"/>
      <c r="AL150" s="386"/>
      <c r="AM150" s="386"/>
      <c r="AN150" s="386"/>
      <c r="AO150" s="386"/>
      <c r="AP150" s="386"/>
      <c r="AQ150" s="386"/>
      <c r="AR150" s="386"/>
      <c r="AS150" s="386"/>
      <c r="AT150" s="386"/>
      <c r="AU150" s="386"/>
      <c r="AV150" s="386"/>
      <c r="AW150" s="386"/>
      <c r="AX150" s="386"/>
      <c r="AY150" s="386"/>
      <c r="AZ150" s="386"/>
      <c r="BA150" s="386"/>
      <c r="BB150" s="386"/>
      <c r="BC150" s="386"/>
      <c r="BD150" s="386"/>
      <c r="BE150" s="386"/>
      <c r="BF150" s="386"/>
      <c r="BG150" s="386"/>
      <c r="BH150" s="386"/>
    </row>
    <row r="151" spans="1:60" outlineLevel="2" x14ac:dyDescent="0.25">
      <c r="A151" s="387"/>
      <c r="B151" s="388"/>
      <c r="C151" s="440" t="s">
        <v>484</v>
      </c>
      <c r="D151" s="441"/>
      <c r="E151" s="441"/>
      <c r="F151" s="441"/>
      <c r="G151" s="441"/>
      <c r="H151" s="385"/>
      <c r="I151" s="385"/>
      <c r="J151" s="385"/>
      <c r="K151" s="385"/>
      <c r="L151" s="385"/>
      <c r="M151" s="385"/>
      <c r="N151" s="392"/>
      <c r="O151" s="392"/>
      <c r="P151" s="392"/>
      <c r="Q151" s="392"/>
      <c r="R151" s="385"/>
      <c r="S151" s="385"/>
      <c r="T151" s="385"/>
      <c r="U151" s="385"/>
      <c r="V151" s="385"/>
      <c r="W151" s="385"/>
      <c r="X151" s="385"/>
      <c r="Y151" s="385"/>
      <c r="Z151" s="386"/>
      <c r="AA151" s="386"/>
      <c r="AB151" s="386"/>
      <c r="AC151" s="386"/>
      <c r="AD151" s="386"/>
      <c r="AE151" s="386"/>
      <c r="AF151" s="386"/>
      <c r="AG151" s="386" t="s">
        <v>156</v>
      </c>
      <c r="AH151" s="386"/>
      <c r="AI151" s="386"/>
      <c r="AJ151" s="386"/>
      <c r="AK151" s="386"/>
      <c r="AL151" s="386"/>
      <c r="AM151" s="386"/>
      <c r="AN151" s="386"/>
      <c r="AO151" s="386"/>
      <c r="AP151" s="386"/>
      <c r="AQ151" s="386"/>
      <c r="AR151" s="386"/>
      <c r="AS151" s="386"/>
      <c r="AT151" s="386"/>
      <c r="AU151" s="386"/>
      <c r="AV151" s="386"/>
      <c r="AW151" s="386"/>
      <c r="AX151" s="386"/>
      <c r="AY151" s="386"/>
      <c r="AZ151" s="386"/>
      <c r="BA151" s="386"/>
      <c r="BB151" s="386"/>
      <c r="BC151" s="386"/>
      <c r="BD151" s="386"/>
      <c r="BE151" s="386"/>
      <c r="BF151" s="386"/>
      <c r="BG151" s="386"/>
      <c r="BH151" s="386"/>
    </row>
    <row r="152" spans="1:60" outlineLevel="2" x14ac:dyDescent="0.25">
      <c r="A152" s="387"/>
      <c r="B152" s="388"/>
      <c r="C152" s="389" t="s">
        <v>485</v>
      </c>
      <c r="D152" s="390"/>
      <c r="E152" s="391">
        <v>4.8</v>
      </c>
      <c r="F152" s="385"/>
      <c r="G152" s="385"/>
      <c r="H152" s="385"/>
      <c r="I152" s="385"/>
      <c r="J152" s="385"/>
      <c r="K152" s="385"/>
      <c r="L152" s="385"/>
      <c r="M152" s="385"/>
      <c r="N152" s="392"/>
      <c r="O152" s="392"/>
      <c r="P152" s="392"/>
      <c r="Q152" s="392"/>
      <c r="R152" s="385"/>
      <c r="S152" s="385"/>
      <c r="T152" s="385"/>
      <c r="U152" s="385"/>
      <c r="V152" s="385"/>
      <c r="W152" s="385"/>
      <c r="X152" s="385"/>
      <c r="Y152" s="385"/>
      <c r="Z152" s="386"/>
      <c r="AA152" s="386"/>
      <c r="AB152" s="386"/>
      <c r="AC152" s="386"/>
      <c r="AD152" s="386"/>
      <c r="AE152" s="386"/>
      <c r="AF152" s="386"/>
      <c r="AG152" s="386" t="s">
        <v>157</v>
      </c>
      <c r="AH152" s="386">
        <v>0</v>
      </c>
      <c r="AI152" s="386"/>
      <c r="AJ152" s="386"/>
      <c r="AK152" s="386"/>
      <c r="AL152" s="386"/>
      <c r="AM152" s="386"/>
      <c r="AN152" s="386"/>
      <c r="AO152" s="386"/>
      <c r="AP152" s="386"/>
      <c r="AQ152" s="386"/>
      <c r="AR152" s="386"/>
      <c r="AS152" s="386"/>
      <c r="AT152" s="386"/>
      <c r="AU152" s="386"/>
      <c r="AV152" s="386"/>
      <c r="AW152" s="386"/>
      <c r="AX152" s="386"/>
      <c r="AY152" s="386"/>
      <c r="AZ152" s="386"/>
      <c r="BA152" s="386"/>
      <c r="BB152" s="386"/>
      <c r="BC152" s="386"/>
      <c r="BD152" s="386"/>
      <c r="BE152" s="386"/>
      <c r="BF152" s="386"/>
      <c r="BG152" s="386"/>
      <c r="BH152" s="386"/>
    </row>
    <row r="153" spans="1:60" x14ac:dyDescent="0.25">
      <c r="A153" s="369" t="s">
        <v>14</v>
      </c>
      <c r="B153" s="370" t="s">
        <v>66</v>
      </c>
      <c r="C153" s="371" t="s">
        <v>193</v>
      </c>
      <c r="D153" s="372"/>
      <c r="E153" s="373"/>
      <c r="F153" s="374"/>
      <c r="G153" s="374">
        <f>SUMIF(AG154:AG163,"&lt;&gt;NOR",G154:G163)</f>
        <v>0</v>
      </c>
      <c r="H153" s="374"/>
      <c r="I153" s="374">
        <f>SUM(I154:I163)</f>
        <v>203907</v>
      </c>
      <c r="J153" s="374"/>
      <c r="K153" s="374">
        <f>SUM(K154:K163)</f>
        <v>159015.69</v>
      </c>
      <c r="L153" s="374"/>
      <c r="M153" s="374">
        <f>SUM(M154:M163)</f>
        <v>0</v>
      </c>
      <c r="N153" s="373"/>
      <c r="O153" s="373">
        <f>SUM(O154:O163)</f>
        <v>0</v>
      </c>
      <c r="P153" s="373"/>
      <c r="Q153" s="373">
        <f>SUM(Q154:Q163)</f>
        <v>0</v>
      </c>
      <c r="R153" s="374"/>
      <c r="S153" s="374"/>
      <c r="T153" s="375"/>
      <c r="U153" s="376"/>
      <c r="V153" s="376">
        <f>SUM(V154:V163)</f>
        <v>199.31</v>
      </c>
      <c r="W153" s="376"/>
      <c r="X153" s="376"/>
      <c r="Y153" s="376"/>
      <c r="AG153" t="s">
        <v>151</v>
      </c>
    </row>
    <row r="154" spans="1:60" ht="22.8" customHeight="1" outlineLevel="1" x14ac:dyDescent="0.25">
      <c r="A154" s="377">
        <v>45</v>
      </c>
      <c r="B154" s="378" t="s">
        <v>486</v>
      </c>
      <c r="C154" s="379" t="s">
        <v>487</v>
      </c>
      <c r="D154" s="380" t="s">
        <v>17</v>
      </c>
      <c r="E154" s="381">
        <v>1670</v>
      </c>
      <c r="F154" s="382"/>
      <c r="G154" s="383">
        <f>ROUND(E154*F154,2)</f>
        <v>0</v>
      </c>
      <c r="H154" s="382">
        <v>0</v>
      </c>
      <c r="I154" s="383">
        <f>ROUND(E154*H154,2)</f>
        <v>0</v>
      </c>
      <c r="J154" s="382">
        <v>44.5</v>
      </c>
      <c r="K154" s="383">
        <f>ROUND(E154*J154,2)</f>
        <v>74315</v>
      </c>
      <c r="L154" s="383">
        <v>21</v>
      </c>
      <c r="M154" s="383">
        <f>G154*(1+L154/100)</f>
        <v>0</v>
      </c>
      <c r="N154" s="381">
        <v>0</v>
      </c>
      <c r="O154" s="381">
        <f>ROUND(E154*N154,2)</f>
        <v>0</v>
      </c>
      <c r="P154" s="381">
        <v>0</v>
      </c>
      <c r="Q154" s="381">
        <f>ROUND(E154*P154,2)</f>
        <v>0</v>
      </c>
      <c r="R154" s="383" t="s">
        <v>186</v>
      </c>
      <c r="S154" s="383" t="s">
        <v>334</v>
      </c>
      <c r="T154" s="384" t="s">
        <v>334</v>
      </c>
      <c r="U154" s="385">
        <v>7.0999999999999994E-2</v>
      </c>
      <c r="V154" s="385">
        <f>ROUND(E154*U154,2)</f>
        <v>118.57</v>
      </c>
      <c r="W154" s="385"/>
      <c r="X154" s="385" t="s">
        <v>153</v>
      </c>
      <c r="Y154" s="385" t="s">
        <v>154</v>
      </c>
      <c r="Z154" s="386"/>
      <c r="AA154" s="386"/>
      <c r="AB154" s="386"/>
      <c r="AC154" s="386"/>
      <c r="AD154" s="386"/>
      <c r="AE154" s="386"/>
      <c r="AF154" s="386"/>
      <c r="AG154" s="386" t="s">
        <v>155</v>
      </c>
      <c r="AH154" s="386"/>
      <c r="AI154" s="386"/>
      <c r="AJ154" s="386"/>
      <c r="AK154" s="386"/>
      <c r="AL154" s="386"/>
      <c r="AM154" s="386"/>
      <c r="AN154" s="386"/>
      <c r="AO154" s="386"/>
      <c r="AP154" s="386"/>
      <c r="AQ154" s="386"/>
      <c r="AR154" s="386"/>
      <c r="AS154" s="386"/>
      <c r="AT154" s="386"/>
      <c r="AU154" s="386"/>
      <c r="AV154" s="386"/>
      <c r="AW154" s="386"/>
      <c r="AX154" s="386"/>
      <c r="AY154" s="386"/>
      <c r="AZ154" s="386"/>
      <c r="BA154" s="386"/>
      <c r="BB154" s="386"/>
      <c r="BC154" s="386"/>
      <c r="BD154" s="386"/>
      <c r="BE154" s="386"/>
      <c r="BF154" s="386"/>
      <c r="BG154" s="386"/>
      <c r="BH154" s="386"/>
    </row>
    <row r="155" spans="1:60" ht="2.4" customHeight="1" outlineLevel="2" x14ac:dyDescent="0.25">
      <c r="A155" s="387"/>
      <c r="B155" s="388"/>
      <c r="C155" s="440"/>
      <c r="D155" s="441"/>
      <c r="E155" s="441"/>
      <c r="F155" s="441"/>
      <c r="G155" s="441"/>
      <c r="H155" s="385"/>
      <c r="I155" s="385"/>
      <c r="J155" s="385"/>
      <c r="K155" s="385"/>
      <c r="L155" s="385"/>
      <c r="M155" s="385"/>
      <c r="N155" s="392"/>
      <c r="O155" s="392"/>
      <c r="P155" s="392"/>
      <c r="Q155" s="392"/>
      <c r="R155" s="385"/>
      <c r="S155" s="385"/>
      <c r="T155" s="385"/>
      <c r="U155" s="385"/>
      <c r="V155" s="385"/>
      <c r="W155" s="385"/>
      <c r="X155" s="385"/>
      <c r="Y155" s="385"/>
      <c r="Z155" s="386"/>
      <c r="AA155" s="386"/>
      <c r="AB155" s="386"/>
      <c r="AC155" s="386"/>
      <c r="AD155" s="386"/>
      <c r="AE155" s="386"/>
      <c r="AF155" s="386"/>
      <c r="AG155" s="386" t="s">
        <v>156</v>
      </c>
      <c r="AH155" s="386"/>
      <c r="AI155" s="386"/>
      <c r="AJ155" s="386"/>
      <c r="AK155" s="386"/>
      <c r="AL155" s="386"/>
      <c r="AM155" s="386"/>
      <c r="AN155" s="386"/>
      <c r="AO155" s="386"/>
      <c r="AP155" s="386"/>
      <c r="AQ155" s="386"/>
      <c r="AR155" s="386"/>
      <c r="AS155" s="386"/>
      <c r="AT155" s="386"/>
      <c r="AU155" s="386"/>
      <c r="AV155" s="386"/>
      <c r="AW155" s="386"/>
      <c r="AX155" s="386"/>
      <c r="AY155" s="386"/>
      <c r="AZ155" s="386"/>
      <c r="BA155" s="386"/>
      <c r="BB155" s="386"/>
      <c r="BC155" s="386"/>
      <c r="BD155" s="386"/>
      <c r="BE155" s="386"/>
      <c r="BF155" s="386"/>
      <c r="BG155" s="386"/>
      <c r="BH155" s="386"/>
    </row>
    <row r="156" spans="1:60" outlineLevel="2" x14ac:dyDescent="0.25">
      <c r="A156" s="387"/>
      <c r="B156" s="388"/>
      <c r="C156" s="438" t="s">
        <v>92</v>
      </c>
      <c r="D156" s="439"/>
      <c r="E156" s="439"/>
      <c r="F156" s="439"/>
      <c r="G156" s="439"/>
      <c r="H156" s="385"/>
      <c r="I156" s="385"/>
      <c r="J156" s="385"/>
      <c r="K156" s="385"/>
      <c r="L156" s="385"/>
      <c r="M156" s="385"/>
      <c r="N156" s="392"/>
      <c r="O156" s="392"/>
      <c r="P156" s="392"/>
      <c r="Q156" s="392"/>
      <c r="R156" s="385"/>
      <c r="S156" s="385"/>
      <c r="T156" s="385"/>
      <c r="U156" s="385"/>
      <c r="V156" s="385"/>
      <c r="W156" s="385"/>
      <c r="X156" s="385"/>
      <c r="Y156" s="385"/>
      <c r="Z156" s="386"/>
      <c r="AA156" s="386"/>
      <c r="AB156" s="386"/>
      <c r="AC156" s="386"/>
      <c r="AD156" s="386"/>
      <c r="AE156" s="386"/>
      <c r="AF156" s="386"/>
      <c r="AG156" s="386" t="s">
        <v>158</v>
      </c>
      <c r="AH156" s="386"/>
      <c r="AI156" s="386"/>
      <c r="AJ156" s="386"/>
      <c r="AK156" s="386"/>
      <c r="AL156" s="386"/>
      <c r="AM156" s="386"/>
      <c r="AN156" s="386"/>
      <c r="AO156" s="386"/>
      <c r="AP156" s="386"/>
      <c r="AQ156" s="386"/>
      <c r="AR156" s="386"/>
      <c r="AS156" s="386"/>
      <c r="AT156" s="386"/>
      <c r="AU156" s="386"/>
      <c r="AV156" s="386"/>
      <c r="AW156" s="386"/>
      <c r="AX156" s="386"/>
      <c r="AY156" s="386"/>
      <c r="AZ156" s="386"/>
      <c r="BA156" s="386"/>
      <c r="BB156" s="386"/>
      <c r="BC156" s="386"/>
      <c r="BD156" s="386"/>
      <c r="BE156" s="386"/>
      <c r="BF156" s="386"/>
      <c r="BG156" s="386"/>
      <c r="BH156" s="386"/>
    </row>
    <row r="157" spans="1:60" outlineLevel="1" x14ac:dyDescent="0.25">
      <c r="A157" s="377">
        <v>46</v>
      </c>
      <c r="B157" s="378" t="s">
        <v>488</v>
      </c>
      <c r="C157" s="379" t="s">
        <v>489</v>
      </c>
      <c r="D157" s="380" t="s">
        <v>426</v>
      </c>
      <c r="E157" s="381">
        <v>1</v>
      </c>
      <c r="F157" s="382"/>
      <c r="G157" s="383">
        <f>ROUND(E157*F157,2)</f>
        <v>0</v>
      </c>
      <c r="H157" s="382">
        <v>0</v>
      </c>
      <c r="I157" s="383">
        <f>ROUND(E157*H157,2)</f>
        <v>0</v>
      </c>
      <c r="J157" s="382">
        <v>3000</v>
      </c>
      <c r="K157" s="383">
        <f>ROUND(E157*J157,2)</f>
        <v>3000</v>
      </c>
      <c r="L157" s="383">
        <v>21</v>
      </c>
      <c r="M157" s="383">
        <f>G157*(1+L157/100)</f>
        <v>0</v>
      </c>
      <c r="N157" s="381">
        <v>0</v>
      </c>
      <c r="O157" s="381">
        <f>ROUND(E157*N157,2)</f>
        <v>0</v>
      </c>
      <c r="P157" s="381">
        <v>0</v>
      </c>
      <c r="Q157" s="381">
        <f>ROUND(E157*P157,2)</f>
        <v>0</v>
      </c>
      <c r="R157" s="383"/>
      <c r="S157" s="383" t="s">
        <v>177</v>
      </c>
      <c r="T157" s="384" t="s">
        <v>178</v>
      </c>
      <c r="U157" s="385">
        <v>0</v>
      </c>
      <c r="V157" s="385">
        <f>ROUND(E157*U157,2)</f>
        <v>0</v>
      </c>
      <c r="W157" s="385"/>
      <c r="X157" s="385" t="s">
        <v>153</v>
      </c>
      <c r="Y157" s="385" t="s">
        <v>154</v>
      </c>
      <c r="Z157" s="386"/>
      <c r="AA157" s="386"/>
      <c r="AB157" s="386"/>
      <c r="AC157" s="386"/>
      <c r="AD157" s="386"/>
      <c r="AE157" s="386"/>
      <c r="AF157" s="386"/>
      <c r="AG157" s="386" t="s">
        <v>155</v>
      </c>
      <c r="AH157" s="386"/>
      <c r="AI157" s="386"/>
      <c r="AJ157" s="386"/>
      <c r="AK157" s="386"/>
      <c r="AL157" s="386"/>
      <c r="AM157" s="386"/>
      <c r="AN157" s="386"/>
      <c r="AO157" s="386"/>
      <c r="AP157" s="386"/>
      <c r="AQ157" s="386"/>
      <c r="AR157" s="386"/>
      <c r="AS157" s="386"/>
      <c r="AT157" s="386"/>
      <c r="AU157" s="386"/>
      <c r="AV157" s="386"/>
      <c r="AW157" s="386"/>
      <c r="AX157" s="386"/>
      <c r="AY157" s="386"/>
      <c r="AZ157" s="386"/>
      <c r="BA157" s="386"/>
      <c r="BB157" s="386"/>
      <c r="BC157" s="386"/>
      <c r="BD157" s="386"/>
      <c r="BE157" s="386"/>
      <c r="BF157" s="386"/>
      <c r="BG157" s="386"/>
      <c r="BH157" s="386"/>
    </row>
    <row r="158" spans="1:60" outlineLevel="1" x14ac:dyDescent="0.25">
      <c r="A158" s="377">
        <v>47</v>
      </c>
      <c r="B158" s="378" t="s">
        <v>490</v>
      </c>
      <c r="C158" s="379" t="s">
        <v>491</v>
      </c>
      <c r="D158" s="380" t="s">
        <v>18</v>
      </c>
      <c r="E158" s="381">
        <v>384.47385000000003</v>
      </c>
      <c r="F158" s="382"/>
      <c r="G158" s="383">
        <f>ROUND(E158*F158,2)</f>
        <v>0</v>
      </c>
      <c r="H158" s="382">
        <v>0</v>
      </c>
      <c r="I158" s="383">
        <f>ROUND(E158*H158,2)</f>
        <v>0</v>
      </c>
      <c r="J158" s="382">
        <v>212.5</v>
      </c>
      <c r="K158" s="383">
        <f>ROUND(E158*J158,2)</f>
        <v>81700.69</v>
      </c>
      <c r="L158" s="383">
        <v>21</v>
      </c>
      <c r="M158" s="383">
        <f>G158*(1+L158/100)</f>
        <v>0</v>
      </c>
      <c r="N158" s="381">
        <v>0</v>
      </c>
      <c r="O158" s="381">
        <f>ROUND(E158*N158,2)</f>
        <v>0</v>
      </c>
      <c r="P158" s="381">
        <v>0</v>
      </c>
      <c r="Q158" s="381">
        <f>ROUND(E158*P158,2)</f>
        <v>0</v>
      </c>
      <c r="R158" s="383"/>
      <c r="S158" s="383" t="s">
        <v>177</v>
      </c>
      <c r="T158" s="384" t="s">
        <v>178</v>
      </c>
      <c r="U158" s="385">
        <v>0.21</v>
      </c>
      <c r="V158" s="385">
        <f>ROUND(E158*U158,2)</f>
        <v>80.739999999999995</v>
      </c>
      <c r="W158" s="385"/>
      <c r="X158" s="385" t="s">
        <v>153</v>
      </c>
      <c r="Y158" s="385" t="s">
        <v>154</v>
      </c>
      <c r="Z158" s="386"/>
      <c r="AA158" s="386"/>
      <c r="AB158" s="386"/>
      <c r="AC158" s="386"/>
      <c r="AD158" s="386"/>
      <c r="AE158" s="386"/>
      <c r="AF158" s="386"/>
      <c r="AG158" s="386" t="s">
        <v>155</v>
      </c>
      <c r="AH158" s="386"/>
      <c r="AI158" s="386"/>
      <c r="AJ158" s="386"/>
      <c r="AK158" s="386"/>
      <c r="AL158" s="386"/>
      <c r="AM158" s="386"/>
      <c r="AN158" s="386"/>
      <c r="AO158" s="386"/>
      <c r="AP158" s="386"/>
      <c r="AQ158" s="386"/>
      <c r="AR158" s="386"/>
      <c r="AS158" s="386"/>
      <c r="AT158" s="386"/>
      <c r="AU158" s="386"/>
      <c r="AV158" s="386"/>
      <c r="AW158" s="386"/>
      <c r="AX158" s="386"/>
      <c r="AY158" s="386"/>
      <c r="AZ158" s="386"/>
      <c r="BA158" s="386"/>
      <c r="BB158" s="386"/>
      <c r="BC158" s="386"/>
      <c r="BD158" s="386"/>
      <c r="BE158" s="386"/>
      <c r="BF158" s="386"/>
      <c r="BG158" s="386"/>
      <c r="BH158" s="386"/>
    </row>
    <row r="159" spans="1:60" outlineLevel="2" x14ac:dyDescent="0.25">
      <c r="A159" s="387"/>
      <c r="B159" s="388"/>
      <c r="C159" s="442" t="s">
        <v>492</v>
      </c>
      <c r="D159" s="443"/>
      <c r="E159" s="443"/>
      <c r="F159" s="443"/>
      <c r="G159" s="443"/>
      <c r="H159" s="385"/>
      <c r="I159" s="385"/>
      <c r="J159" s="385"/>
      <c r="K159" s="385"/>
      <c r="L159" s="385"/>
      <c r="M159" s="385"/>
      <c r="N159" s="392"/>
      <c r="O159" s="392"/>
      <c r="P159" s="392"/>
      <c r="Q159" s="392"/>
      <c r="R159" s="385"/>
      <c r="S159" s="385"/>
      <c r="T159" s="385"/>
      <c r="U159" s="385"/>
      <c r="V159" s="385"/>
      <c r="W159" s="385"/>
      <c r="X159" s="385"/>
      <c r="Y159" s="385"/>
      <c r="Z159" s="386"/>
      <c r="AA159" s="386"/>
      <c r="AB159" s="386"/>
      <c r="AC159" s="386"/>
      <c r="AD159" s="386"/>
      <c r="AE159" s="386"/>
      <c r="AF159" s="386"/>
      <c r="AG159" s="386" t="s">
        <v>158</v>
      </c>
      <c r="AH159" s="386"/>
      <c r="AI159" s="386"/>
      <c r="AJ159" s="386"/>
      <c r="AK159" s="386"/>
      <c r="AL159" s="386"/>
      <c r="AM159" s="386"/>
      <c r="AN159" s="386"/>
      <c r="AO159" s="386"/>
      <c r="AP159" s="386"/>
      <c r="AQ159" s="386"/>
      <c r="AR159" s="386"/>
      <c r="AS159" s="386"/>
      <c r="AT159" s="386"/>
      <c r="AU159" s="386"/>
      <c r="AV159" s="386"/>
      <c r="AW159" s="386"/>
      <c r="AX159" s="386"/>
      <c r="AY159" s="386"/>
      <c r="AZ159" s="386"/>
      <c r="BA159" s="386"/>
      <c r="BB159" s="386"/>
      <c r="BC159" s="386"/>
      <c r="BD159" s="386"/>
      <c r="BE159" s="386"/>
      <c r="BF159" s="386"/>
      <c r="BG159" s="386"/>
      <c r="BH159" s="386"/>
    </row>
    <row r="160" spans="1:60" outlineLevel="2" x14ac:dyDescent="0.25">
      <c r="A160" s="387"/>
      <c r="B160" s="388"/>
      <c r="C160" s="389" t="s">
        <v>456</v>
      </c>
      <c r="D160" s="390"/>
      <c r="E160" s="391">
        <v>201.06192999999999</v>
      </c>
      <c r="F160" s="385"/>
      <c r="G160" s="385"/>
      <c r="H160" s="385"/>
      <c r="I160" s="385"/>
      <c r="J160" s="385"/>
      <c r="K160" s="385"/>
      <c r="L160" s="385"/>
      <c r="M160" s="385"/>
      <c r="N160" s="392"/>
      <c r="O160" s="392"/>
      <c r="P160" s="392"/>
      <c r="Q160" s="392"/>
      <c r="R160" s="385"/>
      <c r="S160" s="385"/>
      <c r="T160" s="385"/>
      <c r="U160" s="385"/>
      <c r="V160" s="385"/>
      <c r="W160" s="385"/>
      <c r="X160" s="385"/>
      <c r="Y160" s="385"/>
      <c r="Z160" s="386"/>
      <c r="AA160" s="386"/>
      <c r="AB160" s="386"/>
      <c r="AC160" s="386"/>
      <c r="AD160" s="386"/>
      <c r="AE160" s="386"/>
      <c r="AF160" s="386"/>
      <c r="AG160" s="386" t="s">
        <v>157</v>
      </c>
      <c r="AH160" s="386">
        <v>0</v>
      </c>
      <c r="AI160" s="386"/>
      <c r="AJ160" s="386"/>
      <c r="AK160" s="386"/>
      <c r="AL160" s="386"/>
      <c r="AM160" s="386"/>
      <c r="AN160" s="386"/>
      <c r="AO160" s="386"/>
      <c r="AP160" s="386"/>
      <c r="AQ160" s="386"/>
      <c r="AR160" s="386"/>
      <c r="AS160" s="386"/>
      <c r="AT160" s="386"/>
      <c r="AU160" s="386"/>
      <c r="AV160" s="386"/>
      <c r="AW160" s="386"/>
      <c r="AX160" s="386"/>
      <c r="AY160" s="386"/>
      <c r="AZ160" s="386"/>
      <c r="BA160" s="386"/>
      <c r="BB160" s="386"/>
      <c r="BC160" s="386"/>
      <c r="BD160" s="386"/>
      <c r="BE160" s="386"/>
      <c r="BF160" s="386"/>
      <c r="BG160" s="386"/>
      <c r="BH160" s="386"/>
    </row>
    <row r="161" spans="1:60" outlineLevel="3" x14ac:dyDescent="0.25">
      <c r="A161" s="387"/>
      <c r="B161" s="388"/>
      <c r="C161" s="389" t="s">
        <v>453</v>
      </c>
      <c r="D161" s="390"/>
      <c r="E161" s="391">
        <v>183.41193000000001</v>
      </c>
      <c r="F161" s="385"/>
      <c r="G161" s="385"/>
      <c r="H161" s="385"/>
      <c r="I161" s="385"/>
      <c r="J161" s="385"/>
      <c r="K161" s="385"/>
      <c r="L161" s="385"/>
      <c r="M161" s="385"/>
      <c r="N161" s="392"/>
      <c r="O161" s="392"/>
      <c r="P161" s="392"/>
      <c r="Q161" s="392"/>
      <c r="R161" s="385"/>
      <c r="S161" s="385"/>
      <c r="T161" s="385"/>
      <c r="U161" s="385"/>
      <c r="V161" s="385"/>
      <c r="W161" s="385"/>
      <c r="X161" s="385"/>
      <c r="Y161" s="385"/>
      <c r="Z161" s="386"/>
      <c r="AA161" s="386"/>
      <c r="AB161" s="386"/>
      <c r="AC161" s="386"/>
      <c r="AD161" s="386"/>
      <c r="AE161" s="386"/>
      <c r="AF161" s="386"/>
      <c r="AG161" s="386" t="s">
        <v>157</v>
      </c>
      <c r="AH161" s="386">
        <v>0</v>
      </c>
      <c r="AI161" s="386"/>
      <c r="AJ161" s="386"/>
      <c r="AK161" s="386"/>
      <c r="AL161" s="386"/>
      <c r="AM161" s="386"/>
      <c r="AN161" s="386"/>
      <c r="AO161" s="386"/>
      <c r="AP161" s="386"/>
      <c r="AQ161" s="386"/>
      <c r="AR161" s="386"/>
      <c r="AS161" s="386"/>
      <c r="AT161" s="386"/>
      <c r="AU161" s="386"/>
      <c r="AV161" s="386"/>
      <c r="AW161" s="386"/>
      <c r="AX161" s="386"/>
      <c r="AY161" s="386"/>
      <c r="AZ161" s="386"/>
      <c r="BA161" s="386"/>
      <c r="BB161" s="386"/>
      <c r="BC161" s="386"/>
      <c r="BD161" s="386"/>
      <c r="BE161" s="386"/>
      <c r="BF161" s="386"/>
      <c r="BG161" s="386"/>
      <c r="BH161" s="386"/>
    </row>
    <row r="162" spans="1:60" outlineLevel="1" x14ac:dyDescent="0.25">
      <c r="A162" s="394">
        <v>48</v>
      </c>
      <c r="B162" s="395" t="s">
        <v>194</v>
      </c>
      <c r="C162" s="396" t="s">
        <v>195</v>
      </c>
      <c r="D162" s="397" t="s">
        <v>17</v>
      </c>
      <c r="E162" s="398">
        <v>1670</v>
      </c>
      <c r="F162" s="399"/>
      <c r="G162" s="400">
        <f>ROUND(E162*F162,2)</f>
        <v>0</v>
      </c>
      <c r="H162" s="399">
        <v>61</v>
      </c>
      <c r="I162" s="400">
        <f>ROUND(E162*H162,2)</f>
        <v>101870</v>
      </c>
      <c r="J162" s="399">
        <v>0</v>
      </c>
      <c r="K162" s="400">
        <f>ROUND(E162*J162,2)</f>
        <v>0</v>
      </c>
      <c r="L162" s="400">
        <v>21</v>
      </c>
      <c r="M162" s="400">
        <f>G162*(1+L162/100)</f>
        <v>0</v>
      </c>
      <c r="N162" s="398">
        <v>0</v>
      </c>
      <c r="O162" s="398">
        <f>ROUND(E162*N162,2)</f>
        <v>0</v>
      </c>
      <c r="P162" s="398">
        <v>0</v>
      </c>
      <c r="Q162" s="398">
        <f>ROUND(E162*P162,2)</f>
        <v>0</v>
      </c>
      <c r="R162" s="400" t="s">
        <v>182</v>
      </c>
      <c r="S162" s="400" t="s">
        <v>334</v>
      </c>
      <c r="T162" s="401" t="s">
        <v>334</v>
      </c>
      <c r="U162" s="385">
        <v>0</v>
      </c>
      <c r="V162" s="385">
        <f>ROUND(E162*U162,2)</f>
        <v>0</v>
      </c>
      <c r="W162" s="385"/>
      <c r="X162" s="385" t="s">
        <v>179</v>
      </c>
      <c r="Y162" s="385" t="s">
        <v>154</v>
      </c>
      <c r="Z162" s="386"/>
      <c r="AA162" s="386"/>
      <c r="AB162" s="386"/>
      <c r="AC162" s="386"/>
      <c r="AD162" s="386"/>
      <c r="AE162" s="386"/>
      <c r="AF162" s="386"/>
      <c r="AG162" s="386" t="s">
        <v>183</v>
      </c>
      <c r="AH162" s="386"/>
      <c r="AI162" s="386"/>
      <c r="AJ162" s="386"/>
      <c r="AK162" s="386"/>
      <c r="AL162" s="386"/>
      <c r="AM162" s="386"/>
      <c r="AN162" s="386"/>
      <c r="AO162" s="386"/>
      <c r="AP162" s="386"/>
      <c r="AQ162" s="386"/>
      <c r="AR162" s="386"/>
      <c r="AS162" s="386"/>
      <c r="AT162" s="386"/>
      <c r="AU162" s="386"/>
      <c r="AV162" s="386"/>
      <c r="AW162" s="386"/>
      <c r="AX162" s="386"/>
      <c r="AY162" s="386"/>
      <c r="AZ162" s="386"/>
      <c r="BA162" s="386"/>
      <c r="BB162" s="386"/>
      <c r="BC162" s="386"/>
      <c r="BD162" s="386"/>
      <c r="BE162" s="386"/>
      <c r="BF162" s="386"/>
      <c r="BG162" s="386"/>
      <c r="BH162" s="386"/>
    </row>
    <row r="163" spans="1:60" outlineLevel="1" x14ac:dyDescent="0.25">
      <c r="A163" s="394">
        <v>49</v>
      </c>
      <c r="B163" s="395" t="s">
        <v>493</v>
      </c>
      <c r="C163" s="396" t="s">
        <v>494</v>
      </c>
      <c r="D163" s="397" t="s">
        <v>17</v>
      </c>
      <c r="E163" s="398">
        <v>1670</v>
      </c>
      <c r="F163" s="399"/>
      <c r="G163" s="400">
        <f>ROUND(E163*F163,2)</f>
        <v>0</v>
      </c>
      <c r="H163" s="399">
        <v>61.1</v>
      </c>
      <c r="I163" s="400">
        <f>ROUND(E163*H163,2)</f>
        <v>102037</v>
      </c>
      <c r="J163" s="399">
        <v>0</v>
      </c>
      <c r="K163" s="400">
        <f>ROUND(E163*J163,2)</f>
        <v>0</v>
      </c>
      <c r="L163" s="400">
        <v>21</v>
      </c>
      <c r="M163" s="400">
        <f>G163*(1+L163/100)</f>
        <v>0</v>
      </c>
      <c r="N163" s="398">
        <v>0</v>
      </c>
      <c r="O163" s="398">
        <f>ROUND(E163*N163,2)</f>
        <v>0</v>
      </c>
      <c r="P163" s="398">
        <v>0</v>
      </c>
      <c r="Q163" s="398">
        <f>ROUND(E163*P163,2)</f>
        <v>0</v>
      </c>
      <c r="R163" s="400" t="s">
        <v>182</v>
      </c>
      <c r="S163" s="400" t="s">
        <v>334</v>
      </c>
      <c r="T163" s="401" t="s">
        <v>334</v>
      </c>
      <c r="U163" s="385">
        <v>0</v>
      </c>
      <c r="V163" s="385">
        <f>ROUND(E163*U163,2)</f>
        <v>0</v>
      </c>
      <c r="W163" s="385"/>
      <c r="X163" s="385" t="s">
        <v>179</v>
      </c>
      <c r="Y163" s="385" t="s">
        <v>154</v>
      </c>
      <c r="Z163" s="386"/>
      <c r="AA163" s="386"/>
      <c r="AB163" s="386"/>
      <c r="AC163" s="386"/>
      <c r="AD163" s="386"/>
      <c r="AE163" s="386"/>
      <c r="AF163" s="386"/>
      <c r="AG163" s="386" t="s">
        <v>183</v>
      </c>
      <c r="AH163" s="386"/>
      <c r="AI163" s="386"/>
      <c r="AJ163" s="386"/>
      <c r="AK163" s="386"/>
      <c r="AL163" s="386"/>
      <c r="AM163" s="386"/>
      <c r="AN163" s="386"/>
      <c r="AO163" s="386"/>
      <c r="AP163" s="386"/>
      <c r="AQ163" s="386"/>
      <c r="AR163" s="386"/>
      <c r="AS163" s="386"/>
      <c r="AT163" s="386"/>
      <c r="AU163" s="386"/>
      <c r="AV163" s="386"/>
      <c r="AW163" s="386"/>
      <c r="AX163" s="386"/>
      <c r="AY163" s="386"/>
      <c r="AZ163" s="386"/>
      <c r="BA163" s="386"/>
      <c r="BB163" s="386"/>
      <c r="BC163" s="386"/>
      <c r="BD163" s="386"/>
      <c r="BE163" s="386"/>
      <c r="BF163" s="386"/>
      <c r="BG163" s="386"/>
      <c r="BH163" s="386"/>
    </row>
    <row r="164" spans="1:60" x14ac:dyDescent="0.25">
      <c r="A164" s="369" t="s">
        <v>14</v>
      </c>
      <c r="B164" s="370" t="s">
        <v>495</v>
      </c>
      <c r="C164" s="371" t="s">
        <v>496</v>
      </c>
      <c r="D164" s="372"/>
      <c r="E164" s="373"/>
      <c r="F164" s="374"/>
      <c r="G164" s="374">
        <f>SUMIF(AG165:AG166,"&lt;&gt;NOR",G165:G166)</f>
        <v>0</v>
      </c>
      <c r="H164" s="374"/>
      <c r="I164" s="374">
        <f>SUM(I165:I166)</f>
        <v>0</v>
      </c>
      <c r="J164" s="374"/>
      <c r="K164" s="374">
        <f>SUM(K165:K166)</f>
        <v>18000</v>
      </c>
      <c r="L164" s="374"/>
      <c r="M164" s="374">
        <f>SUM(M165:M166)</f>
        <v>0</v>
      </c>
      <c r="N164" s="373"/>
      <c r="O164" s="373">
        <f>SUM(O165:O166)</f>
        <v>0.02</v>
      </c>
      <c r="P164" s="373"/>
      <c r="Q164" s="373">
        <f>SUM(Q165:Q166)</f>
        <v>0</v>
      </c>
      <c r="R164" s="374"/>
      <c r="S164" s="374"/>
      <c r="T164" s="375"/>
      <c r="U164" s="376"/>
      <c r="V164" s="376">
        <f>SUM(V165:V166)</f>
        <v>0</v>
      </c>
      <c r="W164" s="376"/>
      <c r="X164" s="376"/>
      <c r="Y164" s="376"/>
      <c r="AG164" t="s">
        <v>151</v>
      </c>
    </row>
    <row r="165" spans="1:60" outlineLevel="1" x14ac:dyDescent="0.25">
      <c r="A165" s="377">
        <v>50</v>
      </c>
      <c r="B165" s="378" t="s">
        <v>497</v>
      </c>
      <c r="C165" s="379" t="s">
        <v>498</v>
      </c>
      <c r="D165" s="380" t="s">
        <v>426</v>
      </c>
      <c r="E165" s="381">
        <v>1</v>
      </c>
      <c r="F165" s="382"/>
      <c r="G165" s="383">
        <f>ROUND(E165*F165,2)</f>
        <v>0</v>
      </c>
      <c r="H165" s="382">
        <v>0</v>
      </c>
      <c r="I165" s="383">
        <f>ROUND(E165*H165,2)</f>
        <v>0</v>
      </c>
      <c r="J165" s="382">
        <v>18000</v>
      </c>
      <c r="K165" s="383">
        <f>ROUND(E165*J165,2)</f>
        <v>18000</v>
      </c>
      <c r="L165" s="383">
        <v>21</v>
      </c>
      <c r="M165" s="383">
        <f>G165*(1+L165/100)</f>
        <v>0</v>
      </c>
      <c r="N165" s="381">
        <v>1.8380000000000001E-2</v>
      </c>
      <c r="O165" s="381">
        <f>ROUND(E165*N165,2)</f>
        <v>0.02</v>
      </c>
      <c r="P165" s="381">
        <v>0</v>
      </c>
      <c r="Q165" s="381">
        <f>ROUND(E165*P165,2)</f>
        <v>0</v>
      </c>
      <c r="R165" s="383"/>
      <c r="S165" s="383" t="s">
        <v>177</v>
      </c>
      <c r="T165" s="384" t="s">
        <v>178</v>
      </c>
      <c r="U165" s="385">
        <v>0</v>
      </c>
      <c r="V165" s="385">
        <f>ROUND(E165*U165,2)</f>
        <v>0</v>
      </c>
      <c r="W165" s="385"/>
      <c r="X165" s="385" t="s">
        <v>395</v>
      </c>
      <c r="Y165" s="385" t="s">
        <v>154</v>
      </c>
      <c r="Z165" s="386"/>
      <c r="AA165" s="386"/>
      <c r="AB165" s="386"/>
      <c r="AC165" s="386"/>
      <c r="AD165" s="386"/>
      <c r="AE165" s="386"/>
      <c r="AF165" s="386"/>
      <c r="AG165" s="386" t="s">
        <v>396</v>
      </c>
      <c r="AH165" s="386"/>
      <c r="AI165" s="386"/>
      <c r="AJ165" s="386"/>
      <c r="AK165" s="386"/>
      <c r="AL165" s="386"/>
      <c r="AM165" s="386"/>
      <c r="AN165" s="386"/>
      <c r="AO165" s="386"/>
      <c r="AP165" s="386"/>
      <c r="AQ165" s="386"/>
      <c r="AR165" s="386"/>
      <c r="AS165" s="386"/>
      <c r="AT165" s="386"/>
      <c r="AU165" s="386"/>
      <c r="AV165" s="386"/>
      <c r="AW165" s="386"/>
      <c r="AX165" s="386"/>
      <c r="AY165" s="386"/>
      <c r="AZ165" s="386"/>
      <c r="BA165" s="386"/>
      <c r="BB165" s="386"/>
      <c r="BC165" s="386"/>
      <c r="BD165" s="386"/>
      <c r="BE165" s="386"/>
      <c r="BF165" s="386"/>
      <c r="BG165" s="386"/>
      <c r="BH165" s="386"/>
    </row>
    <row r="166" spans="1:60" outlineLevel="2" x14ac:dyDescent="0.25">
      <c r="A166" s="387"/>
      <c r="B166" s="388"/>
      <c r="C166" s="442" t="s">
        <v>499</v>
      </c>
      <c r="D166" s="443"/>
      <c r="E166" s="443"/>
      <c r="F166" s="443"/>
      <c r="G166" s="443"/>
      <c r="H166" s="385"/>
      <c r="I166" s="385"/>
      <c r="J166" s="385"/>
      <c r="K166" s="385"/>
      <c r="L166" s="385"/>
      <c r="M166" s="385"/>
      <c r="N166" s="392"/>
      <c r="O166" s="392"/>
      <c r="P166" s="392"/>
      <c r="Q166" s="392"/>
      <c r="R166" s="385"/>
      <c r="S166" s="385"/>
      <c r="T166" s="385"/>
      <c r="U166" s="385"/>
      <c r="V166" s="385"/>
      <c r="W166" s="385"/>
      <c r="X166" s="385"/>
      <c r="Y166" s="385"/>
      <c r="Z166" s="386"/>
      <c r="AA166" s="386"/>
      <c r="AB166" s="386"/>
      <c r="AC166" s="386"/>
      <c r="AD166" s="386"/>
      <c r="AE166" s="386"/>
      <c r="AF166" s="386"/>
      <c r="AG166" s="386" t="s">
        <v>158</v>
      </c>
      <c r="AH166" s="386"/>
      <c r="AI166" s="386"/>
      <c r="AJ166" s="386"/>
      <c r="AK166" s="386"/>
      <c r="AL166" s="386"/>
      <c r="AM166" s="386"/>
      <c r="AN166" s="386"/>
      <c r="AO166" s="386"/>
      <c r="AP166" s="386"/>
      <c r="AQ166" s="386"/>
      <c r="AR166" s="386"/>
      <c r="AS166" s="386"/>
      <c r="AT166" s="386"/>
      <c r="AU166" s="386"/>
      <c r="AV166" s="386"/>
      <c r="AW166" s="386"/>
      <c r="AX166" s="386"/>
      <c r="AY166" s="386"/>
      <c r="AZ166" s="386"/>
      <c r="BA166" s="386"/>
      <c r="BB166" s="386"/>
      <c r="BC166" s="386"/>
      <c r="BD166" s="386"/>
      <c r="BE166" s="386"/>
      <c r="BF166" s="386"/>
      <c r="BG166" s="386"/>
      <c r="BH166" s="386"/>
    </row>
    <row r="167" spans="1:60" x14ac:dyDescent="0.25">
      <c r="A167" s="369" t="s">
        <v>14</v>
      </c>
      <c r="B167" s="370" t="s">
        <v>20</v>
      </c>
      <c r="C167" s="371" t="s">
        <v>21</v>
      </c>
      <c r="D167" s="372"/>
      <c r="E167" s="373"/>
      <c r="F167" s="374"/>
      <c r="G167" s="374">
        <f>SUMIF(AG168:AG176,"&lt;&gt;NOR",G168:G176)</f>
        <v>0</v>
      </c>
      <c r="H167" s="374"/>
      <c r="I167" s="374">
        <f>SUM(I168:I176)</f>
        <v>0</v>
      </c>
      <c r="J167" s="374"/>
      <c r="K167" s="374">
        <f>SUM(K168:K176)</f>
        <v>611353.80000000005</v>
      </c>
      <c r="L167" s="374"/>
      <c r="M167" s="374">
        <f>SUM(M168:M176)</f>
        <v>0</v>
      </c>
      <c r="N167" s="373"/>
      <c r="O167" s="373">
        <f>SUM(O168:O176)</f>
        <v>0</v>
      </c>
      <c r="P167" s="373"/>
      <c r="Q167" s="373">
        <f>SUM(Q168:Q176)</f>
        <v>242.9</v>
      </c>
      <c r="R167" s="374"/>
      <c r="S167" s="374"/>
      <c r="T167" s="375"/>
      <c r="U167" s="376"/>
      <c r="V167" s="376">
        <f>SUM(V168:V176)</f>
        <v>784.61</v>
      </c>
      <c r="W167" s="376"/>
      <c r="X167" s="376"/>
      <c r="Y167" s="376"/>
      <c r="AG167" t="s">
        <v>151</v>
      </c>
    </row>
    <row r="168" spans="1:60" outlineLevel="1" x14ac:dyDescent="0.25">
      <c r="A168" s="377">
        <v>51</v>
      </c>
      <c r="B168" s="378" t="s">
        <v>500</v>
      </c>
      <c r="C168" s="379" t="s">
        <v>501</v>
      </c>
      <c r="D168" s="380" t="s">
        <v>16</v>
      </c>
      <c r="E168" s="381">
        <v>1</v>
      </c>
      <c r="F168" s="382"/>
      <c r="G168" s="383">
        <f>ROUND(E168*F168,2)</f>
        <v>0</v>
      </c>
      <c r="H168" s="382">
        <v>0</v>
      </c>
      <c r="I168" s="383">
        <f>ROUND(E168*H168,2)</f>
        <v>0</v>
      </c>
      <c r="J168" s="382">
        <v>1049</v>
      </c>
      <c r="K168" s="383">
        <f>ROUND(E168*J168,2)</f>
        <v>1049</v>
      </c>
      <c r="L168" s="383">
        <v>21</v>
      </c>
      <c r="M168" s="383">
        <f>G168*(1+L168/100)</f>
        <v>0</v>
      </c>
      <c r="N168" s="381">
        <v>0</v>
      </c>
      <c r="O168" s="381">
        <f>ROUND(E168*N168,2)</f>
        <v>0</v>
      </c>
      <c r="P168" s="381">
        <v>0.9</v>
      </c>
      <c r="Q168" s="381">
        <f>ROUND(E168*P168,2)</f>
        <v>0.9</v>
      </c>
      <c r="R168" s="383" t="s">
        <v>196</v>
      </c>
      <c r="S168" s="383" t="s">
        <v>334</v>
      </c>
      <c r="T168" s="384" t="s">
        <v>334</v>
      </c>
      <c r="U168" s="385">
        <v>1.585</v>
      </c>
      <c r="V168" s="385">
        <f>ROUND(E168*U168,2)</f>
        <v>1.59</v>
      </c>
      <c r="W168" s="385"/>
      <c r="X168" s="385" t="s">
        <v>153</v>
      </c>
      <c r="Y168" s="385" t="s">
        <v>154</v>
      </c>
      <c r="Z168" s="386"/>
      <c r="AA168" s="386"/>
      <c r="AB168" s="386"/>
      <c r="AC168" s="386"/>
      <c r="AD168" s="386"/>
      <c r="AE168" s="386"/>
      <c r="AF168" s="386"/>
      <c r="AG168" s="386" t="s">
        <v>155</v>
      </c>
      <c r="AH168" s="386"/>
      <c r="AI168" s="386"/>
      <c r="AJ168" s="386"/>
      <c r="AK168" s="386"/>
      <c r="AL168" s="386"/>
      <c r="AM168" s="386"/>
      <c r="AN168" s="386"/>
      <c r="AO168" s="386"/>
      <c r="AP168" s="386"/>
      <c r="AQ168" s="386"/>
      <c r="AR168" s="386"/>
      <c r="AS168" s="386"/>
      <c r="AT168" s="386"/>
      <c r="AU168" s="386"/>
      <c r="AV168" s="386"/>
      <c r="AW168" s="386"/>
      <c r="AX168" s="386"/>
      <c r="AY168" s="386"/>
      <c r="AZ168" s="386"/>
      <c r="BA168" s="386"/>
      <c r="BB168" s="386"/>
      <c r="BC168" s="386"/>
      <c r="BD168" s="386"/>
      <c r="BE168" s="386"/>
      <c r="BF168" s="386"/>
      <c r="BG168" s="386"/>
      <c r="BH168" s="386"/>
    </row>
    <row r="169" spans="1:60" ht="22.2" customHeight="1" outlineLevel="2" x14ac:dyDescent="0.25">
      <c r="A169" s="387"/>
      <c r="B169" s="388"/>
      <c r="C169" s="440" t="s">
        <v>502</v>
      </c>
      <c r="D169" s="441"/>
      <c r="E169" s="441"/>
      <c r="F169" s="441"/>
      <c r="G169" s="441"/>
      <c r="H169" s="385"/>
      <c r="I169" s="385"/>
      <c r="J169" s="385"/>
      <c r="K169" s="385"/>
      <c r="L169" s="385"/>
      <c r="M169" s="385"/>
      <c r="N169" s="392"/>
      <c r="O169" s="392"/>
      <c r="P169" s="392"/>
      <c r="Q169" s="392"/>
      <c r="R169" s="385"/>
      <c r="S169" s="385"/>
      <c r="T169" s="385"/>
      <c r="U169" s="385"/>
      <c r="V169" s="385"/>
      <c r="W169" s="385"/>
      <c r="X169" s="385"/>
      <c r="Y169" s="385"/>
      <c r="Z169" s="386"/>
      <c r="AA169" s="386"/>
      <c r="AB169" s="386"/>
      <c r="AC169" s="386"/>
      <c r="AD169" s="386"/>
      <c r="AE169" s="386"/>
      <c r="AF169" s="386"/>
      <c r="AG169" s="386" t="s">
        <v>156</v>
      </c>
      <c r="AH169" s="386"/>
      <c r="AI169" s="386"/>
      <c r="AJ169" s="386"/>
      <c r="AK169" s="386"/>
      <c r="AL169" s="386"/>
      <c r="AM169" s="386"/>
      <c r="AN169" s="386"/>
      <c r="AO169" s="386"/>
      <c r="AP169" s="386"/>
      <c r="AQ169" s="386"/>
      <c r="AR169" s="386"/>
      <c r="AS169" s="386"/>
      <c r="AT169" s="386"/>
      <c r="AU169" s="386"/>
      <c r="AV169" s="386"/>
      <c r="AW169" s="386"/>
      <c r="AX169" s="386"/>
      <c r="AY169" s="386"/>
      <c r="AZ169" s="386"/>
      <c r="BA169" s="393" t="str">
        <f>C169</f>
        <v>kanálů, šachet a žump, manipulace s deskami do vzdálenosti 8 m od osy kanálu, očištění nebo vysekání betonu kolem závěsných ok pro zachycení háků zvedacího mechanizmu,</v>
      </c>
      <c r="BB169" s="386"/>
      <c r="BC169" s="386"/>
      <c r="BD169" s="386"/>
      <c r="BE169" s="386"/>
      <c r="BF169" s="386"/>
      <c r="BG169" s="386"/>
      <c r="BH169" s="386"/>
    </row>
    <row r="170" spans="1:60" ht="22.8" customHeight="1" outlineLevel="1" x14ac:dyDescent="0.25">
      <c r="A170" s="377">
        <v>52</v>
      </c>
      <c r="B170" s="378" t="s">
        <v>503</v>
      </c>
      <c r="C170" s="379" t="s">
        <v>504</v>
      </c>
      <c r="D170" s="380" t="s">
        <v>18</v>
      </c>
      <c r="E170" s="381">
        <v>54</v>
      </c>
      <c r="F170" s="382"/>
      <c r="G170" s="383">
        <f>ROUND(E170*F170,2)</f>
        <v>0</v>
      </c>
      <c r="H170" s="382">
        <v>0</v>
      </c>
      <c r="I170" s="383">
        <f>ROUND(E170*H170,2)</f>
        <v>0</v>
      </c>
      <c r="J170" s="382">
        <v>76.2</v>
      </c>
      <c r="K170" s="383">
        <f>ROUND(E170*J170,2)</f>
        <v>4114.8</v>
      </c>
      <c r="L170" s="383">
        <v>21</v>
      </c>
      <c r="M170" s="383">
        <f>G170*(1+L170/100)</f>
        <v>0</v>
      </c>
      <c r="N170" s="381">
        <v>0</v>
      </c>
      <c r="O170" s="381">
        <f>ROUND(E170*N170,2)</f>
        <v>0</v>
      </c>
      <c r="P170" s="381">
        <v>0</v>
      </c>
      <c r="Q170" s="381">
        <f>ROUND(E170*P170,2)</f>
        <v>0</v>
      </c>
      <c r="R170" s="383" t="s">
        <v>333</v>
      </c>
      <c r="S170" s="383" t="s">
        <v>334</v>
      </c>
      <c r="T170" s="384" t="s">
        <v>334</v>
      </c>
      <c r="U170" s="385">
        <v>7.0000000000000007E-2</v>
      </c>
      <c r="V170" s="385">
        <f>ROUND(E170*U170,2)</f>
        <v>3.78</v>
      </c>
      <c r="W170" s="385"/>
      <c r="X170" s="385" t="s">
        <v>153</v>
      </c>
      <c r="Y170" s="385" t="s">
        <v>154</v>
      </c>
      <c r="Z170" s="386"/>
      <c r="AA170" s="386"/>
      <c r="AB170" s="386"/>
      <c r="AC170" s="386"/>
      <c r="AD170" s="386"/>
      <c r="AE170" s="386"/>
      <c r="AF170" s="386"/>
      <c r="AG170" s="386" t="s">
        <v>155</v>
      </c>
      <c r="AH170" s="386"/>
      <c r="AI170" s="386"/>
      <c r="AJ170" s="386"/>
      <c r="AK170" s="386"/>
      <c r="AL170" s="386"/>
      <c r="AM170" s="386"/>
      <c r="AN170" s="386"/>
      <c r="AO170" s="386"/>
      <c r="AP170" s="386"/>
      <c r="AQ170" s="386"/>
      <c r="AR170" s="386"/>
      <c r="AS170" s="386"/>
      <c r="AT170" s="386"/>
      <c r="AU170" s="386"/>
      <c r="AV170" s="386"/>
      <c r="AW170" s="386"/>
      <c r="AX170" s="386"/>
      <c r="AY170" s="386"/>
      <c r="AZ170" s="386"/>
      <c r="BA170" s="386"/>
      <c r="BB170" s="386"/>
      <c r="BC170" s="386"/>
      <c r="BD170" s="386"/>
      <c r="BE170" s="386"/>
      <c r="BF170" s="386"/>
      <c r="BG170" s="386"/>
      <c r="BH170" s="386"/>
    </row>
    <row r="171" spans="1:60" ht="12.6" customHeight="1" outlineLevel="2" x14ac:dyDescent="0.25">
      <c r="A171" s="387"/>
      <c r="B171" s="388"/>
      <c r="C171" s="440" t="s">
        <v>563</v>
      </c>
      <c r="D171" s="441"/>
      <c r="E171" s="441"/>
      <c r="F171" s="441"/>
      <c r="G171" s="441"/>
      <c r="H171" s="385"/>
      <c r="I171" s="385"/>
      <c r="J171" s="385"/>
      <c r="K171" s="385"/>
      <c r="L171" s="385"/>
      <c r="M171" s="385"/>
      <c r="N171" s="392"/>
      <c r="O171" s="392"/>
      <c r="P171" s="392"/>
      <c r="Q171" s="392"/>
      <c r="R171" s="385"/>
      <c r="S171" s="385"/>
      <c r="T171" s="385"/>
      <c r="U171" s="385"/>
      <c r="V171" s="385"/>
      <c r="W171" s="385"/>
      <c r="X171" s="385"/>
      <c r="Y171" s="385"/>
      <c r="Z171" s="386"/>
      <c r="AA171" s="386"/>
      <c r="AB171" s="386"/>
      <c r="AC171" s="386"/>
      <c r="AD171" s="386"/>
      <c r="AE171" s="386"/>
      <c r="AF171" s="386"/>
      <c r="AG171" s="386" t="s">
        <v>156</v>
      </c>
      <c r="AH171" s="386"/>
      <c r="AI171" s="386"/>
      <c r="AJ171" s="386"/>
      <c r="AK171" s="386"/>
      <c r="AL171" s="386"/>
      <c r="AM171" s="386"/>
      <c r="AN171" s="386"/>
      <c r="AO171" s="386"/>
      <c r="AP171" s="386"/>
      <c r="AQ171" s="386"/>
      <c r="AR171" s="386"/>
      <c r="AS171" s="386"/>
      <c r="AT171" s="386"/>
      <c r="AU171" s="386"/>
      <c r="AV171" s="386"/>
      <c r="AW171" s="386"/>
      <c r="AX171" s="386"/>
      <c r="AY171" s="386"/>
      <c r="AZ171" s="386"/>
      <c r="BA171" s="393" t="str">
        <f>C171</f>
        <v>krajníků, desek nebo panelů od spojovacího materiálu s odklizením a uložením očištěných hmot a materiálu na skládku na vzdálenost do 10 m</v>
      </c>
      <c r="BB171" s="386"/>
      <c r="BC171" s="386"/>
      <c r="BD171" s="386"/>
      <c r="BE171" s="386"/>
      <c r="BF171" s="386"/>
      <c r="BG171" s="386"/>
      <c r="BH171" s="386"/>
    </row>
    <row r="172" spans="1:60" outlineLevel="2" x14ac:dyDescent="0.25">
      <c r="A172" s="387"/>
      <c r="B172" s="388"/>
      <c r="C172" s="438" t="s">
        <v>505</v>
      </c>
      <c r="D172" s="439"/>
      <c r="E172" s="439"/>
      <c r="F172" s="439"/>
      <c r="G172" s="439"/>
      <c r="H172" s="385"/>
      <c r="I172" s="385"/>
      <c r="J172" s="385"/>
      <c r="K172" s="385"/>
      <c r="L172" s="385"/>
      <c r="M172" s="385"/>
      <c r="N172" s="392"/>
      <c r="O172" s="392"/>
      <c r="P172" s="392"/>
      <c r="Q172" s="392"/>
      <c r="R172" s="385"/>
      <c r="S172" s="385"/>
      <c r="T172" s="385"/>
      <c r="U172" s="385"/>
      <c r="V172" s="385"/>
      <c r="W172" s="385"/>
      <c r="X172" s="385"/>
      <c r="Y172" s="385"/>
      <c r="Z172" s="386"/>
      <c r="AA172" s="386"/>
      <c r="AB172" s="386"/>
      <c r="AC172" s="386"/>
      <c r="AD172" s="386"/>
      <c r="AE172" s="386"/>
      <c r="AF172" s="386"/>
      <c r="AG172" s="386" t="s">
        <v>158</v>
      </c>
      <c r="AH172" s="386"/>
      <c r="AI172" s="386"/>
      <c r="AJ172" s="386"/>
      <c r="AK172" s="386"/>
      <c r="AL172" s="386"/>
      <c r="AM172" s="386"/>
      <c r="AN172" s="386"/>
      <c r="AO172" s="386"/>
      <c r="AP172" s="386"/>
      <c r="AQ172" s="386"/>
      <c r="AR172" s="386"/>
      <c r="AS172" s="386"/>
      <c r="AT172" s="386"/>
      <c r="AU172" s="386"/>
      <c r="AV172" s="386"/>
      <c r="AW172" s="386"/>
      <c r="AX172" s="386"/>
      <c r="AY172" s="386"/>
      <c r="AZ172" s="386"/>
      <c r="BA172" s="386"/>
      <c r="BB172" s="386"/>
      <c r="BC172" s="386"/>
      <c r="BD172" s="386"/>
      <c r="BE172" s="386"/>
      <c r="BF172" s="386"/>
      <c r="BG172" s="386"/>
      <c r="BH172" s="386"/>
    </row>
    <row r="173" spans="1:60" outlineLevel="2" x14ac:dyDescent="0.25">
      <c r="A173" s="387"/>
      <c r="B173" s="388"/>
      <c r="C173" s="389" t="s">
        <v>346</v>
      </c>
      <c r="D173" s="390"/>
      <c r="E173" s="391">
        <v>54</v>
      </c>
      <c r="F173" s="385"/>
      <c r="G173" s="385"/>
      <c r="H173" s="385"/>
      <c r="I173" s="385"/>
      <c r="J173" s="385"/>
      <c r="K173" s="385"/>
      <c r="L173" s="385"/>
      <c r="M173" s="385"/>
      <c r="N173" s="392"/>
      <c r="O173" s="392"/>
      <c r="P173" s="392"/>
      <c r="Q173" s="392"/>
      <c r="R173" s="385"/>
      <c r="S173" s="385"/>
      <c r="T173" s="385"/>
      <c r="U173" s="385"/>
      <c r="V173" s="385"/>
      <c r="W173" s="385"/>
      <c r="X173" s="385"/>
      <c r="Y173" s="385"/>
      <c r="Z173" s="386"/>
      <c r="AA173" s="386"/>
      <c r="AB173" s="386"/>
      <c r="AC173" s="386"/>
      <c r="AD173" s="386"/>
      <c r="AE173" s="386"/>
      <c r="AF173" s="386"/>
      <c r="AG173" s="386" t="s">
        <v>157</v>
      </c>
      <c r="AH173" s="386">
        <v>0</v>
      </c>
      <c r="AI173" s="386"/>
      <c r="AJ173" s="386"/>
      <c r="AK173" s="386"/>
      <c r="AL173" s="386"/>
      <c r="AM173" s="386"/>
      <c r="AN173" s="386"/>
      <c r="AO173" s="386"/>
      <c r="AP173" s="386"/>
      <c r="AQ173" s="386"/>
      <c r="AR173" s="386"/>
      <c r="AS173" s="386"/>
      <c r="AT173" s="386"/>
      <c r="AU173" s="386"/>
      <c r="AV173" s="386"/>
      <c r="AW173" s="386"/>
      <c r="AX173" s="386"/>
      <c r="AY173" s="386"/>
      <c r="AZ173" s="386"/>
      <c r="BA173" s="386"/>
      <c r="BB173" s="386"/>
      <c r="BC173" s="386"/>
      <c r="BD173" s="386"/>
      <c r="BE173" s="386"/>
      <c r="BF173" s="386"/>
      <c r="BG173" s="386"/>
      <c r="BH173" s="386"/>
    </row>
    <row r="174" spans="1:60" outlineLevel="1" x14ac:dyDescent="0.25">
      <c r="A174" s="377">
        <v>53</v>
      </c>
      <c r="B174" s="378" t="s">
        <v>506</v>
      </c>
      <c r="C174" s="379" t="s">
        <v>507</v>
      </c>
      <c r="D174" s="380" t="s">
        <v>391</v>
      </c>
      <c r="E174" s="381">
        <v>1</v>
      </c>
      <c r="F174" s="382"/>
      <c r="G174" s="383">
        <f>ROUND(E174*F174,2)</f>
        <v>0</v>
      </c>
      <c r="H174" s="382">
        <v>0</v>
      </c>
      <c r="I174" s="383">
        <f>ROUND(E174*H174,2)</f>
        <v>0</v>
      </c>
      <c r="J174" s="382">
        <v>14500</v>
      </c>
      <c r="K174" s="383">
        <f>ROUND(E174*J174,2)</f>
        <v>14500</v>
      </c>
      <c r="L174" s="383">
        <v>21</v>
      </c>
      <c r="M174" s="383">
        <f>G174*(1+L174/100)</f>
        <v>0</v>
      </c>
      <c r="N174" s="381">
        <v>0</v>
      </c>
      <c r="O174" s="381">
        <f>ROUND(E174*N174,2)</f>
        <v>0</v>
      </c>
      <c r="P174" s="381">
        <v>0</v>
      </c>
      <c r="Q174" s="381">
        <f>ROUND(E174*P174,2)</f>
        <v>0</v>
      </c>
      <c r="R174" s="383"/>
      <c r="S174" s="383" t="s">
        <v>177</v>
      </c>
      <c r="T174" s="384" t="s">
        <v>178</v>
      </c>
      <c r="U174" s="385">
        <v>0</v>
      </c>
      <c r="V174" s="385">
        <f>ROUND(E174*U174,2)</f>
        <v>0</v>
      </c>
      <c r="W174" s="385"/>
      <c r="X174" s="385" t="s">
        <v>153</v>
      </c>
      <c r="Y174" s="385" t="s">
        <v>154</v>
      </c>
      <c r="Z174" s="386"/>
      <c r="AA174" s="386"/>
      <c r="AB174" s="386"/>
      <c r="AC174" s="386"/>
      <c r="AD174" s="386"/>
      <c r="AE174" s="386"/>
      <c r="AF174" s="386"/>
      <c r="AG174" s="386" t="s">
        <v>155</v>
      </c>
      <c r="AH174" s="386"/>
      <c r="AI174" s="386"/>
      <c r="AJ174" s="386"/>
      <c r="AK174" s="386"/>
      <c r="AL174" s="386"/>
      <c r="AM174" s="386"/>
      <c r="AN174" s="386"/>
      <c r="AO174" s="386"/>
      <c r="AP174" s="386"/>
      <c r="AQ174" s="386"/>
      <c r="AR174" s="386"/>
      <c r="AS174" s="386"/>
      <c r="AT174" s="386"/>
      <c r="AU174" s="386"/>
      <c r="AV174" s="386"/>
      <c r="AW174" s="386"/>
      <c r="AX174" s="386"/>
      <c r="AY174" s="386"/>
      <c r="AZ174" s="386"/>
      <c r="BA174" s="386"/>
      <c r="BB174" s="386"/>
      <c r="BC174" s="386"/>
      <c r="BD174" s="386"/>
      <c r="BE174" s="386"/>
      <c r="BF174" s="386"/>
      <c r="BG174" s="386"/>
      <c r="BH174" s="386"/>
    </row>
    <row r="175" spans="1:60" outlineLevel="2" x14ac:dyDescent="0.25">
      <c r="A175" s="387"/>
      <c r="B175" s="388"/>
      <c r="C175" s="442" t="s">
        <v>508</v>
      </c>
      <c r="D175" s="443"/>
      <c r="E175" s="443"/>
      <c r="F175" s="443"/>
      <c r="G175" s="443"/>
      <c r="H175" s="385"/>
      <c r="I175" s="385"/>
      <c r="J175" s="385"/>
      <c r="K175" s="385"/>
      <c r="L175" s="385"/>
      <c r="M175" s="385"/>
      <c r="N175" s="392"/>
      <c r="O175" s="392"/>
      <c r="P175" s="392"/>
      <c r="Q175" s="392"/>
      <c r="R175" s="385"/>
      <c r="S175" s="385"/>
      <c r="T175" s="385"/>
      <c r="U175" s="385"/>
      <c r="V175" s="385"/>
      <c r="W175" s="385"/>
      <c r="X175" s="385"/>
      <c r="Y175" s="385"/>
      <c r="Z175" s="386"/>
      <c r="AA175" s="386"/>
      <c r="AB175" s="386"/>
      <c r="AC175" s="386"/>
      <c r="AD175" s="386"/>
      <c r="AE175" s="386"/>
      <c r="AF175" s="386"/>
      <c r="AG175" s="386" t="s">
        <v>158</v>
      </c>
      <c r="AH175" s="386"/>
      <c r="AI175" s="386"/>
      <c r="AJ175" s="386"/>
      <c r="AK175" s="386"/>
      <c r="AL175" s="386"/>
      <c r="AM175" s="386"/>
      <c r="AN175" s="386"/>
      <c r="AO175" s="386"/>
      <c r="AP175" s="386"/>
      <c r="AQ175" s="386"/>
      <c r="AR175" s="386"/>
      <c r="AS175" s="386"/>
      <c r="AT175" s="386"/>
      <c r="AU175" s="386"/>
      <c r="AV175" s="386"/>
      <c r="AW175" s="386"/>
      <c r="AX175" s="386"/>
      <c r="AY175" s="386"/>
      <c r="AZ175" s="386"/>
      <c r="BA175" s="386"/>
      <c r="BB175" s="386"/>
      <c r="BC175" s="386"/>
      <c r="BD175" s="386"/>
      <c r="BE175" s="386"/>
      <c r="BF175" s="386"/>
      <c r="BG175" s="386"/>
      <c r="BH175" s="386"/>
    </row>
    <row r="176" spans="1:60" outlineLevel="1" x14ac:dyDescent="0.25">
      <c r="A176" s="394">
        <v>54</v>
      </c>
      <c r="B176" s="395" t="s">
        <v>509</v>
      </c>
      <c r="C176" s="396" t="s">
        <v>510</v>
      </c>
      <c r="D176" s="397" t="s">
        <v>17</v>
      </c>
      <c r="E176" s="398">
        <v>121</v>
      </c>
      <c r="F176" s="399"/>
      <c r="G176" s="400">
        <f>ROUND(E176*F176,2)</f>
        <v>0</v>
      </c>
      <c r="H176" s="399">
        <v>0</v>
      </c>
      <c r="I176" s="400">
        <f>ROUND(E176*H176,2)</f>
        <v>0</v>
      </c>
      <c r="J176" s="399">
        <v>4890</v>
      </c>
      <c r="K176" s="400">
        <f>ROUND(E176*J176,2)</f>
        <v>591690</v>
      </c>
      <c r="L176" s="400">
        <v>21</v>
      </c>
      <c r="M176" s="400">
        <f>G176*(1+L176/100)</f>
        <v>0</v>
      </c>
      <c r="N176" s="398">
        <v>0</v>
      </c>
      <c r="O176" s="398">
        <f>ROUND(E176*N176,2)</f>
        <v>0</v>
      </c>
      <c r="P176" s="398">
        <v>2</v>
      </c>
      <c r="Q176" s="398">
        <f>ROUND(E176*P176,2)</f>
        <v>242</v>
      </c>
      <c r="R176" s="400"/>
      <c r="S176" s="400" t="s">
        <v>177</v>
      </c>
      <c r="T176" s="401" t="s">
        <v>178</v>
      </c>
      <c r="U176" s="385">
        <v>6.44</v>
      </c>
      <c r="V176" s="385">
        <f>ROUND(E176*U176,2)</f>
        <v>779.24</v>
      </c>
      <c r="W176" s="385"/>
      <c r="X176" s="385" t="s">
        <v>153</v>
      </c>
      <c r="Y176" s="385" t="s">
        <v>154</v>
      </c>
      <c r="Z176" s="386"/>
      <c r="AA176" s="386"/>
      <c r="AB176" s="386"/>
      <c r="AC176" s="386"/>
      <c r="AD176" s="386"/>
      <c r="AE176" s="386"/>
      <c r="AF176" s="386"/>
      <c r="AG176" s="386" t="s">
        <v>155</v>
      </c>
      <c r="AH176" s="386"/>
      <c r="AI176" s="386"/>
      <c r="AJ176" s="386"/>
      <c r="AK176" s="386"/>
      <c r="AL176" s="386"/>
      <c r="AM176" s="386"/>
      <c r="AN176" s="386"/>
      <c r="AO176" s="386"/>
      <c r="AP176" s="386"/>
      <c r="AQ176" s="386"/>
      <c r="AR176" s="386"/>
      <c r="AS176" s="386"/>
      <c r="AT176" s="386"/>
      <c r="AU176" s="386"/>
      <c r="AV176" s="386"/>
      <c r="AW176" s="386"/>
      <c r="AX176" s="386"/>
      <c r="AY176" s="386"/>
      <c r="AZ176" s="386"/>
      <c r="BA176" s="386"/>
      <c r="BB176" s="386"/>
      <c r="BC176" s="386"/>
      <c r="BD176" s="386"/>
      <c r="BE176" s="386"/>
      <c r="BF176" s="386"/>
      <c r="BG176" s="386"/>
      <c r="BH176" s="386"/>
    </row>
    <row r="177" spans="1:60" x14ac:dyDescent="0.25">
      <c r="A177" s="369" t="s">
        <v>14</v>
      </c>
      <c r="B177" s="370" t="s">
        <v>511</v>
      </c>
      <c r="C177" s="371" t="s">
        <v>24</v>
      </c>
      <c r="D177" s="372"/>
      <c r="E177" s="373"/>
      <c r="F177" s="374"/>
      <c r="G177" s="374">
        <f>SUMIF(AG178:AG190,"&lt;&gt;NOR",G178:G190)</f>
        <v>0</v>
      </c>
      <c r="H177" s="374"/>
      <c r="I177" s="374">
        <f>SUM(I178:I190)</f>
        <v>0</v>
      </c>
      <c r="J177" s="374"/>
      <c r="K177" s="374">
        <f>SUM(K178:K190)</f>
        <v>147012.66999999998</v>
      </c>
      <c r="L177" s="374"/>
      <c r="M177" s="374">
        <f>SUM(M178:M190)</f>
        <v>0</v>
      </c>
      <c r="N177" s="373"/>
      <c r="O177" s="373">
        <f>SUM(O178:O190)</f>
        <v>0</v>
      </c>
      <c r="P177" s="373"/>
      <c r="Q177" s="373">
        <f>SUM(Q178:Q190)</f>
        <v>0</v>
      </c>
      <c r="R177" s="374"/>
      <c r="S177" s="374"/>
      <c r="T177" s="375"/>
      <c r="U177" s="376"/>
      <c r="V177" s="376">
        <f>SUM(V178:V190)</f>
        <v>0</v>
      </c>
      <c r="W177" s="376"/>
      <c r="X177" s="376"/>
      <c r="Y177" s="376"/>
      <c r="AG177" t="s">
        <v>151</v>
      </c>
    </row>
    <row r="178" spans="1:60" outlineLevel="1" x14ac:dyDescent="0.25">
      <c r="A178" s="377">
        <v>55</v>
      </c>
      <c r="B178" s="378" t="s">
        <v>512</v>
      </c>
      <c r="C178" s="379" t="s">
        <v>513</v>
      </c>
      <c r="D178" s="380" t="s">
        <v>22</v>
      </c>
      <c r="E178" s="381">
        <v>18.453600000000002</v>
      </c>
      <c r="F178" s="382"/>
      <c r="G178" s="383">
        <f>ROUND(E178*F178,2)</f>
        <v>0</v>
      </c>
      <c r="H178" s="382">
        <v>0</v>
      </c>
      <c r="I178" s="383">
        <f>ROUND(E178*H178,2)</f>
        <v>0</v>
      </c>
      <c r="J178" s="382">
        <v>304</v>
      </c>
      <c r="K178" s="383">
        <f>ROUND(E178*J178,2)</f>
        <v>5609.89</v>
      </c>
      <c r="L178" s="383">
        <v>21</v>
      </c>
      <c r="M178" s="383">
        <f>G178*(1+L178/100)</f>
        <v>0</v>
      </c>
      <c r="N178" s="381">
        <v>0</v>
      </c>
      <c r="O178" s="381">
        <f>ROUND(E178*N178,2)</f>
        <v>0</v>
      </c>
      <c r="P178" s="381">
        <v>0</v>
      </c>
      <c r="Q178" s="381">
        <f>ROUND(E178*P178,2)</f>
        <v>0</v>
      </c>
      <c r="R178" s="383" t="s">
        <v>333</v>
      </c>
      <c r="S178" s="383" t="s">
        <v>334</v>
      </c>
      <c r="T178" s="384" t="s">
        <v>334</v>
      </c>
      <c r="U178" s="385">
        <v>0</v>
      </c>
      <c r="V178" s="385">
        <f>ROUND(E178*U178,2)</f>
        <v>0</v>
      </c>
      <c r="W178" s="385"/>
      <c r="X178" s="385" t="s">
        <v>153</v>
      </c>
      <c r="Y178" s="385" t="s">
        <v>154</v>
      </c>
      <c r="Z178" s="386"/>
      <c r="AA178" s="386"/>
      <c r="AB178" s="386"/>
      <c r="AC178" s="386"/>
      <c r="AD178" s="386"/>
      <c r="AE178" s="386"/>
      <c r="AF178" s="386"/>
      <c r="AG178" s="386" t="s">
        <v>155</v>
      </c>
      <c r="AH178" s="386"/>
      <c r="AI178" s="386"/>
      <c r="AJ178" s="386"/>
      <c r="AK178" s="386"/>
      <c r="AL178" s="386"/>
      <c r="AM178" s="386"/>
      <c r="AN178" s="386"/>
      <c r="AO178" s="386"/>
      <c r="AP178" s="386"/>
      <c r="AQ178" s="386"/>
      <c r="AR178" s="386"/>
      <c r="AS178" s="386"/>
      <c r="AT178" s="386"/>
      <c r="AU178" s="386"/>
      <c r="AV178" s="386"/>
      <c r="AW178" s="386"/>
      <c r="AX178" s="386"/>
      <c r="AY178" s="386"/>
      <c r="AZ178" s="386"/>
      <c r="BA178" s="386"/>
      <c r="BB178" s="386"/>
      <c r="BC178" s="386"/>
      <c r="BD178" s="386"/>
      <c r="BE178" s="386"/>
      <c r="BF178" s="386"/>
      <c r="BG178" s="386"/>
      <c r="BH178" s="386"/>
    </row>
    <row r="179" spans="1:60" outlineLevel="2" x14ac:dyDescent="0.25">
      <c r="A179" s="387"/>
      <c r="B179" s="388"/>
      <c r="C179" s="389" t="s">
        <v>514</v>
      </c>
      <c r="D179" s="390"/>
      <c r="E179" s="391">
        <v>18.453600000000002</v>
      </c>
      <c r="F179" s="385"/>
      <c r="G179" s="385"/>
      <c r="H179" s="385"/>
      <c r="I179" s="385"/>
      <c r="J179" s="385"/>
      <c r="K179" s="385"/>
      <c r="L179" s="385"/>
      <c r="M179" s="385"/>
      <c r="N179" s="392"/>
      <c r="O179" s="392"/>
      <c r="P179" s="392"/>
      <c r="Q179" s="392"/>
      <c r="R179" s="385"/>
      <c r="S179" s="385"/>
      <c r="T179" s="385"/>
      <c r="U179" s="385"/>
      <c r="V179" s="385"/>
      <c r="W179" s="385"/>
      <c r="X179" s="385"/>
      <c r="Y179" s="385"/>
      <c r="Z179" s="386"/>
      <c r="AA179" s="386"/>
      <c r="AB179" s="386"/>
      <c r="AC179" s="386"/>
      <c r="AD179" s="386"/>
      <c r="AE179" s="386"/>
      <c r="AF179" s="386"/>
      <c r="AG179" s="386" t="s">
        <v>157</v>
      </c>
      <c r="AH179" s="386">
        <v>0</v>
      </c>
      <c r="AI179" s="386"/>
      <c r="AJ179" s="386"/>
      <c r="AK179" s="386"/>
      <c r="AL179" s="386"/>
      <c r="AM179" s="386"/>
      <c r="AN179" s="386"/>
      <c r="AO179" s="386"/>
      <c r="AP179" s="386"/>
      <c r="AQ179" s="386"/>
      <c r="AR179" s="386"/>
      <c r="AS179" s="386"/>
      <c r="AT179" s="386"/>
      <c r="AU179" s="386"/>
      <c r="AV179" s="386"/>
      <c r="AW179" s="386"/>
      <c r="AX179" s="386"/>
      <c r="AY179" s="386"/>
      <c r="AZ179" s="386"/>
      <c r="BA179" s="386"/>
      <c r="BB179" s="386"/>
      <c r="BC179" s="386"/>
      <c r="BD179" s="386"/>
      <c r="BE179" s="386"/>
      <c r="BF179" s="386"/>
      <c r="BG179" s="386"/>
      <c r="BH179" s="386"/>
    </row>
    <row r="180" spans="1:60" ht="22.8" customHeight="1" outlineLevel="1" x14ac:dyDescent="0.25">
      <c r="A180" s="377">
        <v>56</v>
      </c>
      <c r="B180" s="378" t="s">
        <v>515</v>
      </c>
      <c r="C180" s="379" t="s">
        <v>562</v>
      </c>
      <c r="D180" s="380" t="s">
        <v>22</v>
      </c>
      <c r="E180" s="381">
        <v>0.60644220000000004</v>
      </c>
      <c r="F180" s="382"/>
      <c r="G180" s="383">
        <f>ROUND(E180*F180,2)</f>
        <v>0</v>
      </c>
      <c r="H180" s="382">
        <v>0</v>
      </c>
      <c r="I180" s="383">
        <f>ROUND(E180*H180,2)</f>
        <v>0</v>
      </c>
      <c r="J180" s="382">
        <v>39430</v>
      </c>
      <c r="K180" s="383">
        <f>ROUND(E180*J180,2)</f>
        <v>23912.02</v>
      </c>
      <c r="L180" s="383">
        <v>21</v>
      </c>
      <c r="M180" s="383">
        <f>G180*(1+L180/100)</f>
        <v>0</v>
      </c>
      <c r="N180" s="381">
        <v>0</v>
      </c>
      <c r="O180" s="381">
        <f>ROUND(E180*N180,2)</f>
        <v>0</v>
      </c>
      <c r="P180" s="381">
        <v>0</v>
      </c>
      <c r="Q180" s="381">
        <f>ROUND(E180*P180,2)</f>
        <v>0</v>
      </c>
      <c r="R180" s="383" t="s">
        <v>196</v>
      </c>
      <c r="S180" s="383" t="s">
        <v>334</v>
      </c>
      <c r="T180" s="384" t="s">
        <v>334</v>
      </c>
      <c r="U180" s="385">
        <v>0</v>
      </c>
      <c r="V180" s="385">
        <f>ROUND(E180*U180,2)</f>
        <v>0</v>
      </c>
      <c r="W180" s="385"/>
      <c r="X180" s="385" t="s">
        <v>153</v>
      </c>
      <c r="Y180" s="385" t="s">
        <v>154</v>
      </c>
      <c r="Z180" s="386"/>
      <c r="AA180" s="386"/>
      <c r="AB180" s="386"/>
      <c r="AC180" s="386"/>
      <c r="AD180" s="386"/>
      <c r="AE180" s="386"/>
      <c r="AF180" s="386"/>
      <c r="AG180" s="386" t="s">
        <v>155</v>
      </c>
      <c r="AH180" s="386"/>
      <c r="AI180" s="386"/>
      <c r="AJ180" s="386"/>
      <c r="AK180" s="386"/>
      <c r="AL180" s="386"/>
      <c r="AM180" s="386"/>
      <c r="AN180" s="386"/>
      <c r="AO180" s="386"/>
      <c r="AP180" s="386"/>
      <c r="AQ180" s="386"/>
      <c r="AR180" s="386"/>
      <c r="AS180" s="386"/>
      <c r="AT180" s="386"/>
      <c r="AU180" s="386"/>
      <c r="AV180" s="386"/>
      <c r="AW180" s="386"/>
      <c r="AX180" s="386"/>
      <c r="AY180" s="386"/>
      <c r="AZ180" s="386"/>
      <c r="BA180" s="386"/>
      <c r="BB180" s="386"/>
      <c r="BC180" s="386"/>
      <c r="BD180" s="386"/>
      <c r="BE180" s="386"/>
      <c r="BF180" s="386"/>
      <c r="BG180" s="386"/>
      <c r="BH180" s="386"/>
    </row>
    <row r="181" spans="1:60" outlineLevel="2" x14ac:dyDescent="0.25">
      <c r="A181" s="387"/>
      <c r="B181" s="388"/>
      <c r="C181" s="389" t="s">
        <v>561</v>
      </c>
      <c r="D181" s="390"/>
      <c r="E181" s="391">
        <v>0.60644220000000004</v>
      </c>
      <c r="F181" s="385"/>
      <c r="G181" s="385"/>
      <c r="H181" s="385"/>
      <c r="I181" s="385"/>
      <c r="J181" s="385"/>
      <c r="K181" s="385"/>
      <c r="L181" s="385"/>
      <c r="M181" s="385"/>
      <c r="N181" s="392"/>
      <c r="O181" s="392"/>
      <c r="P181" s="392"/>
      <c r="Q181" s="392"/>
      <c r="R181" s="385"/>
      <c r="S181" s="385"/>
      <c r="T181" s="385"/>
      <c r="U181" s="385"/>
      <c r="V181" s="385"/>
      <c r="W181" s="385"/>
      <c r="X181" s="385"/>
      <c r="Y181" s="385"/>
      <c r="Z181" s="386"/>
      <c r="AA181" s="386"/>
      <c r="AB181" s="386"/>
      <c r="AC181" s="386"/>
      <c r="AD181" s="386"/>
      <c r="AE181" s="386"/>
      <c r="AF181" s="386"/>
      <c r="AG181" s="386" t="s">
        <v>157</v>
      </c>
      <c r="AH181" s="386">
        <v>0</v>
      </c>
      <c r="AI181" s="386"/>
      <c r="AJ181" s="386"/>
      <c r="AK181" s="386"/>
      <c r="AL181" s="386"/>
      <c r="AM181" s="386"/>
      <c r="AN181" s="386"/>
      <c r="AO181" s="386"/>
      <c r="AP181" s="386"/>
      <c r="AQ181" s="386"/>
      <c r="AR181" s="386"/>
      <c r="AS181" s="386"/>
      <c r="AT181" s="386"/>
      <c r="AU181" s="386"/>
      <c r="AV181" s="386"/>
      <c r="AW181" s="386"/>
      <c r="AX181" s="386"/>
      <c r="AY181" s="386"/>
      <c r="AZ181" s="386"/>
      <c r="BA181" s="386"/>
      <c r="BB181" s="386"/>
      <c r="BC181" s="386"/>
      <c r="BD181" s="386"/>
      <c r="BE181" s="386"/>
      <c r="BF181" s="386"/>
      <c r="BG181" s="386"/>
      <c r="BH181" s="386"/>
    </row>
    <row r="182" spans="1:60" ht="23.4" customHeight="1" outlineLevel="1" x14ac:dyDescent="0.25">
      <c r="A182" s="377">
        <v>57</v>
      </c>
      <c r="B182" s="378" t="s">
        <v>516</v>
      </c>
      <c r="C182" s="379" t="s">
        <v>517</v>
      </c>
      <c r="D182" s="380" t="s">
        <v>22</v>
      </c>
      <c r="E182" s="381">
        <v>12.484999999999999</v>
      </c>
      <c r="F182" s="382"/>
      <c r="G182" s="383">
        <f>ROUND(E182*F182,2)</f>
        <v>0</v>
      </c>
      <c r="H182" s="382">
        <v>0</v>
      </c>
      <c r="I182" s="383">
        <f>ROUND(E182*H182,2)</f>
        <v>0</v>
      </c>
      <c r="J182" s="382">
        <v>592</v>
      </c>
      <c r="K182" s="383">
        <f>ROUND(E182*J182,2)</f>
        <v>7391.12</v>
      </c>
      <c r="L182" s="383">
        <v>21</v>
      </c>
      <c r="M182" s="383">
        <f>G182*(1+L182/100)</f>
        <v>0</v>
      </c>
      <c r="N182" s="381">
        <v>0</v>
      </c>
      <c r="O182" s="381">
        <f>ROUND(E182*N182,2)</f>
        <v>0</v>
      </c>
      <c r="P182" s="381">
        <v>0</v>
      </c>
      <c r="Q182" s="381">
        <f>ROUND(E182*P182,2)</f>
        <v>0</v>
      </c>
      <c r="R182" s="383" t="s">
        <v>196</v>
      </c>
      <c r="S182" s="383" t="s">
        <v>334</v>
      </c>
      <c r="T182" s="384" t="s">
        <v>334</v>
      </c>
      <c r="U182" s="385">
        <v>0</v>
      </c>
      <c r="V182" s="385">
        <f>ROUND(E182*U182,2)</f>
        <v>0</v>
      </c>
      <c r="W182" s="385"/>
      <c r="X182" s="385" t="s">
        <v>153</v>
      </c>
      <c r="Y182" s="385" t="s">
        <v>154</v>
      </c>
      <c r="Z182" s="386"/>
      <c r="AA182" s="386"/>
      <c r="AB182" s="386"/>
      <c r="AC182" s="386"/>
      <c r="AD182" s="386"/>
      <c r="AE182" s="386"/>
      <c r="AF182" s="386"/>
      <c r="AG182" s="386" t="s">
        <v>155</v>
      </c>
      <c r="AH182" s="386"/>
      <c r="AI182" s="386"/>
      <c r="AJ182" s="386"/>
      <c r="AK182" s="386"/>
      <c r="AL182" s="386"/>
      <c r="AM182" s="386"/>
      <c r="AN182" s="386"/>
      <c r="AO182" s="386"/>
      <c r="AP182" s="386"/>
      <c r="AQ182" s="386"/>
      <c r="AR182" s="386"/>
      <c r="AS182" s="386"/>
      <c r="AT182" s="386"/>
      <c r="AU182" s="386"/>
      <c r="AV182" s="386"/>
      <c r="AW182" s="386"/>
      <c r="AX182" s="386"/>
      <c r="AY182" s="386"/>
      <c r="AZ182" s="386"/>
      <c r="BA182" s="386"/>
      <c r="BB182" s="386"/>
      <c r="BC182" s="386"/>
      <c r="BD182" s="386"/>
      <c r="BE182" s="386"/>
      <c r="BF182" s="386"/>
      <c r="BG182" s="386"/>
      <c r="BH182" s="386"/>
    </row>
    <row r="183" spans="1:60" outlineLevel="2" x14ac:dyDescent="0.25">
      <c r="A183" s="387"/>
      <c r="B183" s="388"/>
      <c r="C183" s="389" t="s">
        <v>518</v>
      </c>
      <c r="D183" s="390"/>
      <c r="E183" s="391">
        <v>9.5850000000000009</v>
      </c>
      <c r="F183" s="385"/>
      <c r="G183" s="385"/>
      <c r="H183" s="385"/>
      <c r="I183" s="385"/>
      <c r="J183" s="385"/>
      <c r="K183" s="385"/>
      <c r="L183" s="385"/>
      <c r="M183" s="385"/>
      <c r="N183" s="392"/>
      <c r="O183" s="392"/>
      <c r="P183" s="392"/>
      <c r="Q183" s="392"/>
      <c r="R183" s="385"/>
      <c r="S183" s="385"/>
      <c r="T183" s="385"/>
      <c r="U183" s="385"/>
      <c r="V183" s="385"/>
      <c r="W183" s="385"/>
      <c r="X183" s="385"/>
      <c r="Y183" s="385"/>
      <c r="Z183" s="386"/>
      <c r="AA183" s="386"/>
      <c r="AB183" s="386"/>
      <c r="AC183" s="386"/>
      <c r="AD183" s="386"/>
      <c r="AE183" s="386"/>
      <c r="AF183" s="386"/>
      <c r="AG183" s="386" t="s">
        <v>157</v>
      </c>
      <c r="AH183" s="386">
        <v>0</v>
      </c>
      <c r="AI183" s="386"/>
      <c r="AJ183" s="386"/>
      <c r="AK183" s="386"/>
      <c r="AL183" s="386"/>
      <c r="AM183" s="386"/>
      <c r="AN183" s="386"/>
      <c r="AO183" s="386"/>
      <c r="AP183" s="386"/>
      <c r="AQ183" s="386"/>
      <c r="AR183" s="386"/>
      <c r="AS183" s="386"/>
      <c r="AT183" s="386"/>
      <c r="AU183" s="386"/>
      <c r="AV183" s="386"/>
      <c r="AW183" s="386"/>
      <c r="AX183" s="386"/>
      <c r="AY183" s="386"/>
      <c r="AZ183" s="386"/>
      <c r="BA183" s="386"/>
      <c r="BB183" s="386"/>
      <c r="BC183" s="386"/>
      <c r="BD183" s="386"/>
      <c r="BE183" s="386"/>
      <c r="BF183" s="386"/>
      <c r="BG183" s="386"/>
      <c r="BH183" s="386"/>
    </row>
    <row r="184" spans="1:60" outlineLevel="3" x14ac:dyDescent="0.25">
      <c r="A184" s="387"/>
      <c r="B184" s="388"/>
      <c r="C184" s="389" t="s">
        <v>519</v>
      </c>
      <c r="D184" s="390"/>
      <c r="E184" s="391">
        <v>2.9</v>
      </c>
      <c r="F184" s="385"/>
      <c r="G184" s="385"/>
      <c r="H184" s="385"/>
      <c r="I184" s="385"/>
      <c r="J184" s="385"/>
      <c r="K184" s="385"/>
      <c r="L184" s="385"/>
      <c r="M184" s="385"/>
      <c r="N184" s="392"/>
      <c r="O184" s="392"/>
      <c r="P184" s="392"/>
      <c r="Q184" s="392"/>
      <c r="R184" s="385"/>
      <c r="S184" s="385"/>
      <c r="T184" s="385"/>
      <c r="U184" s="385"/>
      <c r="V184" s="385"/>
      <c r="W184" s="385"/>
      <c r="X184" s="385"/>
      <c r="Y184" s="385"/>
      <c r="Z184" s="386"/>
      <c r="AA184" s="386"/>
      <c r="AB184" s="386"/>
      <c r="AC184" s="386"/>
      <c r="AD184" s="386"/>
      <c r="AE184" s="386"/>
      <c r="AF184" s="386"/>
      <c r="AG184" s="386" t="s">
        <v>157</v>
      </c>
      <c r="AH184" s="386">
        <v>0</v>
      </c>
      <c r="AI184" s="386"/>
      <c r="AJ184" s="386"/>
      <c r="AK184" s="386"/>
      <c r="AL184" s="386"/>
      <c r="AM184" s="386"/>
      <c r="AN184" s="386"/>
      <c r="AO184" s="386"/>
      <c r="AP184" s="386"/>
      <c r="AQ184" s="386"/>
      <c r="AR184" s="386"/>
      <c r="AS184" s="386"/>
      <c r="AT184" s="386"/>
      <c r="AU184" s="386"/>
      <c r="AV184" s="386"/>
      <c r="AW184" s="386"/>
      <c r="AX184" s="386"/>
      <c r="AY184" s="386"/>
      <c r="AZ184" s="386"/>
      <c r="BA184" s="386"/>
      <c r="BB184" s="386"/>
      <c r="BC184" s="386"/>
      <c r="BD184" s="386"/>
      <c r="BE184" s="386"/>
      <c r="BF184" s="386"/>
      <c r="BG184" s="386"/>
      <c r="BH184" s="386"/>
    </row>
    <row r="185" spans="1:60" ht="22.8" customHeight="1" outlineLevel="1" x14ac:dyDescent="0.25">
      <c r="A185" s="377">
        <v>58</v>
      </c>
      <c r="B185" s="378" t="s">
        <v>520</v>
      </c>
      <c r="C185" s="379" t="s">
        <v>521</v>
      </c>
      <c r="D185" s="380" t="s">
        <v>22</v>
      </c>
      <c r="E185" s="381">
        <v>242.77760000000001</v>
      </c>
      <c r="F185" s="382"/>
      <c r="G185" s="383">
        <f>ROUND(E185*F185,2)</f>
        <v>0</v>
      </c>
      <c r="H185" s="382">
        <v>0</v>
      </c>
      <c r="I185" s="383">
        <f>ROUND(E185*H185,2)</f>
        <v>0</v>
      </c>
      <c r="J185" s="382">
        <v>453.5</v>
      </c>
      <c r="K185" s="383">
        <f>ROUND(E185*J185,2)</f>
        <v>110099.64</v>
      </c>
      <c r="L185" s="383">
        <v>21</v>
      </c>
      <c r="M185" s="383">
        <f>G185*(1+L185/100)</f>
        <v>0</v>
      </c>
      <c r="N185" s="381">
        <v>0</v>
      </c>
      <c r="O185" s="381">
        <f>ROUND(E185*N185,2)</f>
        <v>0</v>
      </c>
      <c r="P185" s="381">
        <v>0</v>
      </c>
      <c r="Q185" s="381">
        <f>ROUND(E185*P185,2)</f>
        <v>0</v>
      </c>
      <c r="R185" s="383" t="s">
        <v>196</v>
      </c>
      <c r="S185" s="383" t="s">
        <v>334</v>
      </c>
      <c r="T185" s="384" t="s">
        <v>334</v>
      </c>
      <c r="U185" s="385">
        <v>0</v>
      </c>
      <c r="V185" s="385">
        <f>ROUND(E185*U185,2)</f>
        <v>0</v>
      </c>
      <c r="W185" s="385"/>
      <c r="X185" s="385" t="s">
        <v>153</v>
      </c>
      <c r="Y185" s="385" t="s">
        <v>154</v>
      </c>
      <c r="Z185" s="386"/>
      <c r="AA185" s="386"/>
      <c r="AB185" s="386"/>
      <c r="AC185" s="386"/>
      <c r="AD185" s="386"/>
      <c r="AE185" s="386"/>
      <c r="AF185" s="386"/>
      <c r="AG185" s="386" t="s">
        <v>155</v>
      </c>
      <c r="AH185" s="386"/>
      <c r="AI185" s="386"/>
      <c r="AJ185" s="386"/>
      <c r="AK185" s="386"/>
      <c r="AL185" s="386"/>
      <c r="AM185" s="386"/>
      <c r="AN185" s="386"/>
      <c r="AO185" s="386"/>
      <c r="AP185" s="386"/>
      <c r="AQ185" s="386"/>
      <c r="AR185" s="386"/>
      <c r="AS185" s="386"/>
      <c r="AT185" s="386"/>
      <c r="AU185" s="386"/>
      <c r="AV185" s="386"/>
      <c r="AW185" s="386"/>
      <c r="AX185" s="386"/>
      <c r="AY185" s="386"/>
      <c r="AZ185" s="386"/>
      <c r="BA185" s="386"/>
      <c r="BB185" s="386"/>
      <c r="BC185" s="386"/>
      <c r="BD185" s="386"/>
      <c r="BE185" s="386"/>
      <c r="BF185" s="386"/>
      <c r="BG185" s="386"/>
      <c r="BH185" s="386"/>
    </row>
    <row r="186" spans="1:60" outlineLevel="2" x14ac:dyDescent="0.25">
      <c r="A186" s="387"/>
      <c r="B186" s="388"/>
      <c r="C186" s="442" t="s">
        <v>522</v>
      </c>
      <c r="D186" s="443"/>
      <c r="E186" s="443"/>
      <c r="F186" s="443"/>
      <c r="G186" s="443"/>
      <c r="H186" s="385"/>
      <c r="I186" s="385"/>
      <c r="J186" s="385"/>
      <c r="K186" s="385"/>
      <c r="L186" s="385"/>
      <c r="M186" s="385"/>
      <c r="N186" s="392"/>
      <c r="O186" s="392"/>
      <c r="P186" s="392"/>
      <c r="Q186" s="392"/>
      <c r="R186" s="385"/>
      <c r="S186" s="385"/>
      <c r="T186" s="385"/>
      <c r="U186" s="385"/>
      <c r="V186" s="385"/>
      <c r="W186" s="385"/>
      <c r="X186" s="385"/>
      <c r="Y186" s="385"/>
      <c r="Z186" s="386"/>
      <c r="AA186" s="386"/>
      <c r="AB186" s="386"/>
      <c r="AC186" s="386"/>
      <c r="AD186" s="386"/>
      <c r="AE186" s="386"/>
      <c r="AF186" s="386"/>
      <c r="AG186" s="386" t="s">
        <v>158</v>
      </c>
      <c r="AH186" s="386"/>
      <c r="AI186" s="386"/>
      <c r="AJ186" s="386"/>
      <c r="AK186" s="386"/>
      <c r="AL186" s="386"/>
      <c r="AM186" s="386"/>
      <c r="AN186" s="386"/>
      <c r="AO186" s="386"/>
      <c r="AP186" s="386"/>
      <c r="AQ186" s="386"/>
      <c r="AR186" s="386"/>
      <c r="AS186" s="386"/>
      <c r="AT186" s="386"/>
      <c r="AU186" s="386"/>
      <c r="AV186" s="386"/>
      <c r="AW186" s="386"/>
      <c r="AX186" s="386"/>
      <c r="AY186" s="386"/>
      <c r="AZ186" s="386"/>
      <c r="BA186" s="386"/>
      <c r="BB186" s="386"/>
      <c r="BC186" s="386"/>
      <c r="BD186" s="386"/>
      <c r="BE186" s="386"/>
      <c r="BF186" s="386"/>
      <c r="BG186" s="386"/>
      <c r="BH186" s="386"/>
    </row>
    <row r="187" spans="1:60" outlineLevel="2" x14ac:dyDescent="0.25">
      <c r="A187" s="387"/>
      <c r="B187" s="388"/>
      <c r="C187" s="389" t="s">
        <v>523</v>
      </c>
      <c r="D187" s="390"/>
      <c r="E187" s="391">
        <v>0.77759999999999996</v>
      </c>
      <c r="F187" s="385"/>
      <c r="G187" s="385"/>
      <c r="H187" s="385"/>
      <c r="I187" s="385"/>
      <c r="J187" s="385"/>
      <c r="K187" s="385"/>
      <c r="L187" s="385"/>
      <c r="M187" s="385"/>
      <c r="N187" s="392"/>
      <c r="O187" s="392"/>
      <c r="P187" s="392"/>
      <c r="Q187" s="392"/>
      <c r="R187" s="385"/>
      <c r="S187" s="385"/>
      <c r="T187" s="385"/>
      <c r="U187" s="385"/>
      <c r="V187" s="385"/>
      <c r="W187" s="385"/>
      <c r="X187" s="385"/>
      <c r="Y187" s="385"/>
      <c r="Z187" s="386"/>
      <c r="AA187" s="386"/>
      <c r="AB187" s="386"/>
      <c r="AC187" s="386"/>
      <c r="AD187" s="386"/>
      <c r="AE187" s="386"/>
      <c r="AF187" s="386"/>
      <c r="AG187" s="386" t="s">
        <v>157</v>
      </c>
      <c r="AH187" s="386">
        <v>0</v>
      </c>
      <c r="AI187" s="386"/>
      <c r="AJ187" s="386"/>
      <c r="AK187" s="386"/>
      <c r="AL187" s="386"/>
      <c r="AM187" s="386"/>
      <c r="AN187" s="386"/>
      <c r="AO187" s="386"/>
      <c r="AP187" s="386"/>
      <c r="AQ187" s="386"/>
      <c r="AR187" s="386"/>
      <c r="AS187" s="386"/>
      <c r="AT187" s="386"/>
      <c r="AU187" s="386"/>
      <c r="AV187" s="386"/>
      <c r="AW187" s="386"/>
      <c r="AX187" s="386"/>
      <c r="AY187" s="386"/>
      <c r="AZ187" s="386"/>
      <c r="BA187" s="386"/>
      <c r="BB187" s="386"/>
      <c r="BC187" s="386"/>
      <c r="BD187" s="386"/>
      <c r="BE187" s="386"/>
      <c r="BF187" s="386"/>
      <c r="BG187" s="386"/>
      <c r="BH187" s="386"/>
    </row>
    <row r="188" spans="1:60" outlineLevel="3" x14ac:dyDescent="0.25">
      <c r="A188" s="387"/>
      <c r="B188" s="388"/>
      <c r="C188" s="389" t="s">
        <v>524</v>
      </c>
      <c r="D188" s="390"/>
      <c r="E188" s="391">
        <v>242</v>
      </c>
      <c r="F188" s="385"/>
      <c r="G188" s="385"/>
      <c r="H188" s="385"/>
      <c r="I188" s="385"/>
      <c r="J188" s="385"/>
      <c r="K188" s="385"/>
      <c r="L188" s="385"/>
      <c r="M188" s="385"/>
      <c r="N188" s="392"/>
      <c r="O188" s="392"/>
      <c r="P188" s="392"/>
      <c r="Q188" s="392"/>
      <c r="R188" s="385"/>
      <c r="S188" s="385"/>
      <c r="T188" s="385"/>
      <c r="U188" s="385"/>
      <c r="V188" s="385"/>
      <c r="W188" s="385"/>
      <c r="X188" s="385"/>
      <c r="Y188" s="385"/>
      <c r="Z188" s="386"/>
      <c r="AA188" s="386"/>
      <c r="AB188" s="386"/>
      <c r="AC188" s="386"/>
      <c r="AD188" s="386"/>
      <c r="AE188" s="386"/>
      <c r="AF188" s="386"/>
      <c r="AG188" s="386" t="s">
        <v>157</v>
      </c>
      <c r="AH188" s="386">
        <v>0</v>
      </c>
      <c r="AI188" s="386"/>
      <c r="AJ188" s="386"/>
      <c r="AK188" s="386"/>
      <c r="AL188" s="386"/>
      <c r="AM188" s="386"/>
      <c r="AN188" s="386"/>
      <c r="AO188" s="386"/>
      <c r="AP188" s="386"/>
      <c r="AQ188" s="386"/>
      <c r="AR188" s="386"/>
      <c r="AS188" s="386"/>
      <c r="AT188" s="386"/>
      <c r="AU188" s="386"/>
      <c r="AV188" s="386"/>
      <c r="AW188" s="386"/>
      <c r="AX188" s="386"/>
      <c r="AY188" s="386"/>
      <c r="AZ188" s="386"/>
      <c r="BA188" s="386"/>
      <c r="BB188" s="386"/>
      <c r="BC188" s="386"/>
      <c r="BD188" s="386"/>
      <c r="BE188" s="386"/>
      <c r="BF188" s="386"/>
      <c r="BG188" s="386"/>
      <c r="BH188" s="386"/>
    </row>
    <row r="189" spans="1:60" outlineLevel="1" x14ac:dyDescent="0.25">
      <c r="A189" s="377">
        <v>59</v>
      </c>
      <c r="B189" s="378" t="s">
        <v>525</v>
      </c>
      <c r="C189" s="379" t="s">
        <v>526</v>
      </c>
      <c r="D189" s="380" t="s">
        <v>527</v>
      </c>
      <c r="E189" s="381">
        <v>32</v>
      </c>
      <c r="F189" s="382"/>
      <c r="G189" s="383">
        <f>ROUND(E189*F189,2)</f>
        <v>0</v>
      </c>
      <c r="H189" s="382">
        <v>0</v>
      </c>
      <c r="I189" s="383">
        <f>ROUND(E189*H189,2)</f>
        <v>0</v>
      </c>
      <c r="J189" s="382">
        <v>0</v>
      </c>
      <c r="K189" s="383">
        <f>ROUND(E189*J189,2)</f>
        <v>0</v>
      </c>
      <c r="L189" s="383">
        <v>21</v>
      </c>
      <c r="M189" s="383">
        <f>G189*(1+L189/100)</f>
        <v>0</v>
      </c>
      <c r="N189" s="381">
        <v>0</v>
      </c>
      <c r="O189" s="381">
        <f>ROUND(E189*N189,2)</f>
        <v>0</v>
      </c>
      <c r="P189" s="381">
        <v>0</v>
      </c>
      <c r="Q189" s="381">
        <f>ROUND(E189*P189,2)</f>
        <v>0</v>
      </c>
      <c r="R189" s="383"/>
      <c r="S189" s="383" t="s">
        <v>177</v>
      </c>
      <c r="T189" s="384" t="s">
        <v>178</v>
      </c>
      <c r="U189" s="385">
        <v>0</v>
      </c>
      <c r="V189" s="385">
        <f>ROUND(E189*U189,2)</f>
        <v>0</v>
      </c>
      <c r="W189" s="385"/>
      <c r="X189" s="385" t="s">
        <v>153</v>
      </c>
      <c r="Y189" s="385" t="s">
        <v>154</v>
      </c>
      <c r="Z189" s="386"/>
      <c r="AA189" s="386"/>
      <c r="AB189" s="386"/>
      <c r="AC189" s="386"/>
      <c r="AD189" s="386"/>
      <c r="AE189" s="386"/>
      <c r="AF189" s="386"/>
      <c r="AG189" s="386" t="s">
        <v>155</v>
      </c>
      <c r="AH189" s="386"/>
      <c r="AI189" s="386"/>
      <c r="AJ189" s="386"/>
      <c r="AK189" s="386"/>
      <c r="AL189" s="386"/>
      <c r="AM189" s="386"/>
      <c r="AN189" s="386"/>
      <c r="AO189" s="386"/>
      <c r="AP189" s="386"/>
      <c r="AQ189" s="386"/>
      <c r="AR189" s="386"/>
      <c r="AS189" s="386"/>
      <c r="AT189" s="386"/>
      <c r="AU189" s="386"/>
      <c r="AV189" s="386"/>
      <c r="AW189" s="386"/>
      <c r="AX189" s="386"/>
      <c r="AY189" s="386"/>
      <c r="AZ189" s="386"/>
      <c r="BA189" s="386"/>
      <c r="BB189" s="386"/>
      <c r="BC189" s="386"/>
      <c r="BD189" s="386"/>
      <c r="BE189" s="386"/>
      <c r="BF189" s="386"/>
      <c r="BG189" s="386"/>
      <c r="BH189" s="386"/>
    </row>
    <row r="190" spans="1:60" outlineLevel="2" x14ac:dyDescent="0.25">
      <c r="A190" s="387"/>
      <c r="B190" s="388"/>
      <c r="C190" s="442" t="s">
        <v>528</v>
      </c>
      <c r="D190" s="443"/>
      <c r="E190" s="443"/>
      <c r="F190" s="443"/>
      <c r="G190" s="443"/>
      <c r="H190" s="385"/>
      <c r="I190" s="385"/>
      <c r="J190" s="385"/>
      <c r="K190" s="385"/>
      <c r="L190" s="385"/>
      <c r="M190" s="385"/>
      <c r="N190" s="392"/>
      <c r="O190" s="392"/>
      <c r="P190" s="392"/>
      <c r="Q190" s="392"/>
      <c r="R190" s="385"/>
      <c r="S190" s="385"/>
      <c r="T190" s="385"/>
      <c r="U190" s="385"/>
      <c r="V190" s="385"/>
      <c r="W190" s="385"/>
      <c r="X190" s="385"/>
      <c r="Y190" s="385"/>
      <c r="Z190" s="386"/>
      <c r="AA190" s="386"/>
      <c r="AB190" s="386"/>
      <c r="AC190" s="386"/>
      <c r="AD190" s="386"/>
      <c r="AE190" s="386"/>
      <c r="AF190" s="386"/>
      <c r="AG190" s="386" t="s">
        <v>158</v>
      </c>
      <c r="AH190" s="386"/>
      <c r="AI190" s="386"/>
      <c r="AJ190" s="386"/>
      <c r="AK190" s="386"/>
      <c r="AL190" s="386"/>
      <c r="AM190" s="386"/>
      <c r="AN190" s="386"/>
      <c r="AO190" s="386"/>
      <c r="AP190" s="386"/>
      <c r="AQ190" s="386"/>
      <c r="AR190" s="386"/>
      <c r="AS190" s="386"/>
      <c r="AT190" s="386"/>
      <c r="AU190" s="386"/>
      <c r="AV190" s="386"/>
      <c r="AW190" s="386"/>
      <c r="AX190" s="386"/>
      <c r="AY190" s="386"/>
      <c r="AZ190" s="386"/>
      <c r="BA190" s="386"/>
      <c r="BB190" s="386"/>
      <c r="BC190" s="386"/>
      <c r="BD190" s="386"/>
      <c r="BE190" s="386"/>
      <c r="BF190" s="386"/>
      <c r="BG190" s="386"/>
      <c r="BH190" s="386"/>
    </row>
    <row r="191" spans="1:60" x14ac:dyDescent="0.25">
      <c r="A191" s="369" t="s">
        <v>14</v>
      </c>
      <c r="B191" s="370" t="s">
        <v>72</v>
      </c>
      <c r="C191" s="371" t="s">
        <v>73</v>
      </c>
      <c r="D191" s="372"/>
      <c r="E191" s="373"/>
      <c r="F191" s="374"/>
      <c r="G191" s="374">
        <f>SUMIF(AG192:AG194,"&lt;&gt;NOR",G192:G194)</f>
        <v>0</v>
      </c>
      <c r="H191" s="374"/>
      <c r="I191" s="374">
        <f>SUM(I192:I194)</f>
        <v>0</v>
      </c>
      <c r="J191" s="374"/>
      <c r="K191" s="374">
        <f>SUM(K192:K194)</f>
        <v>180928.52</v>
      </c>
      <c r="L191" s="374"/>
      <c r="M191" s="374">
        <f>SUM(M192:M194)</f>
        <v>0</v>
      </c>
      <c r="N191" s="373"/>
      <c r="O191" s="373">
        <f>SUM(O192:O194)</f>
        <v>0</v>
      </c>
      <c r="P191" s="373"/>
      <c r="Q191" s="373">
        <f>SUM(Q192:Q194)</f>
        <v>0</v>
      </c>
      <c r="R191" s="374"/>
      <c r="S191" s="374"/>
      <c r="T191" s="375"/>
      <c r="U191" s="376"/>
      <c r="V191" s="376">
        <f>SUM(V192:V194)</f>
        <v>131.04</v>
      </c>
      <c r="W191" s="376"/>
      <c r="X191" s="376"/>
      <c r="Y191" s="376"/>
      <c r="AG191" t="s">
        <v>151</v>
      </c>
    </row>
    <row r="192" spans="1:60" outlineLevel="1" x14ac:dyDescent="0.25">
      <c r="A192" s="377">
        <v>60</v>
      </c>
      <c r="B192" s="378" t="s">
        <v>529</v>
      </c>
      <c r="C192" s="379" t="s">
        <v>530</v>
      </c>
      <c r="D192" s="380" t="s">
        <v>22</v>
      </c>
      <c r="E192" s="381">
        <v>351.31751000000003</v>
      </c>
      <c r="F192" s="382"/>
      <c r="G192" s="383">
        <f>ROUND(E192*F192,2)</f>
        <v>0</v>
      </c>
      <c r="H192" s="382">
        <v>0</v>
      </c>
      <c r="I192" s="383">
        <f>ROUND(E192*H192,2)</f>
        <v>0</v>
      </c>
      <c r="J192" s="382">
        <v>515</v>
      </c>
      <c r="K192" s="383">
        <f>ROUND(E192*J192,2)</f>
        <v>180928.52</v>
      </c>
      <c r="L192" s="383">
        <v>21</v>
      </c>
      <c r="M192" s="383">
        <f>G192*(1+L192/100)</f>
        <v>0</v>
      </c>
      <c r="N192" s="381">
        <v>0</v>
      </c>
      <c r="O192" s="381">
        <f>ROUND(E192*N192,2)</f>
        <v>0</v>
      </c>
      <c r="P192" s="381">
        <v>0</v>
      </c>
      <c r="Q192" s="381">
        <f>ROUND(E192*P192,2)</f>
        <v>0</v>
      </c>
      <c r="R192" s="383" t="s">
        <v>184</v>
      </c>
      <c r="S192" s="383" t="s">
        <v>334</v>
      </c>
      <c r="T192" s="384" t="s">
        <v>334</v>
      </c>
      <c r="U192" s="385">
        <v>0.373</v>
      </c>
      <c r="V192" s="385">
        <f>ROUND(E192*U192,2)</f>
        <v>131.04</v>
      </c>
      <c r="W192" s="385"/>
      <c r="X192" s="385" t="s">
        <v>197</v>
      </c>
      <c r="Y192" s="385" t="s">
        <v>154</v>
      </c>
      <c r="Z192" s="386"/>
      <c r="AA192" s="386"/>
      <c r="AB192" s="386"/>
      <c r="AC192" s="386"/>
      <c r="AD192" s="386"/>
      <c r="AE192" s="386"/>
      <c r="AF192" s="386"/>
      <c r="AG192" s="386" t="s">
        <v>198</v>
      </c>
      <c r="AH192" s="386"/>
      <c r="AI192" s="386"/>
      <c r="AJ192" s="386"/>
      <c r="AK192" s="386"/>
      <c r="AL192" s="386"/>
      <c r="AM192" s="386"/>
      <c r="AN192" s="386"/>
      <c r="AO192" s="386"/>
      <c r="AP192" s="386"/>
      <c r="AQ192" s="386"/>
      <c r="AR192" s="386"/>
      <c r="AS192" s="386"/>
      <c r="AT192" s="386"/>
      <c r="AU192" s="386"/>
      <c r="AV192" s="386"/>
      <c r="AW192" s="386"/>
      <c r="AX192" s="386"/>
      <c r="AY192" s="386"/>
      <c r="AZ192" s="386"/>
      <c r="BA192" s="386"/>
      <c r="BB192" s="386"/>
      <c r="BC192" s="386"/>
      <c r="BD192" s="386"/>
      <c r="BE192" s="386"/>
      <c r="BF192" s="386"/>
      <c r="BG192" s="386"/>
      <c r="BH192" s="386"/>
    </row>
    <row r="193" spans="1:60" outlineLevel="2" x14ac:dyDescent="0.25">
      <c r="A193" s="387"/>
      <c r="B193" s="388"/>
      <c r="C193" s="440" t="s">
        <v>531</v>
      </c>
      <c r="D193" s="441"/>
      <c r="E193" s="441"/>
      <c r="F193" s="441"/>
      <c r="G193" s="441"/>
      <c r="H193" s="385"/>
      <c r="I193" s="385"/>
      <c r="J193" s="385"/>
      <c r="K193" s="385"/>
      <c r="L193" s="385"/>
      <c r="M193" s="385"/>
      <c r="N193" s="392"/>
      <c r="O193" s="392"/>
      <c r="P193" s="392"/>
      <c r="Q193" s="392"/>
      <c r="R193" s="385"/>
      <c r="S193" s="385"/>
      <c r="T193" s="385"/>
      <c r="U193" s="385"/>
      <c r="V193" s="385"/>
      <c r="W193" s="385"/>
      <c r="X193" s="385"/>
      <c r="Y193" s="385"/>
      <c r="Z193" s="386"/>
      <c r="AA193" s="386"/>
      <c r="AB193" s="386"/>
      <c r="AC193" s="386"/>
      <c r="AD193" s="386"/>
      <c r="AE193" s="386"/>
      <c r="AF193" s="386"/>
      <c r="AG193" s="386" t="s">
        <v>156</v>
      </c>
      <c r="AH193" s="386"/>
      <c r="AI193" s="386"/>
      <c r="AJ193" s="386"/>
      <c r="AK193" s="386"/>
      <c r="AL193" s="386"/>
      <c r="AM193" s="386"/>
      <c r="AN193" s="386"/>
      <c r="AO193" s="386"/>
      <c r="AP193" s="386"/>
      <c r="AQ193" s="386"/>
      <c r="AR193" s="386"/>
      <c r="AS193" s="386"/>
      <c r="AT193" s="386"/>
      <c r="AU193" s="386"/>
      <c r="AV193" s="386"/>
      <c r="AW193" s="386"/>
      <c r="AX193" s="386"/>
      <c r="AY193" s="386"/>
      <c r="AZ193" s="386"/>
      <c r="BA193" s="393" t="str">
        <f>C193</f>
        <v>svařovaných (vodovody, plynovody, teplovody, shybky, produktovody - 827 1.2, 827 2.2, 827 4.2, 827 5.2, 827 6.2) včetně drobných objektů,</v>
      </c>
      <c r="BB193" s="386"/>
      <c r="BC193" s="386"/>
      <c r="BD193" s="386"/>
      <c r="BE193" s="386"/>
      <c r="BF193" s="386"/>
      <c r="BG193" s="386"/>
      <c r="BH193" s="386"/>
    </row>
    <row r="194" spans="1:60" outlineLevel="2" x14ac:dyDescent="0.25">
      <c r="A194" s="387"/>
      <c r="B194" s="388"/>
      <c r="C194" s="438" t="s">
        <v>532</v>
      </c>
      <c r="D194" s="439"/>
      <c r="E194" s="439"/>
      <c r="F194" s="439"/>
      <c r="G194" s="439"/>
      <c r="H194" s="385"/>
      <c r="I194" s="385"/>
      <c r="J194" s="385"/>
      <c r="K194" s="385"/>
      <c r="L194" s="385"/>
      <c r="M194" s="385"/>
      <c r="N194" s="392"/>
      <c r="O194" s="392"/>
      <c r="P194" s="392"/>
      <c r="Q194" s="392"/>
      <c r="R194" s="385"/>
      <c r="S194" s="385"/>
      <c r="T194" s="385"/>
      <c r="U194" s="385"/>
      <c r="V194" s="385"/>
      <c r="W194" s="385"/>
      <c r="X194" s="385"/>
      <c r="Y194" s="385"/>
      <c r="Z194" s="386"/>
      <c r="AA194" s="386"/>
      <c r="AB194" s="386"/>
      <c r="AC194" s="386"/>
      <c r="AD194" s="386"/>
      <c r="AE194" s="386"/>
      <c r="AF194" s="386"/>
      <c r="AG194" s="386" t="s">
        <v>158</v>
      </c>
      <c r="AH194" s="386"/>
      <c r="AI194" s="386"/>
      <c r="AJ194" s="386"/>
      <c r="AK194" s="386"/>
      <c r="AL194" s="386"/>
      <c r="AM194" s="386"/>
      <c r="AN194" s="386"/>
      <c r="AO194" s="386"/>
      <c r="AP194" s="386"/>
      <c r="AQ194" s="386"/>
      <c r="AR194" s="386"/>
      <c r="AS194" s="386"/>
      <c r="AT194" s="386"/>
      <c r="AU194" s="386"/>
      <c r="AV194" s="386"/>
      <c r="AW194" s="386"/>
      <c r="AX194" s="386"/>
      <c r="AY194" s="386"/>
      <c r="AZ194" s="386"/>
      <c r="BA194" s="386"/>
      <c r="BB194" s="386"/>
      <c r="BC194" s="386"/>
      <c r="BD194" s="386"/>
      <c r="BE194" s="386"/>
      <c r="BF194" s="386"/>
      <c r="BG194" s="386"/>
      <c r="BH194" s="386"/>
    </row>
    <row r="195" spans="1:60" x14ac:dyDescent="0.25">
      <c r="A195" s="369" t="s">
        <v>14</v>
      </c>
      <c r="B195" s="370" t="s">
        <v>533</v>
      </c>
      <c r="C195" s="371" t="s">
        <v>534</v>
      </c>
      <c r="D195" s="372"/>
      <c r="E195" s="373"/>
      <c r="F195" s="374"/>
      <c r="G195" s="374">
        <f>SUMIF(AG196:AG197,"&lt;&gt;NOR",G196:G197)</f>
        <v>0</v>
      </c>
      <c r="H195" s="374"/>
      <c r="I195" s="374">
        <f>SUM(I196:I197)</f>
        <v>0</v>
      </c>
      <c r="J195" s="374"/>
      <c r="K195" s="374">
        <f>SUM(K196:K197)</f>
        <v>3958.41</v>
      </c>
      <c r="L195" s="374"/>
      <c r="M195" s="374">
        <f>SUM(M196:M197)</f>
        <v>0</v>
      </c>
      <c r="N195" s="373"/>
      <c r="O195" s="373">
        <f>SUM(O196:O197)</f>
        <v>0</v>
      </c>
      <c r="P195" s="373"/>
      <c r="Q195" s="373">
        <f>SUM(Q196:Q197)</f>
        <v>0.61</v>
      </c>
      <c r="R195" s="374"/>
      <c r="S195" s="374"/>
      <c r="T195" s="375"/>
      <c r="U195" s="376"/>
      <c r="V195" s="376">
        <f>SUM(V196:V197)</f>
        <v>6.33</v>
      </c>
      <c r="W195" s="376"/>
      <c r="X195" s="376"/>
      <c r="Y195" s="376"/>
      <c r="AG195" t="s">
        <v>151</v>
      </c>
    </row>
    <row r="196" spans="1:60" outlineLevel="1" x14ac:dyDescent="0.25">
      <c r="A196" s="377">
        <v>61</v>
      </c>
      <c r="B196" s="378" t="s">
        <v>535</v>
      </c>
      <c r="C196" s="379" t="s">
        <v>536</v>
      </c>
      <c r="D196" s="380" t="s">
        <v>537</v>
      </c>
      <c r="E196" s="381">
        <v>158.33626974092556</v>
      </c>
      <c r="F196" s="382"/>
      <c r="G196" s="383">
        <f>ROUND(E196*F196,2)</f>
        <v>0</v>
      </c>
      <c r="H196" s="382">
        <v>0</v>
      </c>
      <c r="I196" s="383">
        <f>ROUND(E196*H196,2)</f>
        <v>0</v>
      </c>
      <c r="J196" s="382">
        <v>25</v>
      </c>
      <c r="K196" s="383">
        <f>ROUND(E196*J196,2)</f>
        <v>3958.41</v>
      </c>
      <c r="L196" s="383">
        <v>21</v>
      </c>
      <c r="M196" s="383">
        <f>G196*(1+L196/100)</f>
        <v>0</v>
      </c>
      <c r="N196" s="381">
        <v>0</v>
      </c>
      <c r="O196" s="381">
        <f>ROUND(E196*N196,2)</f>
        <v>0</v>
      </c>
      <c r="P196" s="381">
        <v>3.8300000000000001E-3</v>
      </c>
      <c r="Q196" s="381">
        <f>ROUND(E196*P196,2)</f>
        <v>0.61</v>
      </c>
      <c r="R196" s="383"/>
      <c r="S196" s="383" t="s">
        <v>177</v>
      </c>
      <c r="T196" s="384" t="s">
        <v>178</v>
      </c>
      <c r="U196" s="385">
        <v>0.04</v>
      </c>
      <c r="V196" s="385">
        <f>ROUND(E196*U196,2)</f>
        <v>6.33</v>
      </c>
      <c r="W196" s="385"/>
      <c r="X196" s="385" t="s">
        <v>153</v>
      </c>
      <c r="Y196" s="385" t="s">
        <v>154</v>
      </c>
      <c r="Z196" s="386"/>
      <c r="AA196" s="386"/>
      <c r="AB196" s="386"/>
      <c r="AC196" s="386"/>
      <c r="AD196" s="386"/>
      <c r="AE196" s="386"/>
      <c r="AF196" s="386"/>
      <c r="AG196" s="386" t="s">
        <v>155</v>
      </c>
      <c r="AH196" s="386"/>
      <c r="AI196" s="386"/>
      <c r="AJ196" s="386"/>
      <c r="AK196" s="386"/>
      <c r="AL196" s="386"/>
      <c r="AM196" s="386"/>
      <c r="AN196" s="386"/>
      <c r="AO196" s="386"/>
      <c r="AP196" s="386"/>
      <c r="AQ196" s="386"/>
      <c r="AR196" s="386"/>
      <c r="AS196" s="386"/>
      <c r="AT196" s="386"/>
      <c r="AU196" s="386"/>
      <c r="AV196" s="386"/>
      <c r="AW196" s="386"/>
      <c r="AX196" s="386"/>
      <c r="AY196" s="386"/>
      <c r="AZ196" s="386"/>
      <c r="BA196" s="386"/>
      <c r="BB196" s="386"/>
      <c r="BC196" s="386"/>
      <c r="BD196" s="386"/>
      <c r="BE196" s="386"/>
      <c r="BF196" s="386"/>
      <c r="BG196" s="386"/>
      <c r="BH196" s="386"/>
    </row>
    <row r="197" spans="1:60" outlineLevel="2" x14ac:dyDescent="0.25">
      <c r="A197" s="387"/>
      <c r="B197" s="388"/>
      <c r="C197" s="389" t="s">
        <v>560</v>
      </c>
      <c r="D197" s="390"/>
      <c r="E197" s="391">
        <v>158.33626974092556</v>
      </c>
      <c r="F197" s="385"/>
      <c r="G197" s="385"/>
      <c r="H197" s="385"/>
      <c r="I197" s="385"/>
      <c r="J197" s="385"/>
      <c r="K197" s="385"/>
      <c r="L197" s="385"/>
      <c r="M197" s="385"/>
      <c r="N197" s="392"/>
      <c r="O197" s="392"/>
      <c r="P197" s="392"/>
      <c r="Q197" s="392"/>
      <c r="R197" s="385"/>
      <c r="S197" s="385"/>
      <c r="T197" s="385"/>
      <c r="U197" s="385"/>
      <c r="V197" s="385"/>
      <c r="W197" s="385"/>
      <c r="X197" s="385"/>
      <c r="Y197" s="385"/>
      <c r="Z197" s="386"/>
      <c r="AA197" s="386"/>
      <c r="AB197" s="386"/>
      <c r="AC197" s="386"/>
      <c r="AD197" s="386"/>
      <c r="AE197" s="386"/>
      <c r="AF197" s="386"/>
      <c r="AG197" s="386" t="s">
        <v>157</v>
      </c>
      <c r="AH197" s="386">
        <v>0</v>
      </c>
      <c r="AI197" s="386"/>
      <c r="AJ197" s="386"/>
      <c r="AK197" s="386"/>
      <c r="AL197" s="386"/>
      <c r="AM197" s="386"/>
      <c r="AN197" s="386"/>
      <c r="AO197" s="386"/>
      <c r="AP197" s="386"/>
      <c r="AQ197" s="386"/>
      <c r="AR197" s="386"/>
      <c r="AS197" s="386"/>
      <c r="AT197" s="386"/>
      <c r="AU197" s="386"/>
      <c r="AV197" s="386"/>
      <c r="AW197" s="386"/>
      <c r="AX197" s="386"/>
      <c r="AY197" s="386"/>
      <c r="AZ197" s="386"/>
      <c r="BA197" s="386"/>
      <c r="BB197" s="386"/>
      <c r="BC197" s="386"/>
      <c r="BD197" s="386"/>
      <c r="BE197" s="386"/>
      <c r="BF197" s="386"/>
      <c r="BG197" s="386"/>
      <c r="BH197" s="386"/>
    </row>
    <row r="198" spans="1:60" x14ac:dyDescent="0.25">
      <c r="A198" s="369" t="s">
        <v>14</v>
      </c>
      <c r="B198" s="370" t="s">
        <v>27</v>
      </c>
      <c r="C198" s="371" t="s">
        <v>28</v>
      </c>
      <c r="D198" s="372"/>
      <c r="E198" s="373"/>
      <c r="F198" s="374"/>
      <c r="G198" s="374">
        <f>SUMIF(AG199:AG227,"&lt;&gt;NOR",G199:G227)</f>
        <v>0</v>
      </c>
      <c r="H198" s="374"/>
      <c r="I198" s="374">
        <f>SUM(I199:I227)</f>
        <v>332.16</v>
      </c>
      <c r="J198" s="374"/>
      <c r="K198" s="374">
        <f>SUM(K199:K227)</f>
        <v>244429.51</v>
      </c>
      <c r="L198" s="374"/>
      <c r="M198" s="374">
        <f>SUM(M199:M227)</f>
        <v>0</v>
      </c>
      <c r="N198" s="373"/>
      <c r="O198" s="373">
        <f>SUM(O199:O227)</f>
        <v>0.02</v>
      </c>
      <c r="P198" s="373"/>
      <c r="Q198" s="373">
        <f>SUM(Q199:Q227)</f>
        <v>32.020000000000003</v>
      </c>
      <c r="R198" s="374"/>
      <c r="S198" s="374"/>
      <c r="T198" s="375"/>
      <c r="U198" s="376"/>
      <c r="V198" s="376">
        <f>SUM(V199:V227)</f>
        <v>1.39</v>
      </c>
      <c r="W198" s="376"/>
      <c r="X198" s="376"/>
      <c r="Y198" s="376"/>
      <c r="AG198" t="s">
        <v>151</v>
      </c>
    </row>
    <row r="199" spans="1:60" ht="34.200000000000003" customHeight="1" outlineLevel="1" x14ac:dyDescent="0.25">
      <c r="A199" s="377">
        <v>62</v>
      </c>
      <c r="B199" s="378" t="s">
        <v>541</v>
      </c>
      <c r="C199" s="396" t="s">
        <v>557</v>
      </c>
      <c r="D199" s="397" t="s">
        <v>527</v>
      </c>
      <c r="E199" s="398">
        <v>32</v>
      </c>
      <c r="F199" s="399"/>
      <c r="G199" s="400">
        <f>ROUND(E199*F199,2)</f>
        <v>0</v>
      </c>
      <c r="H199" s="399">
        <v>10.38</v>
      </c>
      <c r="I199" s="400">
        <f>ROUND(E199*H199,2)</f>
        <v>332.16</v>
      </c>
      <c r="J199" s="399">
        <v>21.02</v>
      </c>
      <c r="K199" s="400">
        <f>ROUND(E199*J199,2)</f>
        <v>672.64</v>
      </c>
      <c r="L199" s="400">
        <v>21</v>
      </c>
      <c r="M199" s="400">
        <f>G199*(1+L199/100)</f>
        <v>0</v>
      </c>
      <c r="N199" s="398">
        <v>5.0000000000000002E-5</v>
      </c>
      <c r="O199" s="398">
        <f>ROUND(E199*N199,2)</f>
        <v>0</v>
      </c>
      <c r="P199" s="398">
        <v>1</v>
      </c>
      <c r="Q199" s="398">
        <f>ROUND(E199*P199,2)</f>
        <v>32</v>
      </c>
      <c r="R199" s="383" t="s">
        <v>199</v>
      </c>
      <c r="S199" s="383" t="s">
        <v>177</v>
      </c>
      <c r="T199" s="384" t="s">
        <v>178</v>
      </c>
      <c r="U199" s="385">
        <v>0.03</v>
      </c>
      <c r="V199" s="385">
        <f>ROUND(E199*U199,2)</f>
        <v>0.96</v>
      </c>
      <c r="W199" s="385"/>
      <c r="X199" s="385" t="s">
        <v>153</v>
      </c>
      <c r="Y199" s="385" t="s">
        <v>154</v>
      </c>
      <c r="Z199" s="386"/>
      <c r="AA199" s="386"/>
      <c r="AB199" s="386"/>
      <c r="AC199" s="386"/>
      <c r="AD199" s="386"/>
      <c r="AE199" s="386"/>
      <c r="AF199" s="386"/>
      <c r="AG199" s="386" t="s">
        <v>155</v>
      </c>
      <c r="AH199" s="386"/>
      <c r="AI199" s="386"/>
      <c r="AJ199" s="386"/>
      <c r="AK199" s="386"/>
      <c r="AL199" s="386"/>
      <c r="AM199" s="386"/>
      <c r="AN199" s="386"/>
      <c r="AO199" s="386"/>
      <c r="AP199" s="386"/>
      <c r="AQ199" s="386"/>
      <c r="AR199" s="386"/>
      <c r="AS199" s="386"/>
      <c r="AT199" s="386"/>
      <c r="AU199" s="386"/>
      <c r="AV199" s="386"/>
      <c r="AW199" s="386"/>
      <c r="AX199" s="386"/>
      <c r="AY199" s="386"/>
      <c r="AZ199" s="386"/>
      <c r="BA199" s="386"/>
      <c r="BB199" s="386"/>
      <c r="BC199" s="386"/>
      <c r="BD199" s="386"/>
      <c r="BE199" s="386"/>
      <c r="BF199" s="386"/>
      <c r="BG199" s="386"/>
      <c r="BH199" s="386"/>
    </row>
    <row r="200" spans="1:60" ht="24" customHeight="1" outlineLevel="1" x14ac:dyDescent="0.25">
      <c r="A200" s="387"/>
      <c r="B200" s="388"/>
      <c r="C200" s="442" t="s">
        <v>716</v>
      </c>
      <c r="D200" s="443"/>
      <c r="E200" s="443"/>
      <c r="F200" s="443"/>
      <c r="G200" s="443"/>
      <c r="H200" s="385"/>
      <c r="I200" s="385"/>
      <c r="J200" s="385"/>
      <c r="K200" s="385"/>
      <c r="L200" s="385"/>
      <c r="M200" s="385"/>
      <c r="N200" s="392"/>
      <c r="O200" s="392"/>
      <c r="P200" s="392"/>
      <c r="Q200" s="392"/>
      <c r="R200" s="385"/>
      <c r="S200" s="385"/>
      <c r="T200" s="385"/>
      <c r="U200" s="385"/>
      <c r="V200" s="385"/>
      <c r="W200" s="385"/>
      <c r="X200" s="385"/>
      <c r="Y200" s="385"/>
      <c r="Z200" s="386"/>
      <c r="AA200" s="386"/>
      <c r="AB200" s="386"/>
      <c r="AC200" s="386"/>
      <c r="AD200" s="386"/>
      <c r="AE200" s="386"/>
      <c r="AF200" s="386"/>
      <c r="AG200" s="386"/>
      <c r="AH200" s="386"/>
      <c r="AI200" s="386"/>
      <c r="AJ200" s="386"/>
      <c r="AK200" s="386"/>
      <c r="AL200" s="386"/>
      <c r="AM200" s="386"/>
      <c r="AN200" s="386"/>
      <c r="AO200" s="386"/>
      <c r="AP200" s="386"/>
      <c r="AQ200" s="386"/>
      <c r="AR200" s="386"/>
      <c r="AS200" s="386"/>
      <c r="AT200" s="386"/>
      <c r="AU200" s="386"/>
      <c r="AV200" s="386"/>
      <c r="AW200" s="386"/>
      <c r="AX200" s="386"/>
      <c r="AY200" s="386"/>
      <c r="AZ200" s="386"/>
      <c r="BA200" s="386"/>
      <c r="BB200" s="386"/>
      <c r="BC200" s="386"/>
      <c r="BD200" s="386"/>
      <c r="BE200" s="386"/>
      <c r="BF200" s="386"/>
      <c r="BG200" s="386"/>
      <c r="BH200" s="386"/>
    </row>
    <row r="201" spans="1:60" outlineLevel="1" x14ac:dyDescent="0.25">
      <c r="A201" s="377">
        <v>63</v>
      </c>
      <c r="B201" s="378" t="s">
        <v>538</v>
      </c>
      <c r="C201" s="379" t="s">
        <v>539</v>
      </c>
      <c r="D201" s="380" t="s">
        <v>18</v>
      </c>
      <c r="E201" s="381">
        <v>2.5350000000000001</v>
      </c>
      <c r="F201" s="382"/>
      <c r="G201" s="383">
        <f>ROUND(E201*F201,2)</f>
        <v>0</v>
      </c>
      <c r="H201" s="382">
        <v>0</v>
      </c>
      <c r="I201" s="383">
        <f>ROUND(E201*H201,2)</f>
        <v>0</v>
      </c>
      <c r="J201" s="382">
        <v>122</v>
      </c>
      <c r="K201" s="383">
        <f>ROUND(E201*J201,2)</f>
        <v>309.27</v>
      </c>
      <c r="L201" s="383">
        <v>21</v>
      </c>
      <c r="M201" s="383">
        <f>G201*(1+L201/100)</f>
        <v>0</v>
      </c>
      <c r="N201" s="381">
        <v>0</v>
      </c>
      <c r="O201" s="381">
        <f>ROUND(E201*N201,2)</f>
        <v>0</v>
      </c>
      <c r="P201" s="381">
        <v>8.9999999999999993E-3</v>
      </c>
      <c r="Q201" s="381">
        <f>ROUND(E201*P201,2)</f>
        <v>0.02</v>
      </c>
      <c r="R201" s="383"/>
      <c r="S201" s="383" t="s">
        <v>334</v>
      </c>
      <c r="T201" s="384" t="s">
        <v>334</v>
      </c>
      <c r="U201" s="385">
        <v>0.17</v>
      </c>
      <c r="V201" s="385">
        <f>ROUND(E201*U201,2)</f>
        <v>0.43</v>
      </c>
      <c r="W201" s="385"/>
      <c r="X201" s="385" t="s">
        <v>153</v>
      </c>
      <c r="Y201" s="385" t="s">
        <v>154</v>
      </c>
      <c r="Z201" s="386"/>
      <c r="AA201" s="386"/>
      <c r="AB201" s="386"/>
      <c r="AC201" s="386"/>
      <c r="AD201" s="386"/>
      <c r="AE201" s="386"/>
      <c r="AF201" s="386"/>
      <c r="AG201" s="386" t="s">
        <v>155</v>
      </c>
      <c r="AH201" s="386"/>
      <c r="AI201" s="386"/>
      <c r="AJ201" s="386"/>
      <c r="AK201" s="386"/>
      <c r="AL201" s="386"/>
      <c r="AM201" s="386"/>
      <c r="AN201" s="386"/>
      <c r="AO201" s="386"/>
      <c r="AP201" s="386"/>
      <c r="AQ201" s="386"/>
      <c r="AR201" s="386"/>
      <c r="AS201" s="386"/>
      <c r="AT201" s="386"/>
      <c r="AU201" s="386"/>
      <c r="AV201" s="386"/>
      <c r="AW201" s="386"/>
      <c r="AX201" s="386"/>
      <c r="AY201" s="386"/>
      <c r="AZ201" s="386"/>
      <c r="BA201" s="386"/>
      <c r="BB201" s="386"/>
      <c r="BC201" s="386"/>
      <c r="BD201" s="386"/>
      <c r="BE201" s="386"/>
      <c r="BF201" s="386"/>
      <c r="BG201" s="386"/>
      <c r="BH201" s="386"/>
    </row>
    <row r="202" spans="1:60" outlineLevel="2" x14ac:dyDescent="0.25">
      <c r="A202" s="387"/>
      <c r="B202" s="388"/>
      <c r="C202" s="389" t="s">
        <v>540</v>
      </c>
      <c r="D202" s="390"/>
      <c r="E202" s="391">
        <v>2.5350000000000001</v>
      </c>
      <c r="F202" s="385"/>
      <c r="G202" s="385"/>
      <c r="H202" s="385"/>
      <c r="I202" s="385"/>
      <c r="J202" s="385"/>
      <c r="K202" s="385"/>
      <c r="L202" s="385"/>
      <c r="M202" s="385"/>
      <c r="N202" s="392"/>
      <c r="O202" s="392"/>
      <c r="P202" s="392"/>
      <c r="Q202" s="392"/>
      <c r="R202" s="385"/>
      <c r="S202" s="385"/>
      <c r="T202" s="385"/>
      <c r="U202" s="385"/>
      <c r="V202" s="385"/>
      <c r="W202" s="385"/>
      <c r="X202" s="385"/>
      <c r="Y202" s="385"/>
      <c r="Z202" s="386"/>
      <c r="AA202" s="386"/>
      <c r="AB202" s="386"/>
      <c r="AC202" s="386"/>
      <c r="AD202" s="386"/>
      <c r="AE202" s="386"/>
      <c r="AF202" s="386"/>
      <c r="AG202" s="386" t="s">
        <v>157</v>
      </c>
      <c r="AH202" s="386">
        <v>0</v>
      </c>
      <c r="AI202" s="386"/>
      <c r="AJ202" s="386"/>
      <c r="AK202" s="386"/>
      <c r="AL202" s="386"/>
      <c r="AM202" s="386"/>
      <c r="AN202" s="386"/>
      <c r="AO202" s="386"/>
      <c r="AP202" s="386"/>
      <c r="AQ202" s="386"/>
      <c r="AR202" s="386"/>
      <c r="AS202" s="386"/>
      <c r="AT202" s="386"/>
      <c r="AU202" s="386"/>
      <c r="AV202" s="386"/>
      <c r="AW202" s="386"/>
      <c r="AX202" s="386"/>
      <c r="AY202" s="386"/>
      <c r="AZ202" s="386"/>
      <c r="BA202" s="386"/>
      <c r="BB202" s="386"/>
      <c r="BC202" s="386"/>
      <c r="BD202" s="386"/>
      <c r="BE202" s="386"/>
      <c r="BF202" s="386"/>
      <c r="BG202" s="386"/>
      <c r="BH202" s="386"/>
    </row>
    <row r="203" spans="1:60" outlineLevel="1" x14ac:dyDescent="0.25">
      <c r="A203" s="377">
        <v>64</v>
      </c>
      <c r="B203" s="378" t="s">
        <v>558</v>
      </c>
      <c r="C203" s="379" t="s">
        <v>542</v>
      </c>
      <c r="D203" s="380" t="s">
        <v>426</v>
      </c>
      <c r="E203" s="381">
        <v>1</v>
      </c>
      <c r="F203" s="382"/>
      <c r="G203" s="383">
        <f>ROUND(E203*F203,2)</f>
        <v>0</v>
      </c>
      <c r="H203" s="382">
        <v>0</v>
      </c>
      <c r="I203" s="383">
        <f>ROUND(E203*H203,2)</f>
        <v>0</v>
      </c>
      <c r="J203" s="382">
        <v>0</v>
      </c>
      <c r="K203" s="383">
        <f>ROUND(E203*J203,2)</f>
        <v>0</v>
      </c>
      <c r="L203" s="383">
        <v>21</v>
      </c>
      <c r="M203" s="383">
        <f>G203*(1+L203/100)</f>
        <v>0</v>
      </c>
      <c r="N203" s="381">
        <v>0</v>
      </c>
      <c r="O203" s="381">
        <f>ROUND(E203*N203,2)</f>
        <v>0</v>
      </c>
      <c r="P203" s="381">
        <v>0</v>
      </c>
      <c r="Q203" s="381">
        <f>ROUND(E203*P203,2)</f>
        <v>0</v>
      </c>
      <c r="R203" s="383"/>
      <c r="S203" s="383" t="s">
        <v>177</v>
      </c>
      <c r="T203" s="384" t="s">
        <v>178</v>
      </c>
      <c r="U203" s="385">
        <v>0</v>
      </c>
      <c r="V203" s="385">
        <f>ROUND(E203*U203,2)</f>
        <v>0</v>
      </c>
      <c r="W203" s="385"/>
      <c r="X203" s="385" t="s">
        <v>153</v>
      </c>
      <c r="Y203" s="385" t="s">
        <v>154</v>
      </c>
      <c r="Z203" s="386"/>
      <c r="AA203" s="386"/>
      <c r="AB203" s="386"/>
      <c r="AC203" s="386"/>
      <c r="AD203" s="386"/>
      <c r="AE203" s="386"/>
      <c r="AF203" s="386"/>
      <c r="AG203" s="386" t="s">
        <v>155</v>
      </c>
      <c r="AH203" s="386"/>
      <c r="AI203" s="386"/>
      <c r="AJ203" s="386"/>
      <c r="AK203" s="386"/>
      <c r="AL203" s="386"/>
      <c r="AM203" s="386"/>
      <c r="AN203" s="386"/>
      <c r="AO203" s="386"/>
      <c r="AP203" s="386"/>
      <c r="AQ203" s="386"/>
      <c r="AR203" s="386"/>
      <c r="AS203" s="386"/>
      <c r="AT203" s="386"/>
      <c r="AU203" s="386"/>
      <c r="AV203" s="386"/>
      <c r="AW203" s="386"/>
      <c r="AX203" s="386"/>
      <c r="AY203" s="386"/>
      <c r="AZ203" s="386"/>
      <c r="BA203" s="386"/>
      <c r="BB203" s="386"/>
      <c r="BC203" s="386"/>
      <c r="BD203" s="386"/>
      <c r="BE203" s="386"/>
      <c r="BF203" s="386"/>
      <c r="BG203" s="386"/>
      <c r="BH203" s="386"/>
    </row>
    <row r="204" spans="1:60" ht="22.2" customHeight="1" outlineLevel="2" x14ac:dyDescent="0.25">
      <c r="A204" s="387"/>
      <c r="B204" s="388"/>
      <c r="C204" s="442" t="s">
        <v>564</v>
      </c>
      <c r="D204" s="443"/>
      <c r="E204" s="443"/>
      <c r="F204" s="443"/>
      <c r="G204" s="443"/>
      <c r="H204" s="385"/>
      <c r="I204" s="385"/>
      <c r="J204" s="385"/>
      <c r="K204" s="385"/>
      <c r="L204" s="385"/>
      <c r="M204" s="385"/>
      <c r="N204" s="392"/>
      <c r="O204" s="392"/>
      <c r="P204" s="392"/>
      <c r="Q204" s="392"/>
      <c r="R204" s="385"/>
      <c r="S204" s="385"/>
      <c r="T204" s="385"/>
      <c r="U204" s="385"/>
      <c r="V204" s="385"/>
      <c r="W204" s="385"/>
      <c r="X204" s="385"/>
      <c r="Y204" s="385"/>
      <c r="Z204" s="386"/>
      <c r="AA204" s="386"/>
      <c r="AB204" s="386"/>
      <c r="AC204" s="386"/>
      <c r="AD204" s="386"/>
      <c r="AE204" s="386"/>
      <c r="AF204" s="386"/>
      <c r="AG204" s="386" t="s">
        <v>158</v>
      </c>
      <c r="AH204" s="386"/>
      <c r="AI204" s="386"/>
      <c r="AJ204" s="386"/>
      <c r="AK204" s="386"/>
      <c r="AL204" s="386"/>
      <c r="AM204" s="386"/>
      <c r="AN204" s="386"/>
      <c r="AO204" s="386"/>
      <c r="AP204" s="386"/>
      <c r="AQ204" s="386"/>
      <c r="AR204" s="386"/>
      <c r="AS204" s="386"/>
      <c r="AT204" s="386"/>
      <c r="AU204" s="386"/>
      <c r="AV204" s="386"/>
      <c r="AW204" s="386"/>
      <c r="AX204" s="386"/>
      <c r="AY204" s="386"/>
      <c r="AZ204" s="386"/>
      <c r="BA204" s="393" t="str">
        <f>C204</f>
        <v>Materiálové řešení i povrchové úprvy kompletizované konstrukce uskladňovací nádrže kalu jsou popsány v rámci její technické specifikace v konstrukční části dokumentace, jejíž součásí je výkaz materiálu - viz příloha D.1.2-01</v>
      </c>
      <c r="BB204" s="386"/>
      <c r="BC204" s="386"/>
      <c r="BD204" s="386"/>
      <c r="BE204" s="386"/>
      <c r="BF204" s="386"/>
      <c r="BG204" s="386"/>
      <c r="BH204" s="386"/>
    </row>
    <row r="205" spans="1:60" ht="13.2" customHeight="1" outlineLevel="3" x14ac:dyDescent="0.25">
      <c r="A205" s="387"/>
      <c r="B205" s="388"/>
      <c r="C205" s="438" t="s">
        <v>565</v>
      </c>
      <c r="D205" s="439"/>
      <c r="E205" s="439"/>
      <c r="F205" s="439"/>
      <c r="G205" s="439"/>
      <c r="H205" s="385"/>
      <c r="I205" s="385"/>
      <c r="J205" s="385"/>
      <c r="K205" s="385"/>
      <c r="L205" s="385"/>
      <c r="M205" s="385"/>
      <c r="N205" s="392"/>
      <c r="O205" s="392"/>
      <c r="P205" s="392"/>
      <c r="Q205" s="392"/>
      <c r="R205" s="385"/>
      <c r="S205" s="385"/>
      <c r="T205" s="385"/>
      <c r="U205" s="385"/>
      <c r="V205" s="385"/>
      <c r="W205" s="385"/>
      <c r="X205" s="385"/>
      <c r="Y205" s="385"/>
      <c r="Z205" s="386"/>
      <c r="AA205" s="386"/>
      <c r="AB205" s="386"/>
      <c r="AC205" s="386"/>
      <c r="AD205" s="386"/>
      <c r="AE205" s="386"/>
      <c r="AF205" s="386"/>
      <c r="AG205" s="386" t="s">
        <v>158</v>
      </c>
      <c r="AH205" s="386"/>
      <c r="AI205" s="386"/>
      <c r="AJ205" s="386"/>
      <c r="AK205" s="386"/>
      <c r="AL205" s="386"/>
      <c r="AM205" s="386"/>
      <c r="AN205" s="386"/>
      <c r="AO205" s="386"/>
      <c r="AP205" s="386"/>
      <c r="AQ205" s="386"/>
      <c r="AR205" s="386"/>
      <c r="AS205" s="386"/>
      <c r="AT205" s="386"/>
      <c r="AU205" s="386"/>
      <c r="AV205" s="386"/>
      <c r="AW205" s="386"/>
      <c r="AX205" s="386"/>
      <c r="AY205" s="386"/>
      <c r="AZ205" s="386"/>
      <c r="BA205" s="393" t="str">
        <f>C205</f>
        <v>Kompletní dodávka výrobce, včetně potřebného rozsahu její výrobní dokumentace s návrhem detailního technického řešení a statickým výpočtem.</v>
      </c>
      <c r="BB205" s="386"/>
      <c r="BC205" s="386"/>
      <c r="BD205" s="386"/>
      <c r="BE205" s="386"/>
      <c r="BF205" s="386"/>
      <c r="BG205" s="386"/>
      <c r="BH205" s="386"/>
    </row>
    <row r="206" spans="1:60" outlineLevel="3" x14ac:dyDescent="0.25">
      <c r="A206" s="387"/>
      <c r="B206" s="388"/>
      <c r="C206" s="438" t="s">
        <v>543</v>
      </c>
      <c r="D206" s="439"/>
      <c r="E206" s="439"/>
      <c r="F206" s="439"/>
      <c r="G206" s="439"/>
      <c r="H206" s="385"/>
      <c r="I206" s="385"/>
      <c r="J206" s="385"/>
      <c r="K206" s="385"/>
      <c r="L206" s="385"/>
      <c r="M206" s="385"/>
      <c r="N206" s="392"/>
      <c r="O206" s="392"/>
      <c r="P206" s="392"/>
      <c r="Q206" s="392"/>
      <c r="R206" s="385"/>
      <c r="S206" s="385"/>
      <c r="T206" s="385"/>
      <c r="U206" s="385"/>
      <c r="V206" s="385"/>
      <c r="W206" s="385"/>
      <c r="X206" s="385"/>
      <c r="Y206" s="385"/>
      <c r="Z206" s="386"/>
      <c r="AA206" s="386"/>
      <c r="AB206" s="386"/>
      <c r="AC206" s="386"/>
      <c r="AD206" s="386"/>
      <c r="AE206" s="386"/>
      <c r="AF206" s="386"/>
      <c r="AG206" s="386" t="s">
        <v>158</v>
      </c>
      <c r="AH206" s="386"/>
      <c r="AI206" s="386"/>
      <c r="AJ206" s="386"/>
      <c r="AK206" s="386"/>
      <c r="AL206" s="386"/>
      <c r="AM206" s="386"/>
      <c r="AN206" s="386"/>
      <c r="AO206" s="386"/>
      <c r="AP206" s="386"/>
      <c r="AQ206" s="386"/>
      <c r="AR206" s="386"/>
      <c r="AS206" s="386"/>
      <c r="AT206" s="386"/>
      <c r="AU206" s="386"/>
      <c r="AV206" s="386"/>
      <c r="AW206" s="386"/>
      <c r="AX206" s="386"/>
      <c r="AY206" s="386"/>
      <c r="AZ206" s="386"/>
      <c r="BA206" s="386"/>
      <c r="BB206" s="386"/>
      <c r="BC206" s="386"/>
      <c r="BD206" s="386"/>
      <c r="BE206" s="386"/>
      <c r="BF206" s="386"/>
      <c r="BG206" s="386"/>
      <c r="BH206" s="386"/>
    </row>
    <row r="207" spans="1:60" ht="22.2" customHeight="1" outlineLevel="3" x14ac:dyDescent="0.25">
      <c r="A207" s="387"/>
      <c r="B207" s="388"/>
      <c r="C207" s="438" t="s">
        <v>566</v>
      </c>
      <c r="D207" s="439"/>
      <c r="E207" s="439"/>
      <c r="F207" s="439"/>
      <c r="G207" s="439"/>
      <c r="H207" s="385"/>
      <c r="I207" s="385"/>
      <c r="J207" s="385"/>
      <c r="K207" s="385"/>
      <c r="L207" s="385"/>
      <c r="M207" s="385"/>
      <c r="N207" s="392"/>
      <c r="O207" s="392"/>
      <c r="P207" s="392"/>
      <c r="Q207" s="392"/>
      <c r="R207" s="385"/>
      <c r="S207" s="385"/>
      <c r="T207" s="385"/>
      <c r="U207" s="385"/>
      <c r="V207" s="385"/>
      <c r="W207" s="385"/>
      <c r="X207" s="385"/>
      <c r="Y207" s="385"/>
      <c r="Z207" s="386"/>
      <c r="AA207" s="386"/>
      <c r="AB207" s="386"/>
      <c r="AC207" s="386"/>
      <c r="AD207" s="386"/>
      <c r="AE207" s="386"/>
      <c r="AF207" s="386"/>
      <c r="AG207" s="386" t="s">
        <v>158</v>
      </c>
      <c r="AH207" s="386"/>
      <c r="AI207" s="386"/>
      <c r="AJ207" s="386"/>
      <c r="AK207" s="386"/>
      <c r="AL207" s="386"/>
      <c r="AM207" s="386"/>
      <c r="AN207" s="386"/>
      <c r="AO207" s="386"/>
      <c r="AP207" s="386"/>
      <c r="AQ207" s="386"/>
      <c r="AR207" s="386"/>
      <c r="AS207" s="386"/>
      <c r="AT207" s="386"/>
      <c r="AU207" s="386"/>
      <c r="AV207" s="386"/>
      <c r="AW207" s="386"/>
      <c r="AX207" s="386"/>
      <c r="AY207" s="386"/>
      <c r="AZ207" s="386"/>
      <c r="BA207" s="393" t="str">
        <f>C207</f>
        <v xml:space="preserve"> - dno nádrže O 15,8 m ze svařovaného plechu z oceli třídy S235, tloušťka plechu 6 mm, včetně kónické vypouštěcí jímky s připojovacími hrdly DN 150 a
    DN 200 – 10,0 t</v>
      </c>
      <c r="BB207" s="386"/>
      <c r="BC207" s="386"/>
      <c r="BD207" s="386"/>
      <c r="BE207" s="386"/>
      <c r="BF207" s="386"/>
      <c r="BG207" s="386"/>
      <c r="BH207" s="386"/>
    </row>
    <row r="208" spans="1:60" ht="22.2" customHeight="1" outlineLevel="3" x14ac:dyDescent="0.25">
      <c r="A208" s="387"/>
      <c r="B208" s="388"/>
      <c r="C208" s="438" t="s">
        <v>567</v>
      </c>
      <c r="D208" s="439"/>
      <c r="E208" s="439"/>
      <c r="F208" s="439"/>
      <c r="G208" s="439"/>
      <c r="H208" s="385"/>
      <c r="I208" s="385"/>
      <c r="J208" s="385"/>
      <c r="K208" s="385"/>
      <c r="L208" s="385"/>
      <c r="M208" s="385"/>
      <c r="N208" s="392"/>
      <c r="O208" s="392"/>
      <c r="P208" s="392"/>
      <c r="Q208" s="392"/>
      <c r="R208" s="385"/>
      <c r="S208" s="385"/>
      <c r="T208" s="385"/>
      <c r="U208" s="385"/>
      <c r="V208" s="385"/>
      <c r="W208" s="385"/>
      <c r="X208" s="385"/>
      <c r="Y208" s="385"/>
      <c r="Z208" s="386"/>
      <c r="AA208" s="386"/>
      <c r="AB208" s="386"/>
      <c r="AC208" s="386"/>
      <c r="AD208" s="386"/>
      <c r="AE208" s="386"/>
      <c r="AF208" s="386"/>
      <c r="AG208" s="386" t="s">
        <v>158</v>
      </c>
      <c r="AH208" s="386"/>
      <c r="AI208" s="386"/>
      <c r="AJ208" s="386"/>
      <c r="AK208" s="386"/>
      <c r="AL208" s="386"/>
      <c r="AM208" s="386"/>
      <c r="AN208" s="386"/>
      <c r="AO208" s="386"/>
      <c r="AP208" s="386"/>
      <c r="AQ208" s="386"/>
      <c r="AR208" s="386"/>
      <c r="AS208" s="386"/>
      <c r="AT208" s="386"/>
      <c r="AU208" s="386"/>
      <c r="AV208" s="386"/>
      <c r="AW208" s="386"/>
      <c r="AX208" s="386"/>
      <c r="AY208" s="386"/>
      <c r="AZ208" s="386"/>
      <c r="BA208" s="393" t="str">
        <f>C208</f>
        <v xml:space="preserve"> - plášť nádrže montovaný ze smaltovaných plechů o velikosti 2,82 x 1,48 m z ocelí K300T a S355CCE, tloušťka plechu 3 - 5 mm, tloušťka smaltu 0,4 mm
    +/- 0,1 mm – 15,5 t (plechy tl. 3 mm – 54 ks, plechy tl. 4 mm – 54 ks, plechy tl. 5 mm – 18 ks)</v>
      </c>
      <c r="BB208" s="386"/>
      <c r="BC208" s="386"/>
      <c r="BD208" s="386"/>
      <c r="BE208" s="386"/>
      <c r="BF208" s="386"/>
      <c r="BG208" s="386"/>
      <c r="BH208" s="386"/>
    </row>
    <row r="209" spans="1:60" ht="13.2" customHeight="1" outlineLevel="3" x14ac:dyDescent="0.25">
      <c r="A209" s="387"/>
      <c r="B209" s="388"/>
      <c r="C209" s="438" t="s">
        <v>568</v>
      </c>
      <c r="D209" s="439"/>
      <c r="E209" s="439"/>
      <c r="F209" s="439"/>
      <c r="G209" s="439"/>
      <c r="H209" s="385"/>
      <c r="I209" s="385"/>
      <c r="J209" s="385"/>
      <c r="K209" s="385"/>
      <c r="L209" s="385"/>
      <c r="M209" s="385"/>
      <c r="N209" s="392"/>
      <c r="O209" s="392"/>
      <c r="P209" s="392"/>
      <c r="Q209" s="392"/>
      <c r="R209" s="385"/>
      <c r="S209" s="385"/>
      <c r="T209" s="385"/>
      <c r="U209" s="385"/>
      <c r="V209" s="385"/>
      <c r="W209" s="385"/>
      <c r="X209" s="385"/>
      <c r="Y209" s="385"/>
      <c r="Z209" s="386"/>
      <c r="AA209" s="386"/>
      <c r="AB209" s="386"/>
      <c r="AC209" s="386"/>
      <c r="AD209" s="386"/>
      <c r="AE209" s="386"/>
      <c r="AF209" s="386"/>
      <c r="AG209" s="386" t="s">
        <v>158</v>
      </c>
      <c r="AH209" s="386"/>
      <c r="AI209" s="386"/>
      <c r="AJ209" s="386"/>
      <c r="AK209" s="386"/>
      <c r="AL209" s="386"/>
      <c r="AM209" s="386"/>
      <c r="AN209" s="386"/>
      <c r="AO209" s="386"/>
      <c r="AP209" s="386"/>
      <c r="AQ209" s="386"/>
      <c r="AR209" s="386"/>
      <c r="AS209" s="386"/>
      <c r="AT209" s="386"/>
      <c r="AU209" s="386"/>
      <c r="AV209" s="386"/>
      <c r="AW209" s="386"/>
      <c r="AX209" s="386"/>
      <c r="AY209" s="386"/>
      <c r="AZ209" s="386"/>
      <c r="BA209" s="393" t="str">
        <f>C209</f>
        <v xml:space="preserve"> - výztužné prvky montovaného pláště nádrže ze žárově pozinkované oceli třídy S235, 3x prstenec z úhelníkových profilů L 150 x 90 x10 (54 ks) – 3,0 t</v>
      </c>
      <c r="BB209" s="386"/>
      <c r="BC209" s="386"/>
      <c r="BD209" s="386"/>
      <c r="BE209" s="386"/>
      <c r="BF209" s="386"/>
      <c r="BG209" s="386"/>
      <c r="BH209" s="386"/>
    </row>
    <row r="210" spans="1:60" outlineLevel="3" x14ac:dyDescent="0.25">
      <c r="A210" s="387"/>
      <c r="B210" s="388"/>
      <c r="C210" s="438" t="s">
        <v>569</v>
      </c>
      <c r="D210" s="439"/>
      <c r="E210" s="439"/>
      <c r="F210" s="439"/>
      <c r="G210" s="439"/>
      <c r="H210" s="385"/>
      <c r="I210" s="385"/>
      <c r="J210" s="385"/>
      <c r="K210" s="385"/>
      <c r="L210" s="385"/>
      <c r="M210" s="385"/>
      <c r="N210" s="392"/>
      <c r="O210" s="392"/>
      <c r="P210" s="392"/>
      <c r="Q210" s="392"/>
      <c r="R210" s="385"/>
      <c r="S210" s="385"/>
      <c r="T210" s="385"/>
      <c r="U210" s="385"/>
      <c r="V210" s="385"/>
      <c r="W210" s="385"/>
      <c r="X210" s="385"/>
      <c r="Y210" s="385"/>
      <c r="Z210" s="386"/>
      <c r="AA210" s="386"/>
      <c r="AB210" s="386"/>
      <c r="AC210" s="386"/>
      <c r="AD210" s="386"/>
      <c r="AE210" s="386"/>
      <c r="AF210" s="386"/>
      <c r="AG210" s="386" t="s">
        <v>158</v>
      </c>
      <c r="AH210" s="386"/>
      <c r="AI210" s="386"/>
      <c r="AJ210" s="386"/>
      <c r="AK210" s="386"/>
      <c r="AL210" s="386"/>
      <c r="AM210" s="386"/>
      <c r="AN210" s="386"/>
      <c r="AO210" s="386"/>
      <c r="AP210" s="386"/>
      <c r="AQ210" s="386"/>
      <c r="AR210" s="386"/>
      <c r="AS210" s="386"/>
      <c r="AT210" s="386"/>
      <c r="AU210" s="386"/>
      <c r="AV210" s="386"/>
      <c r="AW210" s="386"/>
      <c r="AX210" s="386"/>
      <c r="AY210" s="386"/>
      <c r="AZ210" s="386"/>
      <c r="BA210" s="393" t="str">
        <f>C210</f>
        <v xml:space="preserve"> - montážní materiál pláště ze žárově pozinkovaných šroubů M12 s poplastovanou vnitřní hlavou a vnější maticí s plastovou krytkou – 9 350 ks</v>
      </c>
      <c r="BB210" s="386"/>
      <c r="BC210" s="386"/>
      <c r="BD210" s="386"/>
      <c r="BE210" s="386"/>
      <c r="BF210" s="386"/>
      <c r="BG210" s="386"/>
      <c r="BH210" s="386"/>
    </row>
    <row r="211" spans="1:60" outlineLevel="3" x14ac:dyDescent="0.25">
      <c r="A211" s="387"/>
      <c r="B211" s="388"/>
      <c r="C211" s="438" t="s">
        <v>570</v>
      </c>
      <c r="D211" s="439"/>
      <c r="E211" s="439"/>
      <c r="F211" s="439"/>
      <c r="G211" s="439"/>
      <c r="H211" s="385"/>
      <c r="I211" s="385"/>
      <c r="J211" s="385"/>
      <c r="K211" s="385"/>
      <c r="L211" s="385"/>
      <c r="M211" s="385"/>
      <c r="N211" s="392"/>
      <c r="O211" s="392"/>
      <c r="P211" s="392"/>
      <c r="Q211" s="392"/>
      <c r="R211" s="385"/>
      <c r="S211" s="385"/>
      <c r="T211" s="385"/>
      <c r="U211" s="385"/>
      <c r="V211" s="385"/>
      <c r="W211" s="385"/>
      <c r="X211" s="385"/>
      <c r="Y211" s="385"/>
      <c r="Z211" s="386"/>
      <c r="AA211" s="386"/>
      <c r="AB211" s="386"/>
      <c r="AC211" s="386"/>
      <c r="AD211" s="386"/>
      <c r="AE211" s="386"/>
      <c r="AF211" s="386"/>
      <c r="AG211" s="386" t="s">
        <v>158</v>
      </c>
      <c r="AH211" s="386"/>
      <c r="AI211" s="386"/>
      <c r="AJ211" s="386"/>
      <c r="AK211" s="386"/>
      <c r="AL211" s="386"/>
      <c r="AM211" s="386"/>
      <c r="AN211" s="386"/>
      <c r="AO211" s="386"/>
      <c r="AP211" s="386"/>
      <c r="AQ211" s="386"/>
      <c r="AR211" s="386"/>
      <c r="AS211" s="386"/>
      <c r="AT211" s="386"/>
      <c r="AU211" s="386"/>
      <c r="AV211" s="386"/>
      <c r="AW211" s="386"/>
      <c r="AX211" s="386"/>
      <c r="AY211" s="386"/>
      <c r="AZ211" s="386"/>
      <c r="BA211" s="386"/>
      <c r="BB211" s="386"/>
      <c r="BC211" s="386"/>
      <c r="BD211" s="386"/>
      <c r="BE211" s="386"/>
      <c r="BF211" s="386"/>
      <c r="BG211" s="386"/>
      <c r="BH211" s="386"/>
    </row>
    <row r="212" spans="1:60" outlineLevel="3" x14ac:dyDescent="0.25">
      <c r="A212" s="387"/>
      <c r="B212" s="388"/>
      <c r="C212" s="438" t="s">
        <v>571</v>
      </c>
      <c r="D212" s="439"/>
      <c r="E212" s="439"/>
      <c r="F212" s="439"/>
      <c r="G212" s="439"/>
      <c r="H212" s="385"/>
      <c r="I212" s="385"/>
      <c r="J212" s="385"/>
      <c r="K212" s="385"/>
      <c r="L212" s="385"/>
      <c r="M212" s="385"/>
      <c r="N212" s="392"/>
      <c r="O212" s="392"/>
      <c r="P212" s="392"/>
      <c r="Q212" s="392"/>
      <c r="R212" s="385"/>
      <c r="S212" s="385"/>
      <c r="T212" s="385"/>
      <c r="U212" s="385"/>
      <c r="V212" s="385"/>
      <c r="W212" s="385"/>
      <c r="X212" s="385"/>
      <c r="Y212" s="385"/>
      <c r="Z212" s="386"/>
      <c r="AA212" s="386"/>
      <c r="AB212" s="386"/>
      <c r="AC212" s="386"/>
      <c r="AD212" s="386"/>
      <c r="AE212" s="386"/>
      <c r="AF212" s="386"/>
      <c r="AG212" s="386" t="s">
        <v>158</v>
      </c>
      <c r="AH212" s="386"/>
      <c r="AI212" s="386"/>
      <c r="AJ212" s="386"/>
      <c r="AK212" s="386"/>
      <c r="AL212" s="386"/>
      <c r="AM212" s="386"/>
      <c r="AN212" s="386"/>
      <c r="AO212" s="386"/>
      <c r="AP212" s="386"/>
      <c r="AQ212" s="386"/>
      <c r="AR212" s="386"/>
      <c r="AS212" s="386"/>
      <c r="AT212" s="386"/>
      <c r="AU212" s="386"/>
      <c r="AV212" s="386"/>
      <c r="AW212" s="386"/>
      <c r="AX212" s="386"/>
      <c r="AY212" s="386"/>
      <c r="AZ212" s="386"/>
      <c r="BA212" s="386"/>
      <c r="BB212" s="386"/>
      <c r="BC212" s="386"/>
      <c r="BD212" s="386"/>
      <c r="BE212" s="386"/>
      <c r="BF212" s="386"/>
      <c r="BG212" s="386"/>
      <c r="BH212" s="386"/>
    </row>
    <row r="213" spans="1:60" ht="13.2" customHeight="1" outlineLevel="3" x14ac:dyDescent="0.25">
      <c r="A213" s="387"/>
      <c r="B213" s="388"/>
      <c r="C213" s="438" t="s">
        <v>578</v>
      </c>
      <c r="D213" s="439"/>
      <c r="E213" s="439"/>
      <c r="F213" s="439"/>
      <c r="G213" s="439"/>
      <c r="H213" s="385"/>
      <c r="I213" s="385"/>
      <c r="J213" s="385"/>
      <c r="K213" s="385"/>
      <c r="L213" s="385"/>
      <c r="M213" s="385"/>
      <c r="N213" s="392"/>
      <c r="O213" s="392"/>
      <c r="P213" s="392"/>
      <c r="Q213" s="392"/>
      <c r="R213" s="385"/>
      <c r="S213" s="385"/>
      <c r="T213" s="385"/>
      <c r="U213" s="385"/>
      <c r="V213" s="385"/>
      <c r="W213" s="385"/>
      <c r="X213" s="385"/>
      <c r="Y213" s="385"/>
      <c r="Z213" s="386"/>
      <c r="AA213" s="386"/>
      <c r="AB213" s="386"/>
      <c r="AC213" s="386"/>
      <c r="AD213" s="386"/>
      <c r="AE213" s="386"/>
      <c r="AF213" s="386"/>
      <c r="AG213" s="386" t="s">
        <v>158</v>
      </c>
      <c r="AH213" s="386"/>
      <c r="AI213" s="386"/>
      <c r="AJ213" s="386"/>
      <c r="AK213" s="386"/>
      <c r="AL213" s="386"/>
      <c r="AM213" s="386"/>
      <c r="AN213" s="386"/>
      <c r="AO213" s="386"/>
      <c r="AP213" s="386"/>
      <c r="AQ213" s="386"/>
      <c r="AR213" s="386"/>
      <c r="AS213" s="386"/>
      <c r="AT213" s="386"/>
      <c r="AU213" s="386"/>
      <c r="AV213" s="386"/>
      <c r="AW213" s="386"/>
      <c r="AX213" s="386"/>
      <c r="AY213" s="386"/>
      <c r="AZ213" s="386"/>
      <c r="BA213" s="393" t="str">
        <f t="shared" ref="BA213:BA220" si="0">C213</f>
        <v xml:space="preserve"> - revizní otvory v montovaném plášti DN 800 z oceli třídy S355 s ochr. povlakem, včetně montážního materiálu a otočného závěsu víka – 2 kpl</v>
      </c>
      <c r="BB213" s="386"/>
      <c r="BC213" s="386"/>
      <c r="BD213" s="386"/>
      <c r="BE213" s="386"/>
      <c r="BF213" s="386"/>
      <c r="BG213" s="386"/>
      <c r="BH213" s="386"/>
    </row>
    <row r="214" spans="1:60" ht="13.2" customHeight="1" outlineLevel="3" x14ac:dyDescent="0.25">
      <c r="A214" s="387"/>
      <c r="B214" s="388"/>
      <c r="C214" s="438" t="s">
        <v>579</v>
      </c>
      <c r="D214" s="439"/>
      <c r="E214" s="439"/>
      <c r="F214" s="439"/>
      <c r="G214" s="439"/>
      <c r="H214" s="385"/>
      <c r="I214" s="385"/>
      <c r="J214" s="385"/>
      <c r="K214" s="385"/>
      <c r="L214" s="385"/>
      <c r="M214" s="385"/>
      <c r="N214" s="392"/>
      <c r="O214" s="392"/>
      <c r="P214" s="392"/>
      <c r="Q214" s="392"/>
      <c r="R214" s="385"/>
      <c r="S214" s="385"/>
      <c r="T214" s="385"/>
      <c r="U214" s="385"/>
      <c r="V214" s="385"/>
      <c r="W214" s="385"/>
      <c r="X214" s="385"/>
      <c r="Y214" s="385"/>
      <c r="Z214" s="386"/>
      <c r="AA214" s="386"/>
      <c r="AB214" s="386"/>
      <c r="AC214" s="386"/>
      <c r="AD214" s="386"/>
      <c r="AE214" s="386"/>
      <c r="AF214" s="386"/>
      <c r="AG214" s="386" t="s">
        <v>158</v>
      </c>
      <c r="AH214" s="386"/>
      <c r="AI214" s="386"/>
      <c r="AJ214" s="386"/>
      <c r="AK214" s="386"/>
      <c r="AL214" s="386"/>
      <c r="AM214" s="386"/>
      <c r="AN214" s="386"/>
      <c r="AO214" s="386"/>
      <c r="AP214" s="386"/>
      <c r="AQ214" s="386"/>
      <c r="AR214" s="386"/>
      <c r="AS214" s="386"/>
      <c r="AT214" s="386"/>
      <c r="AU214" s="386"/>
      <c r="AV214" s="386"/>
      <c r="AW214" s="386"/>
      <c r="AX214" s="386"/>
      <c r="AY214" s="386"/>
      <c r="AZ214" s="386"/>
      <c r="BA214" s="393" t="str">
        <f t="shared" si="0"/>
        <v xml:space="preserve"> - prostup s oboustrannými připojovacími hrdly potrubí NO DN 200 z oceli S235 s ochr. povlakem, vč. montážního materiálu – 2 kpl</v>
      </c>
      <c r="BB214" s="386"/>
      <c r="BC214" s="386"/>
      <c r="BD214" s="386"/>
      <c r="BE214" s="386"/>
      <c r="BF214" s="386"/>
      <c r="BG214" s="386"/>
      <c r="BH214" s="386"/>
    </row>
    <row r="215" spans="1:60" ht="22.2" customHeight="1" outlineLevel="3" x14ac:dyDescent="0.25">
      <c r="A215" s="387"/>
      <c r="B215" s="388"/>
      <c r="C215" s="438" t="s">
        <v>577</v>
      </c>
      <c r="D215" s="439"/>
      <c r="E215" s="439"/>
      <c r="F215" s="439"/>
      <c r="G215" s="439"/>
      <c r="H215" s="385"/>
      <c r="I215" s="385"/>
      <c r="J215" s="385"/>
      <c r="K215" s="385"/>
      <c r="L215" s="385"/>
      <c r="M215" s="385"/>
      <c r="N215" s="392"/>
      <c r="O215" s="392"/>
      <c r="P215" s="392"/>
      <c r="Q215" s="392"/>
      <c r="R215" s="385"/>
      <c r="S215" s="385"/>
      <c r="T215" s="385"/>
      <c r="U215" s="385"/>
      <c r="V215" s="385"/>
      <c r="W215" s="385"/>
      <c r="X215" s="385"/>
      <c r="Y215" s="385"/>
      <c r="Z215" s="386"/>
      <c r="AA215" s="386"/>
      <c r="AB215" s="386"/>
      <c r="AC215" s="386"/>
      <c r="AD215" s="386"/>
      <c r="AE215" s="386"/>
      <c r="AF215" s="386"/>
      <c r="AG215" s="386" t="s">
        <v>158</v>
      </c>
      <c r="AH215" s="386"/>
      <c r="AI215" s="386"/>
      <c r="AJ215" s="386"/>
      <c r="AK215" s="386"/>
      <c r="AL215" s="386"/>
      <c r="AM215" s="386"/>
      <c r="AN215" s="386"/>
      <c r="AO215" s="386"/>
      <c r="AP215" s="386"/>
      <c r="AQ215" s="386"/>
      <c r="AR215" s="386"/>
      <c r="AS215" s="386"/>
      <c r="AT215" s="386"/>
      <c r="AU215" s="386"/>
      <c r="AV215" s="386"/>
      <c r="AW215" s="386"/>
      <c r="AX215" s="386"/>
      <c r="AY215" s="386"/>
      <c r="AZ215" s="386"/>
      <c r="BA215" s="393" t="str">
        <f t="shared" si="0"/>
        <v xml:space="preserve"> - kotevní prvky pro upevnění technologické výstroje (trubní rozvody, vodící tyče, jímače hromosvodu) k montovaného pláště nádrže, ocel S235 s
    ochranným povlakem práškovým lakováním, včetně spojovacího a montážního materiálu – 100 kg</v>
      </c>
      <c r="BB215" s="386"/>
      <c r="BC215" s="386"/>
      <c r="BD215" s="386"/>
      <c r="BE215" s="386"/>
      <c r="BF215" s="386"/>
      <c r="BG215" s="386"/>
      <c r="BH215" s="386"/>
    </row>
    <row r="216" spans="1:60" ht="22.2" customHeight="1" outlineLevel="3" x14ac:dyDescent="0.25">
      <c r="A216" s="387"/>
      <c r="B216" s="388"/>
      <c r="C216" s="438" t="s">
        <v>572</v>
      </c>
      <c r="D216" s="439"/>
      <c r="E216" s="439"/>
      <c r="F216" s="439"/>
      <c r="G216" s="439"/>
      <c r="H216" s="385"/>
      <c r="I216" s="385"/>
      <c r="J216" s="385"/>
      <c r="K216" s="385"/>
      <c r="L216" s="385"/>
      <c r="M216" s="385"/>
      <c r="N216" s="392"/>
      <c r="O216" s="392"/>
      <c r="P216" s="392"/>
      <c r="Q216" s="392"/>
      <c r="R216" s="385"/>
      <c r="S216" s="385"/>
      <c r="T216" s="385"/>
      <c r="U216" s="385"/>
      <c r="V216" s="385"/>
      <c r="W216" s="385"/>
      <c r="X216" s="385"/>
      <c r="Y216" s="385"/>
      <c r="Z216" s="386"/>
      <c r="AA216" s="386"/>
      <c r="AB216" s="386"/>
      <c r="AC216" s="386"/>
      <c r="AD216" s="386"/>
      <c r="AE216" s="386"/>
      <c r="AF216" s="386"/>
      <c r="AG216" s="386" t="s">
        <v>158</v>
      </c>
      <c r="AH216" s="386"/>
      <c r="AI216" s="386"/>
      <c r="AJ216" s="386"/>
      <c r="AK216" s="386"/>
      <c r="AL216" s="386"/>
      <c r="AM216" s="386"/>
      <c r="AN216" s="386"/>
      <c r="AO216" s="386"/>
      <c r="AP216" s="386"/>
      <c r="AQ216" s="386"/>
      <c r="AR216" s="386"/>
      <c r="AS216" s="386"/>
      <c r="AT216" s="386"/>
      <c r="AU216" s="386"/>
      <c r="AV216" s="386"/>
      <c r="AW216" s="386"/>
      <c r="AX216" s="386"/>
      <c r="AY216" s="386"/>
      <c r="AZ216" s="386"/>
      <c r="BA216" s="393" t="str">
        <f t="shared" si="0"/>
        <v xml:space="preserve"> - kompletní nosná konstrukce horní technologické lávky ze žárově pozinkované oceli třídy S235, hlavní podélné nosníky profilu 2x UPE 240 s příčnými
    výztuhami IPE 120, včetně zábradlí a montážního materiálu – 3,5 t</v>
      </c>
      <c r="BB216" s="386"/>
      <c r="BC216" s="386"/>
      <c r="BD216" s="386"/>
      <c r="BE216" s="386"/>
      <c r="BF216" s="386"/>
      <c r="BG216" s="386"/>
      <c r="BH216" s="386"/>
    </row>
    <row r="217" spans="1:60" ht="13.8" customHeight="1" outlineLevel="3" x14ac:dyDescent="0.25">
      <c r="A217" s="387"/>
      <c r="B217" s="388"/>
      <c r="C217" s="438" t="s">
        <v>573</v>
      </c>
      <c r="D217" s="439"/>
      <c r="E217" s="439"/>
      <c r="F217" s="439"/>
      <c r="G217" s="439"/>
      <c r="H217" s="385"/>
      <c r="I217" s="385"/>
      <c r="J217" s="385"/>
      <c r="K217" s="385"/>
      <c r="L217" s="385"/>
      <c r="M217" s="385"/>
      <c r="N217" s="392"/>
      <c r="O217" s="392"/>
      <c r="P217" s="392"/>
      <c r="Q217" s="392"/>
      <c r="R217" s="385"/>
      <c r="S217" s="385"/>
      <c r="T217" s="385"/>
      <c r="U217" s="385"/>
      <c r="V217" s="385"/>
      <c r="W217" s="385"/>
      <c r="X217" s="385"/>
      <c r="Y217" s="385"/>
      <c r="Z217" s="386"/>
      <c r="AA217" s="386"/>
      <c r="AB217" s="386"/>
      <c r="AC217" s="386"/>
      <c r="AD217" s="386"/>
      <c r="AE217" s="386"/>
      <c r="AF217" s="386"/>
      <c r="AG217" s="386" t="s">
        <v>158</v>
      </c>
      <c r="AH217" s="386"/>
      <c r="AI217" s="386"/>
      <c r="AJ217" s="386"/>
      <c r="AK217" s="386"/>
      <c r="AL217" s="386"/>
      <c r="AM217" s="386"/>
      <c r="AN217" s="386"/>
      <c r="AO217" s="386"/>
      <c r="AP217" s="386"/>
      <c r="AQ217" s="386"/>
      <c r="AR217" s="386"/>
      <c r="AS217" s="386"/>
      <c r="AT217" s="386"/>
      <c r="AU217" s="386"/>
      <c r="AV217" s="386"/>
      <c r="AW217" s="386"/>
      <c r="AX217" s="386"/>
      <c r="AY217" s="386"/>
      <c r="AZ217" s="386"/>
      <c r="BA217" s="393" t="str">
        <f t="shared" si="0"/>
        <v xml:space="preserve"> - kompletní podlahová konstrukce horní technologické lávky ze žárově pozinkovaných podlahových roštů z oceli třídy S235, výška roštu 38 mm – 15,5 m2</v>
      </c>
      <c r="BB217" s="386"/>
      <c r="BC217" s="386"/>
      <c r="BD217" s="386"/>
      <c r="BE217" s="386"/>
      <c r="BF217" s="386"/>
      <c r="BG217" s="386"/>
      <c r="BH217" s="386"/>
    </row>
    <row r="218" spans="1:60" ht="22.2" customHeight="1" outlineLevel="3" x14ac:dyDescent="0.25">
      <c r="A218" s="387"/>
      <c r="B218" s="388"/>
      <c r="C218" s="438" t="s">
        <v>574</v>
      </c>
      <c r="D218" s="439"/>
      <c r="E218" s="439"/>
      <c r="F218" s="439"/>
      <c r="G218" s="439"/>
      <c r="H218" s="385"/>
      <c r="I218" s="385"/>
      <c r="J218" s="385"/>
      <c r="K218" s="385"/>
      <c r="L218" s="385"/>
      <c r="M218" s="385"/>
      <c r="N218" s="392"/>
      <c r="O218" s="392"/>
      <c r="P218" s="392"/>
      <c r="Q218" s="392"/>
      <c r="R218" s="385"/>
      <c r="S218" s="385"/>
      <c r="T218" s="385"/>
      <c r="U218" s="385"/>
      <c r="V218" s="385"/>
      <c r="W218" s="385"/>
      <c r="X218" s="385"/>
      <c r="Y218" s="385"/>
      <c r="Z218" s="386"/>
      <c r="AA218" s="386"/>
      <c r="AB218" s="386"/>
      <c r="AC218" s="386"/>
      <c r="AD218" s="386"/>
      <c r="AE218" s="386"/>
      <c r="AF218" s="386"/>
      <c r="AG218" s="386" t="s">
        <v>158</v>
      </c>
      <c r="AH218" s="386"/>
      <c r="AI218" s="386"/>
      <c r="AJ218" s="386"/>
      <c r="AK218" s="386"/>
      <c r="AL218" s="386"/>
      <c r="AM218" s="386"/>
      <c r="AN218" s="386"/>
      <c r="AO218" s="386"/>
      <c r="AP218" s="386"/>
      <c r="AQ218" s="386"/>
      <c r="AR218" s="386"/>
      <c r="AS218" s="386"/>
      <c r="AT218" s="386"/>
      <c r="AU218" s="386"/>
      <c r="AV218" s="386"/>
      <c r="AW218" s="386"/>
      <c r="AX218" s="386"/>
      <c r="AY218" s="386"/>
      <c r="AZ218" s="386"/>
      <c r="BA218" s="393" t="str">
        <f t="shared" si="0"/>
        <v xml:space="preserve"> - kompletní nosná konstrukce výstupního schodiště ze žárově pozinkované oceli třídy S235, schodnice z plechů 200 x 6, nosné profily podest L 60 x 6 
    s podpěrami profilu UPE 80, včetně zábradlí a montážního materiálu – 1,8 t</v>
      </c>
      <c r="BB218" s="386"/>
      <c r="BC218" s="386"/>
      <c r="BD218" s="386"/>
      <c r="BE218" s="386"/>
      <c r="BF218" s="386"/>
      <c r="BG218" s="386"/>
      <c r="BH218" s="386"/>
    </row>
    <row r="219" spans="1:60" ht="13.8" customHeight="1" outlineLevel="3" x14ac:dyDescent="0.25">
      <c r="A219" s="387"/>
      <c r="B219" s="388"/>
      <c r="C219" s="438" t="s">
        <v>575</v>
      </c>
      <c r="D219" s="439"/>
      <c r="E219" s="439"/>
      <c r="F219" s="439"/>
      <c r="G219" s="439"/>
      <c r="H219" s="385"/>
      <c r="I219" s="385"/>
      <c r="J219" s="385"/>
      <c r="K219" s="385"/>
      <c r="L219" s="385"/>
      <c r="M219" s="385"/>
      <c r="N219" s="392"/>
      <c r="O219" s="392"/>
      <c r="P219" s="392"/>
      <c r="Q219" s="392"/>
      <c r="R219" s="385"/>
      <c r="S219" s="385"/>
      <c r="T219" s="385"/>
      <c r="U219" s="385"/>
      <c r="V219" s="385"/>
      <c r="W219" s="385"/>
      <c r="X219" s="385"/>
      <c r="Y219" s="385"/>
      <c r="Z219" s="386"/>
      <c r="AA219" s="386"/>
      <c r="AB219" s="386"/>
      <c r="AC219" s="386"/>
      <c r="AD219" s="386"/>
      <c r="AE219" s="386"/>
      <c r="AF219" s="386"/>
      <c r="AG219" s="386" t="s">
        <v>158</v>
      </c>
      <c r="AH219" s="386"/>
      <c r="AI219" s="386"/>
      <c r="AJ219" s="386"/>
      <c r="AK219" s="386"/>
      <c r="AL219" s="386"/>
      <c r="AM219" s="386"/>
      <c r="AN219" s="386"/>
      <c r="AO219" s="386"/>
      <c r="AP219" s="386"/>
      <c r="AQ219" s="386"/>
      <c r="AR219" s="386"/>
      <c r="AS219" s="386"/>
      <c r="AT219" s="386"/>
      <c r="AU219" s="386"/>
      <c r="AV219" s="386"/>
      <c r="AW219" s="386"/>
      <c r="AX219" s="386"/>
      <c r="AY219" s="386"/>
      <c r="AZ219" s="386"/>
      <c r="BA219" s="393" t="str">
        <f t="shared" si="0"/>
        <v xml:space="preserve"> - kompletní podlahová konstrukce schodišťových podest ze žárově pozinkovaných podlahových roštů z oceli třídy S235, výška roštu 38 mm – 5,5 m2</v>
      </c>
      <c r="BB219" s="386"/>
      <c r="BC219" s="386"/>
      <c r="BD219" s="386"/>
      <c r="BE219" s="386"/>
      <c r="BF219" s="386"/>
      <c r="BG219" s="386"/>
      <c r="BH219" s="386"/>
    </row>
    <row r="220" spans="1:60" outlineLevel="3" x14ac:dyDescent="0.25">
      <c r="A220" s="387"/>
      <c r="B220" s="388"/>
      <c r="C220" s="438" t="s">
        <v>576</v>
      </c>
      <c r="D220" s="439"/>
      <c r="E220" s="439"/>
      <c r="F220" s="439"/>
      <c r="G220" s="439"/>
      <c r="H220" s="385"/>
      <c r="I220" s="385"/>
      <c r="J220" s="385"/>
      <c r="K220" s="385"/>
      <c r="L220" s="385"/>
      <c r="M220" s="385"/>
      <c r="N220" s="392"/>
      <c r="O220" s="392"/>
      <c r="P220" s="392"/>
      <c r="Q220" s="392"/>
      <c r="R220" s="385"/>
      <c r="S220" s="385"/>
      <c r="T220" s="385"/>
      <c r="U220" s="385"/>
      <c r="V220" s="385"/>
      <c r="W220" s="385"/>
      <c r="X220" s="385"/>
      <c r="Y220" s="385"/>
      <c r="Z220" s="386"/>
      <c r="AA220" s="386"/>
      <c r="AB220" s="386"/>
      <c r="AC220" s="386"/>
      <c r="AD220" s="386"/>
      <c r="AE220" s="386"/>
      <c r="AF220" s="386"/>
      <c r="AG220" s="386" t="s">
        <v>158</v>
      </c>
      <c r="AH220" s="386"/>
      <c r="AI220" s="386"/>
      <c r="AJ220" s="386"/>
      <c r="AK220" s="386"/>
      <c r="AL220" s="386"/>
      <c r="AM220" s="386"/>
      <c r="AN220" s="386"/>
      <c r="AO220" s="386"/>
      <c r="AP220" s="386"/>
      <c r="AQ220" s="386"/>
      <c r="AR220" s="386"/>
      <c r="AS220" s="386"/>
      <c r="AT220" s="386"/>
      <c r="AU220" s="386"/>
      <c r="AV220" s="386"/>
      <c r="AW220" s="386"/>
      <c r="AX220" s="386"/>
      <c r="AY220" s="386"/>
      <c r="AZ220" s="386"/>
      <c r="BA220" s="393" t="str">
        <f t="shared" si="0"/>
        <v xml:space="preserve"> - sestava protiskluzových roštových stupňů schodiště ze žárově pozinkované oceli třídy S235, rozměry 800 x 270 mm, výška roštu 38 mm – 51 ks</v>
      </c>
      <c r="BB220" s="386"/>
      <c r="BC220" s="386"/>
      <c r="BD220" s="386"/>
      <c r="BE220" s="386"/>
      <c r="BF220" s="386"/>
      <c r="BG220" s="386"/>
      <c r="BH220" s="386"/>
    </row>
    <row r="221" spans="1:60" ht="33" customHeight="1" outlineLevel="1" x14ac:dyDescent="0.25">
      <c r="A221" s="377">
        <v>65</v>
      </c>
      <c r="B221" s="378" t="s">
        <v>559</v>
      </c>
      <c r="C221" s="379" t="s">
        <v>556</v>
      </c>
      <c r="D221" s="380" t="s">
        <v>22</v>
      </c>
      <c r="E221" s="381">
        <v>8</v>
      </c>
      <c r="F221" s="382"/>
      <c r="G221" s="383">
        <f>ROUND(E221*F221,2)</f>
        <v>0</v>
      </c>
      <c r="H221" s="382">
        <v>0</v>
      </c>
      <c r="I221" s="383">
        <f>ROUND(E221*H221,2)</f>
        <v>0</v>
      </c>
      <c r="J221" s="382">
        <v>30000</v>
      </c>
      <c r="K221" s="383">
        <f>ROUND(E221*J221,2)</f>
        <v>240000</v>
      </c>
      <c r="L221" s="383">
        <v>21</v>
      </c>
      <c r="M221" s="383">
        <f>G221*(1+L221/100)</f>
        <v>0</v>
      </c>
      <c r="N221" s="381">
        <v>0</v>
      </c>
      <c r="O221" s="381">
        <f>ROUND(E221*N221,2)</f>
        <v>0</v>
      </c>
      <c r="P221" s="381">
        <v>0</v>
      </c>
      <c r="Q221" s="381">
        <f>ROUND(E221*P221,2)</f>
        <v>0</v>
      </c>
      <c r="R221" s="383"/>
      <c r="S221" s="383" t="s">
        <v>177</v>
      </c>
      <c r="T221" s="384" t="s">
        <v>178</v>
      </c>
      <c r="U221" s="385">
        <v>0</v>
      </c>
      <c r="V221" s="385">
        <f>ROUND(E221*U221,2)</f>
        <v>0</v>
      </c>
      <c r="W221" s="385"/>
      <c r="X221" s="385" t="s">
        <v>153</v>
      </c>
      <c r="Y221" s="385" t="s">
        <v>154</v>
      </c>
      <c r="Z221" s="386"/>
      <c r="AA221" s="386"/>
      <c r="AB221" s="386"/>
      <c r="AC221" s="386"/>
      <c r="AD221" s="386"/>
      <c r="AE221" s="386"/>
      <c r="AF221" s="386"/>
      <c r="AG221" s="386" t="s">
        <v>155</v>
      </c>
      <c r="AH221" s="386"/>
      <c r="AI221" s="386"/>
      <c r="AJ221" s="386"/>
      <c r="AK221" s="386"/>
      <c r="AL221" s="386"/>
      <c r="AM221" s="386"/>
      <c r="AN221" s="386"/>
      <c r="AO221" s="386"/>
      <c r="AP221" s="386"/>
      <c r="AQ221" s="386"/>
      <c r="AR221" s="386"/>
      <c r="AS221" s="386"/>
      <c r="AT221" s="386"/>
      <c r="AU221" s="386"/>
      <c r="AV221" s="386"/>
      <c r="AW221" s="386"/>
      <c r="AX221" s="386"/>
      <c r="AY221" s="386"/>
      <c r="AZ221" s="386"/>
      <c r="BA221" s="386"/>
      <c r="BB221" s="386"/>
      <c r="BC221" s="386"/>
      <c r="BD221" s="386"/>
      <c r="BE221" s="386"/>
      <c r="BF221" s="386"/>
      <c r="BG221" s="386"/>
      <c r="BH221" s="386"/>
    </row>
    <row r="222" spans="1:60" outlineLevel="2" x14ac:dyDescent="0.25">
      <c r="A222" s="387"/>
      <c r="B222" s="388"/>
      <c r="C222" s="442" t="s">
        <v>544</v>
      </c>
      <c r="D222" s="443"/>
      <c r="E222" s="443"/>
      <c r="F222" s="443"/>
      <c r="G222" s="443"/>
      <c r="H222" s="385"/>
      <c r="I222" s="385"/>
      <c r="J222" s="385"/>
      <c r="K222" s="385"/>
      <c r="L222" s="385"/>
      <c r="M222" s="385"/>
      <c r="N222" s="392"/>
      <c r="O222" s="392"/>
      <c r="P222" s="392"/>
      <c r="Q222" s="392"/>
      <c r="R222" s="385"/>
      <c r="S222" s="385"/>
      <c r="T222" s="385"/>
      <c r="U222" s="385"/>
      <c r="V222" s="385"/>
      <c r="W222" s="385"/>
      <c r="X222" s="385"/>
      <c r="Y222" s="385"/>
      <c r="Z222" s="386"/>
      <c r="AA222" s="386"/>
      <c r="AB222" s="386"/>
      <c r="AC222" s="386"/>
      <c r="AD222" s="386"/>
      <c r="AE222" s="386"/>
      <c r="AF222" s="386"/>
      <c r="AG222" s="386" t="s">
        <v>158</v>
      </c>
      <c r="AH222" s="386"/>
      <c r="AI222" s="386"/>
      <c r="AJ222" s="386"/>
      <c r="AK222" s="386"/>
      <c r="AL222" s="386"/>
      <c r="AM222" s="386"/>
      <c r="AN222" s="386"/>
      <c r="AO222" s="386"/>
      <c r="AP222" s="386"/>
      <c r="AQ222" s="386"/>
      <c r="AR222" s="386"/>
      <c r="AS222" s="386"/>
      <c r="AT222" s="386"/>
      <c r="AU222" s="386"/>
      <c r="AV222" s="386"/>
      <c r="AW222" s="386"/>
      <c r="AX222" s="386"/>
      <c r="AY222" s="386"/>
      <c r="AZ222" s="386"/>
      <c r="BA222" s="393" t="str">
        <f>C222</f>
        <v>Demontáž bude provedena šetrným způsobem, součástí položky je i doprava a šetrné uložení na místo určené investorem.</v>
      </c>
      <c r="BB222" s="386"/>
      <c r="BC222" s="386"/>
      <c r="BD222" s="386"/>
      <c r="BE222" s="386"/>
      <c r="BF222" s="386"/>
      <c r="BG222" s="386"/>
      <c r="BH222" s="386"/>
    </row>
    <row r="223" spans="1:60" outlineLevel="3" x14ac:dyDescent="0.25">
      <c r="A223" s="387"/>
      <c r="B223" s="388"/>
      <c r="C223" s="438" t="s">
        <v>545</v>
      </c>
      <c r="D223" s="439"/>
      <c r="E223" s="439"/>
      <c r="F223" s="439"/>
      <c r="G223" s="439"/>
      <c r="H223" s="385"/>
      <c r="I223" s="385"/>
      <c r="J223" s="385"/>
      <c r="K223" s="385"/>
      <c r="L223" s="385"/>
      <c r="M223" s="385"/>
      <c r="N223" s="392"/>
      <c r="O223" s="392"/>
      <c r="P223" s="392"/>
      <c r="Q223" s="392"/>
      <c r="R223" s="385"/>
      <c r="S223" s="385"/>
      <c r="T223" s="385"/>
      <c r="U223" s="385"/>
      <c r="V223" s="385"/>
      <c r="W223" s="385"/>
      <c r="X223" s="385"/>
      <c r="Y223" s="385"/>
      <c r="Z223" s="386"/>
      <c r="AA223" s="386"/>
      <c r="AB223" s="386"/>
      <c r="AC223" s="386"/>
      <c r="AD223" s="386"/>
      <c r="AE223" s="386"/>
      <c r="AF223" s="386"/>
      <c r="AG223" s="386" t="s">
        <v>158</v>
      </c>
      <c r="AH223" s="386"/>
      <c r="AI223" s="386"/>
      <c r="AJ223" s="386"/>
      <c r="AK223" s="386"/>
      <c r="AL223" s="386"/>
      <c r="AM223" s="386"/>
      <c r="AN223" s="386"/>
      <c r="AO223" s="386"/>
      <c r="AP223" s="386"/>
      <c r="AQ223" s="386"/>
      <c r="AR223" s="386"/>
      <c r="AS223" s="386"/>
      <c r="AT223" s="386"/>
      <c r="AU223" s="386"/>
      <c r="AV223" s="386"/>
      <c r="AW223" s="386"/>
      <c r="AX223" s="386"/>
      <c r="AY223" s="386"/>
      <c r="AZ223" s="386"/>
      <c r="BA223" s="386"/>
      <c r="BB223" s="386"/>
      <c r="BC223" s="386"/>
      <c r="BD223" s="386"/>
      <c r="BE223" s="386"/>
      <c r="BF223" s="386"/>
      <c r="BG223" s="386"/>
      <c r="BH223" s="386"/>
    </row>
    <row r="224" spans="1:60" outlineLevel="1" x14ac:dyDescent="0.25">
      <c r="A224" s="377">
        <v>66</v>
      </c>
      <c r="B224" s="378" t="s">
        <v>546</v>
      </c>
      <c r="C224" s="379" t="s">
        <v>547</v>
      </c>
      <c r="D224" s="380" t="s">
        <v>18</v>
      </c>
      <c r="E224" s="381">
        <v>2.5350000000000001</v>
      </c>
      <c r="F224" s="382"/>
      <c r="G224" s="383">
        <f>ROUND(E224*F224,2)</f>
        <v>0</v>
      </c>
      <c r="H224" s="382">
        <v>0</v>
      </c>
      <c r="I224" s="383">
        <f>ROUND(E224*H224,2)</f>
        <v>0</v>
      </c>
      <c r="J224" s="382">
        <v>1360</v>
      </c>
      <c r="K224" s="383">
        <f>ROUND(E224*J224,2)</f>
        <v>3447.6</v>
      </c>
      <c r="L224" s="383">
        <v>21</v>
      </c>
      <c r="M224" s="383">
        <f>G224*(1+L224/100)</f>
        <v>0</v>
      </c>
      <c r="N224" s="381">
        <v>9.5999999999999992E-3</v>
      </c>
      <c r="O224" s="381">
        <f>ROUND(E224*N224,2)</f>
        <v>0.02</v>
      </c>
      <c r="P224" s="381">
        <v>0</v>
      </c>
      <c r="Q224" s="381">
        <f>ROUND(E224*P224,2)</f>
        <v>0</v>
      </c>
      <c r="R224" s="383"/>
      <c r="S224" s="383" t="s">
        <v>177</v>
      </c>
      <c r="T224" s="384" t="s">
        <v>178</v>
      </c>
      <c r="U224" s="385">
        <v>0</v>
      </c>
      <c r="V224" s="385">
        <f>ROUND(E224*U224,2)</f>
        <v>0</v>
      </c>
      <c r="W224" s="385"/>
      <c r="X224" s="385" t="s">
        <v>153</v>
      </c>
      <c r="Y224" s="385" t="s">
        <v>154</v>
      </c>
      <c r="Z224" s="386"/>
      <c r="AA224" s="386"/>
      <c r="AB224" s="386"/>
      <c r="AC224" s="386"/>
      <c r="AD224" s="386"/>
      <c r="AE224" s="386"/>
      <c r="AF224" s="386"/>
      <c r="AG224" s="386" t="s">
        <v>155</v>
      </c>
      <c r="AH224" s="386"/>
      <c r="AI224" s="386"/>
      <c r="AJ224" s="386"/>
      <c r="AK224" s="386"/>
      <c r="AL224" s="386"/>
      <c r="AM224" s="386"/>
      <c r="AN224" s="386"/>
      <c r="AO224" s="386"/>
      <c r="AP224" s="386"/>
      <c r="AQ224" s="386"/>
      <c r="AR224" s="386"/>
      <c r="AS224" s="386"/>
      <c r="AT224" s="386"/>
      <c r="AU224" s="386"/>
      <c r="AV224" s="386"/>
      <c r="AW224" s="386"/>
      <c r="AX224" s="386"/>
      <c r="AY224" s="386"/>
      <c r="AZ224" s="386"/>
      <c r="BA224" s="386"/>
      <c r="BB224" s="386"/>
      <c r="BC224" s="386"/>
      <c r="BD224" s="386"/>
      <c r="BE224" s="386"/>
      <c r="BF224" s="386"/>
      <c r="BG224" s="386"/>
      <c r="BH224" s="386"/>
    </row>
    <row r="225" spans="1:60" outlineLevel="2" x14ac:dyDescent="0.25">
      <c r="A225" s="387"/>
      <c r="B225" s="388"/>
      <c r="C225" s="442" t="s">
        <v>548</v>
      </c>
      <c r="D225" s="443"/>
      <c r="E225" s="443"/>
      <c r="F225" s="443"/>
      <c r="G225" s="443"/>
      <c r="H225" s="385"/>
      <c r="I225" s="385"/>
      <c r="J225" s="385"/>
      <c r="K225" s="385"/>
      <c r="L225" s="385"/>
      <c r="M225" s="385"/>
      <c r="N225" s="392"/>
      <c r="O225" s="392"/>
      <c r="P225" s="392"/>
      <c r="Q225" s="392"/>
      <c r="R225" s="385"/>
      <c r="S225" s="385"/>
      <c r="T225" s="385"/>
      <c r="U225" s="385"/>
      <c r="V225" s="385"/>
      <c r="W225" s="385"/>
      <c r="X225" s="385"/>
      <c r="Y225" s="385"/>
      <c r="Z225" s="386"/>
      <c r="AA225" s="386"/>
      <c r="AB225" s="386"/>
      <c r="AC225" s="386"/>
      <c r="AD225" s="386"/>
      <c r="AE225" s="386"/>
      <c r="AF225" s="386"/>
      <c r="AG225" s="386" t="s">
        <v>158</v>
      </c>
      <c r="AH225" s="386"/>
      <c r="AI225" s="386"/>
      <c r="AJ225" s="386"/>
      <c r="AK225" s="386"/>
      <c r="AL225" s="386"/>
      <c r="AM225" s="386"/>
      <c r="AN225" s="386"/>
      <c r="AO225" s="386"/>
      <c r="AP225" s="386"/>
      <c r="AQ225" s="386"/>
      <c r="AR225" s="386"/>
      <c r="AS225" s="386"/>
      <c r="AT225" s="386"/>
      <c r="AU225" s="386"/>
      <c r="AV225" s="386"/>
      <c r="AW225" s="386"/>
      <c r="AX225" s="386"/>
      <c r="AY225" s="386"/>
      <c r="AZ225" s="386"/>
      <c r="BA225" s="386"/>
      <c r="BB225" s="386"/>
      <c r="BC225" s="386"/>
      <c r="BD225" s="386"/>
      <c r="BE225" s="386"/>
      <c r="BF225" s="386"/>
      <c r="BG225" s="386"/>
      <c r="BH225" s="386"/>
    </row>
    <row r="226" spans="1:60" outlineLevel="3" x14ac:dyDescent="0.25">
      <c r="A226" s="387"/>
      <c r="B226" s="388"/>
      <c r="C226" s="438" t="s">
        <v>718</v>
      </c>
      <c r="D226" s="439"/>
      <c r="E226" s="439"/>
      <c r="F226" s="439"/>
      <c r="G226" s="439"/>
      <c r="H226" s="385"/>
      <c r="I226" s="385"/>
      <c r="J226" s="385"/>
      <c r="K226" s="385"/>
      <c r="L226" s="385"/>
      <c r="M226" s="385"/>
      <c r="N226" s="392"/>
      <c r="O226" s="392"/>
      <c r="P226" s="392"/>
      <c r="Q226" s="392"/>
      <c r="R226" s="385"/>
      <c r="S226" s="385"/>
      <c r="T226" s="385"/>
      <c r="U226" s="385"/>
      <c r="V226" s="385"/>
      <c r="W226" s="385"/>
      <c r="X226" s="385"/>
      <c r="Y226" s="385"/>
      <c r="Z226" s="386"/>
      <c r="AA226" s="386"/>
      <c r="AB226" s="386"/>
      <c r="AC226" s="386"/>
      <c r="AD226" s="386"/>
      <c r="AE226" s="386"/>
      <c r="AF226" s="386"/>
      <c r="AG226" s="386" t="s">
        <v>158</v>
      </c>
      <c r="AH226" s="386"/>
      <c r="AI226" s="386"/>
      <c r="AJ226" s="386"/>
      <c r="AK226" s="386"/>
      <c r="AL226" s="386"/>
      <c r="AM226" s="386"/>
      <c r="AN226" s="386"/>
      <c r="AO226" s="386"/>
      <c r="AP226" s="386"/>
      <c r="AQ226" s="386"/>
      <c r="AR226" s="386"/>
      <c r="AS226" s="386"/>
      <c r="AT226" s="386"/>
      <c r="AU226" s="386"/>
      <c r="AV226" s="386"/>
      <c r="AW226" s="386"/>
      <c r="AX226" s="386"/>
      <c r="AY226" s="386"/>
      <c r="AZ226" s="386"/>
      <c r="BA226" s="386"/>
      <c r="BB226" s="386"/>
      <c r="BC226" s="386"/>
      <c r="BD226" s="386"/>
      <c r="BE226" s="386"/>
      <c r="BF226" s="386"/>
      <c r="BG226" s="386"/>
      <c r="BH226" s="386"/>
    </row>
    <row r="227" spans="1:60" outlineLevel="2" x14ac:dyDescent="0.25">
      <c r="A227" s="387"/>
      <c r="B227" s="388"/>
      <c r="C227" s="389" t="s">
        <v>540</v>
      </c>
      <c r="D227" s="390"/>
      <c r="E227" s="391">
        <v>2.5350000000000001</v>
      </c>
      <c r="F227" s="385"/>
      <c r="G227" s="385"/>
      <c r="H227" s="385"/>
      <c r="I227" s="385"/>
      <c r="J227" s="385"/>
      <c r="K227" s="385"/>
      <c r="L227" s="385"/>
      <c r="M227" s="385"/>
      <c r="N227" s="392"/>
      <c r="O227" s="392"/>
      <c r="P227" s="392"/>
      <c r="Q227" s="392"/>
      <c r="R227" s="385"/>
      <c r="S227" s="385"/>
      <c r="T227" s="385"/>
      <c r="U227" s="385"/>
      <c r="V227" s="385"/>
      <c r="W227" s="385"/>
      <c r="X227" s="385"/>
      <c r="Y227" s="385"/>
      <c r="Z227" s="386"/>
      <c r="AA227" s="386"/>
      <c r="AB227" s="386"/>
      <c r="AC227" s="386"/>
      <c r="AD227" s="386"/>
      <c r="AE227" s="386"/>
      <c r="AF227" s="386"/>
      <c r="AG227" s="386" t="s">
        <v>157</v>
      </c>
      <c r="AH227" s="386">
        <v>0</v>
      </c>
      <c r="AI227" s="386"/>
      <c r="AJ227" s="386"/>
      <c r="AK227" s="386"/>
      <c r="AL227" s="386"/>
      <c r="AM227" s="386"/>
      <c r="AN227" s="386"/>
      <c r="AO227" s="386"/>
      <c r="AP227" s="386"/>
      <c r="AQ227" s="386"/>
      <c r="AR227" s="386"/>
      <c r="AS227" s="386"/>
      <c r="AT227" s="386"/>
      <c r="AU227" s="386"/>
      <c r="AV227" s="386"/>
      <c r="AW227" s="386"/>
      <c r="AX227" s="386"/>
      <c r="AY227" s="386"/>
      <c r="AZ227" s="386"/>
      <c r="BA227" s="386"/>
      <c r="BB227" s="386"/>
      <c r="BC227" s="386"/>
      <c r="BD227" s="386"/>
      <c r="BE227" s="386"/>
      <c r="BF227" s="386"/>
      <c r="BG227" s="386"/>
      <c r="BH227" s="386"/>
    </row>
    <row r="228" spans="1:60" x14ac:dyDescent="0.25">
      <c r="A228" s="369" t="s">
        <v>14</v>
      </c>
      <c r="B228" s="370" t="s">
        <v>549</v>
      </c>
      <c r="C228" s="371" t="s">
        <v>550</v>
      </c>
      <c r="D228" s="372"/>
      <c r="E228" s="373"/>
      <c r="F228" s="374"/>
      <c r="G228" s="374">
        <f>SUMIF(AG229:AG233,"&lt;&gt;NOR",G229:G233)</f>
        <v>0</v>
      </c>
      <c r="H228" s="374"/>
      <c r="I228" s="374">
        <f>SUM(I229:I233)</f>
        <v>0</v>
      </c>
      <c r="J228" s="374"/>
      <c r="K228" s="374">
        <f>SUM(K229:K233)</f>
        <v>39201.79</v>
      </c>
      <c r="L228" s="374"/>
      <c r="M228" s="374">
        <f>SUM(M229:M233)</f>
        <v>0</v>
      </c>
      <c r="N228" s="373"/>
      <c r="O228" s="373">
        <f>SUM(O229:O233)</f>
        <v>0.04</v>
      </c>
      <c r="P228" s="373"/>
      <c r="Q228" s="373">
        <f>SUM(Q229:Q233)</f>
        <v>0</v>
      </c>
      <c r="R228" s="374"/>
      <c r="S228" s="374"/>
      <c r="T228" s="375"/>
      <c r="U228" s="376"/>
      <c r="V228" s="376">
        <f>SUM(V229:V233)</f>
        <v>22.91</v>
      </c>
      <c r="W228" s="376"/>
      <c r="X228" s="376"/>
      <c r="Y228" s="376"/>
      <c r="AG228" t="s">
        <v>151</v>
      </c>
    </row>
    <row r="229" spans="1:60" outlineLevel="1" x14ac:dyDescent="0.25">
      <c r="A229" s="377">
        <v>67</v>
      </c>
      <c r="B229" s="378" t="s">
        <v>551</v>
      </c>
      <c r="C229" s="379" t="s">
        <v>552</v>
      </c>
      <c r="D229" s="380" t="s">
        <v>18</v>
      </c>
      <c r="E229" s="381">
        <v>254.55705</v>
      </c>
      <c r="F229" s="382"/>
      <c r="G229" s="383">
        <f>ROUND(E229*F229,2)</f>
        <v>0</v>
      </c>
      <c r="H229" s="382">
        <v>0</v>
      </c>
      <c r="I229" s="383">
        <f>ROUND(E229*H229,2)</f>
        <v>0</v>
      </c>
      <c r="J229" s="382">
        <v>154</v>
      </c>
      <c r="K229" s="383">
        <f>ROUND(E229*J229,2)</f>
        <v>39201.79</v>
      </c>
      <c r="L229" s="383">
        <v>21</v>
      </c>
      <c r="M229" s="383">
        <f>G229*(1+L229/100)</f>
        <v>0</v>
      </c>
      <c r="N229" s="381">
        <v>1.6000000000000001E-4</v>
      </c>
      <c r="O229" s="381">
        <f>ROUND(E229*N229,2)</f>
        <v>0.04</v>
      </c>
      <c r="P229" s="381">
        <v>0</v>
      </c>
      <c r="Q229" s="381">
        <f>ROUND(E229*P229,2)</f>
        <v>0</v>
      </c>
      <c r="R229" s="383"/>
      <c r="S229" s="383" t="s">
        <v>334</v>
      </c>
      <c r="T229" s="384" t="s">
        <v>334</v>
      </c>
      <c r="U229" s="385">
        <v>0.09</v>
      </c>
      <c r="V229" s="385">
        <f>ROUND(E229*U229,2)</f>
        <v>22.91</v>
      </c>
      <c r="W229" s="385"/>
      <c r="X229" s="385" t="s">
        <v>153</v>
      </c>
      <c r="Y229" s="385" t="s">
        <v>154</v>
      </c>
      <c r="Z229" s="386"/>
      <c r="AA229" s="386"/>
      <c r="AB229" s="386"/>
      <c r="AC229" s="386"/>
      <c r="AD229" s="386"/>
      <c r="AE229" s="386"/>
      <c r="AF229" s="386"/>
      <c r="AG229" s="386" t="s">
        <v>155</v>
      </c>
      <c r="AH229" s="386"/>
      <c r="AI229" s="386"/>
      <c r="AJ229" s="386"/>
      <c r="AK229" s="386"/>
      <c r="AL229" s="386"/>
      <c r="AM229" s="386"/>
      <c r="AN229" s="386"/>
      <c r="AO229" s="386"/>
      <c r="AP229" s="386"/>
      <c r="AQ229" s="386"/>
      <c r="AR229" s="386"/>
      <c r="AS229" s="386"/>
      <c r="AT229" s="386"/>
      <c r="AU229" s="386"/>
      <c r="AV229" s="386"/>
      <c r="AW229" s="386"/>
      <c r="AX229" s="386"/>
      <c r="AY229" s="386"/>
      <c r="AZ229" s="386"/>
      <c r="BA229" s="386"/>
      <c r="BB229" s="386"/>
      <c r="BC229" s="386"/>
      <c r="BD229" s="386"/>
      <c r="BE229" s="386"/>
      <c r="BF229" s="386"/>
      <c r="BG229" s="386"/>
      <c r="BH229" s="386"/>
    </row>
    <row r="230" spans="1:60" outlineLevel="2" x14ac:dyDescent="0.25">
      <c r="A230" s="387"/>
      <c r="B230" s="388"/>
      <c r="C230" s="389" t="s">
        <v>456</v>
      </c>
      <c r="D230" s="390"/>
      <c r="E230" s="391">
        <v>201.06192999999999</v>
      </c>
      <c r="F230" s="385"/>
      <c r="G230" s="385"/>
      <c r="H230" s="385"/>
      <c r="I230" s="385"/>
      <c r="J230" s="385"/>
      <c r="K230" s="385"/>
      <c r="L230" s="385"/>
      <c r="M230" s="385"/>
      <c r="N230" s="392"/>
      <c r="O230" s="392"/>
      <c r="P230" s="392"/>
      <c r="Q230" s="392"/>
      <c r="R230" s="385"/>
      <c r="S230" s="385"/>
      <c r="T230" s="385"/>
      <c r="U230" s="385"/>
      <c r="V230" s="385"/>
      <c r="W230" s="385"/>
      <c r="X230" s="385"/>
      <c r="Y230" s="385"/>
      <c r="Z230" s="386"/>
      <c r="AA230" s="386"/>
      <c r="AB230" s="386"/>
      <c r="AC230" s="386"/>
      <c r="AD230" s="386"/>
      <c r="AE230" s="386"/>
      <c r="AF230" s="386"/>
      <c r="AG230" s="386" t="s">
        <v>157</v>
      </c>
      <c r="AH230" s="386">
        <v>0</v>
      </c>
      <c r="AI230" s="386"/>
      <c r="AJ230" s="386"/>
      <c r="AK230" s="386"/>
      <c r="AL230" s="386"/>
      <c r="AM230" s="386"/>
      <c r="AN230" s="386"/>
      <c r="AO230" s="386"/>
      <c r="AP230" s="386"/>
      <c r="AQ230" s="386"/>
      <c r="AR230" s="386"/>
      <c r="AS230" s="386"/>
      <c r="AT230" s="386"/>
      <c r="AU230" s="386"/>
      <c r="AV230" s="386"/>
      <c r="AW230" s="386"/>
      <c r="AX230" s="386"/>
      <c r="AY230" s="386"/>
      <c r="AZ230" s="386"/>
      <c r="BA230" s="386"/>
      <c r="BB230" s="386"/>
      <c r="BC230" s="386"/>
      <c r="BD230" s="386"/>
      <c r="BE230" s="386"/>
      <c r="BF230" s="386"/>
      <c r="BG230" s="386"/>
      <c r="BH230" s="386"/>
    </row>
    <row r="231" spans="1:60" outlineLevel="3" x14ac:dyDescent="0.25">
      <c r="A231" s="387"/>
      <c r="B231" s="388"/>
      <c r="C231" s="389" t="s">
        <v>457</v>
      </c>
      <c r="D231" s="390"/>
      <c r="E231" s="391">
        <v>-10.3</v>
      </c>
      <c r="F231" s="385"/>
      <c r="G231" s="385"/>
      <c r="H231" s="385"/>
      <c r="I231" s="385"/>
      <c r="J231" s="385"/>
      <c r="K231" s="385"/>
      <c r="L231" s="385"/>
      <c r="M231" s="385"/>
      <c r="N231" s="392"/>
      <c r="O231" s="392"/>
      <c r="P231" s="392"/>
      <c r="Q231" s="392"/>
      <c r="R231" s="385"/>
      <c r="S231" s="385"/>
      <c r="T231" s="385"/>
      <c r="U231" s="385"/>
      <c r="V231" s="385"/>
      <c r="W231" s="385"/>
      <c r="X231" s="385"/>
      <c r="Y231" s="385"/>
      <c r="Z231" s="386"/>
      <c r="AA231" s="386"/>
      <c r="AB231" s="386"/>
      <c r="AC231" s="386"/>
      <c r="AD231" s="386"/>
      <c r="AE231" s="386"/>
      <c r="AF231" s="386"/>
      <c r="AG231" s="386" t="s">
        <v>157</v>
      </c>
      <c r="AH231" s="386">
        <v>0</v>
      </c>
      <c r="AI231" s="386"/>
      <c r="AJ231" s="386"/>
      <c r="AK231" s="386"/>
      <c r="AL231" s="386"/>
      <c r="AM231" s="386"/>
      <c r="AN231" s="386"/>
      <c r="AO231" s="386"/>
      <c r="AP231" s="386"/>
      <c r="AQ231" s="386"/>
      <c r="AR231" s="386"/>
      <c r="AS231" s="386"/>
      <c r="AT231" s="386"/>
      <c r="AU231" s="386"/>
      <c r="AV231" s="386"/>
      <c r="AW231" s="386"/>
      <c r="AX231" s="386"/>
      <c r="AY231" s="386"/>
      <c r="AZ231" s="386"/>
      <c r="BA231" s="386"/>
      <c r="BB231" s="386"/>
      <c r="BC231" s="386"/>
      <c r="BD231" s="386"/>
      <c r="BE231" s="386"/>
      <c r="BF231" s="386"/>
      <c r="BG231" s="386"/>
      <c r="BH231" s="386"/>
    </row>
    <row r="232" spans="1:60" outlineLevel="3" x14ac:dyDescent="0.25">
      <c r="A232" s="387"/>
      <c r="B232" s="388"/>
      <c r="C232" s="389" t="s">
        <v>458</v>
      </c>
      <c r="D232" s="390"/>
      <c r="E232" s="391">
        <v>64.395129999999995</v>
      </c>
      <c r="F232" s="385"/>
      <c r="G232" s="385"/>
      <c r="H232" s="385"/>
      <c r="I232" s="385"/>
      <c r="J232" s="385"/>
      <c r="K232" s="385"/>
      <c r="L232" s="385"/>
      <c r="M232" s="385"/>
      <c r="N232" s="392"/>
      <c r="O232" s="392"/>
      <c r="P232" s="392"/>
      <c r="Q232" s="392"/>
      <c r="R232" s="385"/>
      <c r="S232" s="385"/>
      <c r="T232" s="385"/>
      <c r="U232" s="385"/>
      <c r="V232" s="385"/>
      <c r="W232" s="385"/>
      <c r="X232" s="385"/>
      <c r="Y232" s="385"/>
      <c r="Z232" s="386"/>
      <c r="AA232" s="386"/>
      <c r="AB232" s="386"/>
      <c r="AC232" s="386"/>
      <c r="AD232" s="386"/>
      <c r="AE232" s="386"/>
      <c r="AF232" s="386"/>
      <c r="AG232" s="386" t="s">
        <v>157</v>
      </c>
      <c r="AH232" s="386">
        <v>0</v>
      </c>
      <c r="AI232" s="386"/>
      <c r="AJ232" s="386"/>
      <c r="AK232" s="386"/>
      <c r="AL232" s="386"/>
      <c r="AM232" s="386"/>
      <c r="AN232" s="386"/>
      <c r="AO232" s="386"/>
      <c r="AP232" s="386"/>
      <c r="AQ232" s="386"/>
      <c r="AR232" s="386"/>
      <c r="AS232" s="386"/>
      <c r="AT232" s="386"/>
      <c r="AU232" s="386"/>
      <c r="AV232" s="386"/>
      <c r="AW232" s="386"/>
      <c r="AX232" s="386"/>
      <c r="AY232" s="386"/>
      <c r="AZ232" s="386"/>
      <c r="BA232" s="386"/>
      <c r="BB232" s="386"/>
      <c r="BC232" s="386"/>
      <c r="BD232" s="386"/>
      <c r="BE232" s="386"/>
      <c r="BF232" s="386"/>
      <c r="BG232" s="386"/>
      <c r="BH232" s="386"/>
    </row>
    <row r="233" spans="1:60" outlineLevel="3" x14ac:dyDescent="0.25">
      <c r="A233" s="387"/>
      <c r="B233" s="388"/>
      <c r="C233" s="389" t="s">
        <v>459</v>
      </c>
      <c r="D233" s="390"/>
      <c r="E233" s="391">
        <v>-0.6</v>
      </c>
      <c r="F233" s="385"/>
      <c r="G233" s="385"/>
      <c r="H233" s="385"/>
      <c r="I233" s="385"/>
      <c r="J233" s="385"/>
      <c r="K233" s="385"/>
      <c r="L233" s="385"/>
      <c r="M233" s="385"/>
      <c r="N233" s="392"/>
      <c r="O233" s="392"/>
      <c r="P233" s="392"/>
      <c r="Q233" s="392"/>
      <c r="R233" s="385"/>
      <c r="S233" s="385"/>
      <c r="T233" s="385"/>
      <c r="U233" s="385"/>
      <c r="V233" s="385"/>
      <c r="W233" s="385"/>
      <c r="X233" s="385"/>
      <c r="Y233" s="385"/>
      <c r="Z233" s="386"/>
      <c r="AA233" s="386"/>
      <c r="AB233" s="386"/>
      <c r="AC233" s="386"/>
      <c r="AD233" s="386"/>
      <c r="AE233" s="386"/>
      <c r="AF233" s="386"/>
      <c r="AG233" s="386" t="s">
        <v>157</v>
      </c>
      <c r="AH233" s="386">
        <v>0</v>
      </c>
      <c r="AI233" s="386"/>
      <c r="AJ233" s="386"/>
      <c r="AK233" s="386"/>
      <c r="AL233" s="386"/>
      <c r="AM233" s="386"/>
      <c r="AN233" s="386"/>
      <c r="AO233" s="386"/>
      <c r="AP233" s="386"/>
      <c r="AQ233" s="386"/>
      <c r="AR233" s="386"/>
      <c r="AS233" s="386"/>
      <c r="AT233" s="386"/>
      <c r="AU233" s="386"/>
      <c r="AV233" s="386"/>
      <c r="AW233" s="386"/>
      <c r="AX233" s="386"/>
      <c r="AY233" s="386"/>
      <c r="AZ233" s="386"/>
      <c r="BA233" s="386"/>
      <c r="BB233" s="386"/>
      <c r="BC233" s="386"/>
      <c r="BD233" s="386"/>
      <c r="BE233" s="386"/>
      <c r="BF233" s="386"/>
      <c r="BG233" s="386"/>
      <c r="BH233" s="386"/>
    </row>
    <row r="234" spans="1:60" x14ac:dyDescent="0.25">
      <c r="A234" s="369" t="s">
        <v>14</v>
      </c>
      <c r="B234" s="370" t="s">
        <v>23</v>
      </c>
      <c r="C234" s="371" t="s">
        <v>24</v>
      </c>
      <c r="D234" s="372"/>
      <c r="E234" s="373"/>
      <c r="F234" s="374"/>
      <c r="G234" s="374">
        <f>SUMIF(AG235:AG239,"&lt;&gt;NOR",G235:G239)</f>
        <v>0</v>
      </c>
      <c r="H234" s="374"/>
      <c r="I234" s="374">
        <f>SUM(I235:I239)</f>
        <v>1521.37</v>
      </c>
      <c r="J234" s="374"/>
      <c r="K234" s="374">
        <f>SUM(K235:K239)</f>
        <v>175306.16999999998</v>
      </c>
      <c r="L234" s="374"/>
      <c r="M234" s="374">
        <f>SUM(M235:M239)</f>
        <v>0</v>
      </c>
      <c r="N234" s="373"/>
      <c r="O234" s="373">
        <f>SUM(O235:O239)</f>
        <v>0</v>
      </c>
      <c r="P234" s="373"/>
      <c r="Q234" s="373">
        <f>SUM(Q235:Q239)</f>
        <v>0</v>
      </c>
      <c r="R234" s="374"/>
      <c r="S234" s="374"/>
      <c r="T234" s="375"/>
      <c r="U234" s="376"/>
      <c r="V234" s="376">
        <f>SUM(V235:V239)</f>
        <v>12.89</v>
      </c>
      <c r="W234" s="376"/>
      <c r="X234" s="376"/>
      <c r="Y234" s="376"/>
      <c r="AG234" t="s">
        <v>151</v>
      </c>
    </row>
    <row r="235" spans="1:60" outlineLevel="1" x14ac:dyDescent="0.25">
      <c r="A235" s="377">
        <v>68</v>
      </c>
      <c r="B235" s="378" t="s">
        <v>25</v>
      </c>
      <c r="C235" s="379" t="s">
        <v>200</v>
      </c>
      <c r="D235" s="380" t="s">
        <v>22</v>
      </c>
      <c r="E235" s="381">
        <v>322.32510000000002</v>
      </c>
      <c r="F235" s="382"/>
      <c r="G235" s="383">
        <f>ROUND(E235*F235,2)</f>
        <v>0</v>
      </c>
      <c r="H235" s="382">
        <v>4.72</v>
      </c>
      <c r="I235" s="383">
        <f>ROUND(E235*H235,2)</f>
        <v>1521.37</v>
      </c>
      <c r="J235" s="382">
        <v>414.28</v>
      </c>
      <c r="K235" s="383">
        <f>ROUND(E235*J235,2)</f>
        <v>133532.84</v>
      </c>
      <c r="L235" s="383">
        <v>21</v>
      </c>
      <c r="M235" s="383">
        <f>G235*(1+L235/100)</f>
        <v>0</v>
      </c>
      <c r="N235" s="381">
        <v>0</v>
      </c>
      <c r="O235" s="381">
        <f>ROUND(E235*N235,2)</f>
        <v>0</v>
      </c>
      <c r="P235" s="381">
        <v>0</v>
      </c>
      <c r="Q235" s="381">
        <f>ROUND(E235*P235,2)</f>
        <v>0</v>
      </c>
      <c r="R235" s="383" t="s">
        <v>201</v>
      </c>
      <c r="S235" s="383" t="s">
        <v>334</v>
      </c>
      <c r="T235" s="384" t="s">
        <v>334</v>
      </c>
      <c r="U235" s="385">
        <v>0.04</v>
      </c>
      <c r="V235" s="385">
        <f>ROUND(E235*U235,2)</f>
        <v>12.89</v>
      </c>
      <c r="W235" s="385"/>
      <c r="X235" s="385" t="s">
        <v>553</v>
      </c>
      <c r="Y235" s="385" t="s">
        <v>154</v>
      </c>
      <c r="Z235" s="386"/>
      <c r="AA235" s="386"/>
      <c r="AB235" s="386"/>
      <c r="AC235" s="386"/>
      <c r="AD235" s="386"/>
      <c r="AE235" s="386"/>
      <c r="AF235" s="386"/>
      <c r="AG235" s="386" t="s">
        <v>554</v>
      </c>
      <c r="AH235" s="386"/>
      <c r="AI235" s="386"/>
      <c r="AJ235" s="386"/>
      <c r="AK235" s="386"/>
      <c r="AL235" s="386"/>
      <c r="AM235" s="386"/>
      <c r="AN235" s="386"/>
      <c r="AO235" s="386"/>
      <c r="AP235" s="386"/>
      <c r="AQ235" s="386"/>
      <c r="AR235" s="386"/>
      <c r="AS235" s="386"/>
      <c r="AT235" s="386"/>
      <c r="AU235" s="386"/>
      <c r="AV235" s="386"/>
      <c r="AW235" s="386"/>
      <c r="AX235" s="386"/>
      <c r="AY235" s="386"/>
      <c r="AZ235" s="386"/>
      <c r="BA235" s="386"/>
      <c r="BB235" s="386"/>
      <c r="BC235" s="386"/>
      <c r="BD235" s="386"/>
      <c r="BE235" s="386"/>
      <c r="BF235" s="386"/>
      <c r="BG235" s="386"/>
      <c r="BH235" s="386"/>
    </row>
    <row r="236" spans="1:60" outlineLevel="2" x14ac:dyDescent="0.25">
      <c r="A236" s="387"/>
      <c r="B236" s="388"/>
      <c r="C236" s="440" t="s">
        <v>202</v>
      </c>
      <c r="D236" s="441"/>
      <c r="E236" s="441"/>
      <c r="F236" s="441"/>
      <c r="G236" s="441"/>
      <c r="H236" s="385"/>
      <c r="I236" s="385"/>
      <c r="J236" s="385"/>
      <c r="K236" s="385"/>
      <c r="L236" s="385"/>
      <c r="M236" s="385"/>
      <c r="N236" s="392"/>
      <c r="O236" s="392"/>
      <c r="P236" s="392"/>
      <c r="Q236" s="392"/>
      <c r="R236" s="385"/>
      <c r="S236" s="385"/>
      <c r="T236" s="385"/>
      <c r="U236" s="385"/>
      <c r="V236" s="385"/>
      <c r="W236" s="385"/>
      <c r="X236" s="385"/>
      <c r="Y236" s="385"/>
      <c r="Z236" s="386"/>
      <c r="AA236" s="386"/>
      <c r="AB236" s="386"/>
      <c r="AC236" s="386"/>
      <c r="AD236" s="386"/>
      <c r="AE236" s="386"/>
      <c r="AF236" s="386"/>
      <c r="AG236" s="386" t="s">
        <v>156</v>
      </c>
      <c r="AH236" s="386"/>
      <c r="AI236" s="386"/>
      <c r="AJ236" s="386"/>
      <c r="AK236" s="386"/>
      <c r="AL236" s="386"/>
      <c r="AM236" s="386"/>
      <c r="AN236" s="386"/>
      <c r="AO236" s="386"/>
      <c r="AP236" s="386"/>
      <c r="AQ236" s="386"/>
      <c r="AR236" s="386"/>
      <c r="AS236" s="386"/>
      <c r="AT236" s="386"/>
      <c r="AU236" s="386"/>
      <c r="AV236" s="386"/>
      <c r="AW236" s="386"/>
      <c r="AX236" s="386"/>
      <c r="AY236" s="386"/>
      <c r="AZ236" s="386"/>
      <c r="BA236" s="386"/>
      <c r="BB236" s="386"/>
      <c r="BC236" s="386"/>
      <c r="BD236" s="386"/>
      <c r="BE236" s="386"/>
      <c r="BF236" s="386"/>
      <c r="BG236" s="386"/>
      <c r="BH236" s="386"/>
    </row>
    <row r="237" spans="1:60" outlineLevel="1" x14ac:dyDescent="0.25">
      <c r="A237" s="377">
        <v>69</v>
      </c>
      <c r="B237" s="378" t="s">
        <v>26</v>
      </c>
      <c r="C237" s="379" t="s">
        <v>203</v>
      </c>
      <c r="D237" s="380" t="s">
        <v>22</v>
      </c>
      <c r="E237" s="381">
        <v>1289.3004100000001</v>
      </c>
      <c r="F237" s="382"/>
      <c r="G237" s="383">
        <f>ROUND(E237*F237,2)</f>
        <v>0</v>
      </c>
      <c r="H237" s="382">
        <v>0</v>
      </c>
      <c r="I237" s="383">
        <f>ROUND(E237*H237,2)</f>
        <v>0</v>
      </c>
      <c r="J237" s="382">
        <v>32.4</v>
      </c>
      <c r="K237" s="383">
        <f>ROUND(E237*J237,2)</f>
        <v>41773.33</v>
      </c>
      <c r="L237" s="383">
        <v>21</v>
      </c>
      <c r="M237" s="383">
        <f>G237*(1+L237/100)</f>
        <v>0</v>
      </c>
      <c r="N237" s="381">
        <v>0</v>
      </c>
      <c r="O237" s="381">
        <f>ROUND(E237*N237,2)</f>
        <v>0</v>
      </c>
      <c r="P237" s="381">
        <v>0</v>
      </c>
      <c r="Q237" s="381">
        <f>ROUND(E237*P237,2)</f>
        <v>0</v>
      </c>
      <c r="R237" s="383" t="s">
        <v>201</v>
      </c>
      <c r="S237" s="383" t="s">
        <v>334</v>
      </c>
      <c r="T237" s="384" t="s">
        <v>334</v>
      </c>
      <c r="U237" s="385">
        <v>0</v>
      </c>
      <c r="V237" s="385">
        <f>ROUND(E237*U237,2)</f>
        <v>0</v>
      </c>
      <c r="W237" s="385"/>
      <c r="X237" s="385" t="s">
        <v>553</v>
      </c>
      <c r="Y237" s="385" t="s">
        <v>154</v>
      </c>
      <c r="Z237" s="386"/>
      <c r="AA237" s="386"/>
      <c r="AB237" s="386"/>
      <c r="AC237" s="386"/>
      <c r="AD237" s="386"/>
      <c r="AE237" s="386"/>
      <c r="AF237" s="386"/>
      <c r="AG237" s="386" t="s">
        <v>554</v>
      </c>
      <c r="AH237" s="386"/>
      <c r="AI237" s="386"/>
      <c r="AJ237" s="386"/>
      <c r="AK237" s="386"/>
      <c r="AL237" s="386"/>
      <c r="AM237" s="386"/>
      <c r="AN237" s="386"/>
      <c r="AO237" s="386"/>
      <c r="AP237" s="386"/>
      <c r="AQ237" s="386"/>
      <c r="AR237" s="386"/>
      <c r="AS237" s="386"/>
      <c r="AT237" s="386"/>
      <c r="AU237" s="386"/>
      <c r="AV237" s="386"/>
      <c r="AW237" s="386"/>
      <c r="AX237" s="386"/>
      <c r="AY237" s="386"/>
      <c r="AZ237" s="386"/>
      <c r="BA237" s="386"/>
      <c r="BB237" s="386"/>
      <c r="BC237" s="386"/>
      <c r="BD237" s="386"/>
      <c r="BE237" s="386"/>
      <c r="BF237" s="386"/>
      <c r="BG237" s="386"/>
      <c r="BH237" s="386"/>
    </row>
    <row r="238" spans="1:60" outlineLevel="2" x14ac:dyDescent="0.25">
      <c r="A238" s="387"/>
      <c r="B238" s="388"/>
      <c r="C238" s="440" t="s">
        <v>202</v>
      </c>
      <c r="D238" s="441"/>
      <c r="E238" s="441"/>
      <c r="F238" s="441"/>
      <c r="G238" s="441"/>
      <c r="H238" s="385"/>
      <c r="I238" s="385"/>
      <c r="J238" s="385"/>
      <c r="K238" s="385"/>
      <c r="L238" s="385"/>
      <c r="M238" s="385"/>
      <c r="N238" s="392"/>
      <c r="O238" s="392"/>
      <c r="P238" s="392"/>
      <c r="Q238" s="392"/>
      <c r="R238" s="385"/>
      <c r="S238" s="385"/>
      <c r="T238" s="385"/>
      <c r="U238" s="385"/>
      <c r="V238" s="385"/>
      <c r="W238" s="385"/>
      <c r="X238" s="385"/>
      <c r="Y238" s="385"/>
      <c r="Z238" s="386"/>
      <c r="AA238" s="386"/>
      <c r="AB238" s="386"/>
      <c r="AC238" s="386"/>
      <c r="AD238" s="386"/>
      <c r="AE238" s="386"/>
      <c r="AF238" s="386"/>
      <c r="AG238" s="386" t="s">
        <v>156</v>
      </c>
      <c r="AH238" s="386"/>
      <c r="AI238" s="386"/>
      <c r="AJ238" s="386"/>
      <c r="AK238" s="386"/>
      <c r="AL238" s="386"/>
      <c r="AM238" s="386"/>
      <c r="AN238" s="386"/>
      <c r="AO238" s="386"/>
      <c r="AP238" s="386"/>
      <c r="AQ238" s="386"/>
      <c r="AR238" s="386"/>
      <c r="AS238" s="386"/>
      <c r="AT238" s="386"/>
      <c r="AU238" s="386"/>
      <c r="AV238" s="386"/>
      <c r="AW238" s="386"/>
      <c r="AX238" s="386"/>
      <c r="AY238" s="386"/>
      <c r="AZ238" s="386"/>
      <c r="BA238" s="386"/>
      <c r="BB238" s="386"/>
      <c r="BC238" s="386"/>
      <c r="BD238" s="386"/>
      <c r="BE238" s="386"/>
      <c r="BF238" s="386"/>
      <c r="BG238" s="386"/>
      <c r="BH238" s="386"/>
    </row>
    <row r="239" spans="1:60" outlineLevel="2" x14ac:dyDescent="0.25">
      <c r="A239" s="387"/>
      <c r="B239" s="388"/>
      <c r="C239" s="438" t="s">
        <v>555</v>
      </c>
      <c r="D239" s="439"/>
      <c r="E239" s="439"/>
      <c r="F239" s="439"/>
      <c r="G239" s="439"/>
      <c r="H239" s="385"/>
      <c r="I239" s="385"/>
      <c r="J239" s="385"/>
      <c r="K239" s="385"/>
      <c r="L239" s="385"/>
      <c r="M239" s="385"/>
      <c r="N239" s="392"/>
      <c r="O239" s="392"/>
      <c r="P239" s="392"/>
      <c r="Q239" s="392"/>
      <c r="R239" s="385"/>
      <c r="S239" s="385"/>
      <c r="T239" s="385"/>
      <c r="U239" s="385"/>
      <c r="V239" s="385"/>
      <c r="W239" s="385"/>
      <c r="X239" s="385"/>
      <c r="Y239" s="385"/>
      <c r="Z239" s="386"/>
      <c r="AA239" s="386"/>
      <c r="AB239" s="386"/>
      <c r="AC239" s="386"/>
      <c r="AD239" s="386"/>
      <c r="AE239" s="386"/>
      <c r="AF239" s="386"/>
      <c r="AG239" s="386" t="s">
        <v>158</v>
      </c>
      <c r="AH239" s="386"/>
      <c r="AI239" s="386"/>
      <c r="AJ239" s="386"/>
      <c r="AK239" s="386"/>
      <c r="AL239" s="386"/>
      <c r="AM239" s="386"/>
      <c r="AN239" s="386"/>
      <c r="AO239" s="386"/>
      <c r="AP239" s="386"/>
      <c r="AQ239" s="386"/>
      <c r="AR239" s="386"/>
      <c r="AS239" s="386"/>
      <c r="AT239" s="386"/>
      <c r="AU239" s="386"/>
      <c r="AV239" s="386"/>
      <c r="AW239" s="386"/>
      <c r="AX239" s="386"/>
      <c r="AY239" s="386"/>
      <c r="AZ239" s="386"/>
      <c r="BA239" s="386"/>
      <c r="BB239" s="386"/>
      <c r="BC239" s="386"/>
      <c r="BD239" s="386"/>
      <c r="BE239" s="386"/>
      <c r="BF239" s="386"/>
      <c r="BG239" s="386"/>
      <c r="BH239" s="386"/>
    </row>
    <row r="240" spans="1:60" ht="12" customHeight="1" x14ac:dyDescent="0.25">
      <c r="A240" s="230"/>
      <c r="B240" s="231"/>
      <c r="C240" s="235"/>
      <c r="D240" s="232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  <c r="R240" s="230"/>
      <c r="S240" s="230"/>
      <c r="T240" s="230"/>
      <c r="U240" s="230"/>
      <c r="V240" s="230"/>
      <c r="W240" s="230"/>
      <c r="X240" s="230"/>
      <c r="Y240" s="230"/>
      <c r="AE240">
        <v>12</v>
      </c>
      <c r="AF240">
        <v>21</v>
      </c>
      <c r="AG240" t="s">
        <v>137</v>
      </c>
    </row>
    <row r="241" spans="1:33" x14ac:dyDescent="0.25">
      <c r="A241" s="402"/>
      <c r="B241" s="403" t="s">
        <v>717</v>
      </c>
      <c r="C241" s="404"/>
      <c r="D241" s="405"/>
      <c r="E241" s="406"/>
      <c r="F241" s="406"/>
      <c r="G241" s="407">
        <f>G7+G76+G95+G119+G132+G137+G149+G153+G164+G167+G177+G191+G195+G198+G228+G234</f>
        <v>0</v>
      </c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  <c r="R241" s="230"/>
      <c r="S241" s="230"/>
      <c r="T241" s="230"/>
      <c r="U241" s="230"/>
      <c r="V241" s="230"/>
      <c r="W241" s="230"/>
      <c r="X241" s="230"/>
      <c r="Y241" s="230"/>
      <c r="AE241">
        <f>SUMIF(L6:L239,AE240,G6:G239)</f>
        <v>0</v>
      </c>
      <c r="AF241">
        <f>SUMIF(L6:L239,AF240,G6:G239)</f>
        <v>0</v>
      </c>
      <c r="AG241" t="s">
        <v>204</v>
      </c>
    </row>
    <row r="242" spans="1:33" ht="5.4" customHeight="1" x14ac:dyDescent="0.25">
      <c r="C242" s="236"/>
      <c r="D242" s="228"/>
      <c r="AG242" t="s">
        <v>205</v>
      </c>
    </row>
    <row r="243" spans="1:33" x14ac:dyDescent="0.25">
      <c r="D243" s="228"/>
    </row>
    <row r="244" spans="1:33" x14ac:dyDescent="0.25">
      <c r="D244" s="228"/>
    </row>
    <row r="245" spans="1:33" x14ac:dyDescent="0.25">
      <c r="D245" s="228"/>
    </row>
    <row r="246" spans="1:33" x14ac:dyDescent="0.25">
      <c r="D246" s="228"/>
    </row>
    <row r="247" spans="1:33" x14ac:dyDescent="0.25">
      <c r="D247" s="228"/>
    </row>
    <row r="248" spans="1:33" x14ac:dyDescent="0.25">
      <c r="D248" s="228"/>
    </row>
    <row r="249" spans="1:33" x14ac:dyDescent="0.25">
      <c r="D249" s="228"/>
    </row>
    <row r="250" spans="1:33" x14ac:dyDescent="0.25">
      <c r="D250" s="228"/>
    </row>
    <row r="251" spans="1:33" x14ac:dyDescent="0.25">
      <c r="D251" s="228"/>
    </row>
    <row r="252" spans="1:33" x14ac:dyDescent="0.25">
      <c r="D252" s="228"/>
    </row>
    <row r="253" spans="1:33" x14ac:dyDescent="0.25">
      <c r="D253" s="228"/>
    </row>
    <row r="254" spans="1:33" x14ac:dyDescent="0.25">
      <c r="D254" s="228"/>
    </row>
    <row r="255" spans="1:33" x14ac:dyDescent="0.25">
      <c r="D255" s="228"/>
    </row>
    <row r="256" spans="1:33" x14ac:dyDescent="0.25">
      <c r="D256" s="228"/>
    </row>
    <row r="257" spans="4:4" x14ac:dyDescent="0.25">
      <c r="D257" s="228"/>
    </row>
    <row r="258" spans="4:4" x14ac:dyDescent="0.25">
      <c r="D258" s="228"/>
    </row>
    <row r="259" spans="4:4" x14ac:dyDescent="0.25">
      <c r="D259" s="228"/>
    </row>
    <row r="260" spans="4:4" x14ac:dyDescent="0.25">
      <c r="D260" s="228"/>
    </row>
    <row r="261" spans="4:4" x14ac:dyDescent="0.25">
      <c r="D261" s="228"/>
    </row>
    <row r="262" spans="4:4" x14ac:dyDescent="0.25">
      <c r="D262" s="228"/>
    </row>
    <row r="263" spans="4:4" x14ac:dyDescent="0.25">
      <c r="D263" s="228"/>
    </row>
    <row r="264" spans="4:4" x14ac:dyDescent="0.25">
      <c r="D264" s="228"/>
    </row>
    <row r="265" spans="4:4" x14ac:dyDescent="0.25">
      <c r="D265" s="228"/>
    </row>
    <row r="266" spans="4:4" x14ac:dyDescent="0.25">
      <c r="D266" s="228"/>
    </row>
    <row r="267" spans="4:4" x14ac:dyDescent="0.25">
      <c r="D267" s="228"/>
    </row>
    <row r="268" spans="4:4" x14ac:dyDescent="0.25">
      <c r="D268" s="228"/>
    </row>
    <row r="269" spans="4:4" x14ac:dyDescent="0.25">
      <c r="D269" s="228"/>
    </row>
    <row r="270" spans="4:4" x14ac:dyDescent="0.25">
      <c r="D270" s="228"/>
    </row>
    <row r="271" spans="4:4" x14ac:dyDescent="0.25">
      <c r="D271" s="228"/>
    </row>
    <row r="272" spans="4:4" x14ac:dyDescent="0.25">
      <c r="D272" s="228"/>
    </row>
    <row r="273" spans="4:4" x14ac:dyDescent="0.25">
      <c r="D273" s="228"/>
    </row>
    <row r="274" spans="4:4" x14ac:dyDescent="0.25">
      <c r="D274" s="228"/>
    </row>
    <row r="275" spans="4:4" x14ac:dyDescent="0.25">
      <c r="D275" s="228"/>
    </row>
    <row r="276" spans="4:4" x14ac:dyDescent="0.25">
      <c r="D276" s="228"/>
    </row>
    <row r="277" spans="4:4" x14ac:dyDescent="0.25">
      <c r="D277" s="228"/>
    </row>
    <row r="278" spans="4:4" x14ac:dyDescent="0.25">
      <c r="D278" s="228"/>
    </row>
    <row r="279" spans="4:4" x14ac:dyDescent="0.25">
      <c r="D279" s="228"/>
    </row>
    <row r="280" spans="4:4" x14ac:dyDescent="0.25">
      <c r="D280" s="228"/>
    </row>
    <row r="281" spans="4:4" x14ac:dyDescent="0.25">
      <c r="D281" s="228"/>
    </row>
    <row r="282" spans="4:4" x14ac:dyDescent="0.25">
      <c r="D282" s="228"/>
    </row>
    <row r="283" spans="4:4" x14ac:dyDescent="0.25">
      <c r="D283" s="228"/>
    </row>
    <row r="284" spans="4:4" x14ac:dyDescent="0.25">
      <c r="D284" s="228"/>
    </row>
    <row r="285" spans="4:4" x14ac:dyDescent="0.25">
      <c r="D285" s="228"/>
    </row>
    <row r="286" spans="4:4" x14ac:dyDescent="0.25">
      <c r="D286" s="228"/>
    </row>
    <row r="287" spans="4:4" x14ac:dyDescent="0.25">
      <c r="D287" s="228"/>
    </row>
    <row r="288" spans="4:4" x14ac:dyDescent="0.25">
      <c r="D288" s="228"/>
    </row>
    <row r="289" spans="4:4" x14ac:dyDescent="0.25">
      <c r="D289" s="228"/>
    </row>
    <row r="290" spans="4:4" x14ac:dyDescent="0.25">
      <c r="D290" s="228"/>
    </row>
    <row r="291" spans="4:4" x14ac:dyDescent="0.25">
      <c r="D291" s="228"/>
    </row>
    <row r="292" spans="4:4" x14ac:dyDescent="0.25">
      <c r="D292" s="228"/>
    </row>
    <row r="293" spans="4:4" x14ac:dyDescent="0.25">
      <c r="D293" s="228"/>
    </row>
    <row r="294" spans="4:4" x14ac:dyDescent="0.25">
      <c r="D294" s="228"/>
    </row>
    <row r="295" spans="4:4" x14ac:dyDescent="0.25">
      <c r="D295" s="228"/>
    </row>
    <row r="296" spans="4:4" x14ac:dyDescent="0.25">
      <c r="D296" s="228"/>
    </row>
    <row r="297" spans="4:4" x14ac:dyDescent="0.25">
      <c r="D297" s="228"/>
    </row>
    <row r="298" spans="4:4" x14ac:dyDescent="0.25">
      <c r="D298" s="228"/>
    </row>
    <row r="299" spans="4:4" x14ac:dyDescent="0.25">
      <c r="D299" s="228"/>
    </row>
    <row r="300" spans="4:4" x14ac:dyDescent="0.25">
      <c r="D300" s="228"/>
    </row>
    <row r="301" spans="4:4" x14ac:dyDescent="0.25">
      <c r="D301" s="228"/>
    </row>
    <row r="302" spans="4:4" x14ac:dyDescent="0.25">
      <c r="D302" s="228"/>
    </row>
    <row r="303" spans="4:4" x14ac:dyDescent="0.25">
      <c r="D303" s="228"/>
    </row>
    <row r="304" spans="4:4" x14ac:dyDescent="0.25">
      <c r="D304" s="228"/>
    </row>
    <row r="305" spans="4:4" x14ac:dyDescent="0.25">
      <c r="D305" s="228"/>
    </row>
    <row r="306" spans="4:4" x14ac:dyDescent="0.25">
      <c r="D306" s="228"/>
    </row>
    <row r="307" spans="4:4" x14ac:dyDescent="0.25">
      <c r="D307" s="228"/>
    </row>
    <row r="308" spans="4:4" x14ac:dyDescent="0.25">
      <c r="D308" s="228"/>
    </row>
    <row r="309" spans="4:4" x14ac:dyDescent="0.25">
      <c r="D309" s="228"/>
    </row>
    <row r="310" spans="4:4" x14ac:dyDescent="0.25">
      <c r="D310" s="228"/>
    </row>
    <row r="311" spans="4:4" x14ac:dyDescent="0.25">
      <c r="D311" s="228"/>
    </row>
    <row r="312" spans="4:4" x14ac:dyDescent="0.25">
      <c r="D312" s="228"/>
    </row>
    <row r="313" spans="4:4" x14ac:dyDescent="0.25">
      <c r="D313" s="228"/>
    </row>
    <row r="314" spans="4:4" x14ac:dyDescent="0.25">
      <c r="D314" s="228"/>
    </row>
    <row r="315" spans="4:4" x14ac:dyDescent="0.25">
      <c r="D315" s="228"/>
    </row>
    <row r="316" spans="4:4" x14ac:dyDescent="0.25">
      <c r="D316" s="228"/>
    </row>
    <row r="317" spans="4:4" x14ac:dyDescent="0.25">
      <c r="D317" s="228"/>
    </row>
    <row r="318" spans="4:4" x14ac:dyDescent="0.25">
      <c r="D318" s="228"/>
    </row>
    <row r="319" spans="4:4" x14ac:dyDescent="0.25">
      <c r="D319" s="228"/>
    </row>
    <row r="320" spans="4:4" x14ac:dyDescent="0.25">
      <c r="D320" s="228"/>
    </row>
    <row r="321" spans="4:4" x14ac:dyDescent="0.25">
      <c r="D321" s="228"/>
    </row>
    <row r="322" spans="4:4" x14ac:dyDescent="0.25">
      <c r="D322" s="228"/>
    </row>
    <row r="323" spans="4:4" x14ac:dyDescent="0.25">
      <c r="D323" s="228"/>
    </row>
    <row r="324" spans="4:4" x14ac:dyDescent="0.25">
      <c r="D324" s="228"/>
    </row>
    <row r="325" spans="4:4" x14ac:dyDescent="0.25">
      <c r="D325" s="228"/>
    </row>
    <row r="326" spans="4:4" x14ac:dyDescent="0.25">
      <c r="D326" s="228"/>
    </row>
    <row r="327" spans="4:4" x14ac:dyDescent="0.25">
      <c r="D327" s="228"/>
    </row>
    <row r="328" spans="4:4" x14ac:dyDescent="0.25">
      <c r="D328" s="228"/>
    </row>
    <row r="329" spans="4:4" x14ac:dyDescent="0.25">
      <c r="D329" s="228"/>
    </row>
    <row r="330" spans="4:4" x14ac:dyDescent="0.25">
      <c r="D330" s="228"/>
    </row>
    <row r="331" spans="4:4" x14ac:dyDescent="0.25">
      <c r="D331" s="228"/>
    </row>
    <row r="332" spans="4:4" x14ac:dyDescent="0.25">
      <c r="D332" s="228"/>
    </row>
    <row r="333" spans="4:4" x14ac:dyDescent="0.25">
      <c r="D333" s="228"/>
    </row>
    <row r="334" spans="4:4" x14ac:dyDescent="0.25">
      <c r="D334" s="228"/>
    </row>
    <row r="335" spans="4:4" x14ac:dyDescent="0.25">
      <c r="D335" s="228"/>
    </row>
    <row r="336" spans="4:4" x14ac:dyDescent="0.25">
      <c r="D336" s="228"/>
    </row>
    <row r="337" spans="4:4" x14ac:dyDescent="0.25">
      <c r="D337" s="228"/>
    </row>
    <row r="338" spans="4:4" x14ac:dyDescent="0.25">
      <c r="D338" s="228"/>
    </row>
    <row r="339" spans="4:4" x14ac:dyDescent="0.25">
      <c r="D339" s="228"/>
    </row>
    <row r="340" spans="4:4" x14ac:dyDescent="0.25">
      <c r="D340" s="228"/>
    </row>
    <row r="341" spans="4:4" x14ac:dyDescent="0.25">
      <c r="D341" s="228"/>
    </row>
    <row r="342" spans="4:4" x14ac:dyDescent="0.25">
      <c r="D342" s="228"/>
    </row>
    <row r="343" spans="4:4" x14ac:dyDescent="0.25">
      <c r="D343" s="228"/>
    </row>
    <row r="344" spans="4:4" x14ac:dyDescent="0.25">
      <c r="D344" s="228"/>
    </row>
    <row r="345" spans="4:4" x14ac:dyDescent="0.25">
      <c r="D345" s="228"/>
    </row>
    <row r="346" spans="4:4" x14ac:dyDescent="0.25">
      <c r="D346" s="228"/>
    </row>
    <row r="347" spans="4:4" x14ac:dyDescent="0.25">
      <c r="D347" s="228"/>
    </row>
    <row r="348" spans="4:4" x14ac:dyDescent="0.25">
      <c r="D348" s="228"/>
    </row>
    <row r="349" spans="4:4" x14ac:dyDescent="0.25">
      <c r="D349" s="228"/>
    </row>
    <row r="350" spans="4:4" x14ac:dyDescent="0.25">
      <c r="D350" s="228"/>
    </row>
    <row r="351" spans="4:4" x14ac:dyDescent="0.25">
      <c r="D351" s="228"/>
    </row>
    <row r="352" spans="4:4" x14ac:dyDescent="0.25">
      <c r="D352" s="228"/>
    </row>
    <row r="353" spans="4:4" x14ac:dyDescent="0.25">
      <c r="D353" s="228"/>
    </row>
    <row r="354" spans="4:4" x14ac:dyDescent="0.25">
      <c r="D354" s="228"/>
    </row>
    <row r="355" spans="4:4" x14ac:dyDescent="0.25">
      <c r="D355" s="228"/>
    </row>
    <row r="356" spans="4:4" x14ac:dyDescent="0.25">
      <c r="D356" s="228"/>
    </row>
    <row r="357" spans="4:4" x14ac:dyDescent="0.25">
      <c r="D357" s="228"/>
    </row>
    <row r="358" spans="4:4" x14ac:dyDescent="0.25">
      <c r="D358" s="228"/>
    </row>
    <row r="359" spans="4:4" x14ac:dyDescent="0.25">
      <c r="D359" s="228"/>
    </row>
    <row r="360" spans="4:4" x14ac:dyDescent="0.25">
      <c r="D360" s="228"/>
    </row>
    <row r="361" spans="4:4" x14ac:dyDescent="0.25">
      <c r="D361" s="228"/>
    </row>
    <row r="362" spans="4:4" x14ac:dyDescent="0.25">
      <c r="D362" s="228"/>
    </row>
    <row r="363" spans="4:4" x14ac:dyDescent="0.25">
      <c r="D363" s="228"/>
    </row>
    <row r="364" spans="4:4" x14ac:dyDescent="0.25">
      <c r="D364" s="228"/>
    </row>
    <row r="365" spans="4:4" x14ac:dyDescent="0.25">
      <c r="D365" s="228"/>
    </row>
    <row r="366" spans="4:4" x14ac:dyDescent="0.25">
      <c r="D366" s="228"/>
    </row>
    <row r="367" spans="4:4" x14ac:dyDescent="0.25">
      <c r="D367" s="228"/>
    </row>
    <row r="368" spans="4:4" x14ac:dyDescent="0.25">
      <c r="D368" s="228"/>
    </row>
    <row r="369" spans="4:4" x14ac:dyDescent="0.25">
      <c r="D369" s="228"/>
    </row>
    <row r="370" spans="4:4" x14ac:dyDescent="0.25">
      <c r="D370" s="228"/>
    </row>
    <row r="371" spans="4:4" x14ac:dyDescent="0.25">
      <c r="D371" s="228"/>
    </row>
    <row r="372" spans="4:4" x14ac:dyDescent="0.25">
      <c r="D372" s="228"/>
    </row>
    <row r="373" spans="4:4" x14ac:dyDescent="0.25">
      <c r="D373" s="228"/>
    </row>
    <row r="374" spans="4:4" x14ac:dyDescent="0.25">
      <c r="D374" s="228"/>
    </row>
    <row r="375" spans="4:4" x14ac:dyDescent="0.25">
      <c r="D375" s="228"/>
    </row>
    <row r="376" spans="4:4" x14ac:dyDescent="0.25">
      <c r="D376" s="228"/>
    </row>
    <row r="377" spans="4:4" x14ac:dyDescent="0.25">
      <c r="D377" s="228"/>
    </row>
    <row r="378" spans="4:4" x14ac:dyDescent="0.25">
      <c r="D378" s="228"/>
    </row>
    <row r="379" spans="4:4" x14ac:dyDescent="0.25">
      <c r="D379" s="228"/>
    </row>
    <row r="380" spans="4:4" x14ac:dyDescent="0.25">
      <c r="D380" s="228"/>
    </row>
    <row r="381" spans="4:4" x14ac:dyDescent="0.25">
      <c r="D381" s="228"/>
    </row>
    <row r="382" spans="4:4" x14ac:dyDescent="0.25">
      <c r="D382" s="228"/>
    </row>
    <row r="383" spans="4:4" x14ac:dyDescent="0.25">
      <c r="D383" s="228"/>
    </row>
    <row r="384" spans="4:4" x14ac:dyDescent="0.25">
      <c r="D384" s="228"/>
    </row>
    <row r="385" spans="4:4" x14ac:dyDescent="0.25">
      <c r="D385" s="228"/>
    </row>
    <row r="386" spans="4:4" x14ac:dyDescent="0.25">
      <c r="D386" s="228"/>
    </row>
    <row r="387" spans="4:4" x14ac:dyDescent="0.25">
      <c r="D387" s="228"/>
    </row>
    <row r="388" spans="4:4" x14ac:dyDescent="0.25">
      <c r="D388" s="228"/>
    </row>
    <row r="389" spans="4:4" x14ac:dyDescent="0.25">
      <c r="D389" s="228"/>
    </row>
    <row r="390" spans="4:4" x14ac:dyDescent="0.25">
      <c r="D390" s="228"/>
    </row>
    <row r="391" spans="4:4" x14ac:dyDescent="0.25">
      <c r="D391" s="228"/>
    </row>
    <row r="392" spans="4:4" x14ac:dyDescent="0.25">
      <c r="D392" s="228"/>
    </row>
    <row r="393" spans="4:4" x14ac:dyDescent="0.25">
      <c r="D393" s="228"/>
    </row>
    <row r="394" spans="4:4" x14ac:dyDescent="0.25">
      <c r="D394" s="228"/>
    </row>
    <row r="395" spans="4:4" x14ac:dyDescent="0.25">
      <c r="D395" s="228"/>
    </row>
    <row r="396" spans="4:4" x14ac:dyDescent="0.25">
      <c r="D396" s="228"/>
    </row>
    <row r="397" spans="4:4" x14ac:dyDescent="0.25">
      <c r="D397" s="228"/>
    </row>
    <row r="398" spans="4:4" x14ac:dyDescent="0.25">
      <c r="D398" s="228"/>
    </row>
    <row r="399" spans="4:4" x14ac:dyDescent="0.25">
      <c r="D399" s="228"/>
    </row>
    <row r="400" spans="4:4" x14ac:dyDescent="0.25">
      <c r="D400" s="228"/>
    </row>
    <row r="401" spans="4:4" x14ac:dyDescent="0.25">
      <c r="D401" s="228"/>
    </row>
    <row r="402" spans="4:4" x14ac:dyDescent="0.25">
      <c r="D402" s="228"/>
    </row>
    <row r="403" spans="4:4" x14ac:dyDescent="0.25">
      <c r="D403" s="228"/>
    </row>
    <row r="404" spans="4:4" x14ac:dyDescent="0.25">
      <c r="D404" s="228"/>
    </row>
    <row r="405" spans="4:4" x14ac:dyDescent="0.25">
      <c r="D405" s="228"/>
    </row>
    <row r="406" spans="4:4" x14ac:dyDescent="0.25">
      <c r="D406" s="228"/>
    </row>
    <row r="407" spans="4:4" x14ac:dyDescent="0.25">
      <c r="D407" s="228"/>
    </row>
    <row r="408" spans="4:4" x14ac:dyDescent="0.25">
      <c r="D408" s="228"/>
    </row>
    <row r="409" spans="4:4" x14ac:dyDescent="0.25">
      <c r="D409" s="228"/>
    </row>
    <row r="410" spans="4:4" x14ac:dyDescent="0.25">
      <c r="D410" s="228"/>
    </row>
    <row r="411" spans="4:4" x14ac:dyDescent="0.25">
      <c r="D411" s="228"/>
    </row>
    <row r="412" spans="4:4" x14ac:dyDescent="0.25">
      <c r="D412" s="228"/>
    </row>
    <row r="413" spans="4:4" x14ac:dyDescent="0.25">
      <c r="D413" s="228"/>
    </row>
    <row r="414" spans="4:4" x14ac:dyDescent="0.25">
      <c r="D414" s="228"/>
    </row>
    <row r="415" spans="4:4" x14ac:dyDescent="0.25">
      <c r="D415" s="228"/>
    </row>
    <row r="416" spans="4:4" x14ac:dyDescent="0.25">
      <c r="D416" s="228"/>
    </row>
    <row r="417" spans="4:4" x14ac:dyDescent="0.25">
      <c r="D417" s="228"/>
    </row>
    <row r="418" spans="4:4" x14ac:dyDescent="0.25">
      <c r="D418" s="228"/>
    </row>
    <row r="419" spans="4:4" x14ac:dyDescent="0.25">
      <c r="D419" s="228"/>
    </row>
    <row r="420" spans="4:4" x14ac:dyDescent="0.25">
      <c r="D420" s="228"/>
    </row>
    <row r="421" spans="4:4" x14ac:dyDescent="0.25">
      <c r="D421" s="228"/>
    </row>
    <row r="422" spans="4:4" x14ac:dyDescent="0.25">
      <c r="D422" s="228"/>
    </row>
    <row r="423" spans="4:4" x14ac:dyDescent="0.25">
      <c r="D423" s="228"/>
    </row>
    <row r="424" spans="4:4" x14ac:dyDescent="0.25">
      <c r="D424" s="228"/>
    </row>
    <row r="425" spans="4:4" x14ac:dyDescent="0.25">
      <c r="D425" s="228"/>
    </row>
    <row r="426" spans="4:4" x14ac:dyDescent="0.25">
      <c r="D426" s="228"/>
    </row>
    <row r="427" spans="4:4" x14ac:dyDescent="0.25">
      <c r="D427" s="228"/>
    </row>
    <row r="428" spans="4:4" x14ac:dyDescent="0.25">
      <c r="D428" s="228"/>
    </row>
    <row r="429" spans="4:4" x14ac:dyDescent="0.25">
      <c r="D429" s="228"/>
    </row>
    <row r="430" spans="4:4" x14ac:dyDescent="0.25">
      <c r="D430" s="228"/>
    </row>
    <row r="431" spans="4:4" x14ac:dyDescent="0.25">
      <c r="D431" s="228"/>
    </row>
    <row r="432" spans="4:4" x14ac:dyDescent="0.25">
      <c r="D432" s="228"/>
    </row>
    <row r="433" spans="4:4" x14ac:dyDescent="0.25">
      <c r="D433" s="228"/>
    </row>
    <row r="434" spans="4:4" x14ac:dyDescent="0.25">
      <c r="D434" s="228"/>
    </row>
    <row r="435" spans="4:4" x14ac:dyDescent="0.25">
      <c r="D435" s="228"/>
    </row>
    <row r="436" spans="4:4" x14ac:dyDescent="0.25">
      <c r="D436" s="228"/>
    </row>
    <row r="437" spans="4:4" x14ac:dyDescent="0.25">
      <c r="D437" s="228"/>
    </row>
    <row r="438" spans="4:4" x14ac:dyDescent="0.25">
      <c r="D438" s="228"/>
    </row>
    <row r="439" spans="4:4" x14ac:dyDescent="0.25">
      <c r="D439" s="228"/>
    </row>
    <row r="440" spans="4:4" x14ac:dyDescent="0.25">
      <c r="D440" s="228"/>
    </row>
    <row r="441" spans="4:4" x14ac:dyDescent="0.25">
      <c r="D441" s="228"/>
    </row>
    <row r="442" spans="4:4" x14ac:dyDescent="0.25">
      <c r="D442" s="228"/>
    </row>
    <row r="443" spans="4:4" x14ac:dyDescent="0.25">
      <c r="D443" s="228"/>
    </row>
    <row r="444" spans="4:4" x14ac:dyDescent="0.25">
      <c r="D444" s="228"/>
    </row>
    <row r="445" spans="4:4" x14ac:dyDescent="0.25">
      <c r="D445" s="228"/>
    </row>
    <row r="446" spans="4:4" x14ac:dyDescent="0.25">
      <c r="D446" s="228"/>
    </row>
    <row r="447" spans="4:4" x14ac:dyDescent="0.25">
      <c r="D447" s="228"/>
    </row>
    <row r="448" spans="4:4" x14ac:dyDescent="0.25">
      <c r="D448" s="228"/>
    </row>
    <row r="449" spans="4:4" x14ac:dyDescent="0.25">
      <c r="D449" s="228"/>
    </row>
    <row r="450" spans="4:4" x14ac:dyDescent="0.25">
      <c r="D450" s="228"/>
    </row>
    <row r="451" spans="4:4" x14ac:dyDescent="0.25">
      <c r="D451" s="228"/>
    </row>
    <row r="452" spans="4:4" x14ac:dyDescent="0.25">
      <c r="D452" s="228"/>
    </row>
    <row r="453" spans="4:4" x14ac:dyDescent="0.25">
      <c r="D453" s="228"/>
    </row>
    <row r="454" spans="4:4" x14ac:dyDescent="0.25">
      <c r="D454" s="228"/>
    </row>
    <row r="455" spans="4:4" x14ac:dyDescent="0.25">
      <c r="D455" s="228"/>
    </row>
    <row r="456" spans="4:4" x14ac:dyDescent="0.25">
      <c r="D456" s="228"/>
    </row>
    <row r="457" spans="4:4" x14ac:dyDescent="0.25">
      <c r="D457" s="228"/>
    </row>
    <row r="458" spans="4:4" x14ac:dyDescent="0.25">
      <c r="D458" s="228"/>
    </row>
    <row r="459" spans="4:4" x14ac:dyDescent="0.25">
      <c r="D459" s="228"/>
    </row>
    <row r="460" spans="4:4" x14ac:dyDescent="0.25">
      <c r="D460" s="228"/>
    </row>
    <row r="461" spans="4:4" x14ac:dyDescent="0.25">
      <c r="D461" s="228"/>
    </row>
    <row r="462" spans="4:4" x14ac:dyDescent="0.25">
      <c r="D462" s="228"/>
    </row>
    <row r="463" spans="4:4" x14ac:dyDescent="0.25">
      <c r="D463" s="228"/>
    </row>
    <row r="464" spans="4:4" x14ac:dyDescent="0.25">
      <c r="D464" s="228"/>
    </row>
    <row r="465" spans="4:4" x14ac:dyDescent="0.25">
      <c r="D465" s="228"/>
    </row>
    <row r="466" spans="4:4" x14ac:dyDescent="0.25">
      <c r="D466" s="228"/>
    </row>
    <row r="467" spans="4:4" x14ac:dyDescent="0.25">
      <c r="D467" s="228"/>
    </row>
    <row r="468" spans="4:4" x14ac:dyDescent="0.25">
      <c r="D468" s="228"/>
    </row>
    <row r="469" spans="4:4" x14ac:dyDescent="0.25">
      <c r="D469" s="228"/>
    </row>
    <row r="470" spans="4:4" x14ac:dyDescent="0.25">
      <c r="D470" s="228"/>
    </row>
    <row r="471" spans="4:4" x14ac:dyDescent="0.25">
      <c r="D471" s="228"/>
    </row>
    <row r="472" spans="4:4" x14ac:dyDescent="0.25">
      <c r="D472" s="228"/>
    </row>
    <row r="473" spans="4:4" x14ac:dyDescent="0.25">
      <c r="D473" s="228"/>
    </row>
    <row r="474" spans="4:4" x14ac:dyDescent="0.25">
      <c r="D474" s="228"/>
    </row>
    <row r="475" spans="4:4" x14ac:dyDescent="0.25">
      <c r="D475" s="228"/>
    </row>
    <row r="476" spans="4:4" x14ac:dyDescent="0.25">
      <c r="D476" s="228"/>
    </row>
    <row r="477" spans="4:4" x14ac:dyDescent="0.25">
      <c r="D477" s="228"/>
    </row>
    <row r="478" spans="4:4" x14ac:dyDescent="0.25">
      <c r="D478" s="228"/>
    </row>
    <row r="479" spans="4:4" x14ac:dyDescent="0.25">
      <c r="D479" s="228"/>
    </row>
    <row r="480" spans="4:4" x14ac:dyDescent="0.25">
      <c r="D480" s="228"/>
    </row>
    <row r="481" spans="4:4" x14ac:dyDescent="0.25">
      <c r="D481" s="228"/>
    </row>
    <row r="482" spans="4:4" x14ac:dyDescent="0.25">
      <c r="D482" s="228"/>
    </row>
    <row r="483" spans="4:4" x14ac:dyDescent="0.25">
      <c r="D483" s="228"/>
    </row>
    <row r="484" spans="4:4" x14ac:dyDescent="0.25">
      <c r="D484" s="228"/>
    </row>
    <row r="485" spans="4:4" x14ac:dyDescent="0.25">
      <c r="D485" s="228"/>
    </row>
    <row r="486" spans="4:4" x14ac:dyDescent="0.25">
      <c r="D486" s="228"/>
    </row>
    <row r="487" spans="4:4" x14ac:dyDescent="0.25">
      <c r="D487" s="228"/>
    </row>
    <row r="488" spans="4:4" x14ac:dyDescent="0.25">
      <c r="D488" s="228"/>
    </row>
    <row r="489" spans="4:4" x14ac:dyDescent="0.25">
      <c r="D489" s="228"/>
    </row>
    <row r="490" spans="4:4" x14ac:dyDescent="0.25">
      <c r="D490" s="228"/>
    </row>
    <row r="491" spans="4:4" x14ac:dyDescent="0.25">
      <c r="D491" s="228"/>
    </row>
    <row r="492" spans="4:4" x14ac:dyDescent="0.25">
      <c r="D492" s="228"/>
    </row>
    <row r="493" spans="4:4" x14ac:dyDescent="0.25">
      <c r="D493" s="228"/>
    </row>
    <row r="494" spans="4:4" x14ac:dyDescent="0.25">
      <c r="D494" s="228"/>
    </row>
    <row r="495" spans="4:4" x14ac:dyDescent="0.25">
      <c r="D495" s="228"/>
    </row>
    <row r="496" spans="4:4" x14ac:dyDescent="0.25">
      <c r="D496" s="228"/>
    </row>
    <row r="497" spans="4:4" x14ac:dyDescent="0.25">
      <c r="D497" s="228"/>
    </row>
    <row r="498" spans="4:4" x14ac:dyDescent="0.25">
      <c r="D498" s="228"/>
    </row>
    <row r="499" spans="4:4" x14ac:dyDescent="0.25">
      <c r="D499" s="228"/>
    </row>
    <row r="500" spans="4:4" x14ac:dyDescent="0.25">
      <c r="D500" s="228"/>
    </row>
    <row r="501" spans="4:4" x14ac:dyDescent="0.25">
      <c r="D501" s="228"/>
    </row>
    <row r="502" spans="4:4" x14ac:dyDescent="0.25">
      <c r="D502" s="228"/>
    </row>
    <row r="503" spans="4:4" x14ac:dyDescent="0.25">
      <c r="D503" s="228"/>
    </row>
    <row r="504" spans="4:4" x14ac:dyDescent="0.25">
      <c r="D504" s="228"/>
    </row>
    <row r="505" spans="4:4" x14ac:dyDescent="0.25">
      <c r="D505" s="228"/>
    </row>
    <row r="506" spans="4:4" x14ac:dyDescent="0.25">
      <c r="D506" s="228"/>
    </row>
    <row r="507" spans="4:4" x14ac:dyDescent="0.25">
      <c r="D507" s="228"/>
    </row>
    <row r="508" spans="4:4" x14ac:dyDescent="0.25">
      <c r="D508" s="228"/>
    </row>
    <row r="509" spans="4:4" x14ac:dyDescent="0.25">
      <c r="D509" s="228"/>
    </row>
    <row r="510" spans="4:4" x14ac:dyDescent="0.25">
      <c r="D510" s="228"/>
    </row>
    <row r="511" spans="4:4" x14ac:dyDescent="0.25">
      <c r="D511" s="228"/>
    </row>
    <row r="512" spans="4:4" x14ac:dyDescent="0.25">
      <c r="D512" s="228"/>
    </row>
    <row r="513" spans="4:4" x14ac:dyDescent="0.25">
      <c r="D513" s="228"/>
    </row>
    <row r="514" spans="4:4" x14ac:dyDescent="0.25">
      <c r="D514" s="228"/>
    </row>
    <row r="515" spans="4:4" x14ac:dyDescent="0.25">
      <c r="D515" s="228"/>
    </row>
    <row r="516" spans="4:4" x14ac:dyDescent="0.25">
      <c r="D516" s="228"/>
    </row>
    <row r="517" spans="4:4" x14ac:dyDescent="0.25">
      <c r="D517" s="228"/>
    </row>
    <row r="518" spans="4:4" x14ac:dyDescent="0.25">
      <c r="D518" s="228"/>
    </row>
    <row r="519" spans="4:4" x14ac:dyDescent="0.25">
      <c r="D519" s="228"/>
    </row>
    <row r="520" spans="4:4" x14ac:dyDescent="0.25">
      <c r="D520" s="228"/>
    </row>
    <row r="521" spans="4:4" x14ac:dyDescent="0.25">
      <c r="D521" s="228"/>
    </row>
    <row r="522" spans="4:4" x14ac:dyDescent="0.25">
      <c r="D522" s="228"/>
    </row>
    <row r="523" spans="4:4" x14ac:dyDescent="0.25">
      <c r="D523" s="228"/>
    </row>
    <row r="524" spans="4:4" x14ac:dyDescent="0.25">
      <c r="D524" s="228"/>
    </row>
    <row r="525" spans="4:4" x14ac:dyDescent="0.25">
      <c r="D525" s="228"/>
    </row>
    <row r="526" spans="4:4" x14ac:dyDescent="0.25">
      <c r="D526" s="228"/>
    </row>
    <row r="527" spans="4:4" x14ac:dyDescent="0.25">
      <c r="D527" s="228"/>
    </row>
    <row r="528" spans="4:4" x14ac:dyDescent="0.25">
      <c r="D528" s="228"/>
    </row>
    <row r="529" spans="4:4" x14ac:dyDescent="0.25">
      <c r="D529" s="228"/>
    </row>
    <row r="530" spans="4:4" x14ac:dyDescent="0.25">
      <c r="D530" s="228"/>
    </row>
    <row r="531" spans="4:4" x14ac:dyDescent="0.25">
      <c r="D531" s="228"/>
    </row>
    <row r="532" spans="4:4" x14ac:dyDescent="0.25">
      <c r="D532" s="228"/>
    </row>
    <row r="533" spans="4:4" x14ac:dyDescent="0.25">
      <c r="D533" s="228"/>
    </row>
    <row r="534" spans="4:4" x14ac:dyDescent="0.25">
      <c r="D534" s="228"/>
    </row>
    <row r="535" spans="4:4" x14ac:dyDescent="0.25">
      <c r="D535" s="228"/>
    </row>
    <row r="536" spans="4:4" x14ac:dyDescent="0.25">
      <c r="D536" s="228"/>
    </row>
    <row r="537" spans="4:4" x14ac:dyDescent="0.25">
      <c r="D537" s="228"/>
    </row>
    <row r="538" spans="4:4" x14ac:dyDescent="0.25">
      <c r="D538" s="228"/>
    </row>
    <row r="539" spans="4:4" x14ac:dyDescent="0.25">
      <c r="D539" s="228"/>
    </row>
    <row r="540" spans="4:4" x14ac:dyDescent="0.25">
      <c r="D540" s="228"/>
    </row>
    <row r="541" spans="4:4" x14ac:dyDescent="0.25">
      <c r="D541" s="228"/>
    </row>
    <row r="542" spans="4:4" x14ac:dyDescent="0.25">
      <c r="D542" s="228"/>
    </row>
    <row r="543" spans="4:4" x14ac:dyDescent="0.25">
      <c r="D543" s="228"/>
    </row>
    <row r="544" spans="4:4" x14ac:dyDescent="0.25">
      <c r="D544" s="228"/>
    </row>
    <row r="545" spans="4:4" x14ac:dyDescent="0.25">
      <c r="D545" s="228"/>
    </row>
    <row r="546" spans="4:4" x14ac:dyDescent="0.25">
      <c r="D546" s="228"/>
    </row>
    <row r="547" spans="4:4" x14ac:dyDescent="0.25">
      <c r="D547" s="228"/>
    </row>
    <row r="548" spans="4:4" x14ac:dyDescent="0.25">
      <c r="D548" s="228"/>
    </row>
    <row r="549" spans="4:4" x14ac:dyDescent="0.25">
      <c r="D549" s="228"/>
    </row>
    <row r="550" spans="4:4" x14ac:dyDescent="0.25">
      <c r="D550" s="228"/>
    </row>
    <row r="551" spans="4:4" x14ac:dyDescent="0.25">
      <c r="D551" s="228"/>
    </row>
    <row r="552" spans="4:4" x14ac:dyDescent="0.25">
      <c r="D552" s="228"/>
    </row>
    <row r="553" spans="4:4" x14ac:dyDescent="0.25">
      <c r="D553" s="228"/>
    </row>
    <row r="554" spans="4:4" x14ac:dyDescent="0.25">
      <c r="D554" s="228"/>
    </row>
    <row r="555" spans="4:4" x14ac:dyDescent="0.25">
      <c r="D555" s="228"/>
    </row>
    <row r="556" spans="4:4" x14ac:dyDescent="0.25">
      <c r="D556" s="228"/>
    </row>
    <row r="557" spans="4:4" x14ac:dyDescent="0.25">
      <c r="D557" s="228"/>
    </row>
    <row r="558" spans="4:4" x14ac:dyDescent="0.25">
      <c r="D558" s="228"/>
    </row>
    <row r="559" spans="4:4" x14ac:dyDescent="0.25">
      <c r="D559" s="228"/>
    </row>
    <row r="560" spans="4:4" x14ac:dyDescent="0.25">
      <c r="D560" s="228"/>
    </row>
    <row r="561" spans="4:4" x14ac:dyDescent="0.25">
      <c r="D561" s="228"/>
    </row>
    <row r="562" spans="4:4" x14ac:dyDescent="0.25">
      <c r="D562" s="228"/>
    </row>
    <row r="563" spans="4:4" x14ac:dyDescent="0.25">
      <c r="D563" s="228"/>
    </row>
    <row r="564" spans="4:4" x14ac:dyDescent="0.25">
      <c r="D564" s="228"/>
    </row>
    <row r="565" spans="4:4" x14ac:dyDescent="0.25">
      <c r="D565" s="228"/>
    </row>
    <row r="566" spans="4:4" x14ac:dyDescent="0.25">
      <c r="D566" s="228"/>
    </row>
    <row r="567" spans="4:4" x14ac:dyDescent="0.25">
      <c r="D567" s="228"/>
    </row>
    <row r="568" spans="4:4" x14ac:dyDescent="0.25">
      <c r="D568" s="228"/>
    </row>
    <row r="569" spans="4:4" x14ac:dyDescent="0.25">
      <c r="D569" s="228"/>
    </row>
    <row r="570" spans="4:4" x14ac:dyDescent="0.25">
      <c r="D570" s="228"/>
    </row>
    <row r="571" spans="4:4" x14ac:dyDescent="0.25">
      <c r="D571" s="228"/>
    </row>
    <row r="572" spans="4:4" x14ac:dyDescent="0.25">
      <c r="D572" s="228"/>
    </row>
    <row r="573" spans="4:4" x14ac:dyDescent="0.25">
      <c r="D573" s="228"/>
    </row>
    <row r="574" spans="4:4" x14ac:dyDescent="0.25">
      <c r="D574" s="228"/>
    </row>
    <row r="575" spans="4:4" x14ac:dyDescent="0.25">
      <c r="D575" s="228"/>
    </row>
    <row r="576" spans="4:4" x14ac:dyDescent="0.25">
      <c r="D576" s="228"/>
    </row>
    <row r="577" spans="4:4" x14ac:dyDescent="0.25">
      <c r="D577" s="228"/>
    </row>
    <row r="578" spans="4:4" x14ac:dyDescent="0.25">
      <c r="D578" s="228"/>
    </row>
    <row r="579" spans="4:4" x14ac:dyDescent="0.25">
      <c r="D579" s="228"/>
    </row>
    <row r="580" spans="4:4" x14ac:dyDescent="0.25">
      <c r="D580" s="228"/>
    </row>
    <row r="581" spans="4:4" x14ac:dyDescent="0.25">
      <c r="D581" s="228"/>
    </row>
    <row r="582" spans="4:4" x14ac:dyDescent="0.25">
      <c r="D582" s="228"/>
    </row>
    <row r="583" spans="4:4" x14ac:dyDescent="0.25">
      <c r="D583" s="228"/>
    </row>
    <row r="584" spans="4:4" x14ac:dyDescent="0.25">
      <c r="D584" s="228"/>
    </row>
    <row r="585" spans="4:4" x14ac:dyDescent="0.25">
      <c r="D585" s="228"/>
    </row>
    <row r="586" spans="4:4" x14ac:dyDescent="0.25">
      <c r="D586" s="228"/>
    </row>
    <row r="587" spans="4:4" x14ac:dyDescent="0.25">
      <c r="D587" s="228"/>
    </row>
    <row r="588" spans="4:4" x14ac:dyDescent="0.25">
      <c r="D588" s="228"/>
    </row>
    <row r="589" spans="4:4" x14ac:dyDescent="0.25">
      <c r="D589" s="228"/>
    </row>
    <row r="590" spans="4:4" x14ac:dyDescent="0.25">
      <c r="D590" s="228"/>
    </row>
    <row r="591" spans="4:4" x14ac:dyDescent="0.25">
      <c r="D591" s="228"/>
    </row>
    <row r="592" spans="4:4" x14ac:dyDescent="0.25">
      <c r="D592" s="228"/>
    </row>
    <row r="593" spans="4:4" x14ac:dyDescent="0.25">
      <c r="D593" s="228"/>
    </row>
    <row r="594" spans="4:4" x14ac:dyDescent="0.25">
      <c r="D594" s="228"/>
    </row>
    <row r="595" spans="4:4" x14ac:dyDescent="0.25">
      <c r="D595" s="228"/>
    </row>
    <row r="596" spans="4:4" x14ac:dyDescent="0.25">
      <c r="D596" s="228"/>
    </row>
    <row r="597" spans="4:4" x14ac:dyDescent="0.25">
      <c r="D597" s="228"/>
    </row>
    <row r="598" spans="4:4" x14ac:dyDescent="0.25">
      <c r="D598" s="228"/>
    </row>
    <row r="599" spans="4:4" x14ac:dyDescent="0.25">
      <c r="D599" s="228"/>
    </row>
    <row r="600" spans="4:4" x14ac:dyDescent="0.25">
      <c r="D600" s="228"/>
    </row>
    <row r="601" spans="4:4" x14ac:dyDescent="0.25">
      <c r="D601" s="228"/>
    </row>
    <row r="602" spans="4:4" x14ac:dyDescent="0.25">
      <c r="D602" s="228"/>
    </row>
    <row r="603" spans="4:4" x14ac:dyDescent="0.25">
      <c r="D603" s="228"/>
    </row>
    <row r="604" spans="4:4" x14ac:dyDescent="0.25">
      <c r="D604" s="228"/>
    </row>
    <row r="605" spans="4:4" x14ac:dyDescent="0.25">
      <c r="D605" s="228"/>
    </row>
    <row r="606" spans="4:4" x14ac:dyDescent="0.25">
      <c r="D606" s="228"/>
    </row>
    <row r="607" spans="4:4" x14ac:dyDescent="0.25">
      <c r="D607" s="228"/>
    </row>
    <row r="608" spans="4:4" x14ac:dyDescent="0.25">
      <c r="D608" s="228"/>
    </row>
    <row r="609" spans="4:4" x14ac:dyDescent="0.25">
      <c r="D609" s="228"/>
    </row>
    <row r="610" spans="4:4" x14ac:dyDescent="0.25">
      <c r="D610" s="228"/>
    </row>
    <row r="611" spans="4:4" x14ac:dyDescent="0.25">
      <c r="D611" s="228"/>
    </row>
    <row r="612" spans="4:4" x14ac:dyDescent="0.25">
      <c r="D612" s="228"/>
    </row>
    <row r="613" spans="4:4" x14ac:dyDescent="0.25">
      <c r="D613" s="228"/>
    </row>
    <row r="614" spans="4:4" x14ac:dyDescent="0.25">
      <c r="D614" s="228"/>
    </row>
    <row r="615" spans="4:4" x14ac:dyDescent="0.25">
      <c r="D615" s="228"/>
    </row>
    <row r="616" spans="4:4" x14ac:dyDescent="0.25">
      <c r="D616" s="228"/>
    </row>
    <row r="617" spans="4:4" x14ac:dyDescent="0.25">
      <c r="D617" s="228"/>
    </row>
    <row r="618" spans="4:4" x14ac:dyDescent="0.25">
      <c r="D618" s="228"/>
    </row>
    <row r="619" spans="4:4" x14ac:dyDescent="0.25">
      <c r="D619" s="228"/>
    </row>
    <row r="620" spans="4:4" x14ac:dyDescent="0.25">
      <c r="D620" s="228"/>
    </row>
    <row r="621" spans="4:4" x14ac:dyDescent="0.25">
      <c r="D621" s="228"/>
    </row>
    <row r="622" spans="4:4" x14ac:dyDescent="0.25">
      <c r="D622" s="228"/>
    </row>
    <row r="623" spans="4:4" x14ac:dyDescent="0.25">
      <c r="D623" s="228"/>
    </row>
    <row r="624" spans="4:4" x14ac:dyDescent="0.25">
      <c r="D624" s="228"/>
    </row>
    <row r="625" spans="4:4" x14ac:dyDescent="0.25">
      <c r="D625" s="228"/>
    </row>
    <row r="626" spans="4:4" x14ac:dyDescent="0.25">
      <c r="D626" s="228"/>
    </row>
    <row r="627" spans="4:4" x14ac:dyDescent="0.25">
      <c r="D627" s="228"/>
    </row>
    <row r="628" spans="4:4" x14ac:dyDescent="0.25">
      <c r="D628" s="228"/>
    </row>
    <row r="629" spans="4:4" x14ac:dyDescent="0.25">
      <c r="D629" s="228"/>
    </row>
    <row r="630" spans="4:4" x14ac:dyDescent="0.25">
      <c r="D630" s="228"/>
    </row>
    <row r="631" spans="4:4" x14ac:dyDescent="0.25">
      <c r="D631" s="228"/>
    </row>
    <row r="632" spans="4:4" x14ac:dyDescent="0.25">
      <c r="D632" s="228"/>
    </row>
    <row r="633" spans="4:4" x14ac:dyDescent="0.25">
      <c r="D633" s="228"/>
    </row>
    <row r="634" spans="4:4" x14ac:dyDescent="0.25">
      <c r="D634" s="228"/>
    </row>
    <row r="635" spans="4:4" x14ac:dyDescent="0.25">
      <c r="D635" s="228"/>
    </row>
    <row r="636" spans="4:4" x14ac:dyDescent="0.25">
      <c r="D636" s="228"/>
    </row>
    <row r="637" spans="4:4" x14ac:dyDescent="0.25">
      <c r="D637" s="228"/>
    </row>
    <row r="638" spans="4:4" x14ac:dyDescent="0.25">
      <c r="D638" s="228"/>
    </row>
    <row r="639" spans="4:4" x14ac:dyDescent="0.25">
      <c r="D639" s="228"/>
    </row>
    <row r="640" spans="4:4" x14ac:dyDescent="0.25">
      <c r="D640" s="228"/>
    </row>
    <row r="641" spans="4:4" x14ac:dyDescent="0.25">
      <c r="D641" s="228"/>
    </row>
    <row r="642" spans="4:4" x14ac:dyDescent="0.25">
      <c r="D642" s="228"/>
    </row>
    <row r="643" spans="4:4" x14ac:dyDescent="0.25">
      <c r="D643" s="228"/>
    </row>
    <row r="644" spans="4:4" x14ac:dyDescent="0.25">
      <c r="D644" s="228"/>
    </row>
    <row r="645" spans="4:4" x14ac:dyDescent="0.25">
      <c r="D645" s="228"/>
    </row>
    <row r="646" spans="4:4" x14ac:dyDescent="0.25">
      <c r="D646" s="228"/>
    </row>
    <row r="647" spans="4:4" x14ac:dyDescent="0.25">
      <c r="D647" s="228"/>
    </row>
    <row r="648" spans="4:4" x14ac:dyDescent="0.25">
      <c r="D648" s="228"/>
    </row>
    <row r="649" spans="4:4" x14ac:dyDescent="0.25">
      <c r="D649" s="228"/>
    </row>
    <row r="650" spans="4:4" x14ac:dyDescent="0.25">
      <c r="D650" s="228"/>
    </row>
    <row r="651" spans="4:4" x14ac:dyDescent="0.25">
      <c r="D651" s="228"/>
    </row>
    <row r="652" spans="4:4" x14ac:dyDescent="0.25">
      <c r="D652" s="228"/>
    </row>
    <row r="653" spans="4:4" x14ac:dyDescent="0.25">
      <c r="D653" s="228"/>
    </row>
    <row r="654" spans="4:4" x14ac:dyDescent="0.25">
      <c r="D654" s="228"/>
    </row>
    <row r="655" spans="4:4" x14ac:dyDescent="0.25">
      <c r="D655" s="228"/>
    </row>
    <row r="656" spans="4:4" x14ac:dyDescent="0.25">
      <c r="D656" s="228"/>
    </row>
    <row r="657" spans="4:4" x14ac:dyDescent="0.25">
      <c r="D657" s="228"/>
    </row>
    <row r="658" spans="4:4" x14ac:dyDescent="0.25">
      <c r="D658" s="228"/>
    </row>
    <row r="659" spans="4:4" x14ac:dyDescent="0.25">
      <c r="D659" s="228"/>
    </row>
    <row r="660" spans="4:4" x14ac:dyDescent="0.25">
      <c r="D660" s="228"/>
    </row>
    <row r="661" spans="4:4" x14ac:dyDescent="0.25">
      <c r="D661" s="228"/>
    </row>
    <row r="662" spans="4:4" x14ac:dyDescent="0.25">
      <c r="D662" s="228"/>
    </row>
    <row r="663" spans="4:4" x14ac:dyDescent="0.25">
      <c r="D663" s="228"/>
    </row>
    <row r="664" spans="4:4" x14ac:dyDescent="0.25">
      <c r="D664" s="228"/>
    </row>
    <row r="665" spans="4:4" x14ac:dyDescent="0.25">
      <c r="D665" s="228"/>
    </row>
    <row r="666" spans="4:4" x14ac:dyDescent="0.25">
      <c r="D666" s="228"/>
    </row>
    <row r="667" spans="4:4" x14ac:dyDescent="0.25">
      <c r="D667" s="228"/>
    </row>
    <row r="668" spans="4:4" x14ac:dyDescent="0.25">
      <c r="D668" s="228"/>
    </row>
    <row r="669" spans="4:4" x14ac:dyDescent="0.25">
      <c r="D669" s="228"/>
    </row>
    <row r="670" spans="4:4" x14ac:dyDescent="0.25">
      <c r="D670" s="228"/>
    </row>
    <row r="671" spans="4:4" x14ac:dyDescent="0.25">
      <c r="D671" s="228"/>
    </row>
    <row r="672" spans="4:4" x14ac:dyDescent="0.25">
      <c r="D672" s="228"/>
    </row>
    <row r="673" spans="4:4" x14ac:dyDescent="0.25">
      <c r="D673" s="228"/>
    </row>
    <row r="674" spans="4:4" x14ac:dyDescent="0.25">
      <c r="D674" s="228"/>
    </row>
    <row r="675" spans="4:4" x14ac:dyDescent="0.25">
      <c r="D675" s="228"/>
    </row>
    <row r="676" spans="4:4" x14ac:dyDescent="0.25">
      <c r="D676" s="228"/>
    </row>
    <row r="677" spans="4:4" x14ac:dyDescent="0.25">
      <c r="D677" s="228"/>
    </row>
    <row r="678" spans="4:4" x14ac:dyDescent="0.25">
      <c r="D678" s="228"/>
    </row>
    <row r="679" spans="4:4" x14ac:dyDescent="0.25">
      <c r="D679" s="228"/>
    </row>
    <row r="680" spans="4:4" x14ac:dyDescent="0.25">
      <c r="D680" s="228"/>
    </row>
    <row r="681" spans="4:4" x14ac:dyDescent="0.25">
      <c r="D681" s="228"/>
    </row>
    <row r="682" spans="4:4" x14ac:dyDescent="0.25">
      <c r="D682" s="228"/>
    </row>
    <row r="683" spans="4:4" x14ac:dyDescent="0.25">
      <c r="D683" s="228"/>
    </row>
    <row r="684" spans="4:4" x14ac:dyDescent="0.25">
      <c r="D684" s="228"/>
    </row>
    <row r="685" spans="4:4" x14ac:dyDescent="0.25">
      <c r="D685" s="228"/>
    </row>
    <row r="686" spans="4:4" x14ac:dyDescent="0.25">
      <c r="D686" s="228"/>
    </row>
    <row r="687" spans="4:4" x14ac:dyDescent="0.25">
      <c r="D687" s="228"/>
    </row>
    <row r="688" spans="4:4" x14ac:dyDescent="0.25">
      <c r="D688" s="228"/>
    </row>
    <row r="689" spans="4:4" x14ac:dyDescent="0.25">
      <c r="D689" s="228"/>
    </row>
    <row r="690" spans="4:4" x14ac:dyDescent="0.25">
      <c r="D690" s="228"/>
    </row>
    <row r="691" spans="4:4" x14ac:dyDescent="0.25">
      <c r="D691" s="228"/>
    </row>
    <row r="692" spans="4:4" x14ac:dyDescent="0.25">
      <c r="D692" s="228"/>
    </row>
    <row r="693" spans="4:4" x14ac:dyDescent="0.25">
      <c r="D693" s="228"/>
    </row>
    <row r="694" spans="4:4" x14ac:dyDescent="0.25">
      <c r="D694" s="228"/>
    </row>
    <row r="695" spans="4:4" x14ac:dyDescent="0.25">
      <c r="D695" s="228"/>
    </row>
    <row r="696" spans="4:4" x14ac:dyDescent="0.25">
      <c r="D696" s="228"/>
    </row>
    <row r="697" spans="4:4" x14ac:dyDescent="0.25">
      <c r="D697" s="228"/>
    </row>
    <row r="698" spans="4:4" x14ac:dyDescent="0.25">
      <c r="D698" s="228"/>
    </row>
    <row r="699" spans="4:4" x14ac:dyDescent="0.25">
      <c r="D699" s="228"/>
    </row>
    <row r="700" spans="4:4" x14ac:dyDescent="0.25">
      <c r="D700" s="228"/>
    </row>
    <row r="701" spans="4:4" x14ac:dyDescent="0.25">
      <c r="D701" s="228"/>
    </row>
    <row r="702" spans="4:4" x14ac:dyDescent="0.25">
      <c r="D702" s="228"/>
    </row>
    <row r="703" spans="4:4" x14ac:dyDescent="0.25">
      <c r="D703" s="228"/>
    </row>
    <row r="704" spans="4:4" x14ac:dyDescent="0.25">
      <c r="D704" s="228"/>
    </row>
    <row r="705" spans="4:4" x14ac:dyDescent="0.25">
      <c r="D705" s="228"/>
    </row>
    <row r="706" spans="4:4" x14ac:dyDescent="0.25">
      <c r="D706" s="228"/>
    </row>
    <row r="707" spans="4:4" x14ac:dyDescent="0.25">
      <c r="D707" s="228"/>
    </row>
    <row r="708" spans="4:4" x14ac:dyDescent="0.25">
      <c r="D708" s="228"/>
    </row>
    <row r="709" spans="4:4" x14ac:dyDescent="0.25">
      <c r="D709" s="228"/>
    </row>
    <row r="710" spans="4:4" x14ac:dyDescent="0.25">
      <c r="D710" s="228"/>
    </row>
    <row r="711" spans="4:4" x14ac:dyDescent="0.25">
      <c r="D711" s="228"/>
    </row>
    <row r="712" spans="4:4" x14ac:dyDescent="0.25">
      <c r="D712" s="228"/>
    </row>
    <row r="713" spans="4:4" x14ac:dyDescent="0.25">
      <c r="D713" s="228"/>
    </row>
    <row r="714" spans="4:4" x14ac:dyDescent="0.25">
      <c r="D714" s="228"/>
    </row>
    <row r="715" spans="4:4" x14ac:dyDescent="0.25">
      <c r="D715" s="228"/>
    </row>
    <row r="716" spans="4:4" x14ac:dyDescent="0.25">
      <c r="D716" s="228"/>
    </row>
    <row r="717" spans="4:4" x14ac:dyDescent="0.25">
      <c r="D717" s="228"/>
    </row>
    <row r="718" spans="4:4" x14ac:dyDescent="0.25">
      <c r="D718" s="228"/>
    </row>
    <row r="719" spans="4:4" x14ac:dyDescent="0.25">
      <c r="D719" s="228"/>
    </row>
    <row r="720" spans="4:4" x14ac:dyDescent="0.25">
      <c r="D720" s="228"/>
    </row>
    <row r="721" spans="4:4" x14ac:dyDescent="0.25">
      <c r="D721" s="228"/>
    </row>
    <row r="722" spans="4:4" x14ac:dyDescent="0.25">
      <c r="D722" s="228"/>
    </row>
    <row r="723" spans="4:4" x14ac:dyDescent="0.25">
      <c r="D723" s="228"/>
    </row>
    <row r="724" spans="4:4" x14ac:dyDescent="0.25">
      <c r="D724" s="228"/>
    </row>
    <row r="725" spans="4:4" x14ac:dyDescent="0.25">
      <c r="D725" s="228"/>
    </row>
    <row r="726" spans="4:4" x14ac:dyDescent="0.25">
      <c r="D726" s="228"/>
    </row>
    <row r="727" spans="4:4" x14ac:dyDescent="0.25">
      <c r="D727" s="228"/>
    </row>
    <row r="728" spans="4:4" x14ac:dyDescent="0.25">
      <c r="D728" s="228"/>
    </row>
    <row r="729" spans="4:4" x14ac:dyDescent="0.25">
      <c r="D729" s="228"/>
    </row>
    <row r="730" spans="4:4" x14ac:dyDescent="0.25">
      <c r="D730" s="228"/>
    </row>
    <row r="731" spans="4:4" x14ac:dyDescent="0.25">
      <c r="D731" s="228"/>
    </row>
    <row r="732" spans="4:4" x14ac:dyDescent="0.25">
      <c r="D732" s="228"/>
    </row>
    <row r="733" spans="4:4" x14ac:dyDescent="0.25">
      <c r="D733" s="228"/>
    </row>
    <row r="734" spans="4:4" x14ac:dyDescent="0.25">
      <c r="D734" s="228"/>
    </row>
    <row r="735" spans="4:4" x14ac:dyDescent="0.25">
      <c r="D735" s="228"/>
    </row>
    <row r="736" spans="4:4" x14ac:dyDescent="0.25">
      <c r="D736" s="228"/>
    </row>
    <row r="737" spans="4:4" x14ac:dyDescent="0.25">
      <c r="D737" s="228"/>
    </row>
    <row r="738" spans="4:4" x14ac:dyDescent="0.25">
      <c r="D738" s="228"/>
    </row>
    <row r="739" spans="4:4" x14ac:dyDescent="0.25">
      <c r="D739" s="228"/>
    </row>
    <row r="740" spans="4:4" x14ac:dyDescent="0.25">
      <c r="D740" s="228"/>
    </row>
    <row r="741" spans="4:4" x14ac:dyDescent="0.25">
      <c r="D741" s="228"/>
    </row>
    <row r="742" spans="4:4" x14ac:dyDescent="0.25">
      <c r="D742" s="228"/>
    </row>
    <row r="743" spans="4:4" x14ac:dyDescent="0.25">
      <c r="D743" s="228"/>
    </row>
    <row r="744" spans="4:4" x14ac:dyDescent="0.25">
      <c r="D744" s="228"/>
    </row>
    <row r="745" spans="4:4" x14ac:dyDescent="0.25">
      <c r="D745" s="228"/>
    </row>
    <row r="746" spans="4:4" x14ac:dyDescent="0.25">
      <c r="D746" s="228"/>
    </row>
    <row r="747" spans="4:4" x14ac:dyDescent="0.25">
      <c r="D747" s="228"/>
    </row>
    <row r="748" spans="4:4" x14ac:dyDescent="0.25">
      <c r="D748" s="228"/>
    </row>
    <row r="749" spans="4:4" x14ac:dyDescent="0.25">
      <c r="D749" s="228"/>
    </row>
    <row r="750" spans="4:4" x14ac:dyDescent="0.25">
      <c r="D750" s="228"/>
    </row>
    <row r="751" spans="4:4" x14ac:dyDescent="0.25">
      <c r="D751" s="228"/>
    </row>
    <row r="752" spans="4:4" x14ac:dyDescent="0.25">
      <c r="D752" s="228"/>
    </row>
    <row r="753" spans="4:4" x14ac:dyDescent="0.25">
      <c r="D753" s="228"/>
    </row>
    <row r="754" spans="4:4" x14ac:dyDescent="0.25">
      <c r="D754" s="228"/>
    </row>
    <row r="755" spans="4:4" x14ac:dyDescent="0.25">
      <c r="D755" s="228"/>
    </row>
    <row r="756" spans="4:4" x14ac:dyDescent="0.25">
      <c r="D756" s="228"/>
    </row>
    <row r="757" spans="4:4" x14ac:dyDescent="0.25">
      <c r="D757" s="228"/>
    </row>
    <row r="758" spans="4:4" x14ac:dyDescent="0.25">
      <c r="D758" s="228"/>
    </row>
    <row r="759" spans="4:4" x14ac:dyDescent="0.25">
      <c r="D759" s="228"/>
    </row>
    <row r="760" spans="4:4" x14ac:dyDescent="0.25">
      <c r="D760" s="228"/>
    </row>
    <row r="761" spans="4:4" x14ac:dyDescent="0.25">
      <c r="D761" s="228"/>
    </row>
    <row r="762" spans="4:4" x14ac:dyDescent="0.25">
      <c r="D762" s="228"/>
    </row>
    <row r="763" spans="4:4" x14ac:dyDescent="0.25">
      <c r="D763" s="228"/>
    </row>
    <row r="764" spans="4:4" x14ac:dyDescent="0.25">
      <c r="D764" s="228"/>
    </row>
    <row r="765" spans="4:4" x14ac:dyDescent="0.25">
      <c r="D765" s="228"/>
    </row>
    <row r="766" spans="4:4" x14ac:dyDescent="0.25">
      <c r="D766" s="228"/>
    </row>
    <row r="767" spans="4:4" x14ac:dyDescent="0.25">
      <c r="D767" s="228"/>
    </row>
    <row r="768" spans="4:4" x14ac:dyDescent="0.25">
      <c r="D768" s="228"/>
    </row>
    <row r="769" spans="4:4" x14ac:dyDescent="0.25">
      <c r="D769" s="228"/>
    </row>
    <row r="770" spans="4:4" x14ac:dyDescent="0.25">
      <c r="D770" s="228"/>
    </row>
    <row r="771" spans="4:4" x14ac:dyDescent="0.25">
      <c r="D771" s="228"/>
    </row>
    <row r="772" spans="4:4" x14ac:dyDescent="0.25">
      <c r="D772" s="228"/>
    </row>
    <row r="773" spans="4:4" x14ac:dyDescent="0.25">
      <c r="D773" s="228"/>
    </row>
    <row r="774" spans="4:4" x14ac:dyDescent="0.25">
      <c r="D774" s="228"/>
    </row>
    <row r="775" spans="4:4" x14ac:dyDescent="0.25">
      <c r="D775" s="228"/>
    </row>
    <row r="776" spans="4:4" x14ac:dyDescent="0.25">
      <c r="D776" s="228"/>
    </row>
    <row r="777" spans="4:4" x14ac:dyDescent="0.25">
      <c r="D777" s="228"/>
    </row>
    <row r="778" spans="4:4" x14ac:dyDescent="0.25">
      <c r="D778" s="228"/>
    </row>
    <row r="779" spans="4:4" x14ac:dyDescent="0.25">
      <c r="D779" s="228"/>
    </row>
    <row r="780" spans="4:4" x14ac:dyDescent="0.25">
      <c r="D780" s="228"/>
    </row>
    <row r="781" spans="4:4" x14ac:dyDescent="0.25">
      <c r="D781" s="228"/>
    </row>
    <row r="782" spans="4:4" x14ac:dyDescent="0.25">
      <c r="D782" s="228"/>
    </row>
    <row r="783" spans="4:4" x14ac:dyDescent="0.25">
      <c r="D783" s="228"/>
    </row>
    <row r="784" spans="4:4" x14ac:dyDescent="0.25">
      <c r="D784" s="228"/>
    </row>
    <row r="785" spans="4:4" x14ac:dyDescent="0.25">
      <c r="D785" s="228"/>
    </row>
    <row r="786" spans="4:4" x14ac:dyDescent="0.25">
      <c r="D786" s="228"/>
    </row>
    <row r="787" spans="4:4" x14ac:dyDescent="0.25">
      <c r="D787" s="228"/>
    </row>
    <row r="788" spans="4:4" x14ac:dyDescent="0.25">
      <c r="D788" s="228"/>
    </row>
    <row r="789" spans="4:4" x14ac:dyDescent="0.25">
      <c r="D789" s="228"/>
    </row>
    <row r="790" spans="4:4" x14ac:dyDescent="0.25">
      <c r="D790" s="228"/>
    </row>
    <row r="791" spans="4:4" x14ac:dyDescent="0.25">
      <c r="D791" s="228"/>
    </row>
    <row r="792" spans="4:4" x14ac:dyDescent="0.25">
      <c r="D792" s="228"/>
    </row>
    <row r="793" spans="4:4" x14ac:dyDescent="0.25">
      <c r="D793" s="228"/>
    </row>
    <row r="794" spans="4:4" x14ac:dyDescent="0.25">
      <c r="D794" s="228"/>
    </row>
    <row r="795" spans="4:4" x14ac:dyDescent="0.25">
      <c r="D795" s="228"/>
    </row>
    <row r="796" spans="4:4" x14ac:dyDescent="0.25">
      <c r="D796" s="228"/>
    </row>
    <row r="797" spans="4:4" x14ac:dyDescent="0.25">
      <c r="D797" s="228"/>
    </row>
    <row r="798" spans="4:4" x14ac:dyDescent="0.25">
      <c r="D798" s="228"/>
    </row>
    <row r="799" spans="4:4" x14ac:dyDescent="0.25">
      <c r="D799" s="228"/>
    </row>
    <row r="800" spans="4:4" x14ac:dyDescent="0.25">
      <c r="D800" s="228"/>
    </row>
    <row r="801" spans="4:4" x14ac:dyDescent="0.25">
      <c r="D801" s="228"/>
    </row>
    <row r="802" spans="4:4" x14ac:dyDescent="0.25">
      <c r="D802" s="228"/>
    </row>
    <row r="803" spans="4:4" x14ac:dyDescent="0.25">
      <c r="D803" s="228"/>
    </row>
    <row r="804" spans="4:4" x14ac:dyDescent="0.25">
      <c r="D804" s="228"/>
    </row>
    <row r="805" spans="4:4" x14ac:dyDescent="0.25">
      <c r="D805" s="228"/>
    </row>
    <row r="806" spans="4:4" x14ac:dyDescent="0.25">
      <c r="D806" s="228"/>
    </row>
    <row r="807" spans="4:4" x14ac:dyDescent="0.25">
      <c r="D807" s="228"/>
    </row>
    <row r="808" spans="4:4" x14ac:dyDescent="0.25">
      <c r="D808" s="228"/>
    </row>
    <row r="809" spans="4:4" x14ac:dyDescent="0.25">
      <c r="D809" s="228"/>
    </row>
    <row r="810" spans="4:4" x14ac:dyDescent="0.25">
      <c r="D810" s="228"/>
    </row>
    <row r="811" spans="4:4" x14ac:dyDescent="0.25">
      <c r="D811" s="228"/>
    </row>
    <row r="812" spans="4:4" x14ac:dyDescent="0.25">
      <c r="D812" s="228"/>
    </row>
    <row r="813" spans="4:4" x14ac:dyDescent="0.25">
      <c r="D813" s="228"/>
    </row>
    <row r="814" spans="4:4" x14ac:dyDescent="0.25">
      <c r="D814" s="228"/>
    </row>
    <row r="815" spans="4:4" x14ac:dyDescent="0.25">
      <c r="D815" s="228"/>
    </row>
    <row r="816" spans="4:4" x14ac:dyDescent="0.25">
      <c r="D816" s="228"/>
    </row>
    <row r="817" spans="4:4" x14ac:dyDescent="0.25">
      <c r="D817" s="228"/>
    </row>
    <row r="818" spans="4:4" x14ac:dyDescent="0.25">
      <c r="D818" s="228"/>
    </row>
    <row r="819" spans="4:4" x14ac:dyDescent="0.25">
      <c r="D819" s="228"/>
    </row>
    <row r="820" spans="4:4" x14ac:dyDescent="0.25">
      <c r="D820" s="228"/>
    </row>
    <row r="821" spans="4:4" x14ac:dyDescent="0.25">
      <c r="D821" s="228"/>
    </row>
    <row r="822" spans="4:4" x14ac:dyDescent="0.25">
      <c r="D822" s="228"/>
    </row>
    <row r="823" spans="4:4" x14ac:dyDescent="0.25">
      <c r="D823" s="228"/>
    </row>
    <row r="824" spans="4:4" x14ac:dyDescent="0.25">
      <c r="D824" s="228"/>
    </row>
    <row r="825" spans="4:4" x14ac:dyDescent="0.25">
      <c r="D825" s="228"/>
    </row>
    <row r="826" spans="4:4" x14ac:dyDescent="0.25">
      <c r="D826" s="228"/>
    </row>
    <row r="827" spans="4:4" x14ac:dyDescent="0.25">
      <c r="D827" s="228"/>
    </row>
    <row r="828" spans="4:4" x14ac:dyDescent="0.25">
      <c r="D828" s="228"/>
    </row>
    <row r="829" spans="4:4" x14ac:dyDescent="0.25">
      <c r="D829" s="228"/>
    </row>
    <row r="830" spans="4:4" x14ac:dyDescent="0.25">
      <c r="D830" s="228"/>
    </row>
    <row r="831" spans="4:4" x14ac:dyDescent="0.25">
      <c r="D831" s="228"/>
    </row>
    <row r="832" spans="4:4" x14ac:dyDescent="0.25">
      <c r="D832" s="228"/>
    </row>
    <row r="833" spans="4:4" x14ac:dyDescent="0.25">
      <c r="D833" s="228"/>
    </row>
    <row r="834" spans="4:4" x14ac:dyDescent="0.25">
      <c r="D834" s="228"/>
    </row>
    <row r="835" spans="4:4" x14ac:dyDescent="0.25">
      <c r="D835" s="228"/>
    </row>
    <row r="836" spans="4:4" x14ac:dyDescent="0.25">
      <c r="D836" s="228"/>
    </row>
    <row r="837" spans="4:4" x14ac:dyDescent="0.25">
      <c r="D837" s="228"/>
    </row>
    <row r="838" spans="4:4" x14ac:dyDescent="0.25">
      <c r="D838" s="228"/>
    </row>
    <row r="839" spans="4:4" x14ac:dyDescent="0.25">
      <c r="D839" s="228"/>
    </row>
    <row r="840" spans="4:4" x14ac:dyDescent="0.25">
      <c r="D840" s="228"/>
    </row>
    <row r="841" spans="4:4" x14ac:dyDescent="0.25">
      <c r="D841" s="228"/>
    </row>
    <row r="842" spans="4:4" x14ac:dyDescent="0.25">
      <c r="D842" s="228"/>
    </row>
    <row r="843" spans="4:4" x14ac:dyDescent="0.25">
      <c r="D843" s="228"/>
    </row>
    <row r="844" spans="4:4" x14ac:dyDescent="0.25">
      <c r="D844" s="228"/>
    </row>
    <row r="845" spans="4:4" x14ac:dyDescent="0.25">
      <c r="D845" s="228"/>
    </row>
    <row r="846" spans="4:4" x14ac:dyDescent="0.25">
      <c r="D846" s="228"/>
    </row>
    <row r="847" spans="4:4" x14ac:dyDescent="0.25">
      <c r="D847" s="228"/>
    </row>
    <row r="848" spans="4:4" x14ac:dyDescent="0.25">
      <c r="D848" s="228"/>
    </row>
    <row r="849" spans="4:4" x14ac:dyDescent="0.25">
      <c r="D849" s="228"/>
    </row>
    <row r="850" spans="4:4" x14ac:dyDescent="0.25">
      <c r="D850" s="228"/>
    </row>
    <row r="851" spans="4:4" x14ac:dyDescent="0.25">
      <c r="D851" s="228"/>
    </row>
    <row r="852" spans="4:4" x14ac:dyDescent="0.25">
      <c r="D852" s="228"/>
    </row>
    <row r="853" spans="4:4" x14ac:dyDescent="0.25">
      <c r="D853" s="228"/>
    </row>
    <row r="854" spans="4:4" x14ac:dyDescent="0.25">
      <c r="D854" s="228"/>
    </row>
    <row r="855" spans="4:4" x14ac:dyDescent="0.25">
      <c r="D855" s="228"/>
    </row>
    <row r="856" spans="4:4" x14ac:dyDescent="0.25">
      <c r="D856" s="228"/>
    </row>
    <row r="857" spans="4:4" x14ac:dyDescent="0.25">
      <c r="D857" s="228"/>
    </row>
    <row r="858" spans="4:4" x14ac:dyDescent="0.25">
      <c r="D858" s="228"/>
    </row>
    <row r="859" spans="4:4" x14ac:dyDescent="0.25">
      <c r="D859" s="228"/>
    </row>
    <row r="860" spans="4:4" x14ac:dyDescent="0.25">
      <c r="D860" s="228"/>
    </row>
    <row r="861" spans="4:4" x14ac:dyDescent="0.25">
      <c r="D861" s="228"/>
    </row>
    <row r="862" spans="4:4" x14ac:dyDescent="0.25">
      <c r="D862" s="228"/>
    </row>
    <row r="863" spans="4:4" x14ac:dyDescent="0.25">
      <c r="D863" s="228"/>
    </row>
    <row r="864" spans="4:4" x14ac:dyDescent="0.25">
      <c r="D864" s="228"/>
    </row>
    <row r="865" spans="4:4" x14ac:dyDescent="0.25">
      <c r="D865" s="228"/>
    </row>
    <row r="866" spans="4:4" x14ac:dyDescent="0.25">
      <c r="D866" s="228"/>
    </row>
    <row r="867" spans="4:4" x14ac:dyDescent="0.25">
      <c r="D867" s="228"/>
    </row>
    <row r="868" spans="4:4" x14ac:dyDescent="0.25">
      <c r="D868" s="228"/>
    </row>
    <row r="869" spans="4:4" x14ac:dyDescent="0.25">
      <c r="D869" s="228"/>
    </row>
    <row r="870" spans="4:4" x14ac:dyDescent="0.25">
      <c r="D870" s="228"/>
    </row>
    <row r="871" spans="4:4" x14ac:dyDescent="0.25">
      <c r="D871" s="228"/>
    </row>
    <row r="872" spans="4:4" x14ac:dyDescent="0.25">
      <c r="D872" s="228"/>
    </row>
    <row r="873" spans="4:4" x14ac:dyDescent="0.25">
      <c r="D873" s="228"/>
    </row>
    <row r="874" spans="4:4" x14ac:dyDescent="0.25">
      <c r="D874" s="228"/>
    </row>
    <row r="875" spans="4:4" x14ac:dyDescent="0.25">
      <c r="D875" s="228"/>
    </row>
    <row r="876" spans="4:4" x14ac:dyDescent="0.25">
      <c r="D876" s="228"/>
    </row>
    <row r="877" spans="4:4" x14ac:dyDescent="0.25">
      <c r="D877" s="228"/>
    </row>
    <row r="878" spans="4:4" x14ac:dyDescent="0.25">
      <c r="D878" s="228"/>
    </row>
    <row r="879" spans="4:4" x14ac:dyDescent="0.25">
      <c r="D879" s="228"/>
    </row>
    <row r="880" spans="4:4" x14ac:dyDescent="0.25">
      <c r="D880" s="228"/>
    </row>
    <row r="881" spans="4:4" x14ac:dyDescent="0.25">
      <c r="D881" s="228"/>
    </row>
    <row r="882" spans="4:4" x14ac:dyDescent="0.25">
      <c r="D882" s="228"/>
    </row>
    <row r="883" spans="4:4" x14ac:dyDescent="0.25">
      <c r="D883" s="228"/>
    </row>
    <row r="884" spans="4:4" x14ac:dyDescent="0.25">
      <c r="D884" s="228"/>
    </row>
    <row r="885" spans="4:4" x14ac:dyDescent="0.25">
      <c r="D885" s="228"/>
    </row>
    <row r="886" spans="4:4" x14ac:dyDescent="0.25">
      <c r="D886" s="228"/>
    </row>
    <row r="887" spans="4:4" x14ac:dyDescent="0.25">
      <c r="D887" s="228"/>
    </row>
    <row r="888" spans="4:4" x14ac:dyDescent="0.25">
      <c r="D888" s="228"/>
    </row>
    <row r="889" spans="4:4" x14ac:dyDescent="0.25">
      <c r="D889" s="228"/>
    </row>
    <row r="890" spans="4:4" x14ac:dyDescent="0.25">
      <c r="D890" s="228"/>
    </row>
    <row r="891" spans="4:4" x14ac:dyDescent="0.25">
      <c r="D891" s="228"/>
    </row>
    <row r="892" spans="4:4" x14ac:dyDescent="0.25">
      <c r="D892" s="228"/>
    </row>
    <row r="893" spans="4:4" x14ac:dyDescent="0.25">
      <c r="D893" s="228"/>
    </row>
    <row r="894" spans="4:4" x14ac:dyDescent="0.25">
      <c r="D894" s="228"/>
    </row>
    <row r="895" spans="4:4" x14ac:dyDescent="0.25">
      <c r="D895" s="228"/>
    </row>
    <row r="896" spans="4:4" x14ac:dyDescent="0.25">
      <c r="D896" s="228"/>
    </row>
    <row r="897" spans="4:4" x14ac:dyDescent="0.25">
      <c r="D897" s="228"/>
    </row>
    <row r="898" spans="4:4" x14ac:dyDescent="0.25">
      <c r="D898" s="228"/>
    </row>
    <row r="899" spans="4:4" x14ac:dyDescent="0.25">
      <c r="D899" s="228"/>
    </row>
    <row r="900" spans="4:4" x14ac:dyDescent="0.25">
      <c r="D900" s="228"/>
    </row>
    <row r="901" spans="4:4" x14ac:dyDescent="0.25">
      <c r="D901" s="228"/>
    </row>
    <row r="902" spans="4:4" x14ac:dyDescent="0.25">
      <c r="D902" s="228"/>
    </row>
    <row r="903" spans="4:4" x14ac:dyDescent="0.25">
      <c r="D903" s="228"/>
    </row>
    <row r="904" spans="4:4" x14ac:dyDescent="0.25">
      <c r="D904" s="228"/>
    </row>
    <row r="905" spans="4:4" x14ac:dyDescent="0.25">
      <c r="D905" s="228"/>
    </row>
    <row r="906" spans="4:4" x14ac:dyDescent="0.25">
      <c r="D906" s="228"/>
    </row>
    <row r="907" spans="4:4" x14ac:dyDescent="0.25">
      <c r="D907" s="228"/>
    </row>
    <row r="908" spans="4:4" x14ac:dyDescent="0.25">
      <c r="D908" s="228"/>
    </row>
    <row r="909" spans="4:4" x14ac:dyDescent="0.25">
      <c r="D909" s="228"/>
    </row>
    <row r="910" spans="4:4" x14ac:dyDescent="0.25">
      <c r="D910" s="228"/>
    </row>
    <row r="911" spans="4:4" x14ac:dyDescent="0.25">
      <c r="D911" s="228"/>
    </row>
    <row r="912" spans="4:4" x14ac:dyDescent="0.25">
      <c r="D912" s="228"/>
    </row>
    <row r="913" spans="4:4" x14ac:dyDescent="0.25">
      <c r="D913" s="228"/>
    </row>
    <row r="914" spans="4:4" x14ac:dyDescent="0.25">
      <c r="D914" s="228"/>
    </row>
    <row r="915" spans="4:4" x14ac:dyDescent="0.25">
      <c r="D915" s="228"/>
    </row>
    <row r="916" spans="4:4" x14ac:dyDescent="0.25">
      <c r="D916" s="228"/>
    </row>
    <row r="917" spans="4:4" x14ac:dyDescent="0.25">
      <c r="D917" s="228"/>
    </row>
    <row r="918" spans="4:4" x14ac:dyDescent="0.25">
      <c r="D918" s="228"/>
    </row>
    <row r="919" spans="4:4" x14ac:dyDescent="0.25">
      <c r="D919" s="228"/>
    </row>
    <row r="920" spans="4:4" x14ac:dyDescent="0.25">
      <c r="D920" s="228"/>
    </row>
    <row r="921" spans="4:4" x14ac:dyDescent="0.25">
      <c r="D921" s="228"/>
    </row>
    <row r="922" spans="4:4" x14ac:dyDescent="0.25">
      <c r="D922" s="228"/>
    </row>
    <row r="923" spans="4:4" x14ac:dyDescent="0.25">
      <c r="D923" s="228"/>
    </row>
    <row r="924" spans="4:4" x14ac:dyDescent="0.25">
      <c r="D924" s="228"/>
    </row>
    <row r="925" spans="4:4" x14ac:dyDescent="0.25">
      <c r="D925" s="228"/>
    </row>
    <row r="926" spans="4:4" x14ac:dyDescent="0.25">
      <c r="D926" s="228"/>
    </row>
    <row r="927" spans="4:4" x14ac:dyDescent="0.25">
      <c r="D927" s="228"/>
    </row>
    <row r="928" spans="4:4" x14ac:dyDescent="0.25">
      <c r="D928" s="228"/>
    </row>
    <row r="929" spans="4:4" x14ac:dyDescent="0.25">
      <c r="D929" s="228"/>
    </row>
    <row r="930" spans="4:4" x14ac:dyDescent="0.25">
      <c r="D930" s="228"/>
    </row>
    <row r="931" spans="4:4" x14ac:dyDescent="0.25">
      <c r="D931" s="228"/>
    </row>
    <row r="932" spans="4:4" x14ac:dyDescent="0.25">
      <c r="D932" s="228"/>
    </row>
    <row r="933" spans="4:4" x14ac:dyDescent="0.25">
      <c r="D933" s="228"/>
    </row>
    <row r="934" spans="4:4" x14ac:dyDescent="0.25">
      <c r="D934" s="228"/>
    </row>
    <row r="935" spans="4:4" x14ac:dyDescent="0.25">
      <c r="D935" s="228"/>
    </row>
    <row r="936" spans="4:4" x14ac:dyDescent="0.25">
      <c r="D936" s="228"/>
    </row>
    <row r="937" spans="4:4" x14ac:dyDescent="0.25">
      <c r="D937" s="228"/>
    </row>
    <row r="938" spans="4:4" x14ac:dyDescent="0.25">
      <c r="D938" s="228"/>
    </row>
    <row r="939" spans="4:4" x14ac:dyDescent="0.25">
      <c r="D939" s="228"/>
    </row>
    <row r="940" spans="4:4" x14ac:dyDescent="0.25">
      <c r="D940" s="228"/>
    </row>
    <row r="941" spans="4:4" x14ac:dyDescent="0.25">
      <c r="D941" s="228"/>
    </row>
    <row r="942" spans="4:4" x14ac:dyDescent="0.25">
      <c r="D942" s="228"/>
    </row>
    <row r="943" spans="4:4" x14ac:dyDescent="0.25">
      <c r="D943" s="228"/>
    </row>
    <row r="944" spans="4:4" x14ac:dyDescent="0.25">
      <c r="D944" s="228"/>
    </row>
    <row r="945" spans="4:4" x14ac:dyDescent="0.25">
      <c r="D945" s="228"/>
    </row>
    <row r="946" spans="4:4" x14ac:dyDescent="0.25">
      <c r="D946" s="228"/>
    </row>
    <row r="947" spans="4:4" x14ac:dyDescent="0.25">
      <c r="D947" s="228"/>
    </row>
    <row r="948" spans="4:4" x14ac:dyDescent="0.25">
      <c r="D948" s="228"/>
    </row>
    <row r="949" spans="4:4" x14ac:dyDescent="0.25">
      <c r="D949" s="228"/>
    </row>
    <row r="950" spans="4:4" x14ac:dyDescent="0.25">
      <c r="D950" s="228"/>
    </row>
    <row r="951" spans="4:4" x14ac:dyDescent="0.25">
      <c r="D951" s="228"/>
    </row>
    <row r="952" spans="4:4" x14ac:dyDescent="0.25">
      <c r="D952" s="228"/>
    </row>
    <row r="953" spans="4:4" x14ac:dyDescent="0.25">
      <c r="D953" s="228"/>
    </row>
    <row r="954" spans="4:4" x14ac:dyDescent="0.25">
      <c r="D954" s="228"/>
    </row>
    <row r="955" spans="4:4" x14ac:dyDescent="0.25">
      <c r="D955" s="228"/>
    </row>
    <row r="956" spans="4:4" x14ac:dyDescent="0.25">
      <c r="D956" s="228"/>
    </row>
    <row r="957" spans="4:4" x14ac:dyDescent="0.25">
      <c r="D957" s="228"/>
    </row>
    <row r="958" spans="4:4" x14ac:dyDescent="0.25">
      <c r="D958" s="228"/>
    </row>
    <row r="959" spans="4:4" x14ac:dyDescent="0.25">
      <c r="D959" s="228"/>
    </row>
    <row r="960" spans="4:4" x14ac:dyDescent="0.25">
      <c r="D960" s="228"/>
    </row>
    <row r="961" spans="4:4" x14ac:dyDescent="0.25">
      <c r="D961" s="228"/>
    </row>
    <row r="962" spans="4:4" x14ac:dyDescent="0.25">
      <c r="D962" s="228"/>
    </row>
    <row r="963" spans="4:4" x14ac:dyDescent="0.25">
      <c r="D963" s="228"/>
    </row>
    <row r="964" spans="4:4" x14ac:dyDescent="0.25">
      <c r="D964" s="228"/>
    </row>
    <row r="965" spans="4:4" x14ac:dyDescent="0.25">
      <c r="D965" s="228"/>
    </row>
    <row r="966" spans="4:4" x14ac:dyDescent="0.25">
      <c r="D966" s="228"/>
    </row>
    <row r="967" spans="4:4" x14ac:dyDescent="0.25">
      <c r="D967" s="228"/>
    </row>
    <row r="968" spans="4:4" x14ac:dyDescent="0.25">
      <c r="D968" s="228"/>
    </row>
    <row r="969" spans="4:4" x14ac:dyDescent="0.25">
      <c r="D969" s="228"/>
    </row>
    <row r="970" spans="4:4" x14ac:dyDescent="0.25">
      <c r="D970" s="228"/>
    </row>
    <row r="971" spans="4:4" x14ac:dyDescent="0.25">
      <c r="D971" s="228"/>
    </row>
    <row r="972" spans="4:4" x14ac:dyDescent="0.25">
      <c r="D972" s="228"/>
    </row>
    <row r="973" spans="4:4" x14ac:dyDescent="0.25">
      <c r="D973" s="228"/>
    </row>
    <row r="974" spans="4:4" x14ac:dyDescent="0.25">
      <c r="D974" s="228"/>
    </row>
    <row r="975" spans="4:4" x14ac:dyDescent="0.25">
      <c r="D975" s="228"/>
    </row>
    <row r="976" spans="4:4" x14ac:dyDescent="0.25">
      <c r="D976" s="228"/>
    </row>
    <row r="977" spans="4:4" x14ac:dyDescent="0.25">
      <c r="D977" s="228"/>
    </row>
    <row r="978" spans="4:4" x14ac:dyDescent="0.25">
      <c r="D978" s="228"/>
    </row>
    <row r="979" spans="4:4" x14ac:dyDescent="0.25">
      <c r="D979" s="228"/>
    </row>
    <row r="980" spans="4:4" x14ac:dyDescent="0.25">
      <c r="D980" s="228"/>
    </row>
    <row r="981" spans="4:4" x14ac:dyDescent="0.25">
      <c r="D981" s="228"/>
    </row>
    <row r="982" spans="4:4" x14ac:dyDescent="0.25">
      <c r="D982" s="228"/>
    </row>
    <row r="983" spans="4:4" x14ac:dyDescent="0.25">
      <c r="D983" s="228"/>
    </row>
    <row r="984" spans="4:4" x14ac:dyDescent="0.25">
      <c r="D984" s="228"/>
    </row>
    <row r="985" spans="4:4" x14ac:dyDescent="0.25">
      <c r="D985" s="228"/>
    </row>
    <row r="986" spans="4:4" x14ac:dyDescent="0.25">
      <c r="D986" s="228"/>
    </row>
    <row r="987" spans="4:4" x14ac:dyDescent="0.25">
      <c r="D987" s="228"/>
    </row>
    <row r="988" spans="4:4" x14ac:dyDescent="0.25">
      <c r="D988" s="228"/>
    </row>
    <row r="989" spans="4:4" x14ac:dyDescent="0.25">
      <c r="D989" s="228"/>
    </row>
    <row r="990" spans="4:4" x14ac:dyDescent="0.25">
      <c r="D990" s="228"/>
    </row>
    <row r="991" spans="4:4" x14ac:dyDescent="0.25">
      <c r="D991" s="228"/>
    </row>
    <row r="992" spans="4:4" x14ac:dyDescent="0.25">
      <c r="D992" s="228"/>
    </row>
    <row r="993" spans="4:4" x14ac:dyDescent="0.25">
      <c r="D993" s="228"/>
    </row>
    <row r="994" spans="4:4" x14ac:dyDescent="0.25">
      <c r="D994" s="228"/>
    </row>
    <row r="995" spans="4:4" x14ac:dyDescent="0.25">
      <c r="D995" s="228"/>
    </row>
    <row r="996" spans="4:4" x14ac:dyDescent="0.25">
      <c r="D996" s="228"/>
    </row>
    <row r="997" spans="4:4" x14ac:dyDescent="0.25">
      <c r="D997" s="228"/>
    </row>
    <row r="998" spans="4:4" x14ac:dyDescent="0.25">
      <c r="D998" s="228"/>
    </row>
    <row r="999" spans="4:4" x14ac:dyDescent="0.25">
      <c r="D999" s="228"/>
    </row>
    <row r="1000" spans="4:4" x14ac:dyDescent="0.25">
      <c r="D1000" s="228"/>
    </row>
    <row r="1001" spans="4:4" x14ac:dyDescent="0.25">
      <c r="D1001" s="228"/>
    </row>
    <row r="1002" spans="4:4" x14ac:dyDescent="0.25">
      <c r="D1002" s="228"/>
    </row>
    <row r="1003" spans="4:4" x14ac:dyDescent="0.25">
      <c r="D1003" s="228"/>
    </row>
    <row r="1004" spans="4:4" x14ac:dyDescent="0.25">
      <c r="D1004" s="228"/>
    </row>
    <row r="1005" spans="4:4" x14ac:dyDescent="0.25">
      <c r="D1005" s="228"/>
    </row>
    <row r="1006" spans="4:4" x14ac:dyDescent="0.25">
      <c r="D1006" s="228"/>
    </row>
    <row r="1007" spans="4:4" x14ac:dyDescent="0.25">
      <c r="D1007" s="228"/>
    </row>
    <row r="1008" spans="4:4" x14ac:dyDescent="0.25">
      <c r="D1008" s="228"/>
    </row>
    <row r="1009" spans="4:4" x14ac:dyDescent="0.25">
      <c r="D1009" s="228"/>
    </row>
    <row r="1010" spans="4:4" x14ac:dyDescent="0.25">
      <c r="D1010" s="228"/>
    </row>
    <row r="1011" spans="4:4" x14ac:dyDescent="0.25">
      <c r="D1011" s="228"/>
    </row>
    <row r="1012" spans="4:4" x14ac:dyDescent="0.25">
      <c r="D1012" s="228"/>
    </row>
    <row r="1013" spans="4:4" x14ac:dyDescent="0.25">
      <c r="D1013" s="228"/>
    </row>
    <row r="1014" spans="4:4" x14ac:dyDescent="0.25">
      <c r="D1014" s="228"/>
    </row>
    <row r="1015" spans="4:4" x14ac:dyDescent="0.25">
      <c r="D1015" s="228"/>
    </row>
    <row r="1016" spans="4:4" x14ac:dyDescent="0.25">
      <c r="D1016" s="228"/>
    </row>
    <row r="1017" spans="4:4" x14ac:dyDescent="0.25">
      <c r="D1017" s="228"/>
    </row>
    <row r="1018" spans="4:4" x14ac:dyDescent="0.25">
      <c r="D1018" s="228"/>
    </row>
    <row r="1019" spans="4:4" x14ac:dyDescent="0.25">
      <c r="D1019" s="228"/>
    </row>
    <row r="1020" spans="4:4" x14ac:dyDescent="0.25">
      <c r="D1020" s="228"/>
    </row>
    <row r="1021" spans="4:4" x14ac:dyDescent="0.25">
      <c r="D1021" s="228"/>
    </row>
    <row r="1022" spans="4:4" x14ac:dyDescent="0.25">
      <c r="D1022" s="228"/>
    </row>
    <row r="1023" spans="4:4" x14ac:dyDescent="0.25">
      <c r="D1023" s="228"/>
    </row>
    <row r="1024" spans="4:4" x14ac:dyDescent="0.25">
      <c r="D1024" s="228"/>
    </row>
    <row r="1025" spans="4:4" x14ac:dyDescent="0.25">
      <c r="D1025" s="228"/>
    </row>
    <row r="1026" spans="4:4" x14ac:dyDescent="0.25">
      <c r="D1026" s="228"/>
    </row>
    <row r="1027" spans="4:4" x14ac:dyDescent="0.25">
      <c r="D1027" s="228"/>
    </row>
    <row r="1028" spans="4:4" x14ac:dyDescent="0.25">
      <c r="D1028" s="228"/>
    </row>
    <row r="1029" spans="4:4" x14ac:dyDescent="0.25">
      <c r="D1029" s="228"/>
    </row>
    <row r="1030" spans="4:4" x14ac:dyDescent="0.25">
      <c r="D1030" s="228"/>
    </row>
    <row r="1031" spans="4:4" x14ac:dyDescent="0.25">
      <c r="D1031" s="228"/>
    </row>
    <row r="1032" spans="4:4" x14ac:dyDescent="0.25">
      <c r="D1032" s="228"/>
    </row>
    <row r="1033" spans="4:4" x14ac:dyDescent="0.25">
      <c r="D1033" s="228"/>
    </row>
    <row r="1034" spans="4:4" x14ac:dyDescent="0.25">
      <c r="D1034" s="228"/>
    </row>
    <row r="1035" spans="4:4" x14ac:dyDescent="0.25">
      <c r="D1035" s="228"/>
    </row>
    <row r="1036" spans="4:4" x14ac:dyDescent="0.25">
      <c r="D1036" s="228"/>
    </row>
    <row r="1037" spans="4:4" x14ac:dyDescent="0.25">
      <c r="D1037" s="228"/>
    </row>
    <row r="1038" spans="4:4" x14ac:dyDescent="0.25">
      <c r="D1038" s="228"/>
    </row>
    <row r="1039" spans="4:4" x14ac:dyDescent="0.25">
      <c r="D1039" s="228"/>
    </row>
    <row r="1040" spans="4:4" x14ac:dyDescent="0.25">
      <c r="D1040" s="228"/>
    </row>
    <row r="1041" spans="4:4" x14ac:dyDescent="0.25">
      <c r="D1041" s="228"/>
    </row>
    <row r="1042" spans="4:4" x14ac:dyDescent="0.25">
      <c r="D1042" s="228"/>
    </row>
    <row r="1043" spans="4:4" x14ac:dyDescent="0.25">
      <c r="D1043" s="228"/>
    </row>
    <row r="1044" spans="4:4" x14ac:dyDescent="0.25">
      <c r="D1044" s="228"/>
    </row>
    <row r="1045" spans="4:4" x14ac:dyDescent="0.25">
      <c r="D1045" s="228"/>
    </row>
    <row r="1046" spans="4:4" x14ac:dyDescent="0.25">
      <c r="D1046" s="228"/>
    </row>
    <row r="1047" spans="4:4" x14ac:dyDescent="0.25">
      <c r="D1047" s="228"/>
    </row>
    <row r="1048" spans="4:4" x14ac:dyDescent="0.25">
      <c r="D1048" s="228"/>
    </row>
    <row r="1049" spans="4:4" x14ac:dyDescent="0.25">
      <c r="D1049" s="228"/>
    </row>
    <row r="1050" spans="4:4" x14ac:dyDescent="0.25">
      <c r="D1050" s="228"/>
    </row>
    <row r="1051" spans="4:4" x14ac:dyDescent="0.25">
      <c r="D1051" s="228"/>
    </row>
    <row r="1052" spans="4:4" x14ac:dyDescent="0.25">
      <c r="D1052" s="228"/>
    </row>
    <row r="1053" spans="4:4" x14ac:dyDescent="0.25">
      <c r="D1053" s="228"/>
    </row>
    <row r="1054" spans="4:4" x14ac:dyDescent="0.25">
      <c r="D1054" s="228"/>
    </row>
    <row r="1055" spans="4:4" x14ac:dyDescent="0.25">
      <c r="D1055" s="228"/>
    </row>
    <row r="1056" spans="4:4" x14ac:dyDescent="0.25">
      <c r="D1056" s="228"/>
    </row>
    <row r="1057" spans="4:4" x14ac:dyDescent="0.25">
      <c r="D1057" s="228"/>
    </row>
    <row r="1058" spans="4:4" x14ac:dyDescent="0.25">
      <c r="D1058" s="228"/>
    </row>
    <row r="1059" spans="4:4" x14ac:dyDescent="0.25">
      <c r="D1059" s="228"/>
    </row>
    <row r="1060" spans="4:4" x14ac:dyDescent="0.25">
      <c r="D1060" s="228"/>
    </row>
    <row r="1061" spans="4:4" x14ac:dyDescent="0.25">
      <c r="D1061" s="228"/>
    </row>
    <row r="1062" spans="4:4" x14ac:dyDescent="0.25">
      <c r="D1062" s="228"/>
    </row>
    <row r="1063" spans="4:4" x14ac:dyDescent="0.25">
      <c r="D1063" s="228"/>
    </row>
    <row r="1064" spans="4:4" x14ac:dyDescent="0.25">
      <c r="D1064" s="228"/>
    </row>
    <row r="1065" spans="4:4" x14ac:dyDescent="0.25">
      <c r="D1065" s="228"/>
    </row>
    <row r="1066" spans="4:4" x14ac:dyDescent="0.25">
      <c r="D1066" s="228"/>
    </row>
    <row r="1067" spans="4:4" x14ac:dyDescent="0.25">
      <c r="D1067" s="228"/>
    </row>
    <row r="1068" spans="4:4" x14ac:dyDescent="0.25">
      <c r="D1068" s="228"/>
    </row>
    <row r="1069" spans="4:4" x14ac:dyDescent="0.25">
      <c r="D1069" s="228"/>
    </row>
    <row r="1070" spans="4:4" x14ac:dyDescent="0.25">
      <c r="D1070" s="228"/>
    </row>
    <row r="1071" spans="4:4" x14ac:dyDescent="0.25">
      <c r="D1071" s="228"/>
    </row>
    <row r="1072" spans="4:4" x14ac:dyDescent="0.25">
      <c r="D1072" s="228"/>
    </row>
    <row r="1073" spans="4:4" x14ac:dyDescent="0.25">
      <c r="D1073" s="228"/>
    </row>
    <row r="1074" spans="4:4" x14ac:dyDescent="0.25">
      <c r="D1074" s="228"/>
    </row>
    <row r="1075" spans="4:4" x14ac:dyDescent="0.25">
      <c r="D1075" s="228"/>
    </row>
    <row r="1076" spans="4:4" x14ac:dyDescent="0.25">
      <c r="D1076" s="228"/>
    </row>
    <row r="1077" spans="4:4" x14ac:dyDescent="0.25">
      <c r="D1077" s="228"/>
    </row>
    <row r="1078" spans="4:4" x14ac:dyDescent="0.25">
      <c r="D1078" s="228"/>
    </row>
    <row r="1079" spans="4:4" x14ac:dyDescent="0.25">
      <c r="D1079" s="228"/>
    </row>
    <row r="1080" spans="4:4" x14ac:dyDescent="0.25">
      <c r="D1080" s="228"/>
    </row>
    <row r="1081" spans="4:4" x14ac:dyDescent="0.25">
      <c r="D1081" s="228"/>
    </row>
    <row r="1082" spans="4:4" x14ac:dyDescent="0.25">
      <c r="D1082" s="228"/>
    </row>
    <row r="1083" spans="4:4" x14ac:dyDescent="0.25">
      <c r="D1083" s="228"/>
    </row>
    <row r="1084" spans="4:4" x14ac:dyDescent="0.25">
      <c r="D1084" s="228"/>
    </row>
    <row r="1085" spans="4:4" x14ac:dyDescent="0.25">
      <c r="D1085" s="228"/>
    </row>
    <row r="1086" spans="4:4" x14ac:dyDescent="0.25">
      <c r="D1086" s="228"/>
    </row>
    <row r="1087" spans="4:4" x14ac:dyDescent="0.25">
      <c r="D1087" s="228"/>
    </row>
    <row r="1088" spans="4:4" x14ac:dyDescent="0.25">
      <c r="D1088" s="228"/>
    </row>
    <row r="1089" spans="4:4" x14ac:dyDescent="0.25">
      <c r="D1089" s="228"/>
    </row>
    <row r="1090" spans="4:4" x14ac:dyDescent="0.25">
      <c r="D1090" s="228"/>
    </row>
    <row r="1091" spans="4:4" x14ac:dyDescent="0.25">
      <c r="D1091" s="228"/>
    </row>
    <row r="1092" spans="4:4" x14ac:dyDescent="0.25">
      <c r="D1092" s="228"/>
    </row>
    <row r="1093" spans="4:4" x14ac:dyDescent="0.25">
      <c r="D1093" s="228"/>
    </row>
    <row r="1094" spans="4:4" x14ac:dyDescent="0.25">
      <c r="D1094" s="228"/>
    </row>
    <row r="1095" spans="4:4" x14ac:dyDescent="0.25">
      <c r="D1095" s="228"/>
    </row>
    <row r="1096" spans="4:4" x14ac:dyDescent="0.25">
      <c r="D1096" s="228"/>
    </row>
    <row r="1097" spans="4:4" x14ac:dyDescent="0.25">
      <c r="D1097" s="228"/>
    </row>
    <row r="1098" spans="4:4" x14ac:dyDescent="0.25">
      <c r="D1098" s="228"/>
    </row>
    <row r="1099" spans="4:4" x14ac:dyDescent="0.25">
      <c r="D1099" s="228"/>
    </row>
    <row r="1100" spans="4:4" x14ac:dyDescent="0.25">
      <c r="D1100" s="228"/>
    </row>
    <row r="1101" spans="4:4" x14ac:dyDescent="0.25">
      <c r="D1101" s="228"/>
    </row>
    <row r="1102" spans="4:4" x14ac:dyDescent="0.25">
      <c r="D1102" s="228"/>
    </row>
    <row r="1103" spans="4:4" x14ac:dyDescent="0.25">
      <c r="D1103" s="228"/>
    </row>
    <row r="1104" spans="4:4" x14ac:dyDescent="0.25">
      <c r="D1104" s="228"/>
    </row>
    <row r="1105" spans="4:4" x14ac:dyDescent="0.25">
      <c r="D1105" s="228"/>
    </row>
    <row r="1106" spans="4:4" x14ac:dyDescent="0.25">
      <c r="D1106" s="228"/>
    </row>
    <row r="1107" spans="4:4" x14ac:dyDescent="0.25">
      <c r="D1107" s="228"/>
    </row>
    <row r="1108" spans="4:4" x14ac:dyDescent="0.25">
      <c r="D1108" s="228"/>
    </row>
    <row r="1109" spans="4:4" x14ac:dyDescent="0.25">
      <c r="D1109" s="228"/>
    </row>
    <row r="1110" spans="4:4" x14ac:dyDescent="0.25">
      <c r="D1110" s="228"/>
    </row>
    <row r="1111" spans="4:4" x14ac:dyDescent="0.25">
      <c r="D1111" s="228"/>
    </row>
    <row r="1112" spans="4:4" x14ac:dyDescent="0.25">
      <c r="D1112" s="228"/>
    </row>
    <row r="1113" spans="4:4" x14ac:dyDescent="0.25">
      <c r="D1113" s="228"/>
    </row>
    <row r="1114" spans="4:4" x14ac:dyDescent="0.25">
      <c r="D1114" s="228"/>
    </row>
    <row r="1115" spans="4:4" x14ac:dyDescent="0.25">
      <c r="D1115" s="228"/>
    </row>
    <row r="1116" spans="4:4" x14ac:dyDescent="0.25">
      <c r="D1116" s="228"/>
    </row>
    <row r="1117" spans="4:4" x14ac:dyDescent="0.25">
      <c r="D1117" s="228"/>
    </row>
    <row r="1118" spans="4:4" x14ac:dyDescent="0.25">
      <c r="D1118" s="228"/>
    </row>
    <row r="1119" spans="4:4" x14ac:dyDescent="0.25">
      <c r="D1119" s="228"/>
    </row>
    <row r="1120" spans="4:4" x14ac:dyDescent="0.25">
      <c r="D1120" s="228"/>
    </row>
    <row r="1121" spans="4:4" x14ac:dyDescent="0.25">
      <c r="D1121" s="228"/>
    </row>
    <row r="1122" spans="4:4" x14ac:dyDescent="0.25">
      <c r="D1122" s="228"/>
    </row>
    <row r="1123" spans="4:4" x14ac:dyDescent="0.25">
      <c r="D1123" s="228"/>
    </row>
    <row r="1124" spans="4:4" x14ac:dyDescent="0.25">
      <c r="D1124" s="228"/>
    </row>
    <row r="1125" spans="4:4" x14ac:dyDescent="0.25">
      <c r="D1125" s="228"/>
    </row>
    <row r="1126" spans="4:4" x14ac:dyDescent="0.25">
      <c r="D1126" s="228"/>
    </row>
    <row r="1127" spans="4:4" x14ac:dyDescent="0.25">
      <c r="D1127" s="228"/>
    </row>
    <row r="1128" spans="4:4" x14ac:dyDescent="0.25">
      <c r="D1128" s="228"/>
    </row>
    <row r="1129" spans="4:4" x14ac:dyDescent="0.25">
      <c r="D1129" s="228"/>
    </row>
    <row r="1130" spans="4:4" x14ac:dyDescent="0.25">
      <c r="D1130" s="228"/>
    </row>
    <row r="1131" spans="4:4" x14ac:dyDescent="0.25">
      <c r="D1131" s="228"/>
    </row>
    <row r="1132" spans="4:4" x14ac:dyDescent="0.25">
      <c r="D1132" s="228"/>
    </row>
    <row r="1133" spans="4:4" x14ac:dyDescent="0.25">
      <c r="D1133" s="228"/>
    </row>
    <row r="1134" spans="4:4" x14ac:dyDescent="0.25">
      <c r="D1134" s="228"/>
    </row>
    <row r="1135" spans="4:4" x14ac:dyDescent="0.25">
      <c r="D1135" s="228"/>
    </row>
    <row r="1136" spans="4:4" x14ac:dyDescent="0.25">
      <c r="D1136" s="228"/>
    </row>
    <row r="1137" spans="4:4" x14ac:dyDescent="0.25">
      <c r="D1137" s="228"/>
    </row>
    <row r="1138" spans="4:4" x14ac:dyDescent="0.25">
      <c r="D1138" s="228"/>
    </row>
    <row r="1139" spans="4:4" x14ac:dyDescent="0.25">
      <c r="D1139" s="228"/>
    </row>
    <row r="1140" spans="4:4" x14ac:dyDescent="0.25">
      <c r="D1140" s="228"/>
    </row>
    <row r="1141" spans="4:4" x14ac:dyDescent="0.25">
      <c r="D1141" s="228"/>
    </row>
    <row r="1142" spans="4:4" x14ac:dyDescent="0.25">
      <c r="D1142" s="228"/>
    </row>
    <row r="1143" spans="4:4" x14ac:dyDescent="0.25">
      <c r="D1143" s="228"/>
    </row>
    <row r="1144" spans="4:4" x14ac:dyDescent="0.25">
      <c r="D1144" s="228"/>
    </row>
    <row r="1145" spans="4:4" x14ac:dyDescent="0.25">
      <c r="D1145" s="228"/>
    </row>
    <row r="1146" spans="4:4" x14ac:dyDescent="0.25">
      <c r="D1146" s="228"/>
    </row>
    <row r="1147" spans="4:4" x14ac:dyDescent="0.25">
      <c r="D1147" s="228"/>
    </row>
    <row r="1148" spans="4:4" x14ac:dyDescent="0.25">
      <c r="D1148" s="228"/>
    </row>
    <row r="1149" spans="4:4" x14ac:dyDescent="0.25">
      <c r="D1149" s="228"/>
    </row>
    <row r="1150" spans="4:4" x14ac:dyDescent="0.25">
      <c r="D1150" s="228"/>
    </row>
    <row r="1151" spans="4:4" x14ac:dyDescent="0.25">
      <c r="D1151" s="228"/>
    </row>
    <row r="1152" spans="4:4" x14ac:dyDescent="0.25">
      <c r="D1152" s="228"/>
    </row>
    <row r="1153" spans="4:4" x14ac:dyDescent="0.25">
      <c r="D1153" s="228"/>
    </row>
    <row r="1154" spans="4:4" x14ac:dyDescent="0.25">
      <c r="D1154" s="228"/>
    </row>
    <row r="1155" spans="4:4" x14ac:dyDescent="0.25">
      <c r="D1155" s="228"/>
    </row>
    <row r="1156" spans="4:4" x14ac:dyDescent="0.25">
      <c r="D1156" s="228"/>
    </row>
    <row r="1157" spans="4:4" x14ac:dyDescent="0.25">
      <c r="D1157" s="228"/>
    </row>
    <row r="1158" spans="4:4" x14ac:dyDescent="0.25">
      <c r="D1158" s="228"/>
    </row>
    <row r="1159" spans="4:4" x14ac:dyDescent="0.25">
      <c r="D1159" s="228"/>
    </row>
    <row r="1160" spans="4:4" x14ac:dyDescent="0.25">
      <c r="D1160" s="228"/>
    </row>
    <row r="1161" spans="4:4" x14ac:dyDescent="0.25">
      <c r="D1161" s="228"/>
    </row>
    <row r="1162" spans="4:4" x14ac:dyDescent="0.25">
      <c r="D1162" s="228"/>
    </row>
    <row r="1163" spans="4:4" x14ac:dyDescent="0.25">
      <c r="D1163" s="228"/>
    </row>
    <row r="1164" spans="4:4" x14ac:dyDescent="0.25">
      <c r="D1164" s="228"/>
    </row>
    <row r="1165" spans="4:4" x14ac:dyDescent="0.25">
      <c r="D1165" s="228"/>
    </row>
    <row r="1166" spans="4:4" x14ac:dyDescent="0.25">
      <c r="D1166" s="228"/>
    </row>
    <row r="1167" spans="4:4" x14ac:dyDescent="0.25">
      <c r="D1167" s="228"/>
    </row>
    <row r="1168" spans="4:4" x14ac:dyDescent="0.25">
      <c r="D1168" s="228"/>
    </row>
    <row r="1169" spans="4:4" x14ac:dyDescent="0.25">
      <c r="D1169" s="228"/>
    </row>
    <row r="1170" spans="4:4" x14ac:dyDescent="0.25">
      <c r="D1170" s="228"/>
    </row>
    <row r="1171" spans="4:4" x14ac:dyDescent="0.25">
      <c r="D1171" s="228"/>
    </row>
    <row r="1172" spans="4:4" x14ac:dyDescent="0.25">
      <c r="D1172" s="228"/>
    </row>
    <row r="1173" spans="4:4" x14ac:dyDescent="0.25">
      <c r="D1173" s="228"/>
    </row>
    <row r="1174" spans="4:4" x14ac:dyDescent="0.25">
      <c r="D1174" s="228"/>
    </row>
    <row r="1175" spans="4:4" x14ac:dyDescent="0.25">
      <c r="D1175" s="228"/>
    </row>
    <row r="1176" spans="4:4" x14ac:dyDescent="0.25">
      <c r="D1176" s="228"/>
    </row>
    <row r="1177" spans="4:4" x14ac:dyDescent="0.25">
      <c r="D1177" s="228"/>
    </row>
    <row r="1178" spans="4:4" x14ac:dyDescent="0.25">
      <c r="D1178" s="228"/>
    </row>
    <row r="1179" spans="4:4" x14ac:dyDescent="0.25">
      <c r="D1179" s="228"/>
    </row>
    <row r="1180" spans="4:4" x14ac:dyDescent="0.25">
      <c r="D1180" s="228"/>
    </row>
    <row r="1181" spans="4:4" x14ac:dyDescent="0.25">
      <c r="D1181" s="228"/>
    </row>
    <row r="1182" spans="4:4" x14ac:dyDescent="0.25">
      <c r="D1182" s="228"/>
    </row>
    <row r="1183" spans="4:4" x14ac:dyDescent="0.25">
      <c r="D1183" s="228"/>
    </row>
    <row r="1184" spans="4:4" x14ac:dyDescent="0.25">
      <c r="D1184" s="228"/>
    </row>
    <row r="1185" spans="4:4" x14ac:dyDescent="0.25">
      <c r="D1185" s="228"/>
    </row>
    <row r="1186" spans="4:4" x14ac:dyDescent="0.25">
      <c r="D1186" s="228"/>
    </row>
    <row r="1187" spans="4:4" x14ac:dyDescent="0.25">
      <c r="D1187" s="228"/>
    </row>
    <row r="1188" spans="4:4" x14ac:dyDescent="0.25">
      <c r="D1188" s="228"/>
    </row>
    <row r="1189" spans="4:4" x14ac:dyDescent="0.25">
      <c r="D1189" s="228"/>
    </row>
    <row r="1190" spans="4:4" x14ac:dyDescent="0.25">
      <c r="D1190" s="228"/>
    </row>
    <row r="1191" spans="4:4" x14ac:dyDescent="0.25">
      <c r="D1191" s="228"/>
    </row>
    <row r="1192" spans="4:4" x14ac:dyDescent="0.25">
      <c r="D1192" s="228"/>
    </row>
    <row r="1193" spans="4:4" x14ac:dyDescent="0.25">
      <c r="D1193" s="228"/>
    </row>
    <row r="1194" spans="4:4" x14ac:dyDescent="0.25">
      <c r="D1194" s="228"/>
    </row>
    <row r="1195" spans="4:4" x14ac:dyDescent="0.25">
      <c r="D1195" s="228"/>
    </row>
    <row r="1196" spans="4:4" x14ac:dyDescent="0.25">
      <c r="D1196" s="228"/>
    </row>
    <row r="1197" spans="4:4" x14ac:dyDescent="0.25">
      <c r="D1197" s="228"/>
    </row>
    <row r="1198" spans="4:4" x14ac:dyDescent="0.25">
      <c r="D1198" s="228"/>
    </row>
    <row r="1199" spans="4:4" x14ac:dyDescent="0.25">
      <c r="D1199" s="228"/>
    </row>
    <row r="1200" spans="4:4" x14ac:dyDescent="0.25">
      <c r="D1200" s="228"/>
    </row>
    <row r="1201" spans="4:4" x14ac:dyDescent="0.25">
      <c r="D1201" s="228"/>
    </row>
    <row r="1202" spans="4:4" x14ac:dyDescent="0.25">
      <c r="D1202" s="228"/>
    </row>
    <row r="1203" spans="4:4" x14ac:dyDescent="0.25">
      <c r="D1203" s="228"/>
    </row>
    <row r="1204" spans="4:4" x14ac:dyDescent="0.25">
      <c r="D1204" s="228"/>
    </row>
    <row r="1205" spans="4:4" x14ac:dyDescent="0.25">
      <c r="D1205" s="228"/>
    </row>
    <row r="1206" spans="4:4" x14ac:dyDescent="0.25">
      <c r="D1206" s="228"/>
    </row>
    <row r="1207" spans="4:4" x14ac:dyDescent="0.25">
      <c r="D1207" s="228"/>
    </row>
    <row r="1208" spans="4:4" x14ac:dyDescent="0.25">
      <c r="D1208" s="228"/>
    </row>
    <row r="1209" spans="4:4" x14ac:dyDescent="0.25">
      <c r="D1209" s="228"/>
    </row>
    <row r="1210" spans="4:4" x14ac:dyDescent="0.25">
      <c r="D1210" s="228"/>
    </row>
    <row r="1211" spans="4:4" x14ac:dyDescent="0.25">
      <c r="D1211" s="228"/>
    </row>
    <row r="1212" spans="4:4" x14ac:dyDescent="0.25">
      <c r="D1212" s="228"/>
    </row>
    <row r="1213" spans="4:4" x14ac:dyDescent="0.25">
      <c r="D1213" s="228"/>
    </row>
    <row r="1214" spans="4:4" x14ac:dyDescent="0.25">
      <c r="D1214" s="228"/>
    </row>
    <row r="1215" spans="4:4" x14ac:dyDescent="0.25">
      <c r="D1215" s="228"/>
    </row>
    <row r="1216" spans="4:4" x14ac:dyDescent="0.25">
      <c r="D1216" s="228"/>
    </row>
    <row r="1217" spans="4:4" x14ac:dyDescent="0.25">
      <c r="D1217" s="228"/>
    </row>
    <row r="1218" spans="4:4" x14ac:dyDescent="0.25">
      <c r="D1218" s="228"/>
    </row>
    <row r="1219" spans="4:4" x14ac:dyDescent="0.25">
      <c r="D1219" s="228"/>
    </row>
    <row r="1220" spans="4:4" x14ac:dyDescent="0.25">
      <c r="D1220" s="228"/>
    </row>
    <row r="1221" spans="4:4" x14ac:dyDescent="0.25">
      <c r="D1221" s="228"/>
    </row>
    <row r="1222" spans="4:4" x14ac:dyDescent="0.25">
      <c r="D1222" s="228"/>
    </row>
    <row r="1223" spans="4:4" x14ac:dyDescent="0.25">
      <c r="D1223" s="228"/>
    </row>
    <row r="1224" spans="4:4" x14ac:dyDescent="0.25">
      <c r="D1224" s="228"/>
    </row>
    <row r="1225" spans="4:4" x14ac:dyDescent="0.25">
      <c r="D1225" s="228"/>
    </row>
    <row r="1226" spans="4:4" x14ac:dyDescent="0.25">
      <c r="D1226" s="228"/>
    </row>
    <row r="1227" spans="4:4" x14ac:dyDescent="0.25">
      <c r="D1227" s="228"/>
    </row>
    <row r="1228" spans="4:4" x14ac:dyDescent="0.25">
      <c r="D1228" s="228"/>
    </row>
    <row r="1229" spans="4:4" x14ac:dyDescent="0.25">
      <c r="D1229" s="228"/>
    </row>
    <row r="1230" spans="4:4" x14ac:dyDescent="0.25">
      <c r="D1230" s="228"/>
    </row>
    <row r="1231" spans="4:4" x14ac:dyDescent="0.25">
      <c r="D1231" s="228"/>
    </row>
    <row r="1232" spans="4:4" x14ac:dyDescent="0.25">
      <c r="D1232" s="228"/>
    </row>
    <row r="1233" spans="4:4" x14ac:dyDescent="0.25">
      <c r="D1233" s="228"/>
    </row>
    <row r="1234" spans="4:4" x14ac:dyDescent="0.25">
      <c r="D1234" s="228"/>
    </row>
    <row r="1235" spans="4:4" x14ac:dyDescent="0.25">
      <c r="D1235" s="228"/>
    </row>
    <row r="1236" spans="4:4" x14ac:dyDescent="0.25">
      <c r="D1236" s="228"/>
    </row>
    <row r="1237" spans="4:4" x14ac:dyDescent="0.25">
      <c r="D1237" s="228"/>
    </row>
    <row r="1238" spans="4:4" x14ac:dyDescent="0.25">
      <c r="D1238" s="228"/>
    </row>
    <row r="1239" spans="4:4" x14ac:dyDescent="0.25">
      <c r="D1239" s="228"/>
    </row>
    <row r="1240" spans="4:4" x14ac:dyDescent="0.25">
      <c r="D1240" s="228"/>
    </row>
    <row r="1241" spans="4:4" x14ac:dyDescent="0.25">
      <c r="D1241" s="228"/>
    </row>
    <row r="1242" spans="4:4" x14ac:dyDescent="0.25">
      <c r="D1242" s="228"/>
    </row>
    <row r="1243" spans="4:4" x14ac:dyDescent="0.25">
      <c r="D1243" s="228"/>
    </row>
    <row r="1244" spans="4:4" x14ac:dyDescent="0.25">
      <c r="D1244" s="228"/>
    </row>
    <row r="1245" spans="4:4" x14ac:dyDescent="0.25">
      <c r="D1245" s="228"/>
    </row>
    <row r="1246" spans="4:4" x14ac:dyDescent="0.25">
      <c r="D1246" s="228"/>
    </row>
    <row r="1247" spans="4:4" x14ac:dyDescent="0.25">
      <c r="D1247" s="228"/>
    </row>
    <row r="1248" spans="4:4" x14ac:dyDescent="0.25">
      <c r="D1248" s="228"/>
    </row>
    <row r="1249" spans="4:4" x14ac:dyDescent="0.25">
      <c r="D1249" s="228"/>
    </row>
    <row r="1250" spans="4:4" x14ac:dyDescent="0.25">
      <c r="D1250" s="228"/>
    </row>
    <row r="1251" spans="4:4" x14ac:dyDescent="0.25">
      <c r="D1251" s="228"/>
    </row>
    <row r="1252" spans="4:4" x14ac:dyDescent="0.25">
      <c r="D1252" s="228"/>
    </row>
    <row r="1253" spans="4:4" x14ac:dyDescent="0.25">
      <c r="D1253" s="228"/>
    </row>
    <row r="1254" spans="4:4" x14ac:dyDescent="0.25">
      <c r="D1254" s="228"/>
    </row>
    <row r="1255" spans="4:4" x14ac:dyDescent="0.25">
      <c r="D1255" s="228"/>
    </row>
    <row r="1256" spans="4:4" x14ac:dyDescent="0.25">
      <c r="D1256" s="228"/>
    </row>
    <row r="1257" spans="4:4" x14ac:dyDescent="0.25">
      <c r="D1257" s="228"/>
    </row>
    <row r="1258" spans="4:4" x14ac:dyDescent="0.25">
      <c r="D1258" s="228"/>
    </row>
    <row r="1259" spans="4:4" x14ac:dyDescent="0.25">
      <c r="D1259" s="228"/>
    </row>
    <row r="1260" spans="4:4" x14ac:dyDescent="0.25">
      <c r="D1260" s="228"/>
    </row>
    <row r="1261" spans="4:4" x14ac:dyDescent="0.25">
      <c r="D1261" s="228"/>
    </row>
    <row r="1262" spans="4:4" x14ac:dyDescent="0.25">
      <c r="D1262" s="228"/>
    </row>
    <row r="1263" spans="4:4" x14ac:dyDescent="0.25">
      <c r="D1263" s="228"/>
    </row>
    <row r="1264" spans="4:4" x14ac:dyDescent="0.25">
      <c r="D1264" s="228"/>
    </row>
    <row r="1265" spans="4:4" x14ac:dyDescent="0.25">
      <c r="D1265" s="228"/>
    </row>
    <row r="1266" spans="4:4" x14ac:dyDescent="0.25">
      <c r="D1266" s="228"/>
    </row>
    <row r="1267" spans="4:4" x14ac:dyDescent="0.25">
      <c r="D1267" s="228"/>
    </row>
    <row r="1268" spans="4:4" x14ac:dyDescent="0.25">
      <c r="D1268" s="228"/>
    </row>
    <row r="1269" spans="4:4" x14ac:dyDescent="0.25">
      <c r="D1269" s="228"/>
    </row>
    <row r="1270" spans="4:4" x14ac:dyDescent="0.25">
      <c r="D1270" s="228"/>
    </row>
    <row r="1271" spans="4:4" x14ac:dyDescent="0.25">
      <c r="D1271" s="228"/>
    </row>
    <row r="1272" spans="4:4" x14ac:dyDescent="0.25">
      <c r="D1272" s="228"/>
    </row>
    <row r="1273" spans="4:4" x14ac:dyDescent="0.25">
      <c r="D1273" s="228"/>
    </row>
    <row r="1274" spans="4:4" x14ac:dyDescent="0.25">
      <c r="D1274" s="228"/>
    </row>
    <row r="1275" spans="4:4" x14ac:dyDescent="0.25">
      <c r="D1275" s="228"/>
    </row>
    <row r="1276" spans="4:4" x14ac:dyDescent="0.25">
      <c r="D1276" s="228"/>
    </row>
    <row r="1277" spans="4:4" x14ac:dyDescent="0.25">
      <c r="D1277" s="228"/>
    </row>
    <row r="1278" spans="4:4" x14ac:dyDescent="0.25">
      <c r="D1278" s="228"/>
    </row>
    <row r="1279" spans="4:4" x14ac:dyDescent="0.25">
      <c r="D1279" s="228"/>
    </row>
    <row r="1280" spans="4:4" x14ac:dyDescent="0.25">
      <c r="D1280" s="228"/>
    </row>
    <row r="1281" spans="4:4" x14ac:dyDescent="0.25">
      <c r="D1281" s="228"/>
    </row>
    <row r="1282" spans="4:4" x14ac:dyDescent="0.25">
      <c r="D1282" s="228"/>
    </row>
    <row r="1283" spans="4:4" x14ac:dyDescent="0.25">
      <c r="D1283" s="228"/>
    </row>
    <row r="1284" spans="4:4" x14ac:dyDescent="0.25">
      <c r="D1284" s="228"/>
    </row>
    <row r="1285" spans="4:4" x14ac:dyDescent="0.25">
      <c r="D1285" s="228"/>
    </row>
    <row r="1286" spans="4:4" x14ac:dyDescent="0.25">
      <c r="D1286" s="228"/>
    </row>
    <row r="1287" spans="4:4" x14ac:dyDescent="0.25">
      <c r="D1287" s="228"/>
    </row>
    <row r="1288" spans="4:4" x14ac:dyDescent="0.25">
      <c r="D1288" s="228"/>
    </row>
    <row r="1289" spans="4:4" x14ac:dyDescent="0.25">
      <c r="D1289" s="228"/>
    </row>
    <row r="1290" spans="4:4" x14ac:dyDescent="0.25">
      <c r="D1290" s="228"/>
    </row>
    <row r="1291" spans="4:4" x14ac:dyDescent="0.25">
      <c r="D1291" s="228"/>
    </row>
    <row r="1292" spans="4:4" x14ac:dyDescent="0.25">
      <c r="D1292" s="228"/>
    </row>
    <row r="1293" spans="4:4" x14ac:dyDescent="0.25">
      <c r="D1293" s="228"/>
    </row>
    <row r="1294" spans="4:4" x14ac:dyDescent="0.25">
      <c r="D1294" s="228"/>
    </row>
    <row r="1295" spans="4:4" x14ac:dyDescent="0.25">
      <c r="D1295" s="228"/>
    </row>
    <row r="1296" spans="4:4" x14ac:dyDescent="0.25">
      <c r="D1296" s="228"/>
    </row>
    <row r="1297" spans="4:4" x14ac:dyDescent="0.25">
      <c r="D1297" s="228"/>
    </row>
    <row r="1298" spans="4:4" x14ac:dyDescent="0.25">
      <c r="D1298" s="228"/>
    </row>
    <row r="1299" spans="4:4" x14ac:dyDescent="0.25">
      <c r="D1299" s="228"/>
    </row>
    <row r="1300" spans="4:4" x14ac:dyDescent="0.25">
      <c r="D1300" s="228"/>
    </row>
    <row r="1301" spans="4:4" x14ac:dyDescent="0.25">
      <c r="D1301" s="228"/>
    </row>
    <row r="1302" spans="4:4" x14ac:dyDescent="0.25">
      <c r="D1302" s="228"/>
    </row>
    <row r="1303" spans="4:4" x14ac:dyDescent="0.25">
      <c r="D1303" s="228"/>
    </row>
    <row r="1304" spans="4:4" x14ac:dyDescent="0.25">
      <c r="D1304" s="228"/>
    </row>
    <row r="1305" spans="4:4" x14ac:dyDescent="0.25">
      <c r="D1305" s="228"/>
    </row>
    <row r="1306" spans="4:4" x14ac:dyDescent="0.25">
      <c r="D1306" s="228"/>
    </row>
    <row r="1307" spans="4:4" x14ac:dyDescent="0.25">
      <c r="D1307" s="228"/>
    </row>
    <row r="1308" spans="4:4" x14ac:dyDescent="0.25">
      <c r="D1308" s="228"/>
    </row>
    <row r="1309" spans="4:4" x14ac:dyDescent="0.25">
      <c r="D1309" s="228"/>
    </row>
    <row r="1310" spans="4:4" x14ac:dyDescent="0.25">
      <c r="D1310" s="228"/>
    </row>
    <row r="1311" spans="4:4" x14ac:dyDescent="0.25">
      <c r="D1311" s="228"/>
    </row>
    <row r="1312" spans="4:4" x14ac:dyDescent="0.25">
      <c r="D1312" s="228"/>
    </row>
    <row r="1313" spans="4:4" x14ac:dyDescent="0.25">
      <c r="D1313" s="228"/>
    </row>
    <row r="1314" spans="4:4" x14ac:dyDescent="0.25">
      <c r="D1314" s="228"/>
    </row>
    <row r="1315" spans="4:4" x14ac:dyDescent="0.25">
      <c r="D1315" s="228"/>
    </row>
    <row r="1316" spans="4:4" x14ac:dyDescent="0.25">
      <c r="D1316" s="228"/>
    </row>
    <row r="1317" spans="4:4" x14ac:dyDescent="0.25">
      <c r="D1317" s="228"/>
    </row>
    <row r="1318" spans="4:4" x14ac:dyDescent="0.25">
      <c r="D1318" s="228"/>
    </row>
    <row r="1319" spans="4:4" x14ac:dyDescent="0.25">
      <c r="D1319" s="228"/>
    </row>
    <row r="1320" spans="4:4" x14ac:dyDescent="0.25">
      <c r="D1320" s="228"/>
    </row>
    <row r="1321" spans="4:4" x14ac:dyDescent="0.25">
      <c r="D1321" s="228"/>
    </row>
    <row r="1322" spans="4:4" x14ac:dyDescent="0.25">
      <c r="D1322" s="228"/>
    </row>
    <row r="1323" spans="4:4" x14ac:dyDescent="0.25">
      <c r="D1323" s="228"/>
    </row>
    <row r="1324" spans="4:4" x14ac:dyDescent="0.25">
      <c r="D1324" s="228"/>
    </row>
    <row r="1325" spans="4:4" x14ac:dyDescent="0.25">
      <c r="D1325" s="228"/>
    </row>
    <row r="1326" spans="4:4" x14ac:dyDescent="0.25">
      <c r="D1326" s="228"/>
    </row>
    <row r="1327" spans="4:4" x14ac:dyDescent="0.25">
      <c r="D1327" s="228"/>
    </row>
    <row r="1328" spans="4:4" x14ac:dyDescent="0.25">
      <c r="D1328" s="228"/>
    </row>
    <row r="1329" spans="4:4" x14ac:dyDescent="0.25">
      <c r="D1329" s="228"/>
    </row>
    <row r="1330" spans="4:4" x14ac:dyDescent="0.25">
      <c r="D1330" s="228"/>
    </row>
    <row r="1331" spans="4:4" x14ac:dyDescent="0.25">
      <c r="D1331" s="228"/>
    </row>
    <row r="1332" spans="4:4" x14ac:dyDescent="0.25">
      <c r="D1332" s="228"/>
    </row>
    <row r="1333" spans="4:4" x14ac:dyDescent="0.25">
      <c r="D1333" s="228"/>
    </row>
    <row r="1334" spans="4:4" x14ac:dyDescent="0.25">
      <c r="D1334" s="228"/>
    </row>
    <row r="1335" spans="4:4" x14ac:dyDescent="0.25">
      <c r="D1335" s="228"/>
    </row>
    <row r="1336" spans="4:4" x14ac:dyDescent="0.25">
      <c r="D1336" s="228"/>
    </row>
    <row r="1337" spans="4:4" x14ac:dyDescent="0.25">
      <c r="D1337" s="228"/>
    </row>
    <row r="1338" spans="4:4" x14ac:dyDescent="0.25">
      <c r="D1338" s="228"/>
    </row>
    <row r="1339" spans="4:4" x14ac:dyDescent="0.25">
      <c r="D1339" s="228"/>
    </row>
    <row r="1340" spans="4:4" x14ac:dyDescent="0.25">
      <c r="D1340" s="228"/>
    </row>
    <row r="1341" spans="4:4" x14ac:dyDescent="0.25">
      <c r="D1341" s="228"/>
    </row>
    <row r="1342" spans="4:4" x14ac:dyDescent="0.25">
      <c r="D1342" s="228"/>
    </row>
    <row r="1343" spans="4:4" x14ac:dyDescent="0.25">
      <c r="D1343" s="228"/>
    </row>
    <row r="1344" spans="4:4" x14ac:dyDescent="0.25">
      <c r="D1344" s="228"/>
    </row>
    <row r="1345" spans="4:4" x14ac:dyDescent="0.25">
      <c r="D1345" s="228"/>
    </row>
    <row r="1346" spans="4:4" x14ac:dyDescent="0.25">
      <c r="D1346" s="228"/>
    </row>
    <row r="1347" spans="4:4" x14ac:dyDescent="0.25">
      <c r="D1347" s="228"/>
    </row>
    <row r="1348" spans="4:4" x14ac:dyDescent="0.25">
      <c r="D1348" s="228"/>
    </row>
    <row r="1349" spans="4:4" x14ac:dyDescent="0.25">
      <c r="D1349" s="228"/>
    </row>
    <row r="1350" spans="4:4" x14ac:dyDescent="0.25">
      <c r="D1350" s="228"/>
    </row>
    <row r="1351" spans="4:4" x14ac:dyDescent="0.25">
      <c r="D1351" s="228"/>
    </row>
    <row r="1352" spans="4:4" x14ac:dyDescent="0.25">
      <c r="D1352" s="228"/>
    </row>
    <row r="1353" spans="4:4" x14ac:dyDescent="0.25">
      <c r="D1353" s="228"/>
    </row>
    <row r="1354" spans="4:4" x14ac:dyDescent="0.25">
      <c r="D1354" s="228"/>
    </row>
    <row r="1355" spans="4:4" x14ac:dyDescent="0.25">
      <c r="D1355" s="228"/>
    </row>
    <row r="1356" spans="4:4" x14ac:dyDescent="0.25">
      <c r="D1356" s="228"/>
    </row>
    <row r="1357" spans="4:4" x14ac:dyDescent="0.25">
      <c r="D1357" s="228"/>
    </row>
    <row r="1358" spans="4:4" x14ac:dyDescent="0.25">
      <c r="D1358" s="228"/>
    </row>
    <row r="1359" spans="4:4" x14ac:dyDescent="0.25">
      <c r="D1359" s="228"/>
    </row>
    <row r="1360" spans="4:4" x14ac:dyDescent="0.25">
      <c r="D1360" s="228"/>
    </row>
    <row r="1361" spans="4:4" x14ac:dyDescent="0.25">
      <c r="D1361" s="228"/>
    </row>
    <row r="1362" spans="4:4" x14ac:dyDescent="0.25">
      <c r="D1362" s="228"/>
    </row>
    <row r="1363" spans="4:4" x14ac:dyDescent="0.25">
      <c r="D1363" s="228"/>
    </row>
    <row r="1364" spans="4:4" x14ac:dyDescent="0.25">
      <c r="D1364" s="228"/>
    </row>
    <row r="1365" spans="4:4" x14ac:dyDescent="0.25">
      <c r="D1365" s="228"/>
    </row>
    <row r="1366" spans="4:4" x14ac:dyDescent="0.25">
      <c r="D1366" s="228"/>
    </row>
    <row r="1367" spans="4:4" x14ac:dyDescent="0.25">
      <c r="D1367" s="228"/>
    </row>
    <row r="1368" spans="4:4" x14ac:dyDescent="0.25">
      <c r="D1368" s="228"/>
    </row>
    <row r="1369" spans="4:4" x14ac:dyDescent="0.25">
      <c r="D1369" s="228"/>
    </row>
    <row r="1370" spans="4:4" x14ac:dyDescent="0.25">
      <c r="D1370" s="228"/>
    </row>
    <row r="1371" spans="4:4" x14ac:dyDescent="0.25">
      <c r="D1371" s="228"/>
    </row>
    <row r="1372" spans="4:4" x14ac:dyDescent="0.25">
      <c r="D1372" s="228"/>
    </row>
    <row r="1373" spans="4:4" x14ac:dyDescent="0.25">
      <c r="D1373" s="228"/>
    </row>
    <row r="1374" spans="4:4" x14ac:dyDescent="0.25">
      <c r="D1374" s="228"/>
    </row>
    <row r="1375" spans="4:4" x14ac:dyDescent="0.25">
      <c r="D1375" s="228"/>
    </row>
    <row r="1376" spans="4:4" x14ac:dyDescent="0.25">
      <c r="D1376" s="228"/>
    </row>
    <row r="1377" spans="4:4" x14ac:dyDescent="0.25">
      <c r="D1377" s="228"/>
    </row>
    <row r="1378" spans="4:4" x14ac:dyDescent="0.25">
      <c r="D1378" s="228"/>
    </row>
    <row r="1379" spans="4:4" x14ac:dyDescent="0.25">
      <c r="D1379" s="228"/>
    </row>
    <row r="1380" spans="4:4" x14ac:dyDescent="0.25">
      <c r="D1380" s="228"/>
    </row>
    <row r="1381" spans="4:4" x14ac:dyDescent="0.25">
      <c r="D1381" s="228"/>
    </row>
    <row r="1382" spans="4:4" x14ac:dyDescent="0.25">
      <c r="D1382" s="228"/>
    </row>
    <row r="1383" spans="4:4" x14ac:dyDescent="0.25">
      <c r="D1383" s="228"/>
    </row>
    <row r="1384" spans="4:4" x14ac:dyDescent="0.25">
      <c r="D1384" s="228"/>
    </row>
    <row r="1385" spans="4:4" x14ac:dyDescent="0.25">
      <c r="D1385" s="228"/>
    </row>
    <row r="1386" spans="4:4" x14ac:dyDescent="0.25">
      <c r="D1386" s="228"/>
    </row>
    <row r="1387" spans="4:4" x14ac:dyDescent="0.25">
      <c r="D1387" s="228"/>
    </row>
    <row r="1388" spans="4:4" x14ac:dyDescent="0.25">
      <c r="D1388" s="228"/>
    </row>
    <row r="1389" spans="4:4" x14ac:dyDescent="0.25">
      <c r="D1389" s="228"/>
    </row>
    <row r="1390" spans="4:4" x14ac:dyDescent="0.25">
      <c r="D1390" s="228"/>
    </row>
    <row r="1391" spans="4:4" x14ac:dyDescent="0.25">
      <c r="D1391" s="228"/>
    </row>
    <row r="1392" spans="4:4" x14ac:dyDescent="0.25">
      <c r="D1392" s="228"/>
    </row>
    <row r="1393" spans="4:4" x14ac:dyDescent="0.25">
      <c r="D1393" s="228"/>
    </row>
    <row r="1394" spans="4:4" x14ac:dyDescent="0.25">
      <c r="D1394" s="228"/>
    </row>
    <row r="1395" spans="4:4" x14ac:dyDescent="0.25">
      <c r="D1395" s="228"/>
    </row>
    <row r="1396" spans="4:4" x14ac:dyDescent="0.25">
      <c r="D1396" s="228"/>
    </row>
    <row r="1397" spans="4:4" x14ac:dyDescent="0.25">
      <c r="D1397" s="228"/>
    </row>
    <row r="1398" spans="4:4" x14ac:dyDescent="0.25">
      <c r="D1398" s="228"/>
    </row>
    <row r="1399" spans="4:4" x14ac:dyDescent="0.25">
      <c r="D1399" s="228"/>
    </row>
    <row r="1400" spans="4:4" x14ac:dyDescent="0.25">
      <c r="D1400" s="228"/>
    </row>
    <row r="1401" spans="4:4" x14ac:dyDescent="0.25">
      <c r="D1401" s="228"/>
    </row>
    <row r="1402" spans="4:4" x14ac:dyDescent="0.25">
      <c r="D1402" s="228"/>
    </row>
    <row r="1403" spans="4:4" x14ac:dyDescent="0.25">
      <c r="D1403" s="228"/>
    </row>
    <row r="1404" spans="4:4" x14ac:dyDescent="0.25">
      <c r="D1404" s="228"/>
    </row>
    <row r="1405" spans="4:4" x14ac:dyDescent="0.25">
      <c r="D1405" s="228"/>
    </row>
    <row r="1406" spans="4:4" x14ac:dyDescent="0.25">
      <c r="D1406" s="228"/>
    </row>
    <row r="1407" spans="4:4" x14ac:dyDescent="0.25">
      <c r="D1407" s="228"/>
    </row>
    <row r="1408" spans="4:4" x14ac:dyDescent="0.25">
      <c r="D1408" s="228"/>
    </row>
    <row r="1409" spans="4:4" x14ac:dyDescent="0.25">
      <c r="D1409" s="228"/>
    </row>
    <row r="1410" spans="4:4" x14ac:dyDescent="0.25">
      <c r="D1410" s="228"/>
    </row>
    <row r="1411" spans="4:4" x14ac:dyDescent="0.25">
      <c r="D1411" s="228"/>
    </row>
    <row r="1412" spans="4:4" x14ac:dyDescent="0.25">
      <c r="D1412" s="228"/>
    </row>
    <row r="1413" spans="4:4" x14ac:dyDescent="0.25">
      <c r="D1413" s="228"/>
    </row>
    <row r="1414" spans="4:4" x14ac:dyDescent="0.25">
      <c r="D1414" s="228"/>
    </row>
    <row r="1415" spans="4:4" x14ac:dyDescent="0.25">
      <c r="D1415" s="228"/>
    </row>
    <row r="1416" spans="4:4" x14ac:dyDescent="0.25">
      <c r="D1416" s="228"/>
    </row>
    <row r="1417" spans="4:4" x14ac:dyDescent="0.25">
      <c r="D1417" s="228"/>
    </row>
    <row r="1418" spans="4:4" x14ac:dyDescent="0.25">
      <c r="D1418" s="228"/>
    </row>
    <row r="1419" spans="4:4" x14ac:dyDescent="0.25">
      <c r="D1419" s="228"/>
    </row>
    <row r="1420" spans="4:4" x14ac:dyDescent="0.25">
      <c r="D1420" s="228"/>
    </row>
    <row r="1421" spans="4:4" x14ac:dyDescent="0.25">
      <c r="D1421" s="228"/>
    </row>
    <row r="1422" spans="4:4" x14ac:dyDescent="0.25">
      <c r="D1422" s="228"/>
    </row>
    <row r="1423" spans="4:4" x14ac:dyDescent="0.25">
      <c r="D1423" s="228"/>
    </row>
    <row r="1424" spans="4:4" x14ac:dyDescent="0.25">
      <c r="D1424" s="228"/>
    </row>
    <row r="1425" spans="4:4" x14ac:dyDescent="0.25">
      <c r="D1425" s="228"/>
    </row>
    <row r="1426" spans="4:4" x14ac:dyDescent="0.25">
      <c r="D1426" s="228"/>
    </row>
    <row r="1427" spans="4:4" x14ac:dyDescent="0.25">
      <c r="D1427" s="228"/>
    </row>
    <row r="1428" spans="4:4" x14ac:dyDescent="0.25">
      <c r="D1428" s="228"/>
    </row>
    <row r="1429" spans="4:4" x14ac:dyDescent="0.25">
      <c r="D1429" s="228"/>
    </row>
    <row r="1430" spans="4:4" x14ac:dyDescent="0.25">
      <c r="D1430" s="228"/>
    </row>
    <row r="1431" spans="4:4" x14ac:dyDescent="0.25">
      <c r="D1431" s="228"/>
    </row>
    <row r="1432" spans="4:4" x14ac:dyDescent="0.25">
      <c r="D1432" s="228"/>
    </row>
    <row r="1433" spans="4:4" x14ac:dyDescent="0.25">
      <c r="D1433" s="228"/>
    </row>
    <row r="1434" spans="4:4" x14ac:dyDescent="0.25">
      <c r="D1434" s="228"/>
    </row>
    <row r="1435" spans="4:4" x14ac:dyDescent="0.25">
      <c r="D1435" s="228"/>
    </row>
    <row r="1436" spans="4:4" x14ac:dyDescent="0.25">
      <c r="D1436" s="228"/>
    </row>
    <row r="1437" spans="4:4" x14ac:dyDescent="0.25">
      <c r="D1437" s="228"/>
    </row>
    <row r="1438" spans="4:4" x14ac:dyDescent="0.25">
      <c r="D1438" s="228"/>
    </row>
    <row r="1439" spans="4:4" x14ac:dyDescent="0.25">
      <c r="D1439" s="228"/>
    </row>
    <row r="1440" spans="4:4" x14ac:dyDescent="0.25">
      <c r="D1440" s="228"/>
    </row>
    <row r="1441" spans="4:4" x14ac:dyDescent="0.25">
      <c r="D1441" s="228"/>
    </row>
    <row r="1442" spans="4:4" x14ac:dyDescent="0.25">
      <c r="D1442" s="228"/>
    </row>
    <row r="1443" spans="4:4" x14ac:dyDescent="0.25">
      <c r="D1443" s="228"/>
    </row>
    <row r="1444" spans="4:4" x14ac:dyDescent="0.25">
      <c r="D1444" s="228"/>
    </row>
    <row r="1445" spans="4:4" x14ac:dyDescent="0.25">
      <c r="D1445" s="228"/>
    </row>
    <row r="1446" spans="4:4" x14ac:dyDescent="0.25">
      <c r="D1446" s="228"/>
    </row>
    <row r="1447" spans="4:4" x14ac:dyDescent="0.25">
      <c r="D1447" s="228"/>
    </row>
    <row r="1448" spans="4:4" x14ac:dyDescent="0.25">
      <c r="D1448" s="228"/>
    </row>
    <row r="1449" spans="4:4" x14ac:dyDescent="0.25">
      <c r="D1449" s="228"/>
    </row>
    <row r="1450" spans="4:4" x14ac:dyDescent="0.25">
      <c r="D1450" s="228"/>
    </row>
    <row r="1451" spans="4:4" x14ac:dyDescent="0.25">
      <c r="D1451" s="228"/>
    </row>
    <row r="1452" spans="4:4" x14ac:dyDescent="0.25">
      <c r="D1452" s="228"/>
    </row>
    <row r="1453" spans="4:4" x14ac:dyDescent="0.25">
      <c r="D1453" s="228"/>
    </row>
    <row r="1454" spans="4:4" x14ac:dyDescent="0.25">
      <c r="D1454" s="228"/>
    </row>
    <row r="1455" spans="4:4" x14ac:dyDescent="0.25">
      <c r="D1455" s="228"/>
    </row>
    <row r="1456" spans="4:4" x14ac:dyDescent="0.25">
      <c r="D1456" s="228"/>
    </row>
    <row r="1457" spans="4:4" x14ac:dyDescent="0.25">
      <c r="D1457" s="228"/>
    </row>
    <row r="1458" spans="4:4" x14ac:dyDescent="0.25">
      <c r="D1458" s="228"/>
    </row>
    <row r="1459" spans="4:4" x14ac:dyDescent="0.25">
      <c r="D1459" s="228"/>
    </row>
    <row r="1460" spans="4:4" x14ac:dyDescent="0.25">
      <c r="D1460" s="228"/>
    </row>
    <row r="1461" spans="4:4" x14ac:dyDescent="0.25">
      <c r="D1461" s="228"/>
    </row>
    <row r="1462" spans="4:4" x14ac:dyDescent="0.25">
      <c r="D1462" s="228"/>
    </row>
    <row r="1463" spans="4:4" x14ac:dyDescent="0.25">
      <c r="D1463" s="228"/>
    </row>
    <row r="1464" spans="4:4" x14ac:dyDescent="0.25">
      <c r="D1464" s="228"/>
    </row>
    <row r="1465" spans="4:4" x14ac:dyDescent="0.25">
      <c r="D1465" s="228"/>
    </row>
    <row r="1466" spans="4:4" x14ac:dyDescent="0.25">
      <c r="D1466" s="228"/>
    </row>
    <row r="1467" spans="4:4" x14ac:dyDescent="0.25">
      <c r="D1467" s="228"/>
    </row>
    <row r="1468" spans="4:4" x14ac:dyDescent="0.25">
      <c r="D1468" s="228"/>
    </row>
    <row r="1469" spans="4:4" x14ac:dyDescent="0.25">
      <c r="D1469" s="228"/>
    </row>
    <row r="1470" spans="4:4" x14ac:dyDescent="0.25">
      <c r="D1470" s="228"/>
    </row>
    <row r="1471" spans="4:4" x14ac:dyDescent="0.25">
      <c r="D1471" s="228"/>
    </row>
    <row r="1472" spans="4:4" x14ac:dyDescent="0.25">
      <c r="D1472" s="228"/>
    </row>
    <row r="1473" spans="4:4" x14ac:dyDescent="0.25">
      <c r="D1473" s="228"/>
    </row>
    <row r="1474" spans="4:4" x14ac:dyDescent="0.25">
      <c r="D1474" s="228"/>
    </row>
    <row r="1475" spans="4:4" x14ac:dyDescent="0.25">
      <c r="D1475" s="228"/>
    </row>
    <row r="1476" spans="4:4" x14ac:dyDescent="0.25">
      <c r="D1476" s="228"/>
    </row>
    <row r="1477" spans="4:4" x14ac:dyDescent="0.25">
      <c r="D1477" s="228"/>
    </row>
    <row r="1478" spans="4:4" x14ac:dyDescent="0.25">
      <c r="D1478" s="228"/>
    </row>
    <row r="1479" spans="4:4" x14ac:dyDescent="0.25">
      <c r="D1479" s="228"/>
    </row>
    <row r="1480" spans="4:4" x14ac:dyDescent="0.25">
      <c r="D1480" s="228"/>
    </row>
    <row r="1481" spans="4:4" x14ac:dyDescent="0.25">
      <c r="D1481" s="228"/>
    </row>
    <row r="1482" spans="4:4" x14ac:dyDescent="0.25">
      <c r="D1482" s="228"/>
    </row>
    <row r="1483" spans="4:4" x14ac:dyDescent="0.25">
      <c r="D1483" s="228"/>
    </row>
    <row r="1484" spans="4:4" x14ac:dyDescent="0.25">
      <c r="D1484" s="228"/>
    </row>
    <row r="1485" spans="4:4" x14ac:dyDescent="0.25">
      <c r="D1485" s="228"/>
    </row>
    <row r="1486" spans="4:4" x14ac:dyDescent="0.25">
      <c r="D1486" s="228"/>
    </row>
    <row r="1487" spans="4:4" x14ac:dyDescent="0.25">
      <c r="D1487" s="228"/>
    </row>
    <row r="1488" spans="4:4" x14ac:dyDescent="0.25">
      <c r="D1488" s="228"/>
    </row>
    <row r="1489" spans="4:4" x14ac:dyDescent="0.25">
      <c r="D1489" s="228"/>
    </row>
    <row r="1490" spans="4:4" x14ac:dyDescent="0.25">
      <c r="D1490" s="228"/>
    </row>
    <row r="1491" spans="4:4" x14ac:dyDescent="0.25">
      <c r="D1491" s="228"/>
    </row>
    <row r="1492" spans="4:4" x14ac:dyDescent="0.25">
      <c r="D1492" s="228"/>
    </row>
    <row r="1493" spans="4:4" x14ac:dyDescent="0.25">
      <c r="D1493" s="228"/>
    </row>
    <row r="1494" spans="4:4" x14ac:dyDescent="0.25">
      <c r="D1494" s="228"/>
    </row>
    <row r="1495" spans="4:4" x14ac:dyDescent="0.25">
      <c r="D1495" s="228"/>
    </row>
    <row r="1496" spans="4:4" x14ac:dyDescent="0.25">
      <c r="D1496" s="228"/>
    </row>
    <row r="1497" spans="4:4" x14ac:dyDescent="0.25">
      <c r="D1497" s="228"/>
    </row>
    <row r="1498" spans="4:4" x14ac:dyDescent="0.25">
      <c r="D1498" s="228"/>
    </row>
    <row r="1499" spans="4:4" x14ac:dyDescent="0.25">
      <c r="D1499" s="228"/>
    </row>
    <row r="1500" spans="4:4" x14ac:dyDescent="0.25">
      <c r="D1500" s="228"/>
    </row>
    <row r="1501" spans="4:4" x14ac:dyDescent="0.25">
      <c r="D1501" s="228"/>
    </row>
    <row r="1502" spans="4:4" x14ac:dyDescent="0.25">
      <c r="D1502" s="228"/>
    </row>
    <row r="1503" spans="4:4" x14ac:dyDescent="0.25">
      <c r="D1503" s="228"/>
    </row>
    <row r="1504" spans="4:4" x14ac:dyDescent="0.25">
      <c r="D1504" s="228"/>
    </row>
    <row r="1505" spans="4:4" x14ac:dyDescent="0.25">
      <c r="D1505" s="228"/>
    </row>
    <row r="1506" spans="4:4" x14ac:dyDescent="0.25">
      <c r="D1506" s="228"/>
    </row>
    <row r="1507" spans="4:4" x14ac:dyDescent="0.25">
      <c r="D1507" s="228"/>
    </row>
    <row r="1508" spans="4:4" x14ac:dyDescent="0.25">
      <c r="D1508" s="228"/>
    </row>
    <row r="1509" spans="4:4" x14ac:dyDescent="0.25">
      <c r="D1509" s="228"/>
    </row>
    <row r="1510" spans="4:4" x14ac:dyDescent="0.25">
      <c r="D1510" s="228"/>
    </row>
    <row r="1511" spans="4:4" x14ac:dyDescent="0.25">
      <c r="D1511" s="228"/>
    </row>
    <row r="1512" spans="4:4" x14ac:dyDescent="0.25">
      <c r="D1512" s="228"/>
    </row>
    <row r="1513" spans="4:4" x14ac:dyDescent="0.25">
      <c r="D1513" s="228"/>
    </row>
    <row r="1514" spans="4:4" x14ac:dyDescent="0.25">
      <c r="D1514" s="228"/>
    </row>
    <row r="1515" spans="4:4" x14ac:dyDescent="0.25">
      <c r="D1515" s="228"/>
    </row>
    <row r="1516" spans="4:4" x14ac:dyDescent="0.25">
      <c r="D1516" s="228"/>
    </row>
    <row r="1517" spans="4:4" x14ac:dyDescent="0.25">
      <c r="D1517" s="228"/>
    </row>
    <row r="1518" spans="4:4" x14ac:dyDescent="0.25">
      <c r="D1518" s="228"/>
    </row>
    <row r="1519" spans="4:4" x14ac:dyDescent="0.25">
      <c r="D1519" s="228"/>
    </row>
    <row r="1520" spans="4:4" x14ac:dyDescent="0.25">
      <c r="D1520" s="228"/>
    </row>
    <row r="1521" spans="4:4" x14ac:dyDescent="0.25">
      <c r="D1521" s="228"/>
    </row>
    <row r="1522" spans="4:4" x14ac:dyDescent="0.25">
      <c r="D1522" s="228"/>
    </row>
    <row r="1523" spans="4:4" x14ac:dyDescent="0.25">
      <c r="D1523" s="228"/>
    </row>
    <row r="1524" spans="4:4" x14ac:dyDescent="0.25">
      <c r="D1524" s="228"/>
    </row>
    <row r="1525" spans="4:4" x14ac:dyDescent="0.25">
      <c r="D1525" s="228"/>
    </row>
    <row r="1526" spans="4:4" x14ac:dyDescent="0.25">
      <c r="D1526" s="228"/>
    </row>
    <row r="1527" spans="4:4" x14ac:dyDescent="0.25">
      <c r="D1527" s="228"/>
    </row>
    <row r="1528" spans="4:4" x14ac:dyDescent="0.25">
      <c r="D1528" s="228"/>
    </row>
    <row r="1529" spans="4:4" x14ac:dyDescent="0.25">
      <c r="D1529" s="228"/>
    </row>
    <row r="1530" spans="4:4" x14ac:dyDescent="0.25">
      <c r="D1530" s="228"/>
    </row>
    <row r="1531" spans="4:4" x14ac:dyDescent="0.25">
      <c r="D1531" s="228"/>
    </row>
    <row r="1532" spans="4:4" x14ac:dyDescent="0.25">
      <c r="D1532" s="228"/>
    </row>
    <row r="1533" spans="4:4" x14ac:dyDescent="0.25">
      <c r="D1533" s="228"/>
    </row>
    <row r="1534" spans="4:4" x14ac:dyDescent="0.25">
      <c r="D1534" s="228"/>
    </row>
    <row r="1535" spans="4:4" x14ac:dyDescent="0.25">
      <c r="D1535" s="228"/>
    </row>
    <row r="1536" spans="4:4" x14ac:dyDescent="0.25">
      <c r="D1536" s="228"/>
    </row>
    <row r="1537" spans="4:4" x14ac:dyDescent="0.25">
      <c r="D1537" s="228"/>
    </row>
    <row r="1538" spans="4:4" x14ac:dyDescent="0.25">
      <c r="D1538" s="228"/>
    </row>
    <row r="1539" spans="4:4" x14ac:dyDescent="0.25">
      <c r="D1539" s="228"/>
    </row>
    <row r="1540" spans="4:4" x14ac:dyDescent="0.25">
      <c r="D1540" s="228"/>
    </row>
    <row r="1541" spans="4:4" x14ac:dyDescent="0.25">
      <c r="D1541" s="228"/>
    </row>
    <row r="1542" spans="4:4" x14ac:dyDescent="0.25">
      <c r="D1542" s="228"/>
    </row>
    <row r="1543" spans="4:4" x14ac:dyDescent="0.25">
      <c r="D1543" s="228"/>
    </row>
    <row r="1544" spans="4:4" x14ac:dyDescent="0.25">
      <c r="D1544" s="228"/>
    </row>
    <row r="1545" spans="4:4" x14ac:dyDescent="0.25">
      <c r="D1545" s="228"/>
    </row>
    <row r="1546" spans="4:4" x14ac:dyDescent="0.25">
      <c r="D1546" s="228"/>
    </row>
    <row r="1547" spans="4:4" x14ac:dyDescent="0.25">
      <c r="D1547" s="228"/>
    </row>
    <row r="1548" spans="4:4" x14ac:dyDescent="0.25">
      <c r="D1548" s="228"/>
    </row>
    <row r="1549" spans="4:4" x14ac:dyDescent="0.25">
      <c r="D1549" s="228"/>
    </row>
    <row r="1550" spans="4:4" x14ac:dyDescent="0.25">
      <c r="D1550" s="228"/>
    </row>
    <row r="1551" spans="4:4" x14ac:dyDescent="0.25">
      <c r="D1551" s="228"/>
    </row>
    <row r="1552" spans="4:4" x14ac:dyDescent="0.25">
      <c r="D1552" s="228"/>
    </row>
    <row r="1553" spans="4:4" x14ac:dyDescent="0.25">
      <c r="D1553" s="228"/>
    </row>
    <row r="1554" spans="4:4" x14ac:dyDescent="0.25">
      <c r="D1554" s="228"/>
    </row>
    <row r="1555" spans="4:4" x14ac:dyDescent="0.25">
      <c r="D1555" s="228"/>
    </row>
    <row r="1556" spans="4:4" x14ac:dyDescent="0.25">
      <c r="D1556" s="228"/>
    </row>
    <row r="1557" spans="4:4" x14ac:dyDescent="0.25">
      <c r="D1557" s="228"/>
    </row>
    <row r="1558" spans="4:4" x14ac:dyDescent="0.25">
      <c r="D1558" s="228"/>
    </row>
    <row r="1559" spans="4:4" x14ac:dyDescent="0.25">
      <c r="D1559" s="228"/>
    </row>
    <row r="1560" spans="4:4" x14ac:dyDescent="0.25">
      <c r="D1560" s="228"/>
    </row>
    <row r="1561" spans="4:4" x14ac:dyDescent="0.25">
      <c r="D1561" s="228"/>
    </row>
    <row r="1562" spans="4:4" x14ac:dyDescent="0.25">
      <c r="D1562" s="228"/>
    </row>
    <row r="1563" spans="4:4" x14ac:dyDescent="0.25">
      <c r="D1563" s="228"/>
    </row>
    <row r="1564" spans="4:4" x14ac:dyDescent="0.25">
      <c r="D1564" s="228"/>
    </row>
    <row r="1565" spans="4:4" x14ac:dyDescent="0.25">
      <c r="D1565" s="228"/>
    </row>
    <row r="1566" spans="4:4" x14ac:dyDescent="0.25">
      <c r="D1566" s="228"/>
    </row>
    <row r="1567" spans="4:4" x14ac:dyDescent="0.25">
      <c r="D1567" s="228"/>
    </row>
    <row r="1568" spans="4:4" x14ac:dyDescent="0.25">
      <c r="D1568" s="228"/>
    </row>
    <row r="1569" spans="4:4" x14ac:dyDescent="0.25">
      <c r="D1569" s="228"/>
    </row>
    <row r="1570" spans="4:4" x14ac:dyDescent="0.25">
      <c r="D1570" s="228"/>
    </row>
    <row r="1571" spans="4:4" x14ac:dyDescent="0.25">
      <c r="D1571" s="228"/>
    </row>
    <row r="1572" spans="4:4" x14ac:dyDescent="0.25">
      <c r="D1572" s="228"/>
    </row>
    <row r="1573" spans="4:4" x14ac:dyDescent="0.25">
      <c r="D1573" s="228"/>
    </row>
    <row r="1574" spans="4:4" x14ac:dyDescent="0.25">
      <c r="D1574" s="228"/>
    </row>
    <row r="1575" spans="4:4" x14ac:dyDescent="0.25">
      <c r="D1575" s="228"/>
    </row>
    <row r="1576" spans="4:4" x14ac:dyDescent="0.25">
      <c r="D1576" s="228"/>
    </row>
    <row r="1577" spans="4:4" x14ac:dyDescent="0.25">
      <c r="D1577" s="228"/>
    </row>
    <row r="1578" spans="4:4" x14ac:dyDescent="0.25">
      <c r="D1578" s="228"/>
    </row>
    <row r="1579" spans="4:4" x14ac:dyDescent="0.25">
      <c r="D1579" s="228"/>
    </row>
    <row r="1580" spans="4:4" x14ac:dyDescent="0.25">
      <c r="D1580" s="228"/>
    </row>
    <row r="1581" spans="4:4" x14ac:dyDescent="0.25">
      <c r="D1581" s="228"/>
    </row>
    <row r="1582" spans="4:4" x14ac:dyDescent="0.25">
      <c r="D1582" s="228"/>
    </row>
    <row r="1583" spans="4:4" x14ac:dyDescent="0.25">
      <c r="D1583" s="228"/>
    </row>
    <row r="1584" spans="4:4" x14ac:dyDescent="0.25">
      <c r="D1584" s="228"/>
    </row>
    <row r="1585" spans="4:4" x14ac:dyDescent="0.25">
      <c r="D1585" s="228"/>
    </row>
    <row r="1586" spans="4:4" x14ac:dyDescent="0.25">
      <c r="D1586" s="228"/>
    </row>
    <row r="1587" spans="4:4" x14ac:dyDescent="0.25">
      <c r="D1587" s="228"/>
    </row>
    <row r="1588" spans="4:4" x14ac:dyDescent="0.25">
      <c r="D1588" s="228"/>
    </row>
    <row r="1589" spans="4:4" x14ac:dyDescent="0.25">
      <c r="D1589" s="228"/>
    </row>
    <row r="1590" spans="4:4" x14ac:dyDescent="0.25">
      <c r="D1590" s="228"/>
    </row>
    <row r="1591" spans="4:4" x14ac:dyDescent="0.25">
      <c r="D1591" s="228"/>
    </row>
    <row r="1592" spans="4:4" x14ac:dyDescent="0.25">
      <c r="D1592" s="228"/>
    </row>
    <row r="1593" spans="4:4" x14ac:dyDescent="0.25">
      <c r="D1593" s="228"/>
    </row>
    <row r="1594" spans="4:4" x14ac:dyDescent="0.25">
      <c r="D1594" s="228"/>
    </row>
    <row r="1595" spans="4:4" x14ac:dyDescent="0.25">
      <c r="D1595" s="228"/>
    </row>
    <row r="1596" spans="4:4" x14ac:dyDescent="0.25">
      <c r="D1596" s="228"/>
    </row>
    <row r="1597" spans="4:4" x14ac:dyDescent="0.25">
      <c r="D1597" s="228"/>
    </row>
    <row r="1598" spans="4:4" x14ac:dyDescent="0.25">
      <c r="D1598" s="228"/>
    </row>
    <row r="1599" spans="4:4" x14ac:dyDescent="0.25">
      <c r="D1599" s="228"/>
    </row>
    <row r="1600" spans="4:4" x14ac:dyDescent="0.25">
      <c r="D1600" s="228"/>
    </row>
    <row r="1601" spans="4:4" x14ac:dyDescent="0.25">
      <c r="D1601" s="228"/>
    </row>
    <row r="1602" spans="4:4" x14ac:dyDescent="0.25">
      <c r="D1602" s="228"/>
    </row>
    <row r="1603" spans="4:4" x14ac:dyDescent="0.25">
      <c r="D1603" s="228"/>
    </row>
    <row r="1604" spans="4:4" x14ac:dyDescent="0.25">
      <c r="D1604" s="228"/>
    </row>
    <row r="1605" spans="4:4" x14ac:dyDescent="0.25">
      <c r="D1605" s="228"/>
    </row>
    <row r="1606" spans="4:4" x14ac:dyDescent="0.25">
      <c r="D1606" s="228"/>
    </row>
    <row r="1607" spans="4:4" x14ac:dyDescent="0.25">
      <c r="D1607" s="228"/>
    </row>
    <row r="1608" spans="4:4" x14ac:dyDescent="0.25">
      <c r="D1608" s="228"/>
    </row>
    <row r="1609" spans="4:4" x14ac:dyDescent="0.25">
      <c r="D1609" s="228"/>
    </row>
    <row r="1610" spans="4:4" x14ac:dyDescent="0.25">
      <c r="D1610" s="228"/>
    </row>
    <row r="1611" spans="4:4" x14ac:dyDescent="0.25">
      <c r="D1611" s="228"/>
    </row>
    <row r="1612" spans="4:4" x14ac:dyDescent="0.25">
      <c r="D1612" s="228"/>
    </row>
    <row r="1613" spans="4:4" x14ac:dyDescent="0.25">
      <c r="D1613" s="228"/>
    </row>
    <row r="1614" spans="4:4" x14ac:dyDescent="0.25">
      <c r="D1614" s="228"/>
    </row>
    <row r="1615" spans="4:4" x14ac:dyDescent="0.25">
      <c r="D1615" s="228"/>
    </row>
    <row r="1616" spans="4:4" x14ac:dyDescent="0.25">
      <c r="D1616" s="228"/>
    </row>
    <row r="1617" spans="4:4" x14ac:dyDescent="0.25">
      <c r="D1617" s="228"/>
    </row>
    <row r="1618" spans="4:4" x14ac:dyDescent="0.25">
      <c r="D1618" s="228"/>
    </row>
    <row r="1619" spans="4:4" x14ac:dyDescent="0.25">
      <c r="D1619" s="228"/>
    </row>
    <row r="1620" spans="4:4" x14ac:dyDescent="0.25">
      <c r="D1620" s="228"/>
    </row>
    <row r="1621" spans="4:4" x14ac:dyDescent="0.25">
      <c r="D1621" s="228"/>
    </row>
    <row r="1622" spans="4:4" x14ac:dyDescent="0.25">
      <c r="D1622" s="228"/>
    </row>
    <row r="1623" spans="4:4" x14ac:dyDescent="0.25">
      <c r="D1623" s="228"/>
    </row>
    <row r="1624" spans="4:4" x14ac:dyDescent="0.25">
      <c r="D1624" s="228"/>
    </row>
    <row r="1625" spans="4:4" x14ac:dyDescent="0.25">
      <c r="D1625" s="228"/>
    </row>
    <row r="1626" spans="4:4" x14ac:dyDescent="0.25">
      <c r="D1626" s="228"/>
    </row>
    <row r="1627" spans="4:4" x14ac:dyDescent="0.25">
      <c r="D1627" s="228"/>
    </row>
    <row r="1628" spans="4:4" x14ac:dyDescent="0.25">
      <c r="D1628" s="228"/>
    </row>
    <row r="1629" spans="4:4" x14ac:dyDescent="0.25">
      <c r="D1629" s="228"/>
    </row>
    <row r="1630" spans="4:4" x14ac:dyDescent="0.25">
      <c r="D1630" s="228"/>
    </row>
    <row r="1631" spans="4:4" x14ac:dyDescent="0.25">
      <c r="D1631" s="228"/>
    </row>
    <row r="1632" spans="4:4" x14ac:dyDescent="0.25">
      <c r="D1632" s="228"/>
    </row>
    <row r="1633" spans="4:4" x14ac:dyDescent="0.25">
      <c r="D1633" s="228"/>
    </row>
    <row r="1634" spans="4:4" x14ac:dyDescent="0.25">
      <c r="D1634" s="228"/>
    </row>
    <row r="1635" spans="4:4" x14ac:dyDescent="0.25">
      <c r="D1635" s="228"/>
    </row>
    <row r="1636" spans="4:4" x14ac:dyDescent="0.25">
      <c r="D1636" s="228"/>
    </row>
    <row r="1637" spans="4:4" x14ac:dyDescent="0.25">
      <c r="D1637" s="228"/>
    </row>
    <row r="1638" spans="4:4" x14ac:dyDescent="0.25">
      <c r="D1638" s="228"/>
    </row>
    <row r="1639" spans="4:4" x14ac:dyDescent="0.25">
      <c r="D1639" s="228"/>
    </row>
    <row r="1640" spans="4:4" x14ac:dyDescent="0.25">
      <c r="D1640" s="228"/>
    </row>
    <row r="1641" spans="4:4" x14ac:dyDescent="0.25">
      <c r="D1641" s="228"/>
    </row>
    <row r="1642" spans="4:4" x14ac:dyDescent="0.25">
      <c r="D1642" s="228"/>
    </row>
    <row r="1643" spans="4:4" x14ac:dyDescent="0.25">
      <c r="D1643" s="228"/>
    </row>
    <row r="1644" spans="4:4" x14ac:dyDescent="0.25">
      <c r="D1644" s="228"/>
    </row>
    <row r="1645" spans="4:4" x14ac:dyDescent="0.25">
      <c r="D1645" s="228"/>
    </row>
    <row r="1646" spans="4:4" x14ac:dyDescent="0.25">
      <c r="D1646" s="228"/>
    </row>
    <row r="1647" spans="4:4" x14ac:dyDescent="0.25">
      <c r="D1647" s="228"/>
    </row>
    <row r="1648" spans="4:4" x14ac:dyDescent="0.25">
      <c r="D1648" s="228"/>
    </row>
    <row r="1649" spans="4:4" x14ac:dyDescent="0.25">
      <c r="D1649" s="228"/>
    </row>
    <row r="1650" spans="4:4" x14ac:dyDescent="0.25">
      <c r="D1650" s="228"/>
    </row>
    <row r="1651" spans="4:4" x14ac:dyDescent="0.25">
      <c r="D1651" s="228"/>
    </row>
    <row r="1652" spans="4:4" x14ac:dyDescent="0.25">
      <c r="D1652" s="228"/>
    </row>
    <row r="1653" spans="4:4" x14ac:dyDescent="0.25">
      <c r="D1653" s="228"/>
    </row>
    <row r="1654" spans="4:4" x14ac:dyDescent="0.25">
      <c r="D1654" s="228"/>
    </row>
    <row r="1655" spans="4:4" x14ac:dyDescent="0.25">
      <c r="D1655" s="228"/>
    </row>
    <row r="1656" spans="4:4" x14ac:dyDescent="0.25">
      <c r="D1656" s="228"/>
    </row>
    <row r="1657" spans="4:4" x14ac:dyDescent="0.25">
      <c r="D1657" s="228"/>
    </row>
    <row r="1658" spans="4:4" x14ac:dyDescent="0.25">
      <c r="D1658" s="228"/>
    </row>
    <row r="1659" spans="4:4" x14ac:dyDescent="0.25">
      <c r="D1659" s="228"/>
    </row>
    <row r="1660" spans="4:4" x14ac:dyDescent="0.25">
      <c r="D1660" s="228"/>
    </row>
    <row r="1661" spans="4:4" x14ac:dyDescent="0.25">
      <c r="D1661" s="228"/>
    </row>
    <row r="1662" spans="4:4" x14ac:dyDescent="0.25">
      <c r="D1662" s="228"/>
    </row>
    <row r="1663" spans="4:4" x14ac:dyDescent="0.25">
      <c r="D1663" s="228"/>
    </row>
    <row r="1664" spans="4:4" x14ac:dyDescent="0.25">
      <c r="D1664" s="228"/>
    </row>
    <row r="1665" spans="4:4" x14ac:dyDescent="0.25">
      <c r="D1665" s="228"/>
    </row>
    <row r="1666" spans="4:4" x14ac:dyDescent="0.25">
      <c r="D1666" s="228"/>
    </row>
    <row r="1667" spans="4:4" x14ac:dyDescent="0.25">
      <c r="D1667" s="228"/>
    </row>
    <row r="1668" spans="4:4" x14ac:dyDescent="0.25">
      <c r="D1668" s="228"/>
    </row>
    <row r="1669" spans="4:4" x14ac:dyDescent="0.25">
      <c r="D1669" s="228"/>
    </row>
    <row r="1670" spans="4:4" x14ac:dyDescent="0.25">
      <c r="D1670" s="228"/>
    </row>
    <row r="1671" spans="4:4" x14ac:dyDescent="0.25">
      <c r="D1671" s="228"/>
    </row>
    <row r="1672" spans="4:4" x14ac:dyDescent="0.25">
      <c r="D1672" s="228"/>
    </row>
    <row r="1673" spans="4:4" x14ac:dyDescent="0.25">
      <c r="D1673" s="228"/>
    </row>
    <row r="1674" spans="4:4" x14ac:dyDescent="0.25">
      <c r="D1674" s="228"/>
    </row>
    <row r="1675" spans="4:4" x14ac:dyDescent="0.25">
      <c r="D1675" s="228"/>
    </row>
    <row r="1676" spans="4:4" x14ac:dyDescent="0.25">
      <c r="D1676" s="228"/>
    </row>
    <row r="1677" spans="4:4" x14ac:dyDescent="0.25">
      <c r="D1677" s="228"/>
    </row>
    <row r="1678" spans="4:4" x14ac:dyDescent="0.25">
      <c r="D1678" s="228"/>
    </row>
    <row r="1679" spans="4:4" x14ac:dyDescent="0.25">
      <c r="D1679" s="228"/>
    </row>
    <row r="1680" spans="4:4" x14ac:dyDescent="0.25">
      <c r="D1680" s="228"/>
    </row>
    <row r="1681" spans="4:4" x14ac:dyDescent="0.25">
      <c r="D1681" s="228"/>
    </row>
    <row r="1682" spans="4:4" x14ac:dyDescent="0.25">
      <c r="D1682" s="228"/>
    </row>
    <row r="1683" spans="4:4" x14ac:dyDescent="0.25">
      <c r="D1683" s="228"/>
    </row>
    <row r="1684" spans="4:4" x14ac:dyDescent="0.25">
      <c r="D1684" s="228"/>
    </row>
    <row r="1685" spans="4:4" x14ac:dyDescent="0.25">
      <c r="D1685" s="228"/>
    </row>
    <row r="1686" spans="4:4" x14ac:dyDescent="0.25">
      <c r="D1686" s="228"/>
    </row>
    <row r="1687" spans="4:4" x14ac:dyDescent="0.25">
      <c r="D1687" s="228"/>
    </row>
    <row r="1688" spans="4:4" x14ac:dyDescent="0.25">
      <c r="D1688" s="228"/>
    </row>
    <row r="1689" spans="4:4" x14ac:dyDescent="0.25">
      <c r="D1689" s="228"/>
    </row>
    <row r="1690" spans="4:4" x14ac:dyDescent="0.25">
      <c r="D1690" s="228"/>
    </row>
    <row r="1691" spans="4:4" x14ac:dyDescent="0.25">
      <c r="D1691" s="228"/>
    </row>
    <row r="1692" spans="4:4" x14ac:dyDescent="0.25">
      <c r="D1692" s="228"/>
    </row>
    <row r="1693" spans="4:4" x14ac:dyDescent="0.25">
      <c r="D1693" s="228"/>
    </row>
    <row r="1694" spans="4:4" x14ac:dyDescent="0.25">
      <c r="D1694" s="228"/>
    </row>
    <row r="1695" spans="4:4" x14ac:dyDescent="0.25">
      <c r="D1695" s="228"/>
    </row>
    <row r="1696" spans="4:4" x14ac:dyDescent="0.25">
      <c r="D1696" s="228"/>
    </row>
    <row r="1697" spans="4:4" x14ac:dyDescent="0.25">
      <c r="D1697" s="228"/>
    </row>
    <row r="1698" spans="4:4" x14ac:dyDescent="0.25">
      <c r="D1698" s="228"/>
    </row>
    <row r="1699" spans="4:4" x14ac:dyDescent="0.25">
      <c r="D1699" s="228"/>
    </row>
    <row r="1700" spans="4:4" x14ac:dyDescent="0.25">
      <c r="D1700" s="228"/>
    </row>
    <row r="1701" spans="4:4" x14ac:dyDescent="0.25">
      <c r="D1701" s="228"/>
    </row>
    <row r="1702" spans="4:4" x14ac:dyDescent="0.25">
      <c r="D1702" s="228"/>
    </row>
    <row r="1703" spans="4:4" x14ac:dyDescent="0.25">
      <c r="D1703" s="228"/>
    </row>
    <row r="1704" spans="4:4" x14ac:dyDescent="0.25">
      <c r="D1704" s="228"/>
    </row>
    <row r="1705" spans="4:4" x14ac:dyDescent="0.25">
      <c r="D1705" s="228"/>
    </row>
    <row r="1706" spans="4:4" x14ac:dyDescent="0.25">
      <c r="D1706" s="228"/>
    </row>
    <row r="1707" spans="4:4" x14ac:dyDescent="0.25">
      <c r="D1707" s="228"/>
    </row>
    <row r="1708" spans="4:4" x14ac:dyDescent="0.25">
      <c r="D1708" s="228"/>
    </row>
    <row r="1709" spans="4:4" x14ac:dyDescent="0.25">
      <c r="D1709" s="228"/>
    </row>
    <row r="1710" spans="4:4" x14ac:dyDescent="0.25">
      <c r="D1710" s="228"/>
    </row>
    <row r="1711" spans="4:4" x14ac:dyDescent="0.25">
      <c r="D1711" s="228"/>
    </row>
    <row r="1712" spans="4:4" x14ac:dyDescent="0.25">
      <c r="D1712" s="228"/>
    </row>
    <row r="1713" spans="4:4" x14ac:dyDescent="0.25">
      <c r="D1713" s="228"/>
    </row>
    <row r="1714" spans="4:4" x14ac:dyDescent="0.25">
      <c r="D1714" s="228"/>
    </row>
    <row r="1715" spans="4:4" x14ac:dyDescent="0.25">
      <c r="D1715" s="228"/>
    </row>
    <row r="1716" spans="4:4" x14ac:dyDescent="0.25">
      <c r="D1716" s="228"/>
    </row>
    <row r="1717" spans="4:4" x14ac:dyDescent="0.25">
      <c r="D1717" s="228"/>
    </row>
    <row r="1718" spans="4:4" x14ac:dyDescent="0.25">
      <c r="D1718" s="228"/>
    </row>
    <row r="1719" spans="4:4" x14ac:dyDescent="0.25">
      <c r="D1719" s="228"/>
    </row>
    <row r="1720" spans="4:4" x14ac:dyDescent="0.25">
      <c r="D1720" s="228"/>
    </row>
    <row r="1721" spans="4:4" x14ac:dyDescent="0.25">
      <c r="D1721" s="228"/>
    </row>
    <row r="1722" spans="4:4" x14ac:dyDescent="0.25">
      <c r="D1722" s="228"/>
    </row>
    <row r="1723" spans="4:4" x14ac:dyDescent="0.25">
      <c r="D1723" s="228"/>
    </row>
    <row r="1724" spans="4:4" x14ac:dyDescent="0.25">
      <c r="D1724" s="228"/>
    </row>
    <row r="1725" spans="4:4" x14ac:dyDescent="0.25">
      <c r="D1725" s="228"/>
    </row>
    <row r="1726" spans="4:4" x14ac:dyDescent="0.25">
      <c r="D1726" s="228"/>
    </row>
    <row r="1727" spans="4:4" x14ac:dyDescent="0.25">
      <c r="D1727" s="228"/>
    </row>
    <row r="1728" spans="4:4" x14ac:dyDescent="0.25">
      <c r="D1728" s="228"/>
    </row>
    <row r="1729" spans="4:4" x14ac:dyDescent="0.25">
      <c r="D1729" s="228"/>
    </row>
    <row r="1730" spans="4:4" x14ac:dyDescent="0.25">
      <c r="D1730" s="228"/>
    </row>
    <row r="1731" spans="4:4" x14ac:dyDescent="0.25">
      <c r="D1731" s="228"/>
    </row>
    <row r="1732" spans="4:4" x14ac:dyDescent="0.25">
      <c r="D1732" s="228"/>
    </row>
    <row r="1733" spans="4:4" x14ac:dyDescent="0.25">
      <c r="D1733" s="228"/>
    </row>
    <row r="1734" spans="4:4" x14ac:dyDescent="0.25">
      <c r="D1734" s="228"/>
    </row>
    <row r="1735" spans="4:4" x14ac:dyDescent="0.25">
      <c r="D1735" s="228"/>
    </row>
    <row r="1736" spans="4:4" x14ac:dyDescent="0.25">
      <c r="D1736" s="228"/>
    </row>
    <row r="1737" spans="4:4" x14ac:dyDescent="0.25">
      <c r="D1737" s="228"/>
    </row>
    <row r="1738" spans="4:4" x14ac:dyDescent="0.25">
      <c r="D1738" s="228"/>
    </row>
    <row r="1739" spans="4:4" x14ac:dyDescent="0.25">
      <c r="D1739" s="228"/>
    </row>
    <row r="1740" spans="4:4" x14ac:dyDescent="0.25">
      <c r="D1740" s="228"/>
    </row>
    <row r="1741" spans="4:4" x14ac:dyDescent="0.25">
      <c r="D1741" s="228"/>
    </row>
    <row r="1742" spans="4:4" x14ac:dyDescent="0.25">
      <c r="D1742" s="228"/>
    </row>
    <row r="1743" spans="4:4" x14ac:dyDescent="0.25">
      <c r="D1743" s="228"/>
    </row>
    <row r="1744" spans="4:4" x14ac:dyDescent="0.25">
      <c r="D1744" s="228"/>
    </row>
    <row r="1745" spans="4:4" x14ac:dyDescent="0.25">
      <c r="D1745" s="228"/>
    </row>
    <row r="1746" spans="4:4" x14ac:dyDescent="0.25">
      <c r="D1746" s="228"/>
    </row>
    <row r="1747" spans="4:4" x14ac:dyDescent="0.25">
      <c r="D1747" s="228"/>
    </row>
    <row r="1748" spans="4:4" x14ac:dyDescent="0.25">
      <c r="D1748" s="228"/>
    </row>
    <row r="1749" spans="4:4" x14ac:dyDescent="0.25">
      <c r="D1749" s="228"/>
    </row>
    <row r="1750" spans="4:4" x14ac:dyDescent="0.25">
      <c r="D1750" s="228"/>
    </row>
    <row r="1751" spans="4:4" x14ac:dyDescent="0.25">
      <c r="D1751" s="228"/>
    </row>
    <row r="1752" spans="4:4" x14ac:dyDescent="0.25">
      <c r="D1752" s="228"/>
    </row>
    <row r="1753" spans="4:4" x14ac:dyDescent="0.25">
      <c r="D1753" s="228"/>
    </row>
    <row r="1754" spans="4:4" x14ac:dyDescent="0.25">
      <c r="D1754" s="228"/>
    </row>
    <row r="1755" spans="4:4" x14ac:dyDescent="0.25">
      <c r="D1755" s="228"/>
    </row>
    <row r="1756" spans="4:4" x14ac:dyDescent="0.25">
      <c r="D1756" s="228"/>
    </row>
    <row r="1757" spans="4:4" x14ac:dyDescent="0.25">
      <c r="D1757" s="228"/>
    </row>
    <row r="1758" spans="4:4" x14ac:dyDescent="0.25">
      <c r="D1758" s="228"/>
    </row>
    <row r="1759" spans="4:4" x14ac:dyDescent="0.25">
      <c r="D1759" s="228"/>
    </row>
    <row r="1760" spans="4:4" x14ac:dyDescent="0.25">
      <c r="D1760" s="228"/>
    </row>
    <row r="1761" spans="4:4" x14ac:dyDescent="0.25">
      <c r="D1761" s="228"/>
    </row>
    <row r="1762" spans="4:4" x14ac:dyDescent="0.25">
      <c r="D1762" s="228"/>
    </row>
    <row r="1763" spans="4:4" x14ac:dyDescent="0.25">
      <c r="D1763" s="228"/>
    </row>
    <row r="1764" spans="4:4" x14ac:dyDescent="0.25">
      <c r="D1764" s="228"/>
    </row>
    <row r="1765" spans="4:4" x14ac:dyDescent="0.25">
      <c r="D1765" s="228"/>
    </row>
    <row r="1766" spans="4:4" x14ac:dyDescent="0.25">
      <c r="D1766" s="228"/>
    </row>
    <row r="1767" spans="4:4" x14ac:dyDescent="0.25">
      <c r="D1767" s="228"/>
    </row>
    <row r="1768" spans="4:4" x14ac:dyDescent="0.25">
      <c r="D1768" s="228"/>
    </row>
    <row r="1769" spans="4:4" x14ac:dyDescent="0.25">
      <c r="D1769" s="228"/>
    </row>
    <row r="1770" spans="4:4" x14ac:dyDescent="0.25">
      <c r="D1770" s="228"/>
    </row>
    <row r="1771" spans="4:4" x14ac:dyDescent="0.25">
      <c r="D1771" s="228"/>
    </row>
    <row r="1772" spans="4:4" x14ac:dyDescent="0.25">
      <c r="D1772" s="228"/>
    </row>
    <row r="1773" spans="4:4" x14ac:dyDescent="0.25">
      <c r="D1773" s="228"/>
    </row>
    <row r="1774" spans="4:4" x14ac:dyDescent="0.25">
      <c r="D1774" s="228"/>
    </row>
    <row r="1775" spans="4:4" x14ac:dyDescent="0.25">
      <c r="D1775" s="228"/>
    </row>
    <row r="1776" spans="4:4" x14ac:dyDescent="0.25">
      <c r="D1776" s="228"/>
    </row>
    <row r="1777" spans="4:4" x14ac:dyDescent="0.25">
      <c r="D1777" s="228"/>
    </row>
    <row r="1778" spans="4:4" x14ac:dyDescent="0.25">
      <c r="D1778" s="228"/>
    </row>
    <row r="1779" spans="4:4" x14ac:dyDescent="0.25">
      <c r="D1779" s="228"/>
    </row>
    <row r="1780" spans="4:4" x14ac:dyDescent="0.25">
      <c r="D1780" s="228"/>
    </row>
    <row r="1781" spans="4:4" x14ac:dyDescent="0.25">
      <c r="D1781" s="228"/>
    </row>
    <row r="1782" spans="4:4" x14ac:dyDescent="0.25">
      <c r="D1782" s="228"/>
    </row>
    <row r="1783" spans="4:4" x14ac:dyDescent="0.25">
      <c r="D1783" s="228"/>
    </row>
    <row r="1784" spans="4:4" x14ac:dyDescent="0.25">
      <c r="D1784" s="228"/>
    </row>
    <row r="1785" spans="4:4" x14ac:dyDescent="0.25">
      <c r="D1785" s="228"/>
    </row>
    <row r="1786" spans="4:4" x14ac:dyDescent="0.25">
      <c r="D1786" s="228"/>
    </row>
    <row r="1787" spans="4:4" x14ac:dyDescent="0.25">
      <c r="D1787" s="228"/>
    </row>
    <row r="1788" spans="4:4" x14ac:dyDescent="0.25">
      <c r="D1788" s="228"/>
    </row>
    <row r="1789" spans="4:4" x14ac:dyDescent="0.25">
      <c r="D1789" s="228"/>
    </row>
    <row r="1790" spans="4:4" x14ac:dyDescent="0.25">
      <c r="D1790" s="228"/>
    </row>
    <row r="1791" spans="4:4" x14ac:dyDescent="0.25">
      <c r="D1791" s="228"/>
    </row>
    <row r="1792" spans="4:4" x14ac:dyDescent="0.25">
      <c r="D1792" s="228"/>
    </row>
    <row r="1793" spans="4:4" x14ac:dyDescent="0.25">
      <c r="D1793" s="228"/>
    </row>
    <row r="1794" spans="4:4" x14ac:dyDescent="0.25">
      <c r="D1794" s="228"/>
    </row>
    <row r="1795" spans="4:4" x14ac:dyDescent="0.25">
      <c r="D1795" s="228"/>
    </row>
    <row r="1796" spans="4:4" x14ac:dyDescent="0.25">
      <c r="D1796" s="228"/>
    </row>
    <row r="1797" spans="4:4" x14ac:dyDescent="0.25">
      <c r="D1797" s="228"/>
    </row>
    <row r="1798" spans="4:4" x14ac:dyDescent="0.25">
      <c r="D1798" s="228"/>
    </row>
    <row r="1799" spans="4:4" x14ac:dyDescent="0.25">
      <c r="D1799" s="228"/>
    </row>
    <row r="1800" spans="4:4" x14ac:dyDescent="0.25">
      <c r="D1800" s="228"/>
    </row>
    <row r="1801" spans="4:4" x14ac:dyDescent="0.25">
      <c r="D1801" s="228"/>
    </row>
    <row r="1802" spans="4:4" x14ac:dyDescent="0.25">
      <c r="D1802" s="228"/>
    </row>
    <row r="1803" spans="4:4" x14ac:dyDescent="0.25">
      <c r="D1803" s="228"/>
    </row>
    <row r="1804" spans="4:4" x14ac:dyDescent="0.25">
      <c r="D1804" s="228"/>
    </row>
    <row r="1805" spans="4:4" x14ac:dyDescent="0.25">
      <c r="D1805" s="228"/>
    </row>
    <row r="1806" spans="4:4" x14ac:dyDescent="0.25">
      <c r="D1806" s="228"/>
    </row>
    <row r="1807" spans="4:4" x14ac:dyDescent="0.25">
      <c r="D1807" s="228"/>
    </row>
    <row r="1808" spans="4:4" x14ac:dyDescent="0.25">
      <c r="D1808" s="228"/>
    </row>
    <row r="1809" spans="4:4" x14ac:dyDescent="0.25">
      <c r="D1809" s="228"/>
    </row>
    <row r="1810" spans="4:4" x14ac:dyDescent="0.25">
      <c r="D1810" s="228"/>
    </row>
    <row r="1811" spans="4:4" x14ac:dyDescent="0.25">
      <c r="D1811" s="228"/>
    </row>
    <row r="1812" spans="4:4" x14ac:dyDescent="0.25">
      <c r="D1812" s="228"/>
    </row>
    <row r="1813" spans="4:4" x14ac:dyDescent="0.25">
      <c r="D1813" s="228"/>
    </row>
    <row r="1814" spans="4:4" x14ac:dyDescent="0.25">
      <c r="D1814" s="228"/>
    </row>
    <row r="1815" spans="4:4" x14ac:dyDescent="0.25">
      <c r="D1815" s="228"/>
    </row>
    <row r="1816" spans="4:4" x14ac:dyDescent="0.25">
      <c r="D1816" s="228"/>
    </row>
    <row r="1817" spans="4:4" x14ac:dyDescent="0.25">
      <c r="D1817" s="228"/>
    </row>
    <row r="1818" spans="4:4" x14ac:dyDescent="0.25">
      <c r="D1818" s="228"/>
    </row>
    <row r="1819" spans="4:4" x14ac:dyDescent="0.25">
      <c r="D1819" s="228"/>
    </row>
    <row r="1820" spans="4:4" x14ac:dyDescent="0.25">
      <c r="D1820" s="228"/>
    </row>
    <row r="1821" spans="4:4" x14ac:dyDescent="0.25">
      <c r="D1821" s="228"/>
    </row>
    <row r="1822" spans="4:4" x14ac:dyDescent="0.25">
      <c r="D1822" s="228"/>
    </row>
    <row r="1823" spans="4:4" x14ac:dyDescent="0.25">
      <c r="D1823" s="228"/>
    </row>
    <row r="1824" spans="4:4" x14ac:dyDescent="0.25">
      <c r="D1824" s="228"/>
    </row>
    <row r="1825" spans="4:4" x14ac:dyDescent="0.25">
      <c r="D1825" s="228"/>
    </row>
    <row r="1826" spans="4:4" x14ac:dyDescent="0.25">
      <c r="D1826" s="228"/>
    </row>
    <row r="1827" spans="4:4" x14ac:dyDescent="0.25">
      <c r="D1827" s="228"/>
    </row>
    <row r="1828" spans="4:4" x14ac:dyDescent="0.25">
      <c r="D1828" s="228"/>
    </row>
    <row r="1829" spans="4:4" x14ac:dyDescent="0.25">
      <c r="D1829" s="228"/>
    </row>
    <row r="1830" spans="4:4" x14ac:dyDescent="0.25">
      <c r="D1830" s="228"/>
    </row>
    <row r="1831" spans="4:4" x14ac:dyDescent="0.25">
      <c r="D1831" s="228"/>
    </row>
    <row r="1832" spans="4:4" x14ac:dyDescent="0.25">
      <c r="D1832" s="228"/>
    </row>
    <row r="1833" spans="4:4" x14ac:dyDescent="0.25">
      <c r="D1833" s="228"/>
    </row>
    <row r="1834" spans="4:4" x14ac:dyDescent="0.25">
      <c r="D1834" s="228"/>
    </row>
    <row r="1835" spans="4:4" x14ac:dyDescent="0.25">
      <c r="D1835" s="228"/>
    </row>
    <row r="1836" spans="4:4" x14ac:dyDescent="0.25">
      <c r="D1836" s="228"/>
    </row>
    <row r="1837" spans="4:4" x14ac:dyDescent="0.25">
      <c r="D1837" s="228"/>
    </row>
    <row r="1838" spans="4:4" x14ac:dyDescent="0.25">
      <c r="D1838" s="228"/>
    </row>
    <row r="1839" spans="4:4" x14ac:dyDescent="0.25">
      <c r="D1839" s="228"/>
    </row>
    <row r="1840" spans="4:4" x14ac:dyDescent="0.25">
      <c r="D1840" s="228"/>
    </row>
    <row r="1841" spans="4:4" x14ac:dyDescent="0.25">
      <c r="D1841" s="228"/>
    </row>
    <row r="1842" spans="4:4" x14ac:dyDescent="0.25">
      <c r="D1842" s="228"/>
    </row>
    <row r="1843" spans="4:4" x14ac:dyDescent="0.25">
      <c r="D1843" s="228"/>
    </row>
    <row r="1844" spans="4:4" x14ac:dyDescent="0.25">
      <c r="D1844" s="228"/>
    </row>
    <row r="1845" spans="4:4" x14ac:dyDescent="0.25">
      <c r="D1845" s="228"/>
    </row>
    <row r="1846" spans="4:4" x14ac:dyDescent="0.25">
      <c r="D1846" s="228"/>
    </row>
    <row r="1847" spans="4:4" x14ac:dyDescent="0.25">
      <c r="D1847" s="228"/>
    </row>
    <row r="1848" spans="4:4" x14ac:dyDescent="0.25">
      <c r="D1848" s="228"/>
    </row>
    <row r="1849" spans="4:4" x14ac:dyDescent="0.25">
      <c r="D1849" s="228"/>
    </row>
    <row r="1850" spans="4:4" x14ac:dyDescent="0.25">
      <c r="D1850" s="228"/>
    </row>
    <row r="1851" spans="4:4" x14ac:dyDescent="0.25">
      <c r="D1851" s="228"/>
    </row>
    <row r="1852" spans="4:4" x14ac:dyDescent="0.25">
      <c r="D1852" s="228"/>
    </row>
    <row r="1853" spans="4:4" x14ac:dyDescent="0.25">
      <c r="D1853" s="228"/>
    </row>
    <row r="1854" spans="4:4" x14ac:dyDescent="0.25">
      <c r="D1854" s="228"/>
    </row>
    <row r="1855" spans="4:4" x14ac:dyDescent="0.25">
      <c r="D1855" s="228"/>
    </row>
    <row r="1856" spans="4:4" x14ac:dyDescent="0.25">
      <c r="D1856" s="228"/>
    </row>
    <row r="1857" spans="4:4" x14ac:dyDescent="0.25">
      <c r="D1857" s="228"/>
    </row>
    <row r="1858" spans="4:4" x14ac:dyDescent="0.25">
      <c r="D1858" s="228"/>
    </row>
    <row r="1859" spans="4:4" x14ac:dyDescent="0.25">
      <c r="D1859" s="228"/>
    </row>
    <row r="1860" spans="4:4" x14ac:dyDescent="0.25">
      <c r="D1860" s="228"/>
    </row>
    <row r="1861" spans="4:4" x14ac:dyDescent="0.25">
      <c r="D1861" s="228"/>
    </row>
    <row r="1862" spans="4:4" x14ac:dyDescent="0.25">
      <c r="D1862" s="228"/>
    </row>
    <row r="1863" spans="4:4" x14ac:dyDescent="0.25">
      <c r="D1863" s="228"/>
    </row>
    <row r="1864" spans="4:4" x14ac:dyDescent="0.25">
      <c r="D1864" s="228"/>
    </row>
    <row r="1865" spans="4:4" x14ac:dyDescent="0.25">
      <c r="D1865" s="228"/>
    </row>
    <row r="1866" spans="4:4" x14ac:dyDescent="0.25">
      <c r="D1866" s="228"/>
    </row>
    <row r="1867" spans="4:4" x14ac:dyDescent="0.25">
      <c r="D1867" s="228"/>
    </row>
    <row r="1868" spans="4:4" x14ac:dyDescent="0.25">
      <c r="D1868" s="228"/>
    </row>
    <row r="1869" spans="4:4" x14ac:dyDescent="0.25">
      <c r="D1869" s="228"/>
    </row>
    <row r="1870" spans="4:4" x14ac:dyDescent="0.25">
      <c r="D1870" s="228"/>
    </row>
    <row r="1871" spans="4:4" x14ac:dyDescent="0.25">
      <c r="D1871" s="228"/>
    </row>
    <row r="1872" spans="4:4" x14ac:dyDescent="0.25">
      <c r="D1872" s="228"/>
    </row>
    <row r="1873" spans="4:4" x14ac:dyDescent="0.25">
      <c r="D1873" s="228"/>
    </row>
    <row r="1874" spans="4:4" x14ac:dyDescent="0.25">
      <c r="D1874" s="228"/>
    </row>
    <row r="1875" spans="4:4" x14ac:dyDescent="0.25">
      <c r="D1875" s="228"/>
    </row>
    <row r="1876" spans="4:4" x14ac:dyDescent="0.25">
      <c r="D1876" s="228"/>
    </row>
    <row r="1877" spans="4:4" x14ac:dyDescent="0.25">
      <c r="D1877" s="228"/>
    </row>
    <row r="1878" spans="4:4" x14ac:dyDescent="0.25">
      <c r="D1878" s="228"/>
    </row>
    <row r="1879" spans="4:4" x14ac:dyDescent="0.25">
      <c r="D1879" s="228"/>
    </row>
    <row r="1880" spans="4:4" x14ac:dyDescent="0.25">
      <c r="D1880" s="228"/>
    </row>
    <row r="1881" spans="4:4" x14ac:dyDescent="0.25">
      <c r="D1881" s="228"/>
    </row>
    <row r="1882" spans="4:4" x14ac:dyDescent="0.25">
      <c r="D1882" s="228"/>
    </row>
    <row r="1883" spans="4:4" x14ac:dyDescent="0.25">
      <c r="D1883" s="228"/>
    </row>
    <row r="1884" spans="4:4" x14ac:dyDescent="0.25">
      <c r="D1884" s="228"/>
    </row>
    <row r="1885" spans="4:4" x14ac:dyDescent="0.25">
      <c r="D1885" s="228"/>
    </row>
    <row r="1886" spans="4:4" x14ac:dyDescent="0.25">
      <c r="D1886" s="228"/>
    </row>
    <row r="1887" spans="4:4" x14ac:dyDescent="0.25">
      <c r="D1887" s="228"/>
    </row>
    <row r="1888" spans="4:4" x14ac:dyDescent="0.25">
      <c r="D1888" s="228"/>
    </row>
    <row r="1889" spans="4:4" x14ac:dyDescent="0.25">
      <c r="D1889" s="228"/>
    </row>
    <row r="1890" spans="4:4" x14ac:dyDescent="0.25">
      <c r="D1890" s="228"/>
    </row>
    <row r="1891" spans="4:4" x14ac:dyDescent="0.25">
      <c r="D1891" s="228"/>
    </row>
    <row r="1892" spans="4:4" x14ac:dyDescent="0.25">
      <c r="D1892" s="228"/>
    </row>
    <row r="1893" spans="4:4" x14ac:dyDescent="0.25">
      <c r="D1893" s="228"/>
    </row>
    <row r="1894" spans="4:4" x14ac:dyDescent="0.25">
      <c r="D1894" s="228"/>
    </row>
    <row r="1895" spans="4:4" x14ac:dyDescent="0.25">
      <c r="D1895" s="228"/>
    </row>
    <row r="1896" spans="4:4" x14ac:dyDescent="0.25">
      <c r="D1896" s="228"/>
    </row>
    <row r="1897" spans="4:4" x14ac:dyDescent="0.25">
      <c r="D1897" s="228"/>
    </row>
    <row r="1898" spans="4:4" x14ac:dyDescent="0.25">
      <c r="D1898" s="228"/>
    </row>
    <row r="1899" spans="4:4" x14ac:dyDescent="0.25">
      <c r="D1899" s="228"/>
    </row>
    <row r="1900" spans="4:4" x14ac:dyDescent="0.25">
      <c r="D1900" s="228"/>
    </row>
    <row r="1901" spans="4:4" x14ac:dyDescent="0.25">
      <c r="D1901" s="228"/>
    </row>
    <row r="1902" spans="4:4" x14ac:dyDescent="0.25">
      <c r="D1902" s="228"/>
    </row>
    <row r="1903" spans="4:4" x14ac:dyDescent="0.25">
      <c r="D1903" s="228"/>
    </row>
    <row r="1904" spans="4:4" x14ac:dyDescent="0.25">
      <c r="D1904" s="228"/>
    </row>
    <row r="1905" spans="4:4" x14ac:dyDescent="0.25">
      <c r="D1905" s="228"/>
    </row>
    <row r="1906" spans="4:4" x14ac:dyDescent="0.25">
      <c r="D1906" s="228"/>
    </row>
    <row r="1907" spans="4:4" x14ac:dyDescent="0.25">
      <c r="D1907" s="228"/>
    </row>
    <row r="1908" spans="4:4" x14ac:dyDescent="0.25">
      <c r="D1908" s="228"/>
    </row>
    <row r="1909" spans="4:4" x14ac:dyDescent="0.25">
      <c r="D1909" s="228"/>
    </row>
    <row r="1910" spans="4:4" x14ac:dyDescent="0.25">
      <c r="D1910" s="228"/>
    </row>
    <row r="1911" spans="4:4" x14ac:dyDescent="0.25">
      <c r="D1911" s="228"/>
    </row>
    <row r="1912" spans="4:4" x14ac:dyDescent="0.25">
      <c r="D1912" s="228"/>
    </row>
    <row r="1913" spans="4:4" x14ac:dyDescent="0.25">
      <c r="D1913" s="228"/>
    </row>
    <row r="1914" spans="4:4" x14ac:dyDescent="0.25">
      <c r="D1914" s="228"/>
    </row>
    <row r="1915" spans="4:4" x14ac:dyDescent="0.25">
      <c r="D1915" s="228"/>
    </row>
    <row r="1916" spans="4:4" x14ac:dyDescent="0.25">
      <c r="D1916" s="228"/>
    </row>
    <row r="1917" spans="4:4" x14ac:dyDescent="0.25">
      <c r="D1917" s="228"/>
    </row>
    <row r="1918" spans="4:4" x14ac:dyDescent="0.25">
      <c r="D1918" s="228"/>
    </row>
    <row r="1919" spans="4:4" x14ac:dyDescent="0.25">
      <c r="D1919" s="228"/>
    </row>
    <row r="1920" spans="4:4" x14ac:dyDescent="0.25">
      <c r="D1920" s="228"/>
    </row>
    <row r="1921" spans="4:4" x14ac:dyDescent="0.25">
      <c r="D1921" s="228"/>
    </row>
    <row r="1922" spans="4:4" x14ac:dyDescent="0.25">
      <c r="D1922" s="228"/>
    </row>
    <row r="1923" spans="4:4" x14ac:dyDescent="0.25">
      <c r="D1923" s="228"/>
    </row>
    <row r="1924" spans="4:4" x14ac:dyDescent="0.25">
      <c r="D1924" s="228"/>
    </row>
    <row r="1925" spans="4:4" x14ac:dyDescent="0.25">
      <c r="D1925" s="228"/>
    </row>
    <row r="1926" spans="4:4" x14ac:dyDescent="0.25">
      <c r="D1926" s="228"/>
    </row>
    <row r="1927" spans="4:4" x14ac:dyDescent="0.25">
      <c r="D1927" s="228"/>
    </row>
    <row r="1928" spans="4:4" x14ac:dyDescent="0.25">
      <c r="D1928" s="228"/>
    </row>
    <row r="1929" spans="4:4" x14ac:dyDescent="0.25">
      <c r="D1929" s="228"/>
    </row>
    <row r="1930" spans="4:4" x14ac:dyDescent="0.25">
      <c r="D1930" s="228"/>
    </row>
    <row r="1931" spans="4:4" x14ac:dyDescent="0.25">
      <c r="D1931" s="228"/>
    </row>
    <row r="1932" spans="4:4" x14ac:dyDescent="0.25">
      <c r="D1932" s="228"/>
    </row>
    <row r="1933" spans="4:4" x14ac:dyDescent="0.25">
      <c r="D1933" s="228"/>
    </row>
    <row r="1934" spans="4:4" x14ac:dyDescent="0.25">
      <c r="D1934" s="228"/>
    </row>
    <row r="1935" spans="4:4" x14ac:dyDescent="0.25">
      <c r="D1935" s="228"/>
    </row>
    <row r="1936" spans="4:4" x14ac:dyDescent="0.25">
      <c r="D1936" s="228"/>
    </row>
    <row r="1937" spans="4:4" x14ac:dyDescent="0.25">
      <c r="D1937" s="228"/>
    </row>
    <row r="1938" spans="4:4" x14ac:dyDescent="0.25">
      <c r="D1938" s="228"/>
    </row>
    <row r="1939" spans="4:4" x14ac:dyDescent="0.25">
      <c r="D1939" s="228"/>
    </row>
    <row r="1940" spans="4:4" x14ac:dyDescent="0.25">
      <c r="D1940" s="228"/>
    </row>
    <row r="1941" spans="4:4" x14ac:dyDescent="0.25">
      <c r="D1941" s="228"/>
    </row>
    <row r="1942" spans="4:4" x14ac:dyDescent="0.25">
      <c r="D1942" s="228"/>
    </row>
    <row r="1943" spans="4:4" x14ac:dyDescent="0.25">
      <c r="D1943" s="228"/>
    </row>
    <row r="1944" spans="4:4" x14ac:dyDescent="0.25">
      <c r="D1944" s="228"/>
    </row>
    <row r="1945" spans="4:4" x14ac:dyDescent="0.25">
      <c r="D1945" s="228"/>
    </row>
    <row r="1946" spans="4:4" x14ac:dyDescent="0.25">
      <c r="D1946" s="228"/>
    </row>
    <row r="1947" spans="4:4" x14ac:dyDescent="0.25">
      <c r="D1947" s="228"/>
    </row>
    <row r="1948" spans="4:4" x14ac:dyDescent="0.25">
      <c r="D1948" s="228"/>
    </row>
    <row r="1949" spans="4:4" x14ac:dyDescent="0.25">
      <c r="D1949" s="228"/>
    </row>
    <row r="1950" spans="4:4" x14ac:dyDescent="0.25">
      <c r="D1950" s="228"/>
    </row>
    <row r="1951" spans="4:4" x14ac:dyDescent="0.25">
      <c r="D1951" s="228"/>
    </row>
    <row r="1952" spans="4:4" x14ac:dyDescent="0.25">
      <c r="D1952" s="228"/>
    </row>
    <row r="1953" spans="4:4" x14ac:dyDescent="0.25">
      <c r="D1953" s="228"/>
    </row>
    <row r="1954" spans="4:4" x14ac:dyDescent="0.25">
      <c r="D1954" s="228"/>
    </row>
    <row r="1955" spans="4:4" x14ac:dyDescent="0.25">
      <c r="D1955" s="228"/>
    </row>
    <row r="1956" spans="4:4" x14ac:dyDescent="0.25">
      <c r="D1956" s="228"/>
    </row>
    <row r="1957" spans="4:4" x14ac:dyDescent="0.25">
      <c r="D1957" s="228"/>
    </row>
    <row r="1958" spans="4:4" x14ac:dyDescent="0.25">
      <c r="D1958" s="228"/>
    </row>
    <row r="1959" spans="4:4" x14ac:dyDescent="0.25">
      <c r="D1959" s="228"/>
    </row>
    <row r="1960" spans="4:4" x14ac:dyDescent="0.25">
      <c r="D1960" s="228"/>
    </row>
    <row r="1961" spans="4:4" x14ac:dyDescent="0.25">
      <c r="D1961" s="228"/>
    </row>
    <row r="1962" spans="4:4" x14ac:dyDescent="0.25">
      <c r="D1962" s="228"/>
    </row>
    <row r="1963" spans="4:4" x14ac:dyDescent="0.25">
      <c r="D1963" s="228"/>
    </row>
    <row r="1964" spans="4:4" x14ac:dyDescent="0.25">
      <c r="D1964" s="228"/>
    </row>
    <row r="1965" spans="4:4" x14ac:dyDescent="0.25">
      <c r="D1965" s="228"/>
    </row>
    <row r="1966" spans="4:4" x14ac:dyDescent="0.25">
      <c r="D1966" s="228"/>
    </row>
    <row r="1967" spans="4:4" x14ac:dyDescent="0.25">
      <c r="D1967" s="228"/>
    </row>
    <row r="1968" spans="4:4" x14ac:dyDescent="0.25">
      <c r="D1968" s="228"/>
    </row>
    <row r="1969" spans="4:4" x14ac:dyDescent="0.25">
      <c r="D1969" s="228"/>
    </row>
    <row r="1970" spans="4:4" x14ac:dyDescent="0.25">
      <c r="D1970" s="228"/>
    </row>
    <row r="1971" spans="4:4" x14ac:dyDescent="0.25">
      <c r="D1971" s="228"/>
    </row>
    <row r="1972" spans="4:4" x14ac:dyDescent="0.25">
      <c r="D1972" s="228"/>
    </row>
    <row r="1973" spans="4:4" x14ac:dyDescent="0.25">
      <c r="D1973" s="228"/>
    </row>
    <row r="1974" spans="4:4" x14ac:dyDescent="0.25">
      <c r="D1974" s="228"/>
    </row>
    <row r="1975" spans="4:4" x14ac:dyDescent="0.25">
      <c r="D1975" s="228"/>
    </row>
    <row r="1976" spans="4:4" x14ac:dyDescent="0.25">
      <c r="D1976" s="228"/>
    </row>
    <row r="1977" spans="4:4" x14ac:dyDescent="0.25">
      <c r="D1977" s="228"/>
    </row>
    <row r="1978" spans="4:4" x14ac:dyDescent="0.25">
      <c r="D1978" s="228"/>
    </row>
    <row r="1979" spans="4:4" x14ac:dyDescent="0.25">
      <c r="D1979" s="228"/>
    </row>
    <row r="1980" spans="4:4" x14ac:dyDescent="0.25">
      <c r="D1980" s="228"/>
    </row>
    <row r="1981" spans="4:4" x14ac:dyDescent="0.25">
      <c r="D1981" s="228"/>
    </row>
    <row r="1982" spans="4:4" x14ac:dyDescent="0.25">
      <c r="D1982" s="228"/>
    </row>
    <row r="1983" spans="4:4" x14ac:dyDescent="0.25">
      <c r="D1983" s="228"/>
    </row>
    <row r="1984" spans="4:4" x14ac:dyDescent="0.25">
      <c r="D1984" s="228"/>
    </row>
    <row r="1985" spans="4:4" x14ac:dyDescent="0.25">
      <c r="D1985" s="228"/>
    </row>
    <row r="1986" spans="4:4" x14ac:dyDescent="0.25">
      <c r="D1986" s="228"/>
    </row>
    <row r="1987" spans="4:4" x14ac:dyDescent="0.25">
      <c r="D1987" s="228"/>
    </row>
    <row r="1988" spans="4:4" x14ac:dyDescent="0.25">
      <c r="D1988" s="228"/>
    </row>
    <row r="1989" spans="4:4" x14ac:dyDescent="0.25">
      <c r="D1989" s="228"/>
    </row>
    <row r="1990" spans="4:4" x14ac:dyDescent="0.25">
      <c r="D1990" s="228"/>
    </row>
    <row r="1991" spans="4:4" x14ac:dyDescent="0.25">
      <c r="D1991" s="228"/>
    </row>
    <row r="1992" spans="4:4" x14ac:dyDescent="0.25">
      <c r="D1992" s="228"/>
    </row>
    <row r="1993" spans="4:4" x14ac:dyDescent="0.25">
      <c r="D1993" s="228"/>
    </row>
    <row r="1994" spans="4:4" x14ac:dyDescent="0.25">
      <c r="D1994" s="228"/>
    </row>
    <row r="1995" spans="4:4" x14ac:dyDescent="0.25">
      <c r="D1995" s="228"/>
    </row>
    <row r="1996" spans="4:4" x14ac:dyDescent="0.25">
      <c r="D1996" s="228"/>
    </row>
    <row r="1997" spans="4:4" x14ac:dyDescent="0.25">
      <c r="D1997" s="228"/>
    </row>
    <row r="1998" spans="4:4" x14ac:dyDescent="0.25">
      <c r="D1998" s="228"/>
    </row>
    <row r="1999" spans="4:4" x14ac:dyDescent="0.25">
      <c r="D1999" s="228"/>
    </row>
    <row r="2000" spans="4:4" x14ac:dyDescent="0.25">
      <c r="D2000" s="228"/>
    </row>
    <row r="2001" spans="4:4" x14ac:dyDescent="0.25">
      <c r="D2001" s="228"/>
    </row>
    <row r="2002" spans="4:4" x14ac:dyDescent="0.25">
      <c r="D2002" s="228"/>
    </row>
    <row r="2003" spans="4:4" x14ac:dyDescent="0.25">
      <c r="D2003" s="228"/>
    </row>
    <row r="2004" spans="4:4" x14ac:dyDescent="0.25">
      <c r="D2004" s="228"/>
    </row>
    <row r="2005" spans="4:4" x14ac:dyDescent="0.25">
      <c r="D2005" s="228"/>
    </row>
    <row r="2006" spans="4:4" x14ac:dyDescent="0.25">
      <c r="D2006" s="228"/>
    </row>
    <row r="2007" spans="4:4" x14ac:dyDescent="0.25">
      <c r="D2007" s="228"/>
    </row>
    <row r="2008" spans="4:4" x14ac:dyDescent="0.25">
      <c r="D2008" s="228"/>
    </row>
    <row r="2009" spans="4:4" x14ac:dyDescent="0.25">
      <c r="D2009" s="228"/>
    </row>
    <row r="2010" spans="4:4" x14ac:dyDescent="0.25">
      <c r="D2010" s="228"/>
    </row>
    <row r="2011" spans="4:4" x14ac:dyDescent="0.25">
      <c r="D2011" s="228"/>
    </row>
    <row r="2012" spans="4:4" x14ac:dyDescent="0.25">
      <c r="D2012" s="228"/>
    </row>
    <row r="2013" spans="4:4" x14ac:dyDescent="0.25">
      <c r="D2013" s="228"/>
    </row>
    <row r="2014" spans="4:4" x14ac:dyDescent="0.25">
      <c r="D2014" s="228"/>
    </row>
    <row r="2015" spans="4:4" x14ac:dyDescent="0.25">
      <c r="D2015" s="228"/>
    </row>
    <row r="2016" spans="4:4" x14ac:dyDescent="0.25">
      <c r="D2016" s="228"/>
    </row>
    <row r="2017" spans="4:4" x14ac:dyDescent="0.25">
      <c r="D2017" s="228"/>
    </row>
    <row r="2018" spans="4:4" x14ac:dyDescent="0.25">
      <c r="D2018" s="228"/>
    </row>
    <row r="2019" spans="4:4" x14ac:dyDescent="0.25">
      <c r="D2019" s="228"/>
    </row>
    <row r="2020" spans="4:4" x14ac:dyDescent="0.25">
      <c r="D2020" s="228"/>
    </row>
    <row r="2021" spans="4:4" x14ac:dyDescent="0.25">
      <c r="D2021" s="228"/>
    </row>
    <row r="2022" spans="4:4" x14ac:dyDescent="0.25">
      <c r="D2022" s="228"/>
    </row>
    <row r="2023" spans="4:4" x14ac:dyDescent="0.25">
      <c r="D2023" s="228"/>
    </row>
    <row r="2024" spans="4:4" x14ac:dyDescent="0.25">
      <c r="D2024" s="228"/>
    </row>
    <row r="2025" spans="4:4" x14ac:dyDescent="0.25">
      <c r="D2025" s="228"/>
    </row>
    <row r="2026" spans="4:4" x14ac:dyDescent="0.25">
      <c r="D2026" s="228"/>
    </row>
    <row r="2027" spans="4:4" x14ac:dyDescent="0.25">
      <c r="D2027" s="228"/>
    </row>
    <row r="2028" spans="4:4" x14ac:dyDescent="0.25">
      <c r="D2028" s="228"/>
    </row>
    <row r="2029" spans="4:4" x14ac:dyDescent="0.25">
      <c r="D2029" s="228"/>
    </row>
    <row r="2030" spans="4:4" x14ac:dyDescent="0.25">
      <c r="D2030" s="228"/>
    </row>
    <row r="2031" spans="4:4" x14ac:dyDescent="0.25">
      <c r="D2031" s="228"/>
    </row>
    <row r="2032" spans="4:4" x14ac:dyDescent="0.25">
      <c r="D2032" s="228"/>
    </row>
    <row r="2033" spans="4:4" x14ac:dyDescent="0.25">
      <c r="D2033" s="228"/>
    </row>
    <row r="2034" spans="4:4" x14ac:dyDescent="0.25">
      <c r="D2034" s="228"/>
    </row>
    <row r="2035" spans="4:4" x14ac:dyDescent="0.25">
      <c r="D2035" s="228"/>
    </row>
    <row r="2036" spans="4:4" x14ac:dyDescent="0.25">
      <c r="D2036" s="228"/>
    </row>
    <row r="2037" spans="4:4" x14ac:dyDescent="0.25">
      <c r="D2037" s="228"/>
    </row>
    <row r="2038" spans="4:4" x14ac:dyDescent="0.25">
      <c r="D2038" s="228"/>
    </row>
    <row r="2039" spans="4:4" x14ac:dyDescent="0.25">
      <c r="D2039" s="228"/>
    </row>
    <row r="2040" spans="4:4" x14ac:dyDescent="0.25">
      <c r="D2040" s="228"/>
    </row>
    <row r="2041" spans="4:4" x14ac:dyDescent="0.25">
      <c r="D2041" s="228"/>
    </row>
    <row r="2042" spans="4:4" x14ac:dyDescent="0.25">
      <c r="D2042" s="228"/>
    </row>
    <row r="2043" spans="4:4" x14ac:dyDescent="0.25">
      <c r="D2043" s="228"/>
    </row>
    <row r="2044" spans="4:4" x14ac:dyDescent="0.25">
      <c r="D2044" s="228"/>
    </row>
    <row r="2045" spans="4:4" x14ac:dyDescent="0.25">
      <c r="D2045" s="228"/>
    </row>
    <row r="2046" spans="4:4" x14ac:dyDescent="0.25">
      <c r="D2046" s="228"/>
    </row>
    <row r="2047" spans="4:4" x14ac:dyDescent="0.25">
      <c r="D2047" s="228"/>
    </row>
    <row r="2048" spans="4:4" x14ac:dyDescent="0.25">
      <c r="D2048" s="228"/>
    </row>
    <row r="2049" spans="4:4" x14ac:dyDescent="0.25">
      <c r="D2049" s="228"/>
    </row>
    <row r="2050" spans="4:4" x14ac:dyDescent="0.25">
      <c r="D2050" s="228"/>
    </row>
    <row r="2051" spans="4:4" x14ac:dyDescent="0.25">
      <c r="D2051" s="228"/>
    </row>
    <row r="2052" spans="4:4" x14ac:dyDescent="0.25">
      <c r="D2052" s="228"/>
    </row>
    <row r="2053" spans="4:4" x14ac:dyDescent="0.25">
      <c r="D2053" s="228"/>
    </row>
    <row r="2054" spans="4:4" x14ac:dyDescent="0.25">
      <c r="D2054" s="228"/>
    </row>
    <row r="2055" spans="4:4" x14ac:dyDescent="0.25">
      <c r="D2055" s="228"/>
    </row>
    <row r="2056" spans="4:4" x14ac:dyDescent="0.25">
      <c r="D2056" s="228"/>
    </row>
    <row r="2057" spans="4:4" x14ac:dyDescent="0.25">
      <c r="D2057" s="228"/>
    </row>
    <row r="2058" spans="4:4" x14ac:dyDescent="0.25">
      <c r="D2058" s="228"/>
    </row>
    <row r="2059" spans="4:4" x14ac:dyDescent="0.25">
      <c r="D2059" s="228"/>
    </row>
    <row r="2060" spans="4:4" x14ac:dyDescent="0.25">
      <c r="D2060" s="228"/>
    </row>
    <row r="2061" spans="4:4" x14ac:dyDescent="0.25">
      <c r="D2061" s="228"/>
    </row>
    <row r="2062" spans="4:4" x14ac:dyDescent="0.25">
      <c r="D2062" s="228"/>
    </row>
    <row r="2063" spans="4:4" x14ac:dyDescent="0.25">
      <c r="D2063" s="228"/>
    </row>
    <row r="2064" spans="4:4" x14ac:dyDescent="0.25">
      <c r="D2064" s="228"/>
    </row>
    <row r="2065" spans="4:4" x14ac:dyDescent="0.25">
      <c r="D2065" s="228"/>
    </row>
    <row r="2066" spans="4:4" x14ac:dyDescent="0.25">
      <c r="D2066" s="228"/>
    </row>
    <row r="2067" spans="4:4" x14ac:dyDescent="0.25">
      <c r="D2067" s="228"/>
    </row>
    <row r="2068" spans="4:4" x14ac:dyDescent="0.25">
      <c r="D2068" s="228"/>
    </row>
    <row r="2069" spans="4:4" x14ac:dyDescent="0.25">
      <c r="D2069" s="228"/>
    </row>
    <row r="2070" spans="4:4" x14ac:dyDescent="0.25">
      <c r="D2070" s="228"/>
    </row>
    <row r="2071" spans="4:4" x14ac:dyDescent="0.25">
      <c r="D2071" s="228"/>
    </row>
    <row r="2072" spans="4:4" x14ac:dyDescent="0.25">
      <c r="D2072" s="228"/>
    </row>
    <row r="2073" spans="4:4" x14ac:dyDescent="0.25">
      <c r="D2073" s="228"/>
    </row>
    <row r="2074" spans="4:4" x14ac:dyDescent="0.25">
      <c r="D2074" s="228"/>
    </row>
    <row r="2075" spans="4:4" x14ac:dyDescent="0.25">
      <c r="D2075" s="228"/>
    </row>
    <row r="2076" spans="4:4" x14ac:dyDescent="0.25">
      <c r="D2076" s="228"/>
    </row>
    <row r="2077" spans="4:4" x14ac:dyDescent="0.25">
      <c r="D2077" s="228"/>
    </row>
    <row r="2078" spans="4:4" x14ac:dyDescent="0.25">
      <c r="D2078" s="228"/>
    </row>
    <row r="2079" spans="4:4" x14ac:dyDescent="0.25">
      <c r="D2079" s="228"/>
    </row>
    <row r="2080" spans="4:4" x14ac:dyDescent="0.25">
      <c r="D2080" s="228"/>
    </row>
    <row r="2081" spans="4:4" x14ac:dyDescent="0.25">
      <c r="D2081" s="228"/>
    </row>
    <row r="2082" spans="4:4" x14ac:dyDescent="0.25">
      <c r="D2082" s="228"/>
    </row>
    <row r="2083" spans="4:4" x14ac:dyDescent="0.25">
      <c r="D2083" s="228"/>
    </row>
    <row r="2084" spans="4:4" x14ac:dyDescent="0.25">
      <c r="D2084" s="228"/>
    </row>
    <row r="2085" spans="4:4" x14ac:dyDescent="0.25">
      <c r="D2085" s="228"/>
    </row>
    <row r="2086" spans="4:4" x14ac:dyDescent="0.25">
      <c r="D2086" s="228"/>
    </row>
    <row r="2087" spans="4:4" x14ac:dyDescent="0.25">
      <c r="D2087" s="228"/>
    </row>
    <row r="2088" spans="4:4" x14ac:dyDescent="0.25">
      <c r="D2088" s="228"/>
    </row>
    <row r="2089" spans="4:4" x14ac:dyDescent="0.25">
      <c r="D2089" s="228"/>
    </row>
    <row r="2090" spans="4:4" x14ac:dyDescent="0.25">
      <c r="D2090" s="228"/>
    </row>
    <row r="2091" spans="4:4" x14ac:dyDescent="0.25">
      <c r="D2091" s="228"/>
    </row>
    <row r="2092" spans="4:4" x14ac:dyDescent="0.25">
      <c r="D2092" s="228"/>
    </row>
    <row r="2093" spans="4:4" x14ac:dyDescent="0.25">
      <c r="D2093" s="228"/>
    </row>
    <row r="2094" spans="4:4" x14ac:dyDescent="0.25">
      <c r="D2094" s="228"/>
    </row>
    <row r="2095" spans="4:4" x14ac:dyDescent="0.25">
      <c r="D2095" s="228"/>
    </row>
    <row r="2096" spans="4:4" x14ac:dyDescent="0.25">
      <c r="D2096" s="228"/>
    </row>
    <row r="2097" spans="4:4" x14ac:dyDescent="0.25">
      <c r="D2097" s="228"/>
    </row>
    <row r="2098" spans="4:4" x14ac:dyDescent="0.25">
      <c r="D2098" s="228"/>
    </row>
    <row r="2099" spans="4:4" x14ac:dyDescent="0.25">
      <c r="D2099" s="228"/>
    </row>
    <row r="2100" spans="4:4" x14ac:dyDescent="0.25">
      <c r="D2100" s="228"/>
    </row>
    <row r="2101" spans="4:4" x14ac:dyDescent="0.25">
      <c r="D2101" s="228"/>
    </row>
    <row r="2102" spans="4:4" x14ac:dyDescent="0.25">
      <c r="D2102" s="228"/>
    </row>
    <row r="2103" spans="4:4" x14ac:dyDescent="0.25">
      <c r="D2103" s="228"/>
    </row>
    <row r="2104" spans="4:4" x14ac:dyDescent="0.25">
      <c r="D2104" s="228"/>
    </row>
    <row r="2105" spans="4:4" x14ac:dyDescent="0.25">
      <c r="D2105" s="228"/>
    </row>
    <row r="2106" spans="4:4" x14ac:dyDescent="0.25">
      <c r="D2106" s="228"/>
    </row>
    <row r="2107" spans="4:4" x14ac:dyDescent="0.25">
      <c r="D2107" s="228"/>
    </row>
    <row r="2108" spans="4:4" x14ac:dyDescent="0.25">
      <c r="D2108" s="228"/>
    </row>
    <row r="2109" spans="4:4" x14ac:dyDescent="0.25">
      <c r="D2109" s="228"/>
    </row>
    <row r="2110" spans="4:4" x14ac:dyDescent="0.25">
      <c r="D2110" s="228"/>
    </row>
    <row r="2111" spans="4:4" x14ac:dyDescent="0.25">
      <c r="D2111" s="228"/>
    </row>
    <row r="2112" spans="4:4" x14ac:dyDescent="0.25">
      <c r="D2112" s="228"/>
    </row>
    <row r="2113" spans="4:4" x14ac:dyDescent="0.25">
      <c r="D2113" s="228"/>
    </row>
    <row r="2114" spans="4:4" x14ac:dyDescent="0.25">
      <c r="D2114" s="228"/>
    </row>
    <row r="2115" spans="4:4" x14ac:dyDescent="0.25">
      <c r="D2115" s="228"/>
    </row>
    <row r="2116" spans="4:4" x14ac:dyDescent="0.25">
      <c r="D2116" s="228"/>
    </row>
    <row r="2117" spans="4:4" x14ac:dyDescent="0.25">
      <c r="D2117" s="228"/>
    </row>
    <row r="2118" spans="4:4" x14ac:dyDescent="0.25">
      <c r="D2118" s="228"/>
    </row>
    <row r="2119" spans="4:4" x14ac:dyDescent="0.25">
      <c r="D2119" s="228"/>
    </row>
    <row r="2120" spans="4:4" x14ac:dyDescent="0.25">
      <c r="D2120" s="228"/>
    </row>
    <row r="2121" spans="4:4" x14ac:dyDescent="0.25">
      <c r="D2121" s="228"/>
    </row>
    <row r="2122" spans="4:4" x14ac:dyDescent="0.25">
      <c r="D2122" s="228"/>
    </row>
    <row r="2123" spans="4:4" x14ac:dyDescent="0.25">
      <c r="D2123" s="228"/>
    </row>
    <row r="2124" spans="4:4" x14ac:dyDescent="0.25">
      <c r="D2124" s="228"/>
    </row>
    <row r="2125" spans="4:4" x14ac:dyDescent="0.25">
      <c r="D2125" s="228"/>
    </row>
    <row r="2126" spans="4:4" x14ac:dyDescent="0.25">
      <c r="D2126" s="228"/>
    </row>
    <row r="2127" spans="4:4" x14ac:dyDescent="0.25">
      <c r="D2127" s="228"/>
    </row>
    <row r="2128" spans="4:4" x14ac:dyDescent="0.25">
      <c r="D2128" s="228"/>
    </row>
    <row r="2129" spans="4:4" x14ac:dyDescent="0.25">
      <c r="D2129" s="228"/>
    </row>
    <row r="2130" spans="4:4" x14ac:dyDescent="0.25">
      <c r="D2130" s="228"/>
    </row>
    <row r="2131" spans="4:4" x14ac:dyDescent="0.25">
      <c r="D2131" s="228"/>
    </row>
    <row r="2132" spans="4:4" x14ac:dyDescent="0.25">
      <c r="D2132" s="228"/>
    </row>
    <row r="2133" spans="4:4" x14ac:dyDescent="0.25">
      <c r="D2133" s="228"/>
    </row>
    <row r="2134" spans="4:4" x14ac:dyDescent="0.25">
      <c r="D2134" s="228"/>
    </row>
    <row r="2135" spans="4:4" x14ac:dyDescent="0.25">
      <c r="D2135" s="228"/>
    </row>
    <row r="2136" spans="4:4" x14ac:dyDescent="0.25">
      <c r="D2136" s="228"/>
    </row>
    <row r="2137" spans="4:4" x14ac:dyDescent="0.25">
      <c r="D2137" s="228"/>
    </row>
    <row r="2138" spans="4:4" x14ac:dyDescent="0.25">
      <c r="D2138" s="228"/>
    </row>
    <row r="2139" spans="4:4" x14ac:dyDescent="0.25">
      <c r="D2139" s="228"/>
    </row>
    <row r="2140" spans="4:4" x14ac:dyDescent="0.25">
      <c r="D2140" s="228"/>
    </row>
    <row r="2141" spans="4:4" x14ac:dyDescent="0.25">
      <c r="D2141" s="228"/>
    </row>
    <row r="2142" spans="4:4" x14ac:dyDescent="0.25">
      <c r="D2142" s="228"/>
    </row>
    <row r="2143" spans="4:4" x14ac:dyDescent="0.25">
      <c r="D2143" s="228"/>
    </row>
    <row r="2144" spans="4:4" x14ac:dyDescent="0.25">
      <c r="D2144" s="228"/>
    </row>
    <row r="2145" spans="4:4" x14ac:dyDescent="0.25">
      <c r="D2145" s="228"/>
    </row>
    <row r="2146" spans="4:4" x14ac:dyDescent="0.25">
      <c r="D2146" s="228"/>
    </row>
    <row r="2147" spans="4:4" x14ac:dyDescent="0.25">
      <c r="D2147" s="228"/>
    </row>
    <row r="2148" spans="4:4" x14ac:dyDescent="0.25">
      <c r="D2148" s="228"/>
    </row>
    <row r="2149" spans="4:4" x14ac:dyDescent="0.25">
      <c r="D2149" s="228"/>
    </row>
    <row r="2150" spans="4:4" x14ac:dyDescent="0.25">
      <c r="D2150" s="228"/>
    </row>
    <row r="2151" spans="4:4" x14ac:dyDescent="0.25">
      <c r="D2151" s="228"/>
    </row>
    <row r="2152" spans="4:4" x14ac:dyDescent="0.25">
      <c r="D2152" s="228"/>
    </row>
    <row r="2153" spans="4:4" x14ac:dyDescent="0.25">
      <c r="D2153" s="228"/>
    </row>
    <row r="2154" spans="4:4" x14ac:dyDescent="0.25">
      <c r="D2154" s="228"/>
    </row>
    <row r="2155" spans="4:4" x14ac:dyDescent="0.25">
      <c r="D2155" s="228"/>
    </row>
    <row r="2156" spans="4:4" x14ac:dyDescent="0.25">
      <c r="D2156" s="228"/>
    </row>
    <row r="2157" spans="4:4" x14ac:dyDescent="0.25">
      <c r="D2157" s="228"/>
    </row>
    <row r="2158" spans="4:4" x14ac:dyDescent="0.25">
      <c r="D2158" s="228"/>
    </row>
    <row r="2159" spans="4:4" x14ac:dyDescent="0.25">
      <c r="D2159" s="228"/>
    </row>
    <row r="2160" spans="4:4" x14ac:dyDescent="0.25">
      <c r="D2160" s="228"/>
    </row>
    <row r="2161" spans="4:4" x14ac:dyDescent="0.25">
      <c r="D2161" s="228"/>
    </row>
    <row r="2162" spans="4:4" x14ac:dyDescent="0.25">
      <c r="D2162" s="228"/>
    </row>
    <row r="2163" spans="4:4" x14ac:dyDescent="0.25">
      <c r="D2163" s="228"/>
    </row>
    <row r="2164" spans="4:4" x14ac:dyDescent="0.25">
      <c r="D2164" s="228"/>
    </row>
    <row r="2165" spans="4:4" x14ac:dyDescent="0.25">
      <c r="D2165" s="228"/>
    </row>
    <row r="2166" spans="4:4" x14ac:dyDescent="0.25">
      <c r="D2166" s="228"/>
    </row>
    <row r="2167" spans="4:4" x14ac:dyDescent="0.25">
      <c r="D2167" s="228"/>
    </row>
    <row r="2168" spans="4:4" x14ac:dyDescent="0.25">
      <c r="D2168" s="228"/>
    </row>
    <row r="2169" spans="4:4" x14ac:dyDescent="0.25">
      <c r="D2169" s="228"/>
    </row>
    <row r="2170" spans="4:4" x14ac:dyDescent="0.25">
      <c r="D2170" s="228"/>
    </row>
    <row r="2171" spans="4:4" x14ac:dyDescent="0.25">
      <c r="D2171" s="228"/>
    </row>
    <row r="2172" spans="4:4" x14ac:dyDescent="0.25">
      <c r="D2172" s="228"/>
    </row>
    <row r="2173" spans="4:4" x14ac:dyDescent="0.25">
      <c r="D2173" s="228"/>
    </row>
    <row r="2174" spans="4:4" x14ac:dyDescent="0.25">
      <c r="D2174" s="228"/>
    </row>
    <row r="2175" spans="4:4" x14ac:dyDescent="0.25">
      <c r="D2175" s="228"/>
    </row>
    <row r="2176" spans="4:4" x14ac:dyDescent="0.25">
      <c r="D2176" s="228"/>
    </row>
    <row r="2177" spans="4:4" x14ac:dyDescent="0.25">
      <c r="D2177" s="228"/>
    </row>
    <row r="2178" spans="4:4" x14ac:dyDescent="0.25">
      <c r="D2178" s="228"/>
    </row>
    <row r="2179" spans="4:4" x14ac:dyDescent="0.25">
      <c r="D2179" s="228"/>
    </row>
    <row r="2180" spans="4:4" x14ac:dyDescent="0.25">
      <c r="D2180" s="228"/>
    </row>
    <row r="2181" spans="4:4" x14ac:dyDescent="0.25">
      <c r="D2181" s="228"/>
    </row>
    <row r="2182" spans="4:4" x14ac:dyDescent="0.25">
      <c r="D2182" s="228"/>
    </row>
    <row r="2183" spans="4:4" x14ac:dyDescent="0.25">
      <c r="D2183" s="228"/>
    </row>
    <row r="2184" spans="4:4" x14ac:dyDescent="0.25">
      <c r="D2184" s="228"/>
    </row>
    <row r="2185" spans="4:4" x14ac:dyDescent="0.25">
      <c r="D2185" s="228"/>
    </row>
    <row r="2186" spans="4:4" x14ac:dyDescent="0.25">
      <c r="D2186" s="228"/>
    </row>
    <row r="2187" spans="4:4" x14ac:dyDescent="0.25">
      <c r="D2187" s="228"/>
    </row>
    <row r="2188" spans="4:4" x14ac:dyDescent="0.25">
      <c r="D2188" s="228"/>
    </row>
    <row r="2189" spans="4:4" x14ac:dyDescent="0.25">
      <c r="D2189" s="228"/>
    </row>
    <row r="2190" spans="4:4" x14ac:dyDescent="0.25">
      <c r="D2190" s="228"/>
    </row>
    <row r="2191" spans="4:4" x14ac:dyDescent="0.25">
      <c r="D2191" s="228"/>
    </row>
    <row r="2192" spans="4:4" x14ac:dyDescent="0.25">
      <c r="D2192" s="228"/>
    </row>
    <row r="2193" spans="4:4" x14ac:dyDescent="0.25">
      <c r="D2193" s="228"/>
    </row>
    <row r="2194" spans="4:4" x14ac:dyDescent="0.25">
      <c r="D2194" s="228"/>
    </row>
    <row r="2195" spans="4:4" x14ac:dyDescent="0.25">
      <c r="D2195" s="228"/>
    </row>
    <row r="2196" spans="4:4" x14ac:dyDescent="0.25">
      <c r="D2196" s="228"/>
    </row>
    <row r="2197" spans="4:4" x14ac:dyDescent="0.25">
      <c r="D2197" s="228"/>
    </row>
    <row r="2198" spans="4:4" x14ac:dyDescent="0.25">
      <c r="D2198" s="228"/>
    </row>
    <row r="2199" spans="4:4" x14ac:dyDescent="0.25">
      <c r="D2199" s="228"/>
    </row>
    <row r="2200" spans="4:4" x14ac:dyDescent="0.25">
      <c r="D2200" s="228"/>
    </row>
    <row r="2201" spans="4:4" x14ac:dyDescent="0.25">
      <c r="D2201" s="228"/>
    </row>
    <row r="2202" spans="4:4" x14ac:dyDescent="0.25">
      <c r="D2202" s="228"/>
    </row>
    <row r="2203" spans="4:4" x14ac:dyDescent="0.25">
      <c r="D2203" s="228"/>
    </row>
    <row r="2204" spans="4:4" x14ac:dyDescent="0.25">
      <c r="D2204" s="228"/>
    </row>
    <row r="2205" spans="4:4" x14ac:dyDescent="0.25">
      <c r="D2205" s="228"/>
    </row>
    <row r="2206" spans="4:4" x14ac:dyDescent="0.25">
      <c r="D2206" s="228"/>
    </row>
    <row r="2207" spans="4:4" x14ac:dyDescent="0.25">
      <c r="D2207" s="228"/>
    </row>
    <row r="2208" spans="4:4" x14ac:dyDescent="0.25">
      <c r="D2208" s="228"/>
    </row>
    <row r="2209" spans="4:4" x14ac:dyDescent="0.25">
      <c r="D2209" s="228"/>
    </row>
    <row r="2210" spans="4:4" x14ac:dyDescent="0.25">
      <c r="D2210" s="228"/>
    </row>
    <row r="2211" spans="4:4" x14ac:dyDescent="0.25">
      <c r="D2211" s="228"/>
    </row>
    <row r="2212" spans="4:4" x14ac:dyDescent="0.25">
      <c r="D2212" s="228"/>
    </row>
    <row r="2213" spans="4:4" x14ac:dyDescent="0.25">
      <c r="D2213" s="228"/>
    </row>
    <row r="2214" spans="4:4" x14ac:dyDescent="0.25">
      <c r="D2214" s="228"/>
    </row>
    <row r="2215" spans="4:4" x14ac:dyDescent="0.25">
      <c r="D2215" s="228"/>
    </row>
    <row r="2216" spans="4:4" x14ac:dyDescent="0.25">
      <c r="D2216" s="228"/>
    </row>
    <row r="2217" spans="4:4" x14ac:dyDescent="0.25">
      <c r="D2217" s="228"/>
    </row>
    <row r="2218" spans="4:4" x14ac:dyDescent="0.25">
      <c r="D2218" s="228"/>
    </row>
    <row r="2219" spans="4:4" x14ac:dyDescent="0.25">
      <c r="D2219" s="228"/>
    </row>
    <row r="2220" spans="4:4" x14ac:dyDescent="0.25">
      <c r="D2220" s="228"/>
    </row>
    <row r="2221" spans="4:4" x14ac:dyDescent="0.25">
      <c r="D2221" s="228"/>
    </row>
    <row r="2222" spans="4:4" x14ac:dyDescent="0.25">
      <c r="D2222" s="228"/>
    </row>
    <row r="2223" spans="4:4" x14ac:dyDescent="0.25">
      <c r="D2223" s="228"/>
    </row>
    <row r="2224" spans="4:4" x14ac:dyDescent="0.25">
      <c r="D2224" s="228"/>
    </row>
    <row r="2225" spans="4:4" x14ac:dyDescent="0.25">
      <c r="D2225" s="228"/>
    </row>
    <row r="2226" spans="4:4" x14ac:dyDescent="0.25">
      <c r="D2226" s="228"/>
    </row>
    <row r="2227" spans="4:4" x14ac:dyDescent="0.25">
      <c r="D2227" s="228"/>
    </row>
    <row r="2228" spans="4:4" x14ac:dyDescent="0.25">
      <c r="D2228" s="228"/>
    </row>
    <row r="2229" spans="4:4" x14ac:dyDescent="0.25">
      <c r="D2229" s="228"/>
    </row>
    <row r="2230" spans="4:4" x14ac:dyDescent="0.25">
      <c r="D2230" s="228"/>
    </row>
    <row r="2231" spans="4:4" x14ac:dyDescent="0.25">
      <c r="D2231" s="228"/>
    </row>
    <row r="2232" spans="4:4" x14ac:dyDescent="0.25">
      <c r="D2232" s="228"/>
    </row>
    <row r="2233" spans="4:4" x14ac:dyDescent="0.25">
      <c r="D2233" s="228"/>
    </row>
    <row r="2234" spans="4:4" x14ac:dyDescent="0.25">
      <c r="D2234" s="228"/>
    </row>
    <row r="2235" spans="4:4" x14ac:dyDescent="0.25">
      <c r="D2235" s="228"/>
    </row>
    <row r="2236" spans="4:4" x14ac:dyDescent="0.25">
      <c r="D2236" s="228"/>
    </row>
    <row r="2237" spans="4:4" x14ac:dyDescent="0.25">
      <c r="D2237" s="228"/>
    </row>
    <row r="2238" spans="4:4" x14ac:dyDescent="0.25">
      <c r="D2238" s="228"/>
    </row>
    <row r="2239" spans="4:4" x14ac:dyDescent="0.25">
      <c r="D2239" s="228"/>
    </row>
    <row r="2240" spans="4:4" x14ac:dyDescent="0.25">
      <c r="D2240" s="228"/>
    </row>
    <row r="2241" spans="4:4" x14ac:dyDescent="0.25">
      <c r="D2241" s="228"/>
    </row>
    <row r="2242" spans="4:4" x14ac:dyDescent="0.25">
      <c r="D2242" s="228"/>
    </row>
    <row r="2243" spans="4:4" x14ac:dyDescent="0.25">
      <c r="D2243" s="228"/>
    </row>
    <row r="2244" spans="4:4" x14ac:dyDescent="0.25">
      <c r="D2244" s="228"/>
    </row>
    <row r="2245" spans="4:4" x14ac:dyDescent="0.25">
      <c r="D2245" s="228"/>
    </row>
    <row r="2246" spans="4:4" x14ac:dyDescent="0.25">
      <c r="D2246" s="228"/>
    </row>
    <row r="2247" spans="4:4" x14ac:dyDescent="0.25">
      <c r="D2247" s="228"/>
    </row>
    <row r="2248" spans="4:4" x14ac:dyDescent="0.25">
      <c r="D2248" s="228"/>
    </row>
    <row r="2249" spans="4:4" x14ac:dyDescent="0.25">
      <c r="D2249" s="228"/>
    </row>
    <row r="2250" spans="4:4" x14ac:dyDescent="0.25">
      <c r="D2250" s="228"/>
    </row>
    <row r="2251" spans="4:4" x14ac:dyDescent="0.25">
      <c r="D2251" s="228"/>
    </row>
    <row r="2252" spans="4:4" x14ac:dyDescent="0.25">
      <c r="D2252" s="228"/>
    </row>
    <row r="2253" spans="4:4" x14ac:dyDescent="0.25">
      <c r="D2253" s="228"/>
    </row>
    <row r="2254" spans="4:4" x14ac:dyDescent="0.25">
      <c r="D2254" s="228"/>
    </row>
    <row r="2255" spans="4:4" x14ac:dyDescent="0.25">
      <c r="D2255" s="228"/>
    </row>
    <row r="2256" spans="4:4" x14ac:dyDescent="0.25">
      <c r="D2256" s="228"/>
    </row>
    <row r="2257" spans="4:4" x14ac:dyDescent="0.25">
      <c r="D2257" s="228"/>
    </row>
    <row r="2258" spans="4:4" x14ac:dyDescent="0.25">
      <c r="D2258" s="228"/>
    </row>
    <row r="2259" spans="4:4" x14ac:dyDescent="0.25">
      <c r="D2259" s="228"/>
    </row>
    <row r="2260" spans="4:4" x14ac:dyDescent="0.25">
      <c r="D2260" s="228"/>
    </row>
    <row r="2261" spans="4:4" x14ac:dyDescent="0.25">
      <c r="D2261" s="228"/>
    </row>
    <row r="2262" spans="4:4" x14ac:dyDescent="0.25">
      <c r="D2262" s="228"/>
    </row>
    <row r="2263" spans="4:4" x14ac:dyDescent="0.25">
      <c r="D2263" s="228"/>
    </row>
    <row r="2264" spans="4:4" x14ac:dyDescent="0.25">
      <c r="D2264" s="228"/>
    </row>
    <row r="2265" spans="4:4" x14ac:dyDescent="0.25">
      <c r="D2265" s="228"/>
    </row>
    <row r="2266" spans="4:4" x14ac:dyDescent="0.25">
      <c r="D2266" s="228"/>
    </row>
    <row r="2267" spans="4:4" x14ac:dyDescent="0.25">
      <c r="D2267" s="228"/>
    </row>
    <row r="2268" spans="4:4" x14ac:dyDescent="0.25">
      <c r="D2268" s="228"/>
    </row>
    <row r="2269" spans="4:4" x14ac:dyDescent="0.25">
      <c r="D2269" s="228"/>
    </row>
    <row r="2270" spans="4:4" x14ac:dyDescent="0.25">
      <c r="D2270" s="228"/>
    </row>
    <row r="2271" spans="4:4" x14ac:dyDescent="0.25">
      <c r="D2271" s="228"/>
    </row>
    <row r="2272" spans="4:4" x14ac:dyDescent="0.25">
      <c r="D2272" s="228"/>
    </row>
    <row r="2273" spans="4:4" x14ac:dyDescent="0.25">
      <c r="D2273" s="228"/>
    </row>
    <row r="2274" spans="4:4" x14ac:dyDescent="0.25">
      <c r="D2274" s="228"/>
    </row>
    <row r="2275" spans="4:4" x14ac:dyDescent="0.25">
      <c r="D2275" s="228"/>
    </row>
    <row r="2276" spans="4:4" x14ac:dyDescent="0.25">
      <c r="D2276" s="228"/>
    </row>
    <row r="2277" spans="4:4" x14ac:dyDescent="0.25">
      <c r="D2277" s="228"/>
    </row>
    <row r="2278" spans="4:4" x14ac:dyDescent="0.25">
      <c r="D2278" s="228"/>
    </row>
    <row r="2279" spans="4:4" x14ac:dyDescent="0.25">
      <c r="D2279" s="228"/>
    </row>
    <row r="2280" spans="4:4" x14ac:dyDescent="0.25">
      <c r="D2280" s="228"/>
    </row>
    <row r="2281" spans="4:4" x14ac:dyDescent="0.25">
      <c r="D2281" s="228"/>
    </row>
    <row r="2282" spans="4:4" x14ac:dyDescent="0.25">
      <c r="D2282" s="228"/>
    </row>
    <row r="2283" spans="4:4" x14ac:dyDescent="0.25">
      <c r="D2283" s="228"/>
    </row>
    <row r="2284" spans="4:4" x14ac:dyDescent="0.25">
      <c r="D2284" s="228"/>
    </row>
    <row r="2285" spans="4:4" x14ac:dyDescent="0.25">
      <c r="D2285" s="228"/>
    </row>
    <row r="2286" spans="4:4" x14ac:dyDescent="0.25">
      <c r="D2286" s="228"/>
    </row>
    <row r="2287" spans="4:4" x14ac:dyDescent="0.25">
      <c r="D2287" s="228"/>
    </row>
    <row r="2288" spans="4:4" x14ac:dyDescent="0.25">
      <c r="D2288" s="228"/>
    </row>
    <row r="2289" spans="4:4" x14ac:dyDescent="0.25">
      <c r="D2289" s="228"/>
    </row>
    <row r="2290" spans="4:4" x14ac:dyDescent="0.25">
      <c r="D2290" s="228"/>
    </row>
    <row r="2291" spans="4:4" x14ac:dyDescent="0.25">
      <c r="D2291" s="228"/>
    </row>
    <row r="2292" spans="4:4" x14ac:dyDescent="0.25">
      <c r="D2292" s="228"/>
    </row>
    <row r="2293" spans="4:4" x14ac:dyDescent="0.25">
      <c r="D2293" s="228"/>
    </row>
    <row r="2294" spans="4:4" x14ac:dyDescent="0.25">
      <c r="D2294" s="228"/>
    </row>
    <row r="2295" spans="4:4" x14ac:dyDescent="0.25">
      <c r="D2295" s="228"/>
    </row>
    <row r="2296" spans="4:4" x14ac:dyDescent="0.25">
      <c r="D2296" s="228"/>
    </row>
    <row r="2297" spans="4:4" x14ac:dyDescent="0.25">
      <c r="D2297" s="228"/>
    </row>
    <row r="2298" spans="4:4" x14ac:dyDescent="0.25">
      <c r="D2298" s="228"/>
    </row>
    <row r="2299" spans="4:4" x14ac:dyDescent="0.25">
      <c r="D2299" s="228"/>
    </row>
    <row r="2300" spans="4:4" x14ac:dyDescent="0.25">
      <c r="D2300" s="228"/>
    </row>
    <row r="2301" spans="4:4" x14ac:dyDescent="0.25">
      <c r="D2301" s="228"/>
    </row>
    <row r="2302" spans="4:4" x14ac:dyDescent="0.25">
      <c r="D2302" s="228"/>
    </row>
    <row r="2303" spans="4:4" x14ac:dyDescent="0.25">
      <c r="D2303" s="228"/>
    </row>
    <row r="2304" spans="4:4" x14ac:dyDescent="0.25">
      <c r="D2304" s="228"/>
    </row>
    <row r="2305" spans="4:4" x14ac:dyDescent="0.25">
      <c r="D2305" s="228"/>
    </row>
    <row r="2306" spans="4:4" x14ac:dyDescent="0.25">
      <c r="D2306" s="228"/>
    </row>
    <row r="2307" spans="4:4" x14ac:dyDescent="0.25">
      <c r="D2307" s="228"/>
    </row>
    <row r="2308" spans="4:4" x14ac:dyDescent="0.25">
      <c r="D2308" s="228"/>
    </row>
    <row r="2309" spans="4:4" x14ac:dyDescent="0.25">
      <c r="D2309" s="228"/>
    </row>
    <row r="2310" spans="4:4" x14ac:dyDescent="0.25">
      <c r="D2310" s="228"/>
    </row>
    <row r="2311" spans="4:4" x14ac:dyDescent="0.25">
      <c r="D2311" s="228"/>
    </row>
    <row r="2312" spans="4:4" x14ac:dyDescent="0.25">
      <c r="D2312" s="228"/>
    </row>
    <row r="2313" spans="4:4" x14ac:dyDescent="0.25">
      <c r="D2313" s="228"/>
    </row>
    <row r="2314" spans="4:4" x14ac:dyDescent="0.25">
      <c r="D2314" s="228"/>
    </row>
    <row r="2315" spans="4:4" x14ac:dyDescent="0.25">
      <c r="D2315" s="228"/>
    </row>
    <row r="2316" spans="4:4" x14ac:dyDescent="0.25">
      <c r="D2316" s="228"/>
    </row>
    <row r="2317" spans="4:4" x14ac:dyDescent="0.25">
      <c r="D2317" s="228"/>
    </row>
    <row r="2318" spans="4:4" x14ac:dyDescent="0.25">
      <c r="D2318" s="228"/>
    </row>
    <row r="2319" spans="4:4" x14ac:dyDescent="0.25">
      <c r="D2319" s="228"/>
    </row>
    <row r="2320" spans="4:4" x14ac:dyDescent="0.25">
      <c r="D2320" s="228"/>
    </row>
    <row r="2321" spans="4:4" x14ac:dyDescent="0.25">
      <c r="D2321" s="228"/>
    </row>
    <row r="2322" spans="4:4" x14ac:dyDescent="0.25">
      <c r="D2322" s="228"/>
    </row>
    <row r="2323" spans="4:4" x14ac:dyDescent="0.25">
      <c r="D2323" s="228"/>
    </row>
    <row r="2324" spans="4:4" x14ac:dyDescent="0.25">
      <c r="D2324" s="228"/>
    </row>
    <row r="2325" spans="4:4" x14ac:dyDescent="0.25">
      <c r="D2325" s="228"/>
    </row>
    <row r="2326" spans="4:4" x14ac:dyDescent="0.25">
      <c r="D2326" s="228"/>
    </row>
    <row r="2327" spans="4:4" x14ac:dyDescent="0.25">
      <c r="D2327" s="228"/>
    </row>
    <row r="2328" spans="4:4" x14ac:dyDescent="0.25">
      <c r="D2328" s="228"/>
    </row>
    <row r="2329" spans="4:4" x14ac:dyDescent="0.25">
      <c r="D2329" s="228"/>
    </row>
    <row r="2330" spans="4:4" x14ac:dyDescent="0.25">
      <c r="D2330" s="228"/>
    </row>
    <row r="2331" spans="4:4" x14ac:dyDescent="0.25">
      <c r="D2331" s="228"/>
    </row>
    <row r="2332" spans="4:4" x14ac:dyDescent="0.25">
      <c r="D2332" s="228"/>
    </row>
    <row r="2333" spans="4:4" x14ac:dyDescent="0.25">
      <c r="D2333" s="228"/>
    </row>
    <row r="2334" spans="4:4" x14ac:dyDescent="0.25">
      <c r="D2334" s="228"/>
    </row>
    <row r="2335" spans="4:4" x14ac:dyDescent="0.25">
      <c r="D2335" s="228"/>
    </row>
    <row r="2336" spans="4:4" x14ac:dyDescent="0.25">
      <c r="D2336" s="228"/>
    </row>
    <row r="2337" spans="4:4" x14ac:dyDescent="0.25">
      <c r="D2337" s="228"/>
    </row>
    <row r="2338" spans="4:4" x14ac:dyDescent="0.25">
      <c r="D2338" s="228"/>
    </row>
    <row r="2339" spans="4:4" x14ac:dyDescent="0.25">
      <c r="D2339" s="228"/>
    </row>
    <row r="2340" spans="4:4" x14ac:dyDescent="0.25">
      <c r="D2340" s="228"/>
    </row>
    <row r="2341" spans="4:4" x14ac:dyDescent="0.25">
      <c r="D2341" s="228"/>
    </row>
    <row r="2342" spans="4:4" x14ac:dyDescent="0.25">
      <c r="D2342" s="228"/>
    </row>
    <row r="2343" spans="4:4" x14ac:dyDescent="0.25">
      <c r="D2343" s="228"/>
    </row>
    <row r="2344" spans="4:4" x14ac:dyDescent="0.25">
      <c r="D2344" s="228"/>
    </row>
    <row r="2345" spans="4:4" x14ac:dyDescent="0.25">
      <c r="D2345" s="228"/>
    </row>
    <row r="2346" spans="4:4" x14ac:dyDescent="0.25">
      <c r="D2346" s="228"/>
    </row>
    <row r="2347" spans="4:4" x14ac:dyDescent="0.25">
      <c r="D2347" s="228"/>
    </row>
    <row r="2348" spans="4:4" x14ac:dyDescent="0.25">
      <c r="D2348" s="228"/>
    </row>
    <row r="2349" spans="4:4" x14ac:dyDescent="0.25">
      <c r="D2349" s="228"/>
    </row>
    <row r="2350" spans="4:4" x14ac:dyDescent="0.25">
      <c r="D2350" s="228"/>
    </row>
    <row r="2351" spans="4:4" x14ac:dyDescent="0.25">
      <c r="D2351" s="228"/>
    </row>
    <row r="2352" spans="4:4" x14ac:dyDescent="0.25">
      <c r="D2352" s="228"/>
    </row>
    <row r="2353" spans="4:4" x14ac:dyDescent="0.25">
      <c r="D2353" s="228"/>
    </row>
    <row r="2354" spans="4:4" x14ac:dyDescent="0.25">
      <c r="D2354" s="228"/>
    </row>
    <row r="2355" spans="4:4" x14ac:dyDescent="0.25">
      <c r="D2355" s="228"/>
    </row>
    <row r="2356" spans="4:4" x14ac:dyDescent="0.25">
      <c r="D2356" s="228"/>
    </row>
    <row r="2357" spans="4:4" x14ac:dyDescent="0.25">
      <c r="D2357" s="228"/>
    </row>
    <row r="2358" spans="4:4" x14ac:dyDescent="0.25">
      <c r="D2358" s="228"/>
    </row>
    <row r="2359" spans="4:4" x14ac:dyDescent="0.25">
      <c r="D2359" s="228"/>
    </row>
    <row r="2360" spans="4:4" x14ac:dyDescent="0.25">
      <c r="D2360" s="228"/>
    </row>
    <row r="2361" spans="4:4" x14ac:dyDescent="0.25">
      <c r="D2361" s="228"/>
    </row>
    <row r="2362" spans="4:4" x14ac:dyDescent="0.25">
      <c r="D2362" s="228"/>
    </row>
    <row r="2363" spans="4:4" x14ac:dyDescent="0.25">
      <c r="D2363" s="228"/>
    </row>
    <row r="2364" spans="4:4" x14ac:dyDescent="0.25">
      <c r="D2364" s="228"/>
    </row>
    <row r="2365" spans="4:4" x14ac:dyDescent="0.25">
      <c r="D2365" s="228"/>
    </row>
    <row r="2366" spans="4:4" x14ac:dyDescent="0.25">
      <c r="D2366" s="228"/>
    </row>
    <row r="2367" spans="4:4" x14ac:dyDescent="0.25">
      <c r="D2367" s="228"/>
    </row>
    <row r="2368" spans="4:4" x14ac:dyDescent="0.25">
      <c r="D2368" s="228"/>
    </row>
    <row r="2369" spans="4:4" x14ac:dyDescent="0.25">
      <c r="D2369" s="228"/>
    </row>
    <row r="2370" spans="4:4" x14ac:dyDescent="0.25">
      <c r="D2370" s="228"/>
    </row>
    <row r="2371" spans="4:4" x14ac:dyDescent="0.25">
      <c r="D2371" s="228"/>
    </row>
    <row r="2372" spans="4:4" x14ac:dyDescent="0.25">
      <c r="D2372" s="228"/>
    </row>
    <row r="2373" spans="4:4" x14ac:dyDescent="0.25">
      <c r="D2373" s="228"/>
    </row>
    <row r="2374" spans="4:4" x14ac:dyDescent="0.25">
      <c r="D2374" s="228"/>
    </row>
    <row r="2375" spans="4:4" x14ac:dyDescent="0.25">
      <c r="D2375" s="228"/>
    </row>
    <row r="2376" spans="4:4" x14ac:dyDescent="0.25">
      <c r="D2376" s="228"/>
    </row>
    <row r="2377" spans="4:4" x14ac:dyDescent="0.25">
      <c r="D2377" s="228"/>
    </row>
    <row r="2378" spans="4:4" x14ac:dyDescent="0.25">
      <c r="D2378" s="228"/>
    </row>
    <row r="2379" spans="4:4" x14ac:dyDescent="0.25">
      <c r="D2379" s="228"/>
    </row>
    <row r="2380" spans="4:4" x14ac:dyDescent="0.25">
      <c r="D2380" s="228"/>
    </row>
    <row r="2381" spans="4:4" x14ac:dyDescent="0.25">
      <c r="D2381" s="228"/>
    </row>
    <row r="2382" spans="4:4" x14ac:dyDescent="0.25">
      <c r="D2382" s="228"/>
    </row>
    <row r="2383" spans="4:4" x14ac:dyDescent="0.25">
      <c r="D2383" s="228"/>
    </row>
    <row r="2384" spans="4:4" x14ac:dyDescent="0.25">
      <c r="D2384" s="228"/>
    </row>
    <row r="2385" spans="4:4" x14ac:dyDescent="0.25">
      <c r="D2385" s="228"/>
    </row>
    <row r="2386" spans="4:4" x14ac:dyDescent="0.25">
      <c r="D2386" s="228"/>
    </row>
    <row r="2387" spans="4:4" x14ac:dyDescent="0.25">
      <c r="D2387" s="228"/>
    </row>
    <row r="2388" spans="4:4" x14ac:dyDescent="0.25">
      <c r="D2388" s="228"/>
    </row>
    <row r="2389" spans="4:4" x14ac:dyDescent="0.25">
      <c r="D2389" s="228"/>
    </row>
    <row r="2390" spans="4:4" x14ac:dyDescent="0.25">
      <c r="D2390" s="228"/>
    </row>
    <row r="2391" spans="4:4" x14ac:dyDescent="0.25">
      <c r="D2391" s="228"/>
    </row>
    <row r="2392" spans="4:4" x14ac:dyDescent="0.25">
      <c r="D2392" s="228"/>
    </row>
    <row r="2393" spans="4:4" x14ac:dyDescent="0.25">
      <c r="D2393" s="228"/>
    </row>
    <row r="2394" spans="4:4" x14ac:dyDescent="0.25">
      <c r="D2394" s="228"/>
    </row>
    <row r="2395" spans="4:4" x14ac:dyDescent="0.25">
      <c r="D2395" s="228"/>
    </row>
    <row r="2396" spans="4:4" x14ac:dyDescent="0.25">
      <c r="D2396" s="228"/>
    </row>
    <row r="2397" spans="4:4" x14ac:dyDescent="0.25">
      <c r="D2397" s="228"/>
    </row>
    <row r="2398" spans="4:4" x14ac:dyDescent="0.25">
      <c r="D2398" s="228"/>
    </row>
    <row r="2399" spans="4:4" x14ac:dyDescent="0.25">
      <c r="D2399" s="228"/>
    </row>
    <row r="2400" spans="4:4" x14ac:dyDescent="0.25">
      <c r="D2400" s="228"/>
    </row>
    <row r="2401" spans="4:4" x14ac:dyDescent="0.25">
      <c r="D2401" s="228"/>
    </row>
    <row r="2402" spans="4:4" x14ac:dyDescent="0.25">
      <c r="D2402" s="228"/>
    </row>
    <row r="2403" spans="4:4" x14ac:dyDescent="0.25">
      <c r="D2403" s="228"/>
    </row>
    <row r="2404" spans="4:4" x14ac:dyDescent="0.25">
      <c r="D2404" s="228"/>
    </row>
    <row r="2405" spans="4:4" x14ac:dyDescent="0.25">
      <c r="D2405" s="228"/>
    </row>
    <row r="2406" spans="4:4" x14ac:dyDescent="0.25">
      <c r="D2406" s="228"/>
    </row>
    <row r="2407" spans="4:4" x14ac:dyDescent="0.25">
      <c r="D2407" s="228"/>
    </row>
    <row r="2408" spans="4:4" x14ac:dyDescent="0.25">
      <c r="D2408" s="228"/>
    </row>
    <row r="2409" spans="4:4" x14ac:dyDescent="0.25">
      <c r="D2409" s="228"/>
    </row>
    <row r="2410" spans="4:4" x14ac:dyDescent="0.25">
      <c r="D2410" s="228"/>
    </row>
    <row r="2411" spans="4:4" x14ac:dyDescent="0.25">
      <c r="D2411" s="228"/>
    </row>
    <row r="2412" spans="4:4" x14ac:dyDescent="0.25">
      <c r="D2412" s="228"/>
    </row>
    <row r="2413" spans="4:4" x14ac:dyDescent="0.25">
      <c r="D2413" s="228"/>
    </row>
    <row r="2414" spans="4:4" x14ac:dyDescent="0.25">
      <c r="D2414" s="228"/>
    </row>
    <row r="2415" spans="4:4" x14ac:dyDescent="0.25">
      <c r="D2415" s="228"/>
    </row>
    <row r="2416" spans="4:4" x14ac:dyDescent="0.25">
      <c r="D2416" s="228"/>
    </row>
    <row r="2417" spans="4:4" x14ac:dyDescent="0.25">
      <c r="D2417" s="228"/>
    </row>
    <row r="2418" spans="4:4" x14ac:dyDescent="0.25">
      <c r="D2418" s="228"/>
    </row>
    <row r="2419" spans="4:4" x14ac:dyDescent="0.25">
      <c r="D2419" s="228"/>
    </row>
    <row r="2420" spans="4:4" x14ac:dyDescent="0.25">
      <c r="D2420" s="228"/>
    </row>
    <row r="2421" spans="4:4" x14ac:dyDescent="0.25">
      <c r="D2421" s="228"/>
    </row>
    <row r="2422" spans="4:4" x14ac:dyDescent="0.25">
      <c r="D2422" s="228"/>
    </row>
    <row r="2423" spans="4:4" x14ac:dyDescent="0.25">
      <c r="D2423" s="228"/>
    </row>
    <row r="2424" spans="4:4" x14ac:dyDescent="0.25">
      <c r="D2424" s="228"/>
    </row>
    <row r="2425" spans="4:4" x14ac:dyDescent="0.25">
      <c r="D2425" s="228"/>
    </row>
    <row r="2426" spans="4:4" x14ac:dyDescent="0.25">
      <c r="D2426" s="228"/>
    </row>
    <row r="2427" spans="4:4" x14ac:dyDescent="0.25">
      <c r="D2427" s="228"/>
    </row>
    <row r="2428" spans="4:4" x14ac:dyDescent="0.25">
      <c r="D2428" s="228"/>
    </row>
    <row r="2429" spans="4:4" x14ac:dyDescent="0.25">
      <c r="D2429" s="228"/>
    </row>
    <row r="2430" spans="4:4" x14ac:dyDescent="0.25">
      <c r="D2430" s="228"/>
    </row>
    <row r="2431" spans="4:4" x14ac:dyDescent="0.25">
      <c r="D2431" s="228"/>
    </row>
    <row r="2432" spans="4:4" x14ac:dyDescent="0.25">
      <c r="D2432" s="228"/>
    </row>
    <row r="2433" spans="4:4" x14ac:dyDescent="0.25">
      <c r="D2433" s="228"/>
    </row>
    <row r="2434" spans="4:4" x14ac:dyDescent="0.25">
      <c r="D2434" s="228"/>
    </row>
    <row r="2435" spans="4:4" x14ac:dyDescent="0.25">
      <c r="D2435" s="228"/>
    </row>
    <row r="2436" spans="4:4" x14ac:dyDescent="0.25">
      <c r="D2436" s="228"/>
    </row>
    <row r="2437" spans="4:4" x14ac:dyDescent="0.25">
      <c r="D2437" s="228"/>
    </row>
    <row r="2438" spans="4:4" x14ac:dyDescent="0.25">
      <c r="D2438" s="228"/>
    </row>
    <row r="2439" spans="4:4" x14ac:dyDescent="0.25">
      <c r="D2439" s="228"/>
    </row>
    <row r="2440" spans="4:4" x14ac:dyDescent="0.25">
      <c r="D2440" s="228"/>
    </row>
    <row r="2441" spans="4:4" x14ac:dyDescent="0.25">
      <c r="D2441" s="228"/>
    </row>
    <row r="2442" spans="4:4" x14ac:dyDescent="0.25">
      <c r="D2442" s="228"/>
    </row>
    <row r="2443" spans="4:4" x14ac:dyDescent="0.25">
      <c r="D2443" s="228"/>
    </row>
    <row r="2444" spans="4:4" x14ac:dyDescent="0.25">
      <c r="D2444" s="228"/>
    </row>
    <row r="2445" spans="4:4" x14ac:dyDescent="0.25">
      <c r="D2445" s="228"/>
    </row>
    <row r="2446" spans="4:4" x14ac:dyDescent="0.25">
      <c r="D2446" s="228"/>
    </row>
    <row r="2447" spans="4:4" x14ac:dyDescent="0.25">
      <c r="D2447" s="228"/>
    </row>
    <row r="2448" spans="4:4" x14ac:dyDescent="0.25">
      <c r="D2448" s="228"/>
    </row>
    <row r="2449" spans="4:4" x14ac:dyDescent="0.25">
      <c r="D2449" s="228"/>
    </row>
    <row r="2450" spans="4:4" x14ac:dyDescent="0.25">
      <c r="D2450" s="228"/>
    </row>
    <row r="2451" spans="4:4" x14ac:dyDescent="0.25">
      <c r="D2451" s="228"/>
    </row>
    <row r="2452" spans="4:4" x14ac:dyDescent="0.25">
      <c r="D2452" s="228"/>
    </row>
    <row r="2453" spans="4:4" x14ac:dyDescent="0.25">
      <c r="D2453" s="228"/>
    </row>
    <row r="2454" spans="4:4" x14ac:dyDescent="0.25">
      <c r="D2454" s="228"/>
    </row>
    <row r="2455" spans="4:4" x14ac:dyDescent="0.25">
      <c r="D2455" s="228"/>
    </row>
    <row r="2456" spans="4:4" x14ac:dyDescent="0.25">
      <c r="D2456" s="228"/>
    </row>
    <row r="2457" spans="4:4" x14ac:dyDescent="0.25">
      <c r="D2457" s="228"/>
    </row>
    <row r="2458" spans="4:4" x14ac:dyDescent="0.25">
      <c r="D2458" s="228"/>
    </row>
    <row r="2459" spans="4:4" x14ac:dyDescent="0.25">
      <c r="D2459" s="228"/>
    </row>
    <row r="2460" spans="4:4" x14ac:dyDescent="0.25">
      <c r="D2460" s="228"/>
    </row>
    <row r="2461" spans="4:4" x14ac:dyDescent="0.25">
      <c r="D2461" s="228"/>
    </row>
    <row r="2462" spans="4:4" x14ac:dyDescent="0.25">
      <c r="D2462" s="228"/>
    </row>
    <row r="2463" spans="4:4" x14ac:dyDescent="0.25">
      <c r="D2463" s="228"/>
    </row>
    <row r="2464" spans="4:4" x14ac:dyDescent="0.25">
      <c r="D2464" s="228"/>
    </row>
    <row r="2465" spans="4:4" x14ac:dyDescent="0.25">
      <c r="D2465" s="228"/>
    </row>
    <row r="2466" spans="4:4" x14ac:dyDescent="0.25">
      <c r="D2466" s="228"/>
    </row>
    <row r="2467" spans="4:4" x14ac:dyDescent="0.25">
      <c r="D2467" s="228"/>
    </row>
    <row r="2468" spans="4:4" x14ac:dyDescent="0.25">
      <c r="D2468" s="228"/>
    </row>
    <row r="2469" spans="4:4" x14ac:dyDescent="0.25">
      <c r="D2469" s="228"/>
    </row>
    <row r="2470" spans="4:4" x14ac:dyDescent="0.25">
      <c r="D2470" s="228"/>
    </row>
    <row r="2471" spans="4:4" x14ac:dyDescent="0.25">
      <c r="D2471" s="228"/>
    </row>
    <row r="2472" spans="4:4" x14ac:dyDescent="0.25">
      <c r="D2472" s="228"/>
    </row>
    <row r="2473" spans="4:4" x14ac:dyDescent="0.25">
      <c r="D2473" s="228"/>
    </row>
    <row r="2474" spans="4:4" x14ac:dyDescent="0.25">
      <c r="D2474" s="228"/>
    </row>
    <row r="2475" spans="4:4" x14ac:dyDescent="0.25">
      <c r="D2475" s="228"/>
    </row>
    <row r="2476" spans="4:4" x14ac:dyDescent="0.25">
      <c r="D2476" s="228"/>
    </row>
    <row r="2477" spans="4:4" x14ac:dyDescent="0.25">
      <c r="D2477" s="228"/>
    </row>
    <row r="2478" spans="4:4" x14ac:dyDescent="0.25">
      <c r="D2478" s="228"/>
    </row>
    <row r="2479" spans="4:4" x14ac:dyDescent="0.25">
      <c r="D2479" s="228"/>
    </row>
    <row r="2480" spans="4:4" x14ac:dyDescent="0.25">
      <c r="D2480" s="228"/>
    </row>
    <row r="2481" spans="4:4" x14ac:dyDescent="0.25">
      <c r="D2481" s="228"/>
    </row>
    <row r="2482" spans="4:4" x14ac:dyDescent="0.25">
      <c r="D2482" s="228"/>
    </row>
    <row r="2483" spans="4:4" x14ac:dyDescent="0.25">
      <c r="D2483" s="228"/>
    </row>
    <row r="2484" spans="4:4" x14ac:dyDescent="0.25">
      <c r="D2484" s="228"/>
    </row>
    <row r="2485" spans="4:4" x14ac:dyDescent="0.25">
      <c r="D2485" s="228"/>
    </row>
    <row r="2486" spans="4:4" x14ac:dyDescent="0.25">
      <c r="D2486" s="228"/>
    </row>
    <row r="2487" spans="4:4" x14ac:dyDescent="0.25">
      <c r="D2487" s="228"/>
    </row>
    <row r="2488" spans="4:4" x14ac:dyDescent="0.25">
      <c r="D2488" s="228"/>
    </row>
    <row r="2489" spans="4:4" x14ac:dyDescent="0.25">
      <c r="D2489" s="228"/>
    </row>
    <row r="2490" spans="4:4" x14ac:dyDescent="0.25">
      <c r="D2490" s="228"/>
    </row>
    <row r="2491" spans="4:4" x14ac:dyDescent="0.25">
      <c r="D2491" s="228"/>
    </row>
    <row r="2492" spans="4:4" x14ac:dyDescent="0.25">
      <c r="D2492" s="228"/>
    </row>
    <row r="2493" spans="4:4" x14ac:dyDescent="0.25">
      <c r="D2493" s="228"/>
    </row>
    <row r="2494" spans="4:4" x14ac:dyDescent="0.25">
      <c r="D2494" s="228"/>
    </row>
    <row r="2495" spans="4:4" x14ac:dyDescent="0.25">
      <c r="D2495" s="228"/>
    </row>
    <row r="2496" spans="4:4" x14ac:dyDescent="0.25">
      <c r="D2496" s="228"/>
    </row>
    <row r="2497" spans="4:4" x14ac:dyDescent="0.25">
      <c r="D2497" s="228"/>
    </row>
    <row r="2498" spans="4:4" x14ac:dyDescent="0.25">
      <c r="D2498" s="228"/>
    </row>
    <row r="2499" spans="4:4" x14ac:dyDescent="0.25">
      <c r="D2499" s="228"/>
    </row>
    <row r="2500" spans="4:4" x14ac:dyDescent="0.25">
      <c r="D2500" s="228"/>
    </row>
    <row r="2501" spans="4:4" x14ac:dyDescent="0.25">
      <c r="D2501" s="228"/>
    </row>
    <row r="2502" spans="4:4" x14ac:dyDescent="0.25">
      <c r="D2502" s="228"/>
    </row>
    <row r="2503" spans="4:4" x14ac:dyDescent="0.25">
      <c r="D2503" s="228"/>
    </row>
    <row r="2504" spans="4:4" x14ac:dyDescent="0.25">
      <c r="D2504" s="228"/>
    </row>
    <row r="2505" spans="4:4" x14ac:dyDescent="0.25">
      <c r="D2505" s="228"/>
    </row>
    <row r="2506" spans="4:4" x14ac:dyDescent="0.25">
      <c r="D2506" s="228"/>
    </row>
    <row r="2507" spans="4:4" x14ac:dyDescent="0.25">
      <c r="D2507" s="228"/>
    </row>
    <row r="2508" spans="4:4" x14ac:dyDescent="0.25">
      <c r="D2508" s="228"/>
    </row>
    <row r="2509" spans="4:4" x14ac:dyDescent="0.25">
      <c r="D2509" s="228"/>
    </row>
    <row r="2510" spans="4:4" x14ac:dyDescent="0.25">
      <c r="D2510" s="228"/>
    </row>
    <row r="2511" spans="4:4" x14ac:dyDescent="0.25">
      <c r="D2511" s="228"/>
    </row>
    <row r="2512" spans="4:4" x14ac:dyDescent="0.25">
      <c r="D2512" s="228"/>
    </row>
    <row r="2513" spans="4:4" x14ac:dyDescent="0.25">
      <c r="D2513" s="228"/>
    </row>
    <row r="2514" spans="4:4" x14ac:dyDescent="0.25">
      <c r="D2514" s="228"/>
    </row>
    <row r="2515" spans="4:4" x14ac:dyDescent="0.25">
      <c r="D2515" s="228"/>
    </row>
    <row r="2516" spans="4:4" x14ac:dyDescent="0.25">
      <c r="D2516" s="228"/>
    </row>
    <row r="2517" spans="4:4" x14ac:dyDescent="0.25">
      <c r="D2517" s="228"/>
    </row>
    <row r="2518" spans="4:4" x14ac:dyDescent="0.25">
      <c r="D2518" s="228"/>
    </row>
    <row r="2519" spans="4:4" x14ac:dyDescent="0.25">
      <c r="D2519" s="228"/>
    </row>
    <row r="2520" spans="4:4" x14ac:dyDescent="0.25">
      <c r="D2520" s="228"/>
    </row>
    <row r="2521" spans="4:4" x14ac:dyDescent="0.25">
      <c r="D2521" s="228"/>
    </row>
    <row r="2522" spans="4:4" x14ac:dyDescent="0.25">
      <c r="D2522" s="228"/>
    </row>
    <row r="2523" spans="4:4" x14ac:dyDescent="0.25">
      <c r="D2523" s="228"/>
    </row>
    <row r="2524" spans="4:4" x14ac:dyDescent="0.25">
      <c r="D2524" s="228"/>
    </row>
    <row r="2525" spans="4:4" x14ac:dyDescent="0.25">
      <c r="D2525" s="228"/>
    </row>
    <row r="2526" spans="4:4" x14ac:dyDescent="0.25">
      <c r="D2526" s="228"/>
    </row>
    <row r="2527" spans="4:4" x14ac:dyDescent="0.25">
      <c r="D2527" s="228"/>
    </row>
    <row r="2528" spans="4:4" x14ac:dyDescent="0.25">
      <c r="D2528" s="228"/>
    </row>
    <row r="2529" spans="4:4" x14ac:dyDescent="0.25">
      <c r="D2529" s="228"/>
    </row>
    <row r="2530" spans="4:4" x14ac:dyDescent="0.25">
      <c r="D2530" s="228"/>
    </row>
    <row r="2531" spans="4:4" x14ac:dyDescent="0.25">
      <c r="D2531" s="228"/>
    </row>
    <row r="2532" spans="4:4" x14ac:dyDescent="0.25">
      <c r="D2532" s="228"/>
    </row>
    <row r="2533" spans="4:4" x14ac:dyDescent="0.25">
      <c r="D2533" s="228"/>
    </row>
    <row r="2534" spans="4:4" x14ac:dyDescent="0.25">
      <c r="D2534" s="228"/>
    </row>
    <row r="2535" spans="4:4" x14ac:dyDescent="0.25">
      <c r="D2535" s="228"/>
    </row>
    <row r="2536" spans="4:4" x14ac:dyDescent="0.25">
      <c r="D2536" s="228"/>
    </row>
    <row r="2537" spans="4:4" x14ac:dyDescent="0.25">
      <c r="D2537" s="228"/>
    </row>
    <row r="2538" spans="4:4" x14ac:dyDescent="0.25">
      <c r="D2538" s="228"/>
    </row>
    <row r="2539" spans="4:4" x14ac:dyDescent="0.25">
      <c r="D2539" s="228"/>
    </row>
    <row r="2540" spans="4:4" x14ac:dyDescent="0.25">
      <c r="D2540" s="228"/>
    </row>
    <row r="2541" spans="4:4" x14ac:dyDescent="0.25">
      <c r="D2541" s="228"/>
    </row>
    <row r="2542" spans="4:4" x14ac:dyDescent="0.25">
      <c r="D2542" s="228"/>
    </row>
    <row r="2543" spans="4:4" x14ac:dyDescent="0.25">
      <c r="D2543" s="228"/>
    </row>
    <row r="2544" spans="4:4" x14ac:dyDescent="0.25">
      <c r="D2544" s="228"/>
    </row>
    <row r="2545" spans="4:4" x14ac:dyDescent="0.25">
      <c r="D2545" s="228"/>
    </row>
    <row r="2546" spans="4:4" x14ac:dyDescent="0.25">
      <c r="D2546" s="228"/>
    </row>
    <row r="2547" spans="4:4" x14ac:dyDescent="0.25">
      <c r="D2547" s="228"/>
    </row>
    <row r="2548" spans="4:4" x14ac:dyDescent="0.25">
      <c r="D2548" s="228"/>
    </row>
    <row r="2549" spans="4:4" x14ac:dyDescent="0.25">
      <c r="D2549" s="228"/>
    </row>
    <row r="2550" spans="4:4" x14ac:dyDescent="0.25">
      <c r="D2550" s="228"/>
    </row>
    <row r="2551" spans="4:4" x14ac:dyDescent="0.25">
      <c r="D2551" s="228"/>
    </row>
    <row r="2552" spans="4:4" x14ac:dyDescent="0.25">
      <c r="D2552" s="228"/>
    </row>
    <row r="2553" spans="4:4" x14ac:dyDescent="0.25">
      <c r="D2553" s="228"/>
    </row>
    <row r="2554" spans="4:4" x14ac:dyDescent="0.25">
      <c r="D2554" s="228"/>
    </row>
    <row r="2555" spans="4:4" x14ac:dyDescent="0.25">
      <c r="D2555" s="228"/>
    </row>
    <row r="2556" spans="4:4" x14ac:dyDescent="0.25">
      <c r="D2556" s="228"/>
    </row>
    <row r="2557" spans="4:4" x14ac:dyDescent="0.25">
      <c r="D2557" s="228"/>
    </row>
    <row r="2558" spans="4:4" x14ac:dyDescent="0.25">
      <c r="D2558" s="228"/>
    </row>
    <row r="2559" spans="4:4" x14ac:dyDescent="0.25">
      <c r="D2559" s="228"/>
    </row>
    <row r="2560" spans="4:4" x14ac:dyDescent="0.25">
      <c r="D2560" s="228"/>
    </row>
    <row r="2561" spans="4:4" x14ac:dyDescent="0.25">
      <c r="D2561" s="228"/>
    </row>
    <row r="2562" spans="4:4" x14ac:dyDescent="0.25">
      <c r="D2562" s="228"/>
    </row>
    <row r="2563" spans="4:4" x14ac:dyDescent="0.25">
      <c r="D2563" s="228"/>
    </row>
    <row r="2564" spans="4:4" x14ac:dyDescent="0.25">
      <c r="D2564" s="228"/>
    </row>
    <row r="2565" spans="4:4" x14ac:dyDescent="0.25">
      <c r="D2565" s="228"/>
    </row>
    <row r="2566" spans="4:4" x14ac:dyDescent="0.25">
      <c r="D2566" s="228"/>
    </row>
    <row r="2567" spans="4:4" x14ac:dyDescent="0.25">
      <c r="D2567" s="228"/>
    </row>
    <row r="2568" spans="4:4" x14ac:dyDescent="0.25">
      <c r="D2568" s="228"/>
    </row>
    <row r="2569" spans="4:4" x14ac:dyDescent="0.25">
      <c r="D2569" s="228"/>
    </row>
    <row r="2570" spans="4:4" x14ac:dyDescent="0.25">
      <c r="D2570" s="228"/>
    </row>
    <row r="2571" spans="4:4" x14ac:dyDescent="0.25">
      <c r="D2571" s="228"/>
    </row>
    <row r="2572" spans="4:4" x14ac:dyDescent="0.25">
      <c r="D2572" s="228"/>
    </row>
    <row r="2573" spans="4:4" x14ac:dyDescent="0.25">
      <c r="D2573" s="228"/>
    </row>
    <row r="2574" spans="4:4" x14ac:dyDescent="0.25">
      <c r="D2574" s="228"/>
    </row>
    <row r="2575" spans="4:4" x14ac:dyDescent="0.25">
      <c r="D2575" s="228"/>
    </row>
    <row r="2576" spans="4:4" x14ac:dyDescent="0.25">
      <c r="D2576" s="228"/>
    </row>
    <row r="2577" spans="4:4" x14ac:dyDescent="0.25">
      <c r="D2577" s="228"/>
    </row>
    <row r="2578" spans="4:4" x14ac:dyDescent="0.25">
      <c r="D2578" s="228"/>
    </row>
    <row r="2579" spans="4:4" x14ac:dyDescent="0.25">
      <c r="D2579" s="228"/>
    </row>
    <row r="2580" spans="4:4" x14ac:dyDescent="0.25">
      <c r="D2580" s="228"/>
    </row>
    <row r="2581" spans="4:4" x14ac:dyDescent="0.25">
      <c r="D2581" s="228"/>
    </row>
    <row r="2582" spans="4:4" x14ac:dyDescent="0.25">
      <c r="D2582" s="228"/>
    </row>
    <row r="2583" spans="4:4" x14ac:dyDescent="0.25">
      <c r="D2583" s="228"/>
    </row>
    <row r="2584" spans="4:4" x14ac:dyDescent="0.25">
      <c r="D2584" s="228"/>
    </row>
    <row r="2585" spans="4:4" x14ac:dyDescent="0.25">
      <c r="D2585" s="228"/>
    </row>
    <row r="2586" spans="4:4" x14ac:dyDescent="0.25">
      <c r="D2586" s="228"/>
    </row>
    <row r="2587" spans="4:4" x14ac:dyDescent="0.25">
      <c r="D2587" s="228"/>
    </row>
    <row r="2588" spans="4:4" x14ac:dyDescent="0.25">
      <c r="D2588" s="228"/>
    </row>
    <row r="2589" spans="4:4" x14ac:dyDescent="0.25">
      <c r="D2589" s="228"/>
    </row>
    <row r="2590" spans="4:4" x14ac:dyDescent="0.25">
      <c r="D2590" s="228"/>
    </row>
    <row r="2591" spans="4:4" x14ac:dyDescent="0.25">
      <c r="D2591" s="228"/>
    </row>
    <row r="2592" spans="4:4" x14ac:dyDescent="0.25">
      <c r="D2592" s="228"/>
    </row>
    <row r="2593" spans="4:4" x14ac:dyDescent="0.25">
      <c r="D2593" s="228"/>
    </row>
    <row r="2594" spans="4:4" x14ac:dyDescent="0.25">
      <c r="D2594" s="228"/>
    </row>
    <row r="2595" spans="4:4" x14ac:dyDescent="0.25">
      <c r="D2595" s="228"/>
    </row>
    <row r="2596" spans="4:4" x14ac:dyDescent="0.25">
      <c r="D2596" s="228"/>
    </row>
    <row r="2597" spans="4:4" x14ac:dyDescent="0.25">
      <c r="D2597" s="228"/>
    </row>
    <row r="2598" spans="4:4" x14ac:dyDescent="0.25">
      <c r="D2598" s="228"/>
    </row>
    <row r="2599" spans="4:4" x14ac:dyDescent="0.25">
      <c r="D2599" s="228"/>
    </row>
    <row r="2600" spans="4:4" x14ac:dyDescent="0.25">
      <c r="D2600" s="228"/>
    </row>
    <row r="2601" spans="4:4" x14ac:dyDescent="0.25">
      <c r="D2601" s="228"/>
    </row>
    <row r="2602" spans="4:4" x14ac:dyDescent="0.25">
      <c r="D2602" s="228"/>
    </row>
    <row r="2603" spans="4:4" x14ac:dyDescent="0.25">
      <c r="D2603" s="228"/>
    </row>
    <row r="2604" spans="4:4" x14ac:dyDescent="0.25">
      <c r="D2604" s="228"/>
    </row>
    <row r="2605" spans="4:4" x14ac:dyDescent="0.25">
      <c r="D2605" s="228"/>
    </row>
    <row r="2606" spans="4:4" x14ac:dyDescent="0.25">
      <c r="D2606" s="228"/>
    </row>
    <row r="2607" spans="4:4" x14ac:dyDescent="0.25">
      <c r="D2607" s="228"/>
    </row>
    <row r="2608" spans="4:4" x14ac:dyDescent="0.25">
      <c r="D2608" s="228"/>
    </row>
    <row r="2609" spans="4:4" x14ac:dyDescent="0.25">
      <c r="D2609" s="228"/>
    </row>
    <row r="2610" spans="4:4" x14ac:dyDescent="0.25">
      <c r="D2610" s="228"/>
    </row>
    <row r="2611" spans="4:4" x14ac:dyDescent="0.25">
      <c r="D2611" s="228"/>
    </row>
    <row r="2612" spans="4:4" x14ac:dyDescent="0.25">
      <c r="D2612" s="228"/>
    </row>
    <row r="2613" spans="4:4" x14ac:dyDescent="0.25">
      <c r="D2613" s="228"/>
    </row>
    <row r="2614" spans="4:4" x14ac:dyDescent="0.25">
      <c r="D2614" s="228"/>
    </row>
    <row r="2615" spans="4:4" x14ac:dyDescent="0.25">
      <c r="D2615" s="228"/>
    </row>
    <row r="2616" spans="4:4" x14ac:dyDescent="0.25">
      <c r="D2616" s="228"/>
    </row>
    <row r="2617" spans="4:4" x14ac:dyDescent="0.25">
      <c r="D2617" s="228"/>
    </row>
    <row r="2618" spans="4:4" x14ac:dyDescent="0.25">
      <c r="D2618" s="228"/>
    </row>
    <row r="2619" spans="4:4" x14ac:dyDescent="0.25">
      <c r="D2619" s="228"/>
    </row>
    <row r="2620" spans="4:4" x14ac:dyDescent="0.25">
      <c r="D2620" s="228"/>
    </row>
    <row r="2621" spans="4:4" x14ac:dyDescent="0.25">
      <c r="D2621" s="228"/>
    </row>
    <row r="2622" spans="4:4" x14ac:dyDescent="0.25">
      <c r="D2622" s="228"/>
    </row>
    <row r="2623" spans="4:4" x14ac:dyDescent="0.25">
      <c r="D2623" s="228"/>
    </row>
    <row r="2624" spans="4:4" x14ac:dyDescent="0.25">
      <c r="D2624" s="228"/>
    </row>
    <row r="2625" spans="4:4" x14ac:dyDescent="0.25">
      <c r="D2625" s="228"/>
    </row>
    <row r="2626" spans="4:4" x14ac:dyDescent="0.25">
      <c r="D2626" s="228"/>
    </row>
    <row r="2627" spans="4:4" x14ac:dyDescent="0.25">
      <c r="D2627" s="228"/>
    </row>
    <row r="2628" spans="4:4" x14ac:dyDescent="0.25">
      <c r="D2628" s="228"/>
    </row>
    <row r="2629" spans="4:4" x14ac:dyDescent="0.25">
      <c r="D2629" s="228"/>
    </row>
    <row r="2630" spans="4:4" x14ac:dyDescent="0.25">
      <c r="D2630" s="228"/>
    </row>
    <row r="2631" spans="4:4" x14ac:dyDescent="0.25">
      <c r="D2631" s="228"/>
    </row>
    <row r="2632" spans="4:4" x14ac:dyDescent="0.25">
      <c r="D2632" s="228"/>
    </row>
    <row r="2633" spans="4:4" x14ac:dyDescent="0.25">
      <c r="D2633" s="228"/>
    </row>
    <row r="2634" spans="4:4" x14ac:dyDescent="0.25">
      <c r="D2634" s="228"/>
    </row>
    <row r="2635" spans="4:4" x14ac:dyDescent="0.25">
      <c r="D2635" s="228"/>
    </row>
    <row r="2636" spans="4:4" x14ac:dyDescent="0.25">
      <c r="D2636" s="228"/>
    </row>
    <row r="2637" spans="4:4" x14ac:dyDescent="0.25">
      <c r="D2637" s="228"/>
    </row>
    <row r="2638" spans="4:4" x14ac:dyDescent="0.25">
      <c r="D2638" s="228"/>
    </row>
    <row r="2639" spans="4:4" x14ac:dyDescent="0.25">
      <c r="D2639" s="228"/>
    </row>
    <row r="2640" spans="4:4" x14ac:dyDescent="0.25">
      <c r="D2640" s="228"/>
    </row>
    <row r="2641" spans="4:4" x14ac:dyDescent="0.25">
      <c r="D2641" s="228"/>
    </row>
    <row r="2642" spans="4:4" x14ac:dyDescent="0.25">
      <c r="D2642" s="228"/>
    </row>
    <row r="2643" spans="4:4" x14ac:dyDescent="0.25">
      <c r="D2643" s="228"/>
    </row>
    <row r="2644" spans="4:4" x14ac:dyDescent="0.25">
      <c r="D2644" s="228"/>
    </row>
    <row r="2645" spans="4:4" x14ac:dyDescent="0.25">
      <c r="D2645" s="228"/>
    </row>
    <row r="2646" spans="4:4" x14ac:dyDescent="0.25">
      <c r="D2646" s="228"/>
    </row>
    <row r="2647" spans="4:4" x14ac:dyDescent="0.25">
      <c r="D2647" s="228"/>
    </row>
    <row r="2648" spans="4:4" x14ac:dyDescent="0.25">
      <c r="D2648" s="228"/>
    </row>
    <row r="2649" spans="4:4" x14ac:dyDescent="0.25">
      <c r="D2649" s="228"/>
    </row>
    <row r="2650" spans="4:4" x14ac:dyDescent="0.25">
      <c r="D2650" s="228"/>
    </row>
    <row r="2651" spans="4:4" x14ac:dyDescent="0.25">
      <c r="D2651" s="228"/>
    </row>
    <row r="2652" spans="4:4" x14ac:dyDescent="0.25">
      <c r="D2652" s="228"/>
    </row>
    <row r="2653" spans="4:4" x14ac:dyDescent="0.25">
      <c r="D2653" s="228"/>
    </row>
    <row r="2654" spans="4:4" x14ac:dyDescent="0.25">
      <c r="D2654" s="228"/>
    </row>
    <row r="2655" spans="4:4" x14ac:dyDescent="0.25">
      <c r="D2655" s="228"/>
    </row>
    <row r="2656" spans="4:4" x14ac:dyDescent="0.25">
      <c r="D2656" s="228"/>
    </row>
    <row r="2657" spans="4:4" x14ac:dyDescent="0.25">
      <c r="D2657" s="228"/>
    </row>
    <row r="2658" spans="4:4" x14ac:dyDescent="0.25">
      <c r="D2658" s="228"/>
    </row>
    <row r="2659" spans="4:4" x14ac:dyDescent="0.25">
      <c r="D2659" s="228"/>
    </row>
    <row r="2660" spans="4:4" x14ac:dyDescent="0.25">
      <c r="D2660" s="228"/>
    </row>
    <row r="2661" spans="4:4" x14ac:dyDescent="0.25">
      <c r="D2661" s="228"/>
    </row>
    <row r="2662" spans="4:4" x14ac:dyDescent="0.25">
      <c r="D2662" s="228"/>
    </row>
    <row r="2663" spans="4:4" x14ac:dyDescent="0.25">
      <c r="D2663" s="228"/>
    </row>
    <row r="2664" spans="4:4" x14ac:dyDescent="0.25">
      <c r="D2664" s="228"/>
    </row>
    <row r="2665" spans="4:4" x14ac:dyDescent="0.25">
      <c r="D2665" s="228"/>
    </row>
    <row r="2666" spans="4:4" x14ac:dyDescent="0.25">
      <c r="D2666" s="228"/>
    </row>
    <row r="2667" spans="4:4" x14ac:dyDescent="0.25">
      <c r="D2667" s="228"/>
    </row>
    <row r="2668" spans="4:4" x14ac:dyDescent="0.25">
      <c r="D2668" s="228"/>
    </row>
    <row r="2669" spans="4:4" x14ac:dyDescent="0.25">
      <c r="D2669" s="228"/>
    </row>
    <row r="2670" spans="4:4" x14ac:dyDescent="0.25">
      <c r="D2670" s="228"/>
    </row>
    <row r="2671" spans="4:4" x14ac:dyDescent="0.25">
      <c r="D2671" s="228"/>
    </row>
    <row r="2672" spans="4:4" x14ac:dyDescent="0.25">
      <c r="D2672" s="228"/>
    </row>
    <row r="2673" spans="4:4" x14ac:dyDescent="0.25">
      <c r="D2673" s="228"/>
    </row>
    <row r="2674" spans="4:4" x14ac:dyDescent="0.25">
      <c r="D2674" s="228"/>
    </row>
    <row r="2675" spans="4:4" x14ac:dyDescent="0.25">
      <c r="D2675" s="228"/>
    </row>
    <row r="2676" spans="4:4" x14ac:dyDescent="0.25">
      <c r="D2676" s="228"/>
    </row>
    <row r="2677" spans="4:4" x14ac:dyDescent="0.25">
      <c r="D2677" s="228"/>
    </row>
    <row r="2678" spans="4:4" x14ac:dyDescent="0.25">
      <c r="D2678" s="228"/>
    </row>
    <row r="2679" spans="4:4" x14ac:dyDescent="0.25">
      <c r="D2679" s="228"/>
    </row>
    <row r="2680" spans="4:4" x14ac:dyDescent="0.25">
      <c r="D2680" s="228"/>
    </row>
    <row r="2681" spans="4:4" x14ac:dyDescent="0.25">
      <c r="D2681" s="228"/>
    </row>
    <row r="2682" spans="4:4" x14ac:dyDescent="0.25">
      <c r="D2682" s="228"/>
    </row>
    <row r="2683" spans="4:4" x14ac:dyDescent="0.25">
      <c r="D2683" s="228"/>
    </row>
    <row r="2684" spans="4:4" x14ac:dyDescent="0.25">
      <c r="D2684" s="228"/>
    </row>
    <row r="2685" spans="4:4" x14ac:dyDescent="0.25">
      <c r="D2685" s="228"/>
    </row>
    <row r="2686" spans="4:4" x14ac:dyDescent="0.25">
      <c r="D2686" s="228"/>
    </row>
    <row r="2687" spans="4:4" x14ac:dyDescent="0.25">
      <c r="D2687" s="228"/>
    </row>
    <row r="2688" spans="4:4" x14ac:dyDescent="0.25">
      <c r="D2688" s="228"/>
    </row>
    <row r="2689" spans="4:4" x14ac:dyDescent="0.25">
      <c r="D2689" s="228"/>
    </row>
    <row r="2690" spans="4:4" x14ac:dyDescent="0.25">
      <c r="D2690" s="228"/>
    </row>
    <row r="2691" spans="4:4" x14ac:dyDescent="0.25">
      <c r="D2691" s="228"/>
    </row>
    <row r="2692" spans="4:4" x14ac:dyDescent="0.25">
      <c r="D2692" s="228"/>
    </row>
    <row r="2693" spans="4:4" x14ac:dyDescent="0.25">
      <c r="D2693" s="228"/>
    </row>
    <row r="2694" spans="4:4" x14ac:dyDescent="0.25">
      <c r="D2694" s="228"/>
    </row>
    <row r="2695" spans="4:4" x14ac:dyDescent="0.25">
      <c r="D2695" s="228"/>
    </row>
    <row r="2696" spans="4:4" x14ac:dyDescent="0.25">
      <c r="D2696" s="228"/>
    </row>
    <row r="2697" spans="4:4" x14ac:dyDescent="0.25">
      <c r="D2697" s="228"/>
    </row>
    <row r="2698" spans="4:4" x14ac:dyDescent="0.25">
      <c r="D2698" s="228"/>
    </row>
    <row r="2699" spans="4:4" x14ac:dyDescent="0.25">
      <c r="D2699" s="228"/>
    </row>
    <row r="2700" spans="4:4" x14ac:dyDescent="0.25">
      <c r="D2700" s="228"/>
    </row>
    <row r="2701" spans="4:4" x14ac:dyDescent="0.25">
      <c r="D2701" s="228"/>
    </row>
    <row r="2702" spans="4:4" x14ac:dyDescent="0.25">
      <c r="D2702" s="228"/>
    </row>
    <row r="2703" spans="4:4" x14ac:dyDescent="0.25">
      <c r="D2703" s="228"/>
    </row>
    <row r="2704" spans="4:4" x14ac:dyDescent="0.25">
      <c r="D2704" s="228"/>
    </row>
    <row r="2705" spans="4:4" x14ac:dyDescent="0.25">
      <c r="D2705" s="228"/>
    </row>
    <row r="2706" spans="4:4" x14ac:dyDescent="0.25">
      <c r="D2706" s="228"/>
    </row>
    <row r="2707" spans="4:4" x14ac:dyDescent="0.25">
      <c r="D2707" s="228"/>
    </row>
    <row r="2708" spans="4:4" x14ac:dyDescent="0.25">
      <c r="D2708" s="228"/>
    </row>
    <row r="2709" spans="4:4" x14ac:dyDescent="0.25">
      <c r="D2709" s="228"/>
    </row>
    <row r="2710" spans="4:4" x14ac:dyDescent="0.25">
      <c r="D2710" s="228"/>
    </row>
    <row r="2711" spans="4:4" x14ac:dyDescent="0.25">
      <c r="D2711" s="228"/>
    </row>
    <row r="2712" spans="4:4" x14ac:dyDescent="0.25">
      <c r="D2712" s="228"/>
    </row>
    <row r="2713" spans="4:4" x14ac:dyDescent="0.25">
      <c r="D2713" s="228"/>
    </row>
    <row r="2714" spans="4:4" x14ac:dyDescent="0.25">
      <c r="D2714" s="228"/>
    </row>
    <row r="2715" spans="4:4" x14ac:dyDescent="0.25">
      <c r="D2715" s="228"/>
    </row>
    <row r="2716" spans="4:4" x14ac:dyDescent="0.25">
      <c r="D2716" s="228"/>
    </row>
    <row r="2717" spans="4:4" x14ac:dyDescent="0.25">
      <c r="D2717" s="228"/>
    </row>
    <row r="2718" spans="4:4" x14ac:dyDescent="0.25">
      <c r="D2718" s="228"/>
    </row>
    <row r="2719" spans="4:4" x14ac:dyDescent="0.25">
      <c r="D2719" s="228"/>
    </row>
    <row r="2720" spans="4:4" x14ac:dyDescent="0.25">
      <c r="D2720" s="228"/>
    </row>
    <row r="2721" spans="4:4" x14ac:dyDescent="0.25">
      <c r="D2721" s="228"/>
    </row>
    <row r="2722" spans="4:4" x14ac:dyDescent="0.25">
      <c r="D2722" s="228"/>
    </row>
    <row r="2723" spans="4:4" x14ac:dyDescent="0.25">
      <c r="D2723" s="228"/>
    </row>
    <row r="2724" spans="4:4" x14ac:dyDescent="0.25">
      <c r="D2724" s="228"/>
    </row>
    <row r="2725" spans="4:4" x14ac:dyDescent="0.25">
      <c r="D2725" s="228"/>
    </row>
    <row r="2726" spans="4:4" x14ac:dyDescent="0.25">
      <c r="D2726" s="228"/>
    </row>
    <row r="2727" spans="4:4" x14ac:dyDescent="0.25">
      <c r="D2727" s="228"/>
    </row>
    <row r="2728" spans="4:4" x14ac:dyDescent="0.25">
      <c r="D2728" s="228"/>
    </row>
    <row r="2729" spans="4:4" x14ac:dyDescent="0.25">
      <c r="D2729" s="228"/>
    </row>
    <row r="2730" spans="4:4" x14ac:dyDescent="0.25">
      <c r="D2730" s="228"/>
    </row>
    <row r="2731" spans="4:4" x14ac:dyDescent="0.25">
      <c r="D2731" s="228"/>
    </row>
    <row r="2732" spans="4:4" x14ac:dyDescent="0.25">
      <c r="D2732" s="228"/>
    </row>
    <row r="2733" spans="4:4" x14ac:dyDescent="0.25">
      <c r="D2733" s="228"/>
    </row>
    <row r="2734" spans="4:4" x14ac:dyDescent="0.25">
      <c r="D2734" s="228"/>
    </row>
    <row r="2735" spans="4:4" x14ac:dyDescent="0.25">
      <c r="D2735" s="228"/>
    </row>
    <row r="2736" spans="4:4" x14ac:dyDescent="0.25">
      <c r="D2736" s="228"/>
    </row>
    <row r="2737" spans="4:4" x14ac:dyDescent="0.25">
      <c r="D2737" s="228"/>
    </row>
    <row r="2738" spans="4:4" x14ac:dyDescent="0.25">
      <c r="D2738" s="228"/>
    </row>
    <row r="2739" spans="4:4" x14ac:dyDescent="0.25">
      <c r="D2739" s="228"/>
    </row>
    <row r="2740" spans="4:4" x14ac:dyDescent="0.25">
      <c r="D2740" s="228"/>
    </row>
    <row r="2741" spans="4:4" x14ac:dyDescent="0.25">
      <c r="D2741" s="228"/>
    </row>
    <row r="2742" spans="4:4" x14ac:dyDescent="0.25">
      <c r="D2742" s="228"/>
    </row>
    <row r="2743" spans="4:4" x14ac:dyDescent="0.25">
      <c r="D2743" s="228"/>
    </row>
    <row r="2744" spans="4:4" x14ac:dyDescent="0.25">
      <c r="D2744" s="228"/>
    </row>
    <row r="2745" spans="4:4" x14ac:dyDescent="0.25">
      <c r="D2745" s="228"/>
    </row>
    <row r="2746" spans="4:4" x14ac:dyDescent="0.25">
      <c r="D2746" s="228"/>
    </row>
    <row r="2747" spans="4:4" x14ac:dyDescent="0.25">
      <c r="D2747" s="228"/>
    </row>
    <row r="2748" spans="4:4" x14ac:dyDescent="0.25">
      <c r="D2748" s="228"/>
    </row>
    <row r="2749" spans="4:4" x14ac:dyDescent="0.25">
      <c r="D2749" s="228"/>
    </row>
    <row r="2750" spans="4:4" x14ac:dyDescent="0.25">
      <c r="D2750" s="228"/>
    </row>
    <row r="2751" spans="4:4" x14ac:dyDescent="0.25">
      <c r="D2751" s="228"/>
    </row>
    <row r="2752" spans="4:4" x14ac:dyDescent="0.25">
      <c r="D2752" s="228"/>
    </row>
    <row r="2753" spans="4:4" x14ac:dyDescent="0.25">
      <c r="D2753" s="228"/>
    </row>
    <row r="2754" spans="4:4" x14ac:dyDescent="0.25">
      <c r="D2754" s="228"/>
    </row>
    <row r="2755" spans="4:4" x14ac:dyDescent="0.25">
      <c r="D2755" s="228"/>
    </row>
    <row r="2756" spans="4:4" x14ac:dyDescent="0.25">
      <c r="D2756" s="228"/>
    </row>
    <row r="2757" spans="4:4" x14ac:dyDescent="0.25">
      <c r="D2757" s="228"/>
    </row>
    <row r="2758" spans="4:4" x14ac:dyDescent="0.25">
      <c r="D2758" s="228"/>
    </row>
    <row r="2759" spans="4:4" x14ac:dyDescent="0.25">
      <c r="D2759" s="228"/>
    </row>
    <row r="2760" spans="4:4" x14ac:dyDescent="0.25">
      <c r="D2760" s="228"/>
    </row>
    <row r="2761" spans="4:4" x14ac:dyDescent="0.25">
      <c r="D2761" s="228"/>
    </row>
    <row r="2762" spans="4:4" x14ac:dyDescent="0.25">
      <c r="D2762" s="228"/>
    </row>
    <row r="2763" spans="4:4" x14ac:dyDescent="0.25">
      <c r="D2763" s="228"/>
    </row>
    <row r="2764" spans="4:4" x14ac:dyDescent="0.25">
      <c r="D2764" s="228"/>
    </row>
    <row r="2765" spans="4:4" x14ac:dyDescent="0.25">
      <c r="D2765" s="228"/>
    </row>
    <row r="2766" spans="4:4" x14ac:dyDescent="0.25">
      <c r="D2766" s="228"/>
    </row>
    <row r="2767" spans="4:4" x14ac:dyDescent="0.25">
      <c r="D2767" s="228"/>
    </row>
    <row r="2768" spans="4:4" x14ac:dyDescent="0.25">
      <c r="D2768" s="228"/>
    </row>
    <row r="2769" spans="4:4" x14ac:dyDescent="0.25">
      <c r="D2769" s="228"/>
    </row>
    <row r="2770" spans="4:4" x14ac:dyDescent="0.25">
      <c r="D2770" s="228"/>
    </row>
    <row r="2771" spans="4:4" x14ac:dyDescent="0.25">
      <c r="D2771" s="228"/>
    </row>
    <row r="2772" spans="4:4" x14ac:dyDescent="0.25">
      <c r="D2772" s="228"/>
    </row>
    <row r="2773" spans="4:4" x14ac:dyDescent="0.25">
      <c r="D2773" s="228"/>
    </row>
    <row r="2774" spans="4:4" x14ac:dyDescent="0.25">
      <c r="D2774" s="228"/>
    </row>
    <row r="2775" spans="4:4" x14ac:dyDescent="0.25">
      <c r="D2775" s="228"/>
    </row>
    <row r="2776" spans="4:4" x14ac:dyDescent="0.25">
      <c r="D2776" s="228"/>
    </row>
    <row r="2777" spans="4:4" x14ac:dyDescent="0.25">
      <c r="D2777" s="228"/>
    </row>
    <row r="2778" spans="4:4" x14ac:dyDescent="0.25">
      <c r="D2778" s="228"/>
    </row>
    <row r="2779" spans="4:4" x14ac:dyDescent="0.25">
      <c r="D2779" s="228"/>
    </row>
    <row r="2780" spans="4:4" x14ac:dyDescent="0.25">
      <c r="D2780" s="228"/>
    </row>
    <row r="2781" spans="4:4" x14ac:dyDescent="0.25">
      <c r="D2781" s="228"/>
    </row>
    <row r="2782" spans="4:4" x14ac:dyDescent="0.25">
      <c r="D2782" s="228"/>
    </row>
    <row r="2783" spans="4:4" x14ac:dyDescent="0.25">
      <c r="D2783" s="228"/>
    </row>
    <row r="2784" spans="4:4" x14ac:dyDescent="0.25">
      <c r="D2784" s="228"/>
    </row>
    <row r="2785" spans="4:4" x14ac:dyDescent="0.25">
      <c r="D2785" s="228"/>
    </row>
    <row r="2786" spans="4:4" x14ac:dyDescent="0.25">
      <c r="D2786" s="228"/>
    </row>
    <row r="2787" spans="4:4" x14ac:dyDescent="0.25">
      <c r="D2787" s="228"/>
    </row>
    <row r="2788" spans="4:4" x14ac:dyDescent="0.25">
      <c r="D2788" s="228"/>
    </row>
    <row r="2789" spans="4:4" x14ac:dyDescent="0.25">
      <c r="D2789" s="228"/>
    </row>
    <row r="2790" spans="4:4" x14ac:dyDescent="0.25">
      <c r="D2790" s="228"/>
    </row>
    <row r="2791" spans="4:4" x14ac:dyDescent="0.25">
      <c r="D2791" s="228"/>
    </row>
    <row r="2792" spans="4:4" x14ac:dyDescent="0.25">
      <c r="D2792" s="228"/>
    </row>
    <row r="2793" spans="4:4" x14ac:dyDescent="0.25">
      <c r="D2793" s="228"/>
    </row>
    <row r="2794" spans="4:4" x14ac:dyDescent="0.25">
      <c r="D2794" s="228"/>
    </row>
    <row r="2795" spans="4:4" x14ac:dyDescent="0.25">
      <c r="D2795" s="228"/>
    </row>
    <row r="2796" spans="4:4" x14ac:dyDescent="0.25">
      <c r="D2796" s="228"/>
    </row>
    <row r="2797" spans="4:4" x14ac:dyDescent="0.25">
      <c r="D2797" s="228"/>
    </row>
    <row r="2798" spans="4:4" x14ac:dyDescent="0.25">
      <c r="D2798" s="228"/>
    </row>
    <row r="2799" spans="4:4" x14ac:dyDescent="0.25">
      <c r="D2799" s="228"/>
    </row>
    <row r="2800" spans="4:4" x14ac:dyDescent="0.25">
      <c r="D2800" s="228"/>
    </row>
    <row r="2801" spans="4:4" x14ac:dyDescent="0.25">
      <c r="D2801" s="228"/>
    </row>
    <row r="2802" spans="4:4" x14ac:dyDescent="0.25">
      <c r="D2802" s="228"/>
    </row>
    <row r="2803" spans="4:4" x14ac:dyDescent="0.25">
      <c r="D2803" s="228"/>
    </row>
    <row r="2804" spans="4:4" x14ac:dyDescent="0.25">
      <c r="D2804" s="228"/>
    </row>
    <row r="2805" spans="4:4" x14ac:dyDescent="0.25">
      <c r="D2805" s="228"/>
    </row>
    <row r="2806" spans="4:4" x14ac:dyDescent="0.25">
      <c r="D2806" s="228"/>
    </row>
    <row r="2807" spans="4:4" x14ac:dyDescent="0.25">
      <c r="D2807" s="228"/>
    </row>
    <row r="2808" spans="4:4" x14ac:dyDescent="0.25">
      <c r="D2808" s="228"/>
    </row>
    <row r="2809" spans="4:4" x14ac:dyDescent="0.25">
      <c r="D2809" s="228"/>
    </row>
    <row r="2810" spans="4:4" x14ac:dyDescent="0.25">
      <c r="D2810" s="228"/>
    </row>
    <row r="2811" spans="4:4" x14ac:dyDescent="0.25">
      <c r="D2811" s="228"/>
    </row>
    <row r="2812" spans="4:4" x14ac:dyDescent="0.25">
      <c r="D2812" s="228"/>
    </row>
    <row r="2813" spans="4:4" x14ac:dyDescent="0.25">
      <c r="D2813" s="228"/>
    </row>
    <row r="2814" spans="4:4" x14ac:dyDescent="0.25">
      <c r="D2814" s="228"/>
    </row>
    <row r="2815" spans="4:4" x14ac:dyDescent="0.25">
      <c r="D2815" s="228"/>
    </row>
    <row r="2816" spans="4:4" x14ac:dyDescent="0.25">
      <c r="D2816" s="228"/>
    </row>
    <row r="2817" spans="4:4" x14ac:dyDescent="0.25">
      <c r="D2817" s="228"/>
    </row>
    <row r="2818" spans="4:4" x14ac:dyDescent="0.25">
      <c r="D2818" s="228"/>
    </row>
    <row r="2819" spans="4:4" x14ac:dyDescent="0.25">
      <c r="D2819" s="228"/>
    </row>
    <row r="2820" spans="4:4" x14ac:dyDescent="0.25">
      <c r="D2820" s="228"/>
    </row>
    <row r="2821" spans="4:4" x14ac:dyDescent="0.25">
      <c r="D2821" s="228"/>
    </row>
    <row r="2822" spans="4:4" x14ac:dyDescent="0.25">
      <c r="D2822" s="228"/>
    </row>
    <row r="2823" spans="4:4" x14ac:dyDescent="0.25">
      <c r="D2823" s="228"/>
    </row>
    <row r="2824" spans="4:4" x14ac:dyDescent="0.25">
      <c r="D2824" s="228"/>
    </row>
    <row r="2825" spans="4:4" x14ac:dyDescent="0.25">
      <c r="D2825" s="228"/>
    </row>
    <row r="2826" spans="4:4" x14ac:dyDescent="0.25">
      <c r="D2826" s="228"/>
    </row>
    <row r="2827" spans="4:4" x14ac:dyDescent="0.25">
      <c r="D2827" s="228"/>
    </row>
    <row r="2828" spans="4:4" x14ac:dyDescent="0.25">
      <c r="D2828" s="228"/>
    </row>
    <row r="2829" spans="4:4" x14ac:dyDescent="0.25">
      <c r="D2829" s="228"/>
    </row>
    <row r="2830" spans="4:4" x14ac:dyDescent="0.25">
      <c r="D2830" s="228"/>
    </row>
    <row r="2831" spans="4:4" x14ac:dyDescent="0.25">
      <c r="D2831" s="228"/>
    </row>
    <row r="2832" spans="4:4" x14ac:dyDescent="0.25">
      <c r="D2832" s="228"/>
    </row>
    <row r="2833" spans="4:4" x14ac:dyDescent="0.25">
      <c r="D2833" s="228"/>
    </row>
    <row r="2834" spans="4:4" x14ac:dyDescent="0.25">
      <c r="D2834" s="228"/>
    </row>
    <row r="2835" spans="4:4" x14ac:dyDescent="0.25">
      <c r="D2835" s="228"/>
    </row>
    <row r="2836" spans="4:4" x14ac:dyDescent="0.25">
      <c r="D2836" s="228"/>
    </row>
    <row r="2837" spans="4:4" x14ac:dyDescent="0.25">
      <c r="D2837" s="228"/>
    </row>
    <row r="2838" spans="4:4" x14ac:dyDescent="0.25">
      <c r="D2838" s="228"/>
    </row>
    <row r="2839" spans="4:4" x14ac:dyDescent="0.25">
      <c r="D2839" s="228"/>
    </row>
    <row r="2840" spans="4:4" x14ac:dyDescent="0.25">
      <c r="D2840" s="228"/>
    </row>
    <row r="2841" spans="4:4" x14ac:dyDescent="0.25">
      <c r="D2841" s="228"/>
    </row>
    <row r="2842" spans="4:4" x14ac:dyDescent="0.25">
      <c r="D2842" s="228"/>
    </row>
    <row r="2843" spans="4:4" x14ac:dyDescent="0.25">
      <c r="D2843" s="228"/>
    </row>
    <row r="2844" spans="4:4" x14ac:dyDescent="0.25">
      <c r="D2844" s="228"/>
    </row>
    <row r="2845" spans="4:4" x14ac:dyDescent="0.25">
      <c r="D2845" s="228"/>
    </row>
    <row r="2846" spans="4:4" x14ac:dyDescent="0.25">
      <c r="D2846" s="228"/>
    </row>
    <row r="2847" spans="4:4" x14ac:dyDescent="0.25">
      <c r="D2847" s="228"/>
    </row>
    <row r="2848" spans="4:4" x14ac:dyDescent="0.25">
      <c r="D2848" s="228"/>
    </row>
    <row r="2849" spans="4:4" x14ac:dyDescent="0.25">
      <c r="D2849" s="228"/>
    </row>
    <row r="2850" spans="4:4" x14ac:dyDescent="0.25">
      <c r="D2850" s="228"/>
    </row>
    <row r="2851" spans="4:4" x14ac:dyDescent="0.25">
      <c r="D2851" s="228"/>
    </row>
    <row r="2852" spans="4:4" x14ac:dyDescent="0.25">
      <c r="D2852" s="228"/>
    </row>
    <row r="2853" spans="4:4" x14ac:dyDescent="0.25">
      <c r="D2853" s="228"/>
    </row>
    <row r="2854" spans="4:4" x14ac:dyDescent="0.25">
      <c r="D2854" s="228"/>
    </row>
    <row r="2855" spans="4:4" x14ac:dyDescent="0.25">
      <c r="D2855" s="228"/>
    </row>
    <row r="2856" spans="4:4" x14ac:dyDescent="0.25">
      <c r="D2856" s="228"/>
    </row>
    <row r="2857" spans="4:4" x14ac:dyDescent="0.25">
      <c r="D2857" s="228"/>
    </row>
    <row r="2858" spans="4:4" x14ac:dyDescent="0.25">
      <c r="D2858" s="228"/>
    </row>
    <row r="2859" spans="4:4" x14ac:dyDescent="0.25">
      <c r="D2859" s="228"/>
    </row>
    <row r="2860" spans="4:4" x14ac:dyDescent="0.25">
      <c r="D2860" s="228"/>
    </row>
    <row r="2861" spans="4:4" x14ac:dyDescent="0.25">
      <c r="D2861" s="228"/>
    </row>
    <row r="2862" spans="4:4" x14ac:dyDescent="0.25">
      <c r="D2862" s="228"/>
    </row>
    <row r="2863" spans="4:4" x14ac:dyDescent="0.25">
      <c r="D2863" s="228"/>
    </row>
    <row r="2864" spans="4:4" x14ac:dyDescent="0.25">
      <c r="D2864" s="228"/>
    </row>
    <row r="2865" spans="4:4" x14ac:dyDescent="0.25">
      <c r="D2865" s="228"/>
    </row>
    <row r="2866" spans="4:4" x14ac:dyDescent="0.25">
      <c r="D2866" s="228"/>
    </row>
    <row r="2867" spans="4:4" x14ac:dyDescent="0.25">
      <c r="D2867" s="228"/>
    </row>
    <row r="2868" spans="4:4" x14ac:dyDescent="0.25">
      <c r="D2868" s="228"/>
    </row>
    <row r="2869" spans="4:4" x14ac:dyDescent="0.25">
      <c r="D2869" s="228"/>
    </row>
    <row r="2870" spans="4:4" x14ac:dyDescent="0.25">
      <c r="D2870" s="228"/>
    </row>
    <row r="2871" spans="4:4" x14ac:dyDescent="0.25">
      <c r="D2871" s="228"/>
    </row>
    <row r="2872" spans="4:4" x14ac:dyDescent="0.25">
      <c r="D2872" s="228"/>
    </row>
    <row r="2873" spans="4:4" x14ac:dyDescent="0.25">
      <c r="D2873" s="228"/>
    </row>
    <row r="2874" spans="4:4" x14ac:dyDescent="0.25">
      <c r="D2874" s="228"/>
    </row>
    <row r="2875" spans="4:4" x14ac:dyDescent="0.25">
      <c r="D2875" s="228"/>
    </row>
    <row r="2876" spans="4:4" x14ac:dyDescent="0.25">
      <c r="D2876" s="228"/>
    </row>
    <row r="2877" spans="4:4" x14ac:dyDescent="0.25">
      <c r="D2877" s="228"/>
    </row>
    <row r="2878" spans="4:4" x14ac:dyDescent="0.25">
      <c r="D2878" s="228"/>
    </row>
    <row r="2879" spans="4:4" x14ac:dyDescent="0.25">
      <c r="D2879" s="228"/>
    </row>
    <row r="2880" spans="4:4" x14ac:dyDescent="0.25">
      <c r="D2880" s="228"/>
    </row>
    <row r="2881" spans="4:4" x14ac:dyDescent="0.25">
      <c r="D2881" s="228"/>
    </row>
    <row r="2882" spans="4:4" x14ac:dyDescent="0.25">
      <c r="D2882" s="228"/>
    </row>
    <row r="2883" spans="4:4" x14ac:dyDescent="0.25">
      <c r="D2883" s="228"/>
    </row>
    <row r="2884" spans="4:4" x14ac:dyDescent="0.25">
      <c r="D2884" s="228"/>
    </row>
    <row r="2885" spans="4:4" x14ac:dyDescent="0.25">
      <c r="D2885" s="228"/>
    </row>
    <row r="2886" spans="4:4" x14ac:dyDescent="0.25">
      <c r="D2886" s="228"/>
    </row>
    <row r="2887" spans="4:4" x14ac:dyDescent="0.25">
      <c r="D2887" s="228"/>
    </row>
    <row r="2888" spans="4:4" x14ac:dyDescent="0.25">
      <c r="D2888" s="228"/>
    </row>
    <row r="2889" spans="4:4" x14ac:dyDescent="0.25">
      <c r="D2889" s="228"/>
    </row>
    <row r="2890" spans="4:4" x14ac:dyDescent="0.25">
      <c r="D2890" s="228"/>
    </row>
    <row r="2891" spans="4:4" x14ac:dyDescent="0.25">
      <c r="D2891" s="228"/>
    </row>
    <row r="2892" spans="4:4" x14ac:dyDescent="0.25">
      <c r="D2892" s="228"/>
    </row>
    <row r="2893" spans="4:4" x14ac:dyDescent="0.25">
      <c r="D2893" s="228"/>
    </row>
    <row r="2894" spans="4:4" x14ac:dyDescent="0.25">
      <c r="D2894" s="228"/>
    </row>
    <row r="2895" spans="4:4" x14ac:dyDescent="0.25">
      <c r="D2895" s="228"/>
    </row>
    <row r="2896" spans="4:4" x14ac:dyDescent="0.25">
      <c r="D2896" s="228"/>
    </row>
    <row r="2897" spans="4:4" x14ac:dyDescent="0.25">
      <c r="D2897" s="228"/>
    </row>
    <row r="2898" spans="4:4" x14ac:dyDescent="0.25">
      <c r="D2898" s="228"/>
    </row>
    <row r="2899" spans="4:4" x14ac:dyDescent="0.25">
      <c r="D2899" s="228"/>
    </row>
    <row r="2900" spans="4:4" x14ac:dyDescent="0.25">
      <c r="D2900" s="228"/>
    </row>
    <row r="2901" spans="4:4" x14ac:dyDescent="0.25">
      <c r="D2901" s="228"/>
    </row>
    <row r="2902" spans="4:4" x14ac:dyDescent="0.25">
      <c r="D2902" s="228"/>
    </row>
    <row r="2903" spans="4:4" x14ac:dyDescent="0.25">
      <c r="D2903" s="228"/>
    </row>
    <row r="2904" spans="4:4" x14ac:dyDescent="0.25">
      <c r="D2904" s="228"/>
    </row>
    <row r="2905" spans="4:4" x14ac:dyDescent="0.25">
      <c r="D2905" s="228"/>
    </row>
    <row r="2906" spans="4:4" x14ac:dyDescent="0.25">
      <c r="D2906" s="228"/>
    </row>
    <row r="2907" spans="4:4" x14ac:dyDescent="0.25">
      <c r="D2907" s="228"/>
    </row>
    <row r="2908" spans="4:4" x14ac:dyDescent="0.25">
      <c r="D2908" s="228"/>
    </row>
    <row r="2909" spans="4:4" x14ac:dyDescent="0.25">
      <c r="D2909" s="228"/>
    </row>
    <row r="2910" spans="4:4" x14ac:dyDescent="0.25">
      <c r="D2910" s="228"/>
    </row>
    <row r="2911" spans="4:4" x14ac:dyDescent="0.25">
      <c r="D2911" s="228"/>
    </row>
    <row r="2912" spans="4:4" x14ac:dyDescent="0.25">
      <c r="D2912" s="228"/>
    </row>
    <row r="2913" spans="4:4" x14ac:dyDescent="0.25">
      <c r="D2913" s="228"/>
    </row>
    <row r="2914" spans="4:4" x14ac:dyDescent="0.25">
      <c r="D2914" s="228"/>
    </row>
    <row r="2915" spans="4:4" x14ac:dyDescent="0.25">
      <c r="D2915" s="228"/>
    </row>
    <row r="2916" spans="4:4" x14ac:dyDescent="0.25">
      <c r="D2916" s="228"/>
    </row>
    <row r="2917" spans="4:4" x14ac:dyDescent="0.25">
      <c r="D2917" s="228"/>
    </row>
    <row r="2918" spans="4:4" x14ac:dyDescent="0.25">
      <c r="D2918" s="228"/>
    </row>
    <row r="2919" spans="4:4" x14ac:dyDescent="0.25">
      <c r="D2919" s="228"/>
    </row>
    <row r="2920" spans="4:4" x14ac:dyDescent="0.25">
      <c r="D2920" s="228"/>
    </row>
    <row r="2921" spans="4:4" x14ac:dyDescent="0.25">
      <c r="D2921" s="228"/>
    </row>
    <row r="2922" spans="4:4" x14ac:dyDescent="0.25">
      <c r="D2922" s="228"/>
    </row>
    <row r="2923" spans="4:4" x14ac:dyDescent="0.25">
      <c r="D2923" s="228"/>
    </row>
    <row r="2924" spans="4:4" x14ac:dyDescent="0.25">
      <c r="D2924" s="228"/>
    </row>
    <row r="2925" spans="4:4" x14ac:dyDescent="0.25">
      <c r="D2925" s="228"/>
    </row>
    <row r="2926" spans="4:4" x14ac:dyDescent="0.25">
      <c r="D2926" s="228"/>
    </row>
    <row r="2927" spans="4:4" x14ac:dyDescent="0.25">
      <c r="D2927" s="228"/>
    </row>
    <row r="2928" spans="4:4" x14ac:dyDescent="0.25">
      <c r="D2928" s="228"/>
    </row>
    <row r="2929" spans="4:4" x14ac:dyDescent="0.25">
      <c r="D2929" s="228"/>
    </row>
    <row r="2930" spans="4:4" x14ac:dyDescent="0.25">
      <c r="D2930" s="228"/>
    </row>
    <row r="2931" spans="4:4" x14ac:dyDescent="0.25">
      <c r="D2931" s="228"/>
    </row>
    <row r="2932" spans="4:4" x14ac:dyDescent="0.25">
      <c r="D2932" s="228"/>
    </row>
    <row r="2933" spans="4:4" x14ac:dyDescent="0.25">
      <c r="D2933" s="228"/>
    </row>
    <row r="2934" spans="4:4" x14ac:dyDescent="0.25">
      <c r="D2934" s="228"/>
    </row>
    <row r="2935" spans="4:4" x14ac:dyDescent="0.25">
      <c r="D2935" s="228"/>
    </row>
    <row r="2936" spans="4:4" x14ac:dyDescent="0.25">
      <c r="D2936" s="228"/>
    </row>
    <row r="2937" spans="4:4" x14ac:dyDescent="0.25">
      <c r="D2937" s="228"/>
    </row>
    <row r="2938" spans="4:4" x14ac:dyDescent="0.25">
      <c r="D2938" s="228"/>
    </row>
    <row r="2939" spans="4:4" x14ac:dyDescent="0.25">
      <c r="D2939" s="228"/>
    </row>
    <row r="2940" spans="4:4" x14ac:dyDescent="0.25">
      <c r="D2940" s="228"/>
    </row>
    <row r="2941" spans="4:4" x14ac:dyDescent="0.25">
      <c r="D2941" s="228"/>
    </row>
    <row r="2942" spans="4:4" x14ac:dyDescent="0.25">
      <c r="D2942" s="228"/>
    </row>
    <row r="2943" spans="4:4" x14ac:dyDescent="0.25">
      <c r="D2943" s="228"/>
    </row>
    <row r="2944" spans="4:4" x14ac:dyDescent="0.25">
      <c r="D2944" s="228"/>
    </row>
    <row r="2945" spans="4:4" x14ac:dyDescent="0.25">
      <c r="D2945" s="228"/>
    </row>
    <row r="2946" spans="4:4" x14ac:dyDescent="0.25">
      <c r="D2946" s="228"/>
    </row>
    <row r="2947" spans="4:4" x14ac:dyDescent="0.25">
      <c r="D2947" s="228"/>
    </row>
    <row r="2948" spans="4:4" x14ac:dyDescent="0.25">
      <c r="D2948" s="228"/>
    </row>
    <row r="2949" spans="4:4" x14ac:dyDescent="0.25">
      <c r="D2949" s="228"/>
    </row>
    <row r="2950" spans="4:4" x14ac:dyDescent="0.25">
      <c r="D2950" s="228"/>
    </row>
    <row r="2951" spans="4:4" x14ac:dyDescent="0.25">
      <c r="D2951" s="228"/>
    </row>
    <row r="2952" spans="4:4" x14ac:dyDescent="0.25">
      <c r="D2952" s="228"/>
    </row>
    <row r="2953" spans="4:4" x14ac:dyDescent="0.25">
      <c r="D2953" s="228"/>
    </row>
    <row r="2954" spans="4:4" x14ac:dyDescent="0.25">
      <c r="D2954" s="228"/>
    </row>
    <row r="2955" spans="4:4" x14ac:dyDescent="0.25">
      <c r="D2955" s="228"/>
    </row>
    <row r="2956" spans="4:4" x14ac:dyDescent="0.25">
      <c r="D2956" s="228"/>
    </row>
    <row r="2957" spans="4:4" x14ac:dyDescent="0.25">
      <c r="D2957" s="228"/>
    </row>
    <row r="2958" spans="4:4" x14ac:dyDescent="0.25">
      <c r="D2958" s="228"/>
    </row>
    <row r="2959" spans="4:4" x14ac:dyDescent="0.25">
      <c r="D2959" s="228"/>
    </row>
    <row r="2960" spans="4:4" x14ac:dyDescent="0.25">
      <c r="D2960" s="228"/>
    </row>
    <row r="2961" spans="4:4" x14ac:dyDescent="0.25">
      <c r="D2961" s="228"/>
    </row>
    <row r="2962" spans="4:4" x14ac:dyDescent="0.25">
      <c r="D2962" s="228"/>
    </row>
    <row r="2963" spans="4:4" x14ac:dyDescent="0.25">
      <c r="D2963" s="228"/>
    </row>
    <row r="2964" spans="4:4" x14ac:dyDescent="0.25">
      <c r="D2964" s="228"/>
    </row>
    <row r="2965" spans="4:4" x14ac:dyDescent="0.25">
      <c r="D2965" s="228"/>
    </row>
    <row r="2966" spans="4:4" x14ac:dyDescent="0.25">
      <c r="D2966" s="228"/>
    </row>
    <row r="2967" spans="4:4" x14ac:dyDescent="0.25">
      <c r="D2967" s="228"/>
    </row>
    <row r="2968" spans="4:4" x14ac:dyDescent="0.25">
      <c r="D2968" s="228"/>
    </row>
    <row r="2969" spans="4:4" x14ac:dyDescent="0.25">
      <c r="D2969" s="228"/>
    </row>
    <row r="2970" spans="4:4" x14ac:dyDescent="0.25">
      <c r="D2970" s="228"/>
    </row>
    <row r="2971" spans="4:4" x14ac:dyDescent="0.25">
      <c r="D2971" s="228"/>
    </row>
    <row r="2972" spans="4:4" x14ac:dyDescent="0.25">
      <c r="D2972" s="228"/>
    </row>
    <row r="2973" spans="4:4" x14ac:dyDescent="0.25">
      <c r="D2973" s="228"/>
    </row>
    <row r="2974" spans="4:4" x14ac:dyDescent="0.25">
      <c r="D2974" s="228"/>
    </row>
    <row r="2975" spans="4:4" x14ac:dyDescent="0.25">
      <c r="D2975" s="228"/>
    </row>
    <row r="2976" spans="4:4" x14ac:dyDescent="0.25">
      <c r="D2976" s="228"/>
    </row>
    <row r="2977" spans="4:4" x14ac:dyDescent="0.25">
      <c r="D2977" s="228"/>
    </row>
    <row r="2978" spans="4:4" x14ac:dyDescent="0.25">
      <c r="D2978" s="228"/>
    </row>
    <row r="2979" spans="4:4" x14ac:dyDescent="0.25">
      <c r="D2979" s="228"/>
    </row>
    <row r="2980" spans="4:4" x14ac:dyDescent="0.25">
      <c r="D2980" s="228"/>
    </row>
    <row r="2981" spans="4:4" x14ac:dyDescent="0.25">
      <c r="D2981" s="228"/>
    </row>
    <row r="2982" spans="4:4" x14ac:dyDescent="0.25">
      <c r="D2982" s="228"/>
    </row>
    <row r="2983" spans="4:4" x14ac:dyDescent="0.25">
      <c r="D2983" s="228"/>
    </row>
    <row r="2984" spans="4:4" x14ac:dyDescent="0.25">
      <c r="D2984" s="228"/>
    </row>
    <row r="2985" spans="4:4" x14ac:dyDescent="0.25">
      <c r="D2985" s="228"/>
    </row>
    <row r="2986" spans="4:4" x14ac:dyDescent="0.25">
      <c r="D2986" s="228"/>
    </row>
    <row r="2987" spans="4:4" x14ac:dyDescent="0.25">
      <c r="D2987" s="228"/>
    </row>
    <row r="2988" spans="4:4" x14ac:dyDescent="0.25">
      <c r="D2988" s="228"/>
    </row>
    <row r="2989" spans="4:4" x14ac:dyDescent="0.25">
      <c r="D2989" s="228"/>
    </row>
    <row r="2990" spans="4:4" x14ac:dyDescent="0.25">
      <c r="D2990" s="228"/>
    </row>
    <row r="2991" spans="4:4" x14ac:dyDescent="0.25">
      <c r="D2991" s="228"/>
    </row>
    <row r="2992" spans="4:4" x14ac:dyDescent="0.25">
      <c r="D2992" s="228"/>
    </row>
    <row r="2993" spans="4:4" x14ac:dyDescent="0.25">
      <c r="D2993" s="228"/>
    </row>
    <row r="2994" spans="4:4" x14ac:dyDescent="0.25">
      <c r="D2994" s="228"/>
    </row>
    <row r="2995" spans="4:4" x14ac:dyDescent="0.25">
      <c r="D2995" s="228"/>
    </row>
    <row r="2996" spans="4:4" x14ac:dyDescent="0.25">
      <c r="D2996" s="228"/>
    </row>
    <row r="2997" spans="4:4" x14ac:dyDescent="0.25">
      <c r="D2997" s="228"/>
    </row>
    <row r="2998" spans="4:4" x14ac:dyDescent="0.25">
      <c r="D2998" s="228"/>
    </row>
    <row r="2999" spans="4:4" x14ac:dyDescent="0.25">
      <c r="D2999" s="228"/>
    </row>
    <row r="3000" spans="4:4" x14ac:dyDescent="0.25">
      <c r="D3000" s="228"/>
    </row>
    <row r="3001" spans="4:4" x14ac:dyDescent="0.25">
      <c r="D3001" s="228"/>
    </row>
    <row r="3002" spans="4:4" x14ac:dyDescent="0.25">
      <c r="D3002" s="228"/>
    </row>
    <row r="3003" spans="4:4" x14ac:dyDescent="0.25">
      <c r="D3003" s="228"/>
    </row>
    <row r="3004" spans="4:4" x14ac:dyDescent="0.25">
      <c r="D3004" s="228"/>
    </row>
    <row r="3005" spans="4:4" x14ac:dyDescent="0.25">
      <c r="D3005" s="228"/>
    </row>
    <row r="3006" spans="4:4" x14ac:dyDescent="0.25">
      <c r="D3006" s="228"/>
    </row>
    <row r="3007" spans="4:4" x14ac:dyDescent="0.25">
      <c r="D3007" s="228"/>
    </row>
    <row r="3008" spans="4:4" x14ac:dyDescent="0.25">
      <c r="D3008" s="228"/>
    </row>
    <row r="3009" spans="4:4" x14ac:dyDescent="0.25">
      <c r="D3009" s="228"/>
    </row>
    <row r="3010" spans="4:4" x14ac:dyDescent="0.25">
      <c r="D3010" s="228"/>
    </row>
    <row r="3011" spans="4:4" x14ac:dyDescent="0.25">
      <c r="D3011" s="228"/>
    </row>
    <row r="3012" spans="4:4" x14ac:dyDescent="0.25">
      <c r="D3012" s="228"/>
    </row>
    <row r="3013" spans="4:4" x14ac:dyDescent="0.25">
      <c r="D3013" s="228"/>
    </row>
    <row r="3014" spans="4:4" x14ac:dyDescent="0.25">
      <c r="D3014" s="228"/>
    </row>
    <row r="3015" spans="4:4" x14ac:dyDescent="0.25">
      <c r="D3015" s="228"/>
    </row>
    <row r="3016" spans="4:4" x14ac:dyDescent="0.25">
      <c r="D3016" s="228"/>
    </row>
    <row r="3017" spans="4:4" x14ac:dyDescent="0.25">
      <c r="D3017" s="228"/>
    </row>
    <row r="3018" spans="4:4" x14ac:dyDescent="0.25">
      <c r="D3018" s="228"/>
    </row>
    <row r="3019" spans="4:4" x14ac:dyDescent="0.25">
      <c r="D3019" s="228"/>
    </row>
    <row r="3020" spans="4:4" x14ac:dyDescent="0.25">
      <c r="D3020" s="228"/>
    </row>
    <row r="3021" spans="4:4" x14ac:dyDescent="0.25">
      <c r="D3021" s="228"/>
    </row>
    <row r="3022" spans="4:4" x14ac:dyDescent="0.25">
      <c r="D3022" s="228"/>
    </row>
    <row r="3023" spans="4:4" x14ac:dyDescent="0.25">
      <c r="D3023" s="228"/>
    </row>
    <row r="3024" spans="4:4" x14ac:dyDescent="0.25">
      <c r="D3024" s="228"/>
    </row>
    <row r="3025" spans="4:4" x14ac:dyDescent="0.25">
      <c r="D3025" s="228"/>
    </row>
    <row r="3026" spans="4:4" x14ac:dyDescent="0.25">
      <c r="D3026" s="228"/>
    </row>
    <row r="3027" spans="4:4" x14ac:dyDescent="0.25">
      <c r="D3027" s="228"/>
    </row>
    <row r="3028" spans="4:4" x14ac:dyDescent="0.25">
      <c r="D3028" s="228"/>
    </row>
    <row r="3029" spans="4:4" x14ac:dyDescent="0.25">
      <c r="D3029" s="228"/>
    </row>
    <row r="3030" spans="4:4" x14ac:dyDescent="0.25">
      <c r="D3030" s="228"/>
    </row>
    <row r="3031" spans="4:4" x14ac:dyDescent="0.25">
      <c r="D3031" s="228"/>
    </row>
    <row r="3032" spans="4:4" x14ac:dyDescent="0.25">
      <c r="D3032" s="228"/>
    </row>
    <row r="3033" spans="4:4" x14ac:dyDescent="0.25">
      <c r="D3033" s="228"/>
    </row>
    <row r="3034" spans="4:4" x14ac:dyDescent="0.25">
      <c r="D3034" s="228"/>
    </row>
    <row r="3035" spans="4:4" x14ac:dyDescent="0.25">
      <c r="D3035" s="228"/>
    </row>
    <row r="3036" spans="4:4" x14ac:dyDescent="0.25">
      <c r="D3036" s="228"/>
    </row>
    <row r="3037" spans="4:4" x14ac:dyDescent="0.25">
      <c r="D3037" s="228"/>
    </row>
    <row r="3038" spans="4:4" x14ac:dyDescent="0.25">
      <c r="D3038" s="228"/>
    </row>
    <row r="3039" spans="4:4" x14ac:dyDescent="0.25">
      <c r="D3039" s="228"/>
    </row>
    <row r="3040" spans="4:4" x14ac:dyDescent="0.25">
      <c r="D3040" s="228"/>
    </row>
    <row r="3041" spans="4:4" x14ac:dyDescent="0.25">
      <c r="D3041" s="228"/>
    </row>
    <row r="3042" spans="4:4" x14ac:dyDescent="0.25">
      <c r="D3042" s="228"/>
    </row>
    <row r="3043" spans="4:4" x14ac:dyDescent="0.25">
      <c r="D3043" s="228"/>
    </row>
    <row r="3044" spans="4:4" x14ac:dyDescent="0.25">
      <c r="D3044" s="228"/>
    </row>
    <row r="3045" spans="4:4" x14ac:dyDescent="0.25">
      <c r="D3045" s="228"/>
    </row>
    <row r="3046" spans="4:4" x14ac:dyDescent="0.25">
      <c r="D3046" s="228"/>
    </row>
    <row r="3047" spans="4:4" x14ac:dyDescent="0.25">
      <c r="D3047" s="228"/>
    </row>
    <row r="3048" spans="4:4" x14ac:dyDescent="0.25">
      <c r="D3048" s="228"/>
    </row>
    <row r="3049" spans="4:4" x14ac:dyDescent="0.25">
      <c r="D3049" s="228"/>
    </row>
    <row r="3050" spans="4:4" x14ac:dyDescent="0.25">
      <c r="D3050" s="228"/>
    </row>
    <row r="3051" spans="4:4" x14ac:dyDescent="0.25">
      <c r="D3051" s="228"/>
    </row>
    <row r="3052" spans="4:4" x14ac:dyDescent="0.25">
      <c r="D3052" s="228"/>
    </row>
    <row r="3053" spans="4:4" x14ac:dyDescent="0.25">
      <c r="D3053" s="228"/>
    </row>
    <row r="3054" spans="4:4" x14ac:dyDescent="0.25">
      <c r="D3054" s="228"/>
    </row>
    <row r="3055" spans="4:4" x14ac:dyDescent="0.25">
      <c r="D3055" s="228"/>
    </row>
    <row r="3056" spans="4:4" x14ac:dyDescent="0.25">
      <c r="D3056" s="228"/>
    </row>
    <row r="3057" spans="4:4" x14ac:dyDescent="0.25">
      <c r="D3057" s="228"/>
    </row>
    <row r="3058" spans="4:4" x14ac:dyDescent="0.25">
      <c r="D3058" s="228"/>
    </row>
    <row r="3059" spans="4:4" x14ac:dyDescent="0.25">
      <c r="D3059" s="228"/>
    </row>
    <row r="3060" spans="4:4" x14ac:dyDescent="0.25">
      <c r="D3060" s="228"/>
    </row>
    <row r="3061" spans="4:4" x14ac:dyDescent="0.25">
      <c r="D3061" s="228"/>
    </row>
    <row r="3062" spans="4:4" x14ac:dyDescent="0.25">
      <c r="D3062" s="228"/>
    </row>
    <row r="3063" spans="4:4" x14ac:dyDescent="0.25">
      <c r="D3063" s="228"/>
    </row>
    <row r="3064" spans="4:4" x14ac:dyDescent="0.25">
      <c r="D3064" s="228"/>
    </row>
    <row r="3065" spans="4:4" x14ac:dyDescent="0.25">
      <c r="D3065" s="228"/>
    </row>
    <row r="3066" spans="4:4" x14ac:dyDescent="0.25">
      <c r="D3066" s="228"/>
    </row>
    <row r="3067" spans="4:4" x14ac:dyDescent="0.25">
      <c r="D3067" s="228"/>
    </row>
    <row r="3068" spans="4:4" x14ac:dyDescent="0.25">
      <c r="D3068" s="228"/>
    </row>
    <row r="3069" spans="4:4" x14ac:dyDescent="0.25">
      <c r="D3069" s="228"/>
    </row>
    <row r="3070" spans="4:4" x14ac:dyDescent="0.25">
      <c r="D3070" s="228"/>
    </row>
    <row r="3071" spans="4:4" x14ac:dyDescent="0.25">
      <c r="D3071" s="228"/>
    </row>
    <row r="3072" spans="4:4" x14ac:dyDescent="0.25">
      <c r="D3072" s="228"/>
    </row>
    <row r="3073" spans="4:4" x14ac:dyDescent="0.25">
      <c r="D3073" s="228"/>
    </row>
    <row r="3074" spans="4:4" x14ac:dyDescent="0.25">
      <c r="D3074" s="228"/>
    </row>
    <row r="3075" spans="4:4" x14ac:dyDescent="0.25">
      <c r="D3075" s="228"/>
    </row>
    <row r="3076" spans="4:4" x14ac:dyDescent="0.25">
      <c r="D3076" s="228"/>
    </row>
    <row r="3077" spans="4:4" x14ac:dyDescent="0.25">
      <c r="D3077" s="228"/>
    </row>
    <row r="3078" spans="4:4" x14ac:dyDescent="0.25">
      <c r="D3078" s="228"/>
    </row>
    <row r="3079" spans="4:4" x14ac:dyDescent="0.25">
      <c r="D3079" s="228"/>
    </row>
    <row r="3080" spans="4:4" x14ac:dyDescent="0.25">
      <c r="D3080" s="228"/>
    </row>
    <row r="3081" spans="4:4" x14ac:dyDescent="0.25">
      <c r="D3081" s="228"/>
    </row>
    <row r="3082" spans="4:4" x14ac:dyDescent="0.25">
      <c r="D3082" s="228"/>
    </row>
    <row r="3083" spans="4:4" x14ac:dyDescent="0.25">
      <c r="D3083" s="228"/>
    </row>
    <row r="3084" spans="4:4" x14ac:dyDescent="0.25">
      <c r="D3084" s="228"/>
    </row>
    <row r="3085" spans="4:4" x14ac:dyDescent="0.25">
      <c r="D3085" s="228"/>
    </row>
    <row r="3086" spans="4:4" x14ac:dyDescent="0.25">
      <c r="D3086" s="228"/>
    </row>
    <row r="3087" spans="4:4" x14ac:dyDescent="0.25">
      <c r="D3087" s="228"/>
    </row>
    <row r="3088" spans="4:4" x14ac:dyDescent="0.25">
      <c r="D3088" s="228"/>
    </row>
    <row r="3089" spans="4:4" x14ac:dyDescent="0.25">
      <c r="D3089" s="228"/>
    </row>
    <row r="3090" spans="4:4" x14ac:dyDescent="0.25">
      <c r="D3090" s="228"/>
    </row>
    <row r="3091" spans="4:4" x14ac:dyDescent="0.25">
      <c r="D3091" s="228"/>
    </row>
    <row r="3092" spans="4:4" x14ac:dyDescent="0.25">
      <c r="D3092" s="228"/>
    </row>
    <row r="3093" spans="4:4" x14ac:dyDescent="0.25">
      <c r="D3093" s="228"/>
    </row>
    <row r="3094" spans="4:4" x14ac:dyDescent="0.25">
      <c r="D3094" s="228"/>
    </row>
    <row r="3095" spans="4:4" x14ac:dyDescent="0.25">
      <c r="D3095" s="228"/>
    </row>
    <row r="3096" spans="4:4" x14ac:dyDescent="0.25">
      <c r="D3096" s="228"/>
    </row>
    <row r="3097" spans="4:4" x14ac:dyDescent="0.25">
      <c r="D3097" s="228"/>
    </row>
    <row r="3098" spans="4:4" x14ac:dyDescent="0.25">
      <c r="D3098" s="228"/>
    </row>
    <row r="3099" spans="4:4" x14ac:dyDescent="0.25">
      <c r="D3099" s="228"/>
    </row>
    <row r="3100" spans="4:4" x14ac:dyDescent="0.25">
      <c r="D3100" s="228"/>
    </row>
    <row r="3101" spans="4:4" x14ac:dyDescent="0.25">
      <c r="D3101" s="228"/>
    </row>
    <row r="3102" spans="4:4" x14ac:dyDescent="0.25">
      <c r="D3102" s="228"/>
    </row>
    <row r="3103" spans="4:4" x14ac:dyDescent="0.25">
      <c r="D3103" s="228"/>
    </row>
    <row r="3104" spans="4:4" x14ac:dyDescent="0.25">
      <c r="D3104" s="228"/>
    </row>
    <row r="3105" spans="4:4" x14ac:dyDescent="0.25">
      <c r="D3105" s="228"/>
    </row>
    <row r="3106" spans="4:4" x14ac:dyDescent="0.25">
      <c r="D3106" s="228"/>
    </row>
    <row r="3107" spans="4:4" x14ac:dyDescent="0.25">
      <c r="D3107" s="228"/>
    </row>
    <row r="3108" spans="4:4" x14ac:dyDescent="0.25">
      <c r="D3108" s="228"/>
    </row>
    <row r="3109" spans="4:4" x14ac:dyDescent="0.25">
      <c r="D3109" s="228"/>
    </row>
    <row r="3110" spans="4:4" x14ac:dyDescent="0.25">
      <c r="D3110" s="228"/>
    </row>
    <row r="3111" spans="4:4" x14ac:dyDescent="0.25">
      <c r="D3111" s="228"/>
    </row>
    <row r="3112" spans="4:4" x14ac:dyDescent="0.25">
      <c r="D3112" s="228"/>
    </row>
    <row r="3113" spans="4:4" x14ac:dyDescent="0.25">
      <c r="D3113" s="228"/>
    </row>
    <row r="3114" spans="4:4" x14ac:dyDescent="0.25">
      <c r="D3114" s="228"/>
    </row>
    <row r="3115" spans="4:4" x14ac:dyDescent="0.25">
      <c r="D3115" s="228"/>
    </row>
    <row r="3116" spans="4:4" x14ac:dyDescent="0.25">
      <c r="D3116" s="228"/>
    </row>
    <row r="3117" spans="4:4" x14ac:dyDescent="0.25">
      <c r="D3117" s="228"/>
    </row>
    <row r="3118" spans="4:4" x14ac:dyDescent="0.25">
      <c r="D3118" s="228"/>
    </row>
    <row r="3119" spans="4:4" x14ac:dyDescent="0.25">
      <c r="D3119" s="228"/>
    </row>
    <row r="3120" spans="4:4" x14ac:dyDescent="0.25">
      <c r="D3120" s="228"/>
    </row>
    <row r="3121" spans="4:4" x14ac:dyDescent="0.25">
      <c r="D3121" s="228"/>
    </row>
    <row r="3122" spans="4:4" x14ac:dyDescent="0.25">
      <c r="D3122" s="228"/>
    </row>
    <row r="3123" spans="4:4" x14ac:dyDescent="0.25">
      <c r="D3123" s="228"/>
    </row>
    <row r="3124" spans="4:4" x14ac:dyDescent="0.25">
      <c r="D3124" s="228"/>
    </row>
    <row r="3125" spans="4:4" x14ac:dyDescent="0.25">
      <c r="D3125" s="228"/>
    </row>
    <row r="3126" spans="4:4" x14ac:dyDescent="0.25">
      <c r="D3126" s="228"/>
    </row>
    <row r="3127" spans="4:4" x14ac:dyDescent="0.25">
      <c r="D3127" s="228"/>
    </row>
    <row r="3128" spans="4:4" x14ac:dyDescent="0.25">
      <c r="D3128" s="228"/>
    </row>
    <row r="3129" spans="4:4" x14ac:dyDescent="0.25">
      <c r="D3129" s="228"/>
    </row>
    <row r="3130" spans="4:4" x14ac:dyDescent="0.25">
      <c r="D3130" s="228"/>
    </row>
    <row r="3131" spans="4:4" x14ac:dyDescent="0.25">
      <c r="D3131" s="228"/>
    </row>
    <row r="3132" spans="4:4" x14ac:dyDescent="0.25">
      <c r="D3132" s="228"/>
    </row>
    <row r="3133" spans="4:4" x14ac:dyDescent="0.25">
      <c r="D3133" s="228"/>
    </row>
    <row r="3134" spans="4:4" x14ac:dyDescent="0.25">
      <c r="D3134" s="228"/>
    </row>
    <row r="3135" spans="4:4" x14ac:dyDescent="0.25">
      <c r="D3135" s="228"/>
    </row>
    <row r="3136" spans="4:4" x14ac:dyDescent="0.25">
      <c r="D3136" s="228"/>
    </row>
    <row r="3137" spans="4:4" x14ac:dyDescent="0.25">
      <c r="D3137" s="228"/>
    </row>
    <row r="3138" spans="4:4" x14ac:dyDescent="0.25">
      <c r="D3138" s="228"/>
    </row>
    <row r="3139" spans="4:4" x14ac:dyDescent="0.25">
      <c r="D3139" s="228"/>
    </row>
    <row r="3140" spans="4:4" x14ac:dyDescent="0.25">
      <c r="D3140" s="228"/>
    </row>
    <row r="3141" spans="4:4" x14ac:dyDescent="0.25">
      <c r="D3141" s="228"/>
    </row>
    <row r="3142" spans="4:4" x14ac:dyDescent="0.25">
      <c r="D3142" s="228"/>
    </row>
    <row r="3143" spans="4:4" x14ac:dyDescent="0.25">
      <c r="D3143" s="228"/>
    </row>
    <row r="3144" spans="4:4" x14ac:dyDescent="0.25">
      <c r="D3144" s="228"/>
    </row>
    <row r="3145" spans="4:4" x14ac:dyDescent="0.25">
      <c r="D3145" s="228"/>
    </row>
    <row r="3146" spans="4:4" x14ac:dyDescent="0.25">
      <c r="D3146" s="228"/>
    </row>
    <row r="3147" spans="4:4" x14ac:dyDescent="0.25">
      <c r="D3147" s="228"/>
    </row>
    <row r="3148" spans="4:4" x14ac:dyDescent="0.25">
      <c r="D3148" s="228"/>
    </row>
    <row r="3149" spans="4:4" x14ac:dyDescent="0.25">
      <c r="D3149" s="228"/>
    </row>
    <row r="3150" spans="4:4" x14ac:dyDescent="0.25">
      <c r="D3150" s="228"/>
    </row>
    <row r="3151" spans="4:4" x14ac:dyDescent="0.25">
      <c r="D3151" s="228"/>
    </row>
    <row r="3152" spans="4:4" x14ac:dyDescent="0.25">
      <c r="D3152" s="228"/>
    </row>
    <row r="3153" spans="4:4" x14ac:dyDescent="0.25">
      <c r="D3153" s="228"/>
    </row>
    <row r="3154" spans="4:4" x14ac:dyDescent="0.25">
      <c r="D3154" s="228"/>
    </row>
    <row r="3155" spans="4:4" x14ac:dyDescent="0.25">
      <c r="D3155" s="228"/>
    </row>
    <row r="3156" spans="4:4" x14ac:dyDescent="0.25">
      <c r="D3156" s="228"/>
    </row>
    <row r="3157" spans="4:4" x14ac:dyDescent="0.25">
      <c r="D3157" s="228"/>
    </row>
    <row r="3158" spans="4:4" x14ac:dyDescent="0.25">
      <c r="D3158" s="228"/>
    </row>
    <row r="3159" spans="4:4" x14ac:dyDescent="0.25">
      <c r="D3159" s="228"/>
    </row>
    <row r="3160" spans="4:4" x14ac:dyDescent="0.25">
      <c r="D3160" s="228"/>
    </row>
    <row r="3161" spans="4:4" x14ac:dyDescent="0.25">
      <c r="D3161" s="228"/>
    </row>
    <row r="3162" spans="4:4" x14ac:dyDescent="0.25">
      <c r="D3162" s="228"/>
    </row>
    <row r="3163" spans="4:4" x14ac:dyDescent="0.25">
      <c r="D3163" s="228"/>
    </row>
    <row r="3164" spans="4:4" x14ac:dyDescent="0.25">
      <c r="D3164" s="228"/>
    </row>
    <row r="3165" spans="4:4" x14ac:dyDescent="0.25">
      <c r="D3165" s="228"/>
    </row>
    <row r="3166" spans="4:4" x14ac:dyDescent="0.25">
      <c r="D3166" s="228"/>
    </row>
    <row r="3167" spans="4:4" x14ac:dyDescent="0.25">
      <c r="D3167" s="228"/>
    </row>
    <row r="3168" spans="4:4" x14ac:dyDescent="0.25">
      <c r="D3168" s="228"/>
    </row>
    <row r="3169" spans="4:4" x14ac:dyDescent="0.25">
      <c r="D3169" s="228"/>
    </row>
    <row r="3170" spans="4:4" x14ac:dyDescent="0.25">
      <c r="D3170" s="228"/>
    </row>
    <row r="3171" spans="4:4" x14ac:dyDescent="0.25">
      <c r="D3171" s="228"/>
    </row>
    <row r="3172" spans="4:4" x14ac:dyDescent="0.25">
      <c r="D3172" s="228"/>
    </row>
    <row r="3173" spans="4:4" x14ac:dyDescent="0.25">
      <c r="D3173" s="228"/>
    </row>
    <row r="3174" spans="4:4" x14ac:dyDescent="0.25">
      <c r="D3174" s="228"/>
    </row>
    <row r="3175" spans="4:4" x14ac:dyDescent="0.25">
      <c r="D3175" s="228"/>
    </row>
    <row r="3176" spans="4:4" x14ac:dyDescent="0.25">
      <c r="D3176" s="228"/>
    </row>
    <row r="3177" spans="4:4" x14ac:dyDescent="0.25">
      <c r="D3177" s="228"/>
    </row>
    <row r="3178" spans="4:4" x14ac:dyDescent="0.25">
      <c r="D3178" s="228"/>
    </row>
    <row r="3179" spans="4:4" x14ac:dyDescent="0.25">
      <c r="D3179" s="228"/>
    </row>
    <row r="3180" spans="4:4" x14ac:dyDescent="0.25">
      <c r="D3180" s="228"/>
    </row>
    <row r="3181" spans="4:4" x14ac:dyDescent="0.25">
      <c r="D3181" s="228"/>
    </row>
    <row r="3182" spans="4:4" x14ac:dyDescent="0.25">
      <c r="D3182" s="228"/>
    </row>
    <row r="3183" spans="4:4" x14ac:dyDescent="0.25">
      <c r="D3183" s="228"/>
    </row>
    <row r="3184" spans="4:4" x14ac:dyDescent="0.25">
      <c r="D3184" s="228"/>
    </row>
    <row r="3185" spans="4:4" x14ac:dyDescent="0.25">
      <c r="D3185" s="228"/>
    </row>
    <row r="3186" spans="4:4" x14ac:dyDescent="0.25">
      <c r="D3186" s="228"/>
    </row>
    <row r="3187" spans="4:4" x14ac:dyDescent="0.25">
      <c r="D3187" s="228"/>
    </row>
    <row r="3188" spans="4:4" x14ac:dyDescent="0.25">
      <c r="D3188" s="228"/>
    </row>
    <row r="3189" spans="4:4" x14ac:dyDescent="0.25">
      <c r="D3189" s="228"/>
    </row>
    <row r="3190" spans="4:4" x14ac:dyDescent="0.25">
      <c r="D3190" s="228"/>
    </row>
    <row r="3191" spans="4:4" x14ac:dyDescent="0.25">
      <c r="D3191" s="228"/>
    </row>
    <row r="3192" spans="4:4" x14ac:dyDescent="0.25">
      <c r="D3192" s="228"/>
    </row>
    <row r="3193" spans="4:4" x14ac:dyDescent="0.25">
      <c r="D3193" s="228"/>
    </row>
    <row r="3194" spans="4:4" x14ac:dyDescent="0.25">
      <c r="D3194" s="228"/>
    </row>
    <row r="3195" spans="4:4" x14ac:dyDescent="0.25">
      <c r="D3195" s="228"/>
    </row>
    <row r="3196" spans="4:4" x14ac:dyDescent="0.25">
      <c r="D3196" s="228"/>
    </row>
    <row r="3197" spans="4:4" x14ac:dyDescent="0.25">
      <c r="D3197" s="228"/>
    </row>
    <row r="3198" spans="4:4" x14ac:dyDescent="0.25">
      <c r="D3198" s="228"/>
    </row>
    <row r="3199" spans="4:4" x14ac:dyDescent="0.25">
      <c r="D3199" s="228"/>
    </row>
    <row r="3200" spans="4:4" x14ac:dyDescent="0.25">
      <c r="D3200" s="228"/>
    </row>
    <row r="3201" spans="4:4" x14ac:dyDescent="0.25">
      <c r="D3201" s="228"/>
    </row>
    <row r="3202" spans="4:4" x14ac:dyDescent="0.25">
      <c r="D3202" s="228"/>
    </row>
    <row r="3203" spans="4:4" x14ac:dyDescent="0.25">
      <c r="D3203" s="228"/>
    </row>
    <row r="3204" spans="4:4" x14ac:dyDescent="0.25">
      <c r="D3204" s="228"/>
    </row>
    <row r="3205" spans="4:4" x14ac:dyDescent="0.25">
      <c r="D3205" s="228"/>
    </row>
    <row r="3206" spans="4:4" x14ac:dyDescent="0.25">
      <c r="D3206" s="228"/>
    </row>
    <row r="3207" spans="4:4" x14ac:dyDescent="0.25">
      <c r="D3207" s="228"/>
    </row>
    <row r="3208" spans="4:4" x14ac:dyDescent="0.25">
      <c r="D3208" s="228"/>
    </row>
    <row r="3209" spans="4:4" x14ac:dyDescent="0.25">
      <c r="D3209" s="228"/>
    </row>
    <row r="3210" spans="4:4" x14ac:dyDescent="0.25">
      <c r="D3210" s="228"/>
    </row>
    <row r="3211" spans="4:4" x14ac:dyDescent="0.25">
      <c r="D3211" s="228"/>
    </row>
    <row r="3212" spans="4:4" x14ac:dyDescent="0.25">
      <c r="D3212" s="228"/>
    </row>
    <row r="3213" spans="4:4" x14ac:dyDescent="0.25">
      <c r="D3213" s="228"/>
    </row>
    <row r="3214" spans="4:4" x14ac:dyDescent="0.25">
      <c r="D3214" s="228"/>
    </row>
    <row r="3215" spans="4:4" x14ac:dyDescent="0.25">
      <c r="D3215" s="228"/>
    </row>
    <row r="3216" spans="4:4" x14ac:dyDescent="0.25">
      <c r="D3216" s="228"/>
    </row>
    <row r="3217" spans="4:4" x14ac:dyDescent="0.25">
      <c r="D3217" s="228"/>
    </row>
    <row r="3218" spans="4:4" x14ac:dyDescent="0.25">
      <c r="D3218" s="228"/>
    </row>
    <row r="3219" spans="4:4" x14ac:dyDescent="0.25">
      <c r="D3219" s="228"/>
    </row>
    <row r="3220" spans="4:4" x14ac:dyDescent="0.25">
      <c r="D3220" s="228"/>
    </row>
    <row r="3221" spans="4:4" x14ac:dyDescent="0.25">
      <c r="D3221" s="228"/>
    </row>
    <row r="3222" spans="4:4" x14ac:dyDescent="0.25">
      <c r="D3222" s="228"/>
    </row>
    <row r="3223" spans="4:4" x14ac:dyDescent="0.25">
      <c r="D3223" s="228"/>
    </row>
    <row r="3224" spans="4:4" x14ac:dyDescent="0.25">
      <c r="D3224" s="228"/>
    </row>
    <row r="3225" spans="4:4" x14ac:dyDescent="0.25">
      <c r="D3225" s="228"/>
    </row>
    <row r="3226" spans="4:4" x14ac:dyDescent="0.25">
      <c r="D3226" s="228"/>
    </row>
    <row r="3227" spans="4:4" x14ac:dyDescent="0.25">
      <c r="D3227" s="228"/>
    </row>
    <row r="3228" spans="4:4" x14ac:dyDescent="0.25">
      <c r="D3228" s="228"/>
    </row>
    <row r="3229" spans="4:4" x14ac:dyDescent="0.25">
      <c r="D3229" s="228"/>
    </row>
    <row r="3230" spans="4:4" x14ac:dyDescent="0.25">
      <c r="D3230" s="228"/>
    </row>
    <row r="3231" spans="4:4" x14ac:dyDescent="0.25">
      <c r="D3231" s="228"/>
    </row>
    <row r="3232" spans="4:4" x14ac:dyDescent="0.25">
      <c r="D3232" s="228"/>
    </row>
    <row r="3233" spans="4:4" x14ac:dyDescent="0.25">
      <c r="D3233" s="228"/>
    </row>
    <row r="3234" spans="4:4" x14ac:dyDescent="0.25">
      <c r="D3234" s="228"/>
    </row>
    <row r="3235" spans="4:4" x14ac:dyDescent="0.25">
      <c r="D3235" s="228"/>
    </row>
    <row r="3236" spans="4:4" x14ac:dyDescent="0.25">
      <c r="D3236" s="228"/>
    </row>
    <row r="3237" spans="4:4" x14ac:dyDescent="0.25">
      <c r="D3237" s="228"/>
    </row>
    <row r="3238" spans="4:4" x14ac:dyDescent="0.25">
      <c r="D3238" s="228"/>
    </row>
    <row r="3239" spans="4:4" x14ac:dyDescent="0.25">
      <c r="D3239" s="228"/>
    </row>
    <row r="3240" spans="4:4" x14ac:dyDescent="0.25">
      <c r="D3240" s="228"/>
    </row>
    <row r="3241" spans="4:4" x14ac:dyDescent="0.25">
      <c r="D3241" s="228"/>
    </row>
    <row r="3242" spans="4:4" x14ac:dyDescent="0.25">
      <c r="D3242" s="228"/>
    </row>
    <row r="3243" spans="4:4" x14ac:dyDescent="0.25">
      <c r="D3243" s="228"/>
    </row>
    <row r="3244" spans="4:4" x14ac:dyDescent="0.25">
      <c r="D3244" s="228"/>
    </row>
    <row r="3245" spans="4:4" x14ac:dyDescent="0.25">
      <c r="D3245" s="228"/>
    </row>
    <row r="3246" spans="4:4" x14ac:dyDescent="0.25">
      <c r="D3246" s="228"/>
    </row>
    <row r="3247" spans="4:4" x14ac:dyDescent="0.25">
      <c r="D3247" s="228"/>
    </row>
    <row r="3248" spans="4:4" x14ac:dyDescent="0.25">
      <c r="D3248" s="228"/>
    </row>
    <row r="3249" spans="4:4" x14ac:dyDescent="0.25">
      <c r="D3249" s="228"/>
    </row>
    <row r="3250" spans="4:4" x14ac:dyDescent="0.25">
      <c r="D3250" s="228"/>
    </row>
    <row r="3251" spans="4:4" x14ac:dyDescent="0.25">
      <c r="D3251" s="228"/>
    </row>
    <row r="3252" spans="4:4" x14ac:dyDescent="0.25">
      <c r="D3252" s="228"/>
    </row>
    <row r="3253" spans="4:4" x14ac:dyDescent="0.25">
      <c r="D3253" s="228"/>
    </row>
    <row r="3254" spans="4:4" x14ac:dyDescent="0.25">
      <c r="D3254" s="228"/>
    </row>
    <row r="3255" spans="4:4" x14ac:dyDescent="0.25">
      <c r="D3255" s="228"/>
    </row>
    <row r="3256" spans="4:4" x14ac:dyDescent="0.25">
      <c r="D3256" s="228"/>
    </row>
    <row r="3257" spans="4:4" x14ac:dyDescent="0.25">
      <c r="D3257" s="228"/>
    </row>
    <row r="3258" spans="4:4" x14ac:dyDescent="0.25">
      <c r="D3258" s="228"/>
    </row>
    <row r="3259" spans="4:4" x14ac:dyDescent="0.25">
      <c r="D3259" s="228"/>
    </row>
    <row r="3260" spans="4:4" x14ac:dyDescent="0.25">
      <c r="D3260" s="228"/>
    </row>
    <row r="3261" spans="4:4" x14ac:dyDescent="0.25">
      <c r="D3261" s="228"/>
    </row>
    <row r="3262" spans="4:4" x14ac:dyDescent="0.25">
      <c r="D3262" s="228"/>
    </row>
    <row r="3263" spans="4:4" x14ac:dyDescent="0.25">
      <c r="D3263" s="228"/>
    </row>
    <row r="3264" spans="4:4" x14ac:dyDescent="0.25">
      <c r="D3264" s="228"/>
    </row>
    <row r="3265" spans="4:4" x14ac:dyDescent="0.25">
      <c r="D3265" s="228"/>
    </row>
    <row r="3266" spans="4:4" x14ac:dyDescent="0.25">
      <c r="D3266" s="228"/>
    </row>
    <row r="3267" spans="4:4" x14ac:dyDescent="0.25">
      <c r="D3267" s="228"/>
    </row>
    <row r="3268" spans="4:4" x14ac:dyDescent="0.25">
      <c r="D3268" s="228"/>
    </row>
    <row r="3269" spans="4:4" x14ac:dyDescent="0.25">
      <c r="D3269" s="228"/>
    </row>
    <row r="3270" spans="4:4" x14ac:dyDescent="0.25">
      <c r="D3270" s="228"/>
    </row>
    <row r="3271" spans="4:4" x14ac:dyDescent="0.25">
      <c r="D3271" s="228"/>
    </row>
    <row r="3272" spans="4:4" x14ac:dyDescent="0.25">
      <c r="D3272" s="228"/>
    </row>
    <row r="3273" spans="4:4" x14ac:dyDescent="0.25">
      <c r="D3273" s="228"/>
    </row>
    <row r="3274" spans="4:4" x14ac:dyDescent="0.25">
      <c r="D3274" s="228"/>
    </row>
    <row r="3275" spans="4:4" x14ac:dyDescent="0.25">
      <c r="D3275" s="228"/>
    </row>
    <row r="3276" spans="4:4" x14ac:dyDescent="0.25">
      <c r="D3276" s="228"/>
    </row>
    <row r="3277" spans="4:4" x14ac:dyDescent="0.25">
      <c r="D3277" s="228"/>
    </row>
    <row r="3278" spans="4:4" x14ac:dyDescent="0.25">
      <c r="D3278" s="228"/>
    </row>
    <row r="3279" spans="4:4" x14ac:dyDescent="0.25">
      <c r="D3279" s="228"/>
    </row>
    <row r="3280" spans="4:4" x14ac:dyDescent="0.25">
      <c r="D3280" s="228"/>
    </row>
    <row r="3281" spans="4:4" x14ac:dyDescent="0.25">
      <c r="D3281" s="228"/>
    </row>
    <row r="3282" spans="4:4" x14ac:dyDescent="0.25">
      <c r="D3282" s="228"/>
    </row>
    <row r="3283" spans="4:4" x14ac:dyDescent="0.25">
      <c r="D3283" s="228"/>
    </row>
    <row r="3284" spans="4:4" x14ac:dyDescent="0.25">
      <c r="D3284" s="228"/>
    </row>
    <row r="3285" spans="4:4" x14ac:dyDescent="0.25">
      <c r="D3285" s="228"/>
    </row>
    <row r="3286" spans="4:4" x14ac:dyDescent="0.25">
      <c r="D3286" s="228"/>
    </row>
    <row r="3287" spans="4:4" x14ac:dyDescent="0.25">
      <c r="D3287" s="228"/>
    </row>
    <row r="3288" spans="4:4" x14ac:dyDescent="0.25">
      <c r="D3288" s="228"/>
    </row>
    <row r="3289" spans="4:4" x14ac:dyDescent="0.25">
      <c r="D3289" s="228"/>
    </row>
    <row r="3290" spans="4:4" x14ac:dyDescent="0.25">
      <c r="D3290" s="228"/>
    </row>
    <row r="3291" spans="4:4" x14ac:dyDescent="0.25">
      <c r="D3291" s="228"/>
    </row>
    <row r="3292" spans="4:4" x14ac:dyDescent="0.25">
      <c r="D3292" s="228"/>
    </row>
    <row r="3293" spans="4:4" x14ac:dyDescent="0.25">
      <c r="D3293" s="228"/>
    </row>
    <row r="3294" spans="4:4" x14ac:dyDescent="0.25">
      <c r="D3294" s="228"/>
    </row>
    <row r="3295" spans="4:4" x14ac:dyDescent="0.25">
      <c r="D3295" s="228"/>
    </row>
    <row r="3296" spans="4:4" x14ac:dyDescent="0.25">
      <c r="D3296" s="228"/>
    </row>
    <row r="3297" spans="4:4" x14ac:dyDescent="0.25">
      <c r="D3297" s="228"/>
    </row>
    <row r="3298" spans="4:4" x14ac:dyDescent="0.25">
      <c r="D3298" s="228"/>
    </row>
    <row r="3299" spans="4:4" x14ac:dyDescent="0.25">
      <c r="D3299" s="228"/>
    </row>
    <row r="3300" spans="4:4" x14ac:dyDescent="0.25">
      <c r="D3300" s="228"/>
    </row>
    <row r="3301" spans="4:4" x14ac:dyDescent="0.25">
      <c r="D3301" s="228"/>
    </row>
    <row r="3302" spans="4:4" x14ac:dyDescent="0.25">
      <c r="D3302" s="228"/>
    </row>
    <row r="3303" spans="4:4" x14ac:dyDescent="0.25">
      <c r="D3303" s="228"/>
    </row>
    <row r="3304" spans="4:4" x14ac:dyDescent="0.25">
      <c r="D3304" s="228"/>
    </row>
    <row r="3305" spans="4:4" x14ac:dyDescent="0.25">
      <c r="D3305" s="228"/>
    </row>
    <row r="3306" spans="4:4" x14ac:dyDescent="0.25">
      <c r="D3306" s="228"/>
    </row>
    <row r="3307" spans="4:4" x14ac:dyDescent="0.25">
      <c r="D3307" s="228"/>
    </row>
    <row r="3308" spans="4:4" x14ac:dyDescent="0.25">
      <c r="D3308" s="228"/>
    </row>
    <row r="3309" spans="4:4" x14ac:dyDescent="0.25">
      <c r="D3309" s="228"/>
    </row>
    <row r="3310" spans="4:4" x14ac:dyDescent="0.25">
      <c r="D3310" s="228"/>
    </row>
    <row r="3311" spans="4:4" x14ac:dyDescent="0.25">
      <c r="D3311" s="228"/>
    </row>
    <row r="3312" spans="4:4" x14ac:dyDescent="0.25">
      <c r="D3312" s="228"/>
    </row>
    <row r="3313" spans="4:4" x14ac:dyDescent="0.25">
      <c r="D3313" s="228"/>
    </row>
    <row r="3314" spans="4:4" x14ac:dyDescent="0.25">
      <c r="D3314" s="228"/>
    </row>
    <row r="3315" spans="4:4" x14ac:dyDescent="0.25">
      <c r="D3315" s="228"/>
    </row>
    <row r="3316" spans="4:4" x14ac:dyDescent="0.25">
      <c r="D3316" s="228"/>
    </row>
    <row r="3317" spans="4:4" x14ac:dyDescent="0.25">
      <c r="D3317" s="228"/>
    </row>
    <row r="3318" spans="4:4" x14ac:dyDescent="0.25">
      <c r="D3318" s="228"/>
    </row>
    <row r="3319" spans="4:4" x14ac:dyDescent="0.25">
      <c r="D3319" s="228"/>
    </row>
    <row r="3320" spans="4:4" x14ac:dyDescent="0.25">
      <c r="D3320" s="228"/>
    </row>
    <row r="3321" spans="4:4" x14ac:dyDescent="0.25">
      <c r="D3321" s="228"/>
    </row>
    <row r="3322" spans="4:4" x14ac:dyDescent="0.25">
      <c r="D3322" s="228"/>
    </row>
    <row r="3323" spans="4:4" x14ac:dyDescent="0.25">
      <c r="D3323" s="228"/>
    </row>
    <row r="3324" spans="4:4" x14ac:dyDescent="0.25">
      <c r="D3324" s="228"/>
    </row>
    <row r="3325" spans="4:4" x14ac:dyDescent="0.25">
      <c r="D3325" s="228"/>
    </row>
    <row r="3326" spans="4:4" x14ac:dyDescent="0.25">
      <c r="D3326" s="228"/>
    </row>
    <row r="3327" spans="4:4" x14ac:dyDescent="0.25">
      <c r="D3327" s="228"/>
    </row>
    <row r="3328" spans="4:4" x14ac:dyDescent="0.25">
      <c r="D3328" s="228"/>
    </row>
    <row r="3329" spans="4:4" x14ac:dyDescent="0.25">
      <c r="D3329" s="228"/>
    </row>
    <row r="3330" spans="4:4" x14ac:dyDescent="0.25">
      <c r="D3330" s="228"/>
    </row>
    <row r="3331" spans="4:4" x14ac:dyDescent="0.25">
      <c r="D3331" s="228"/>
    </row>
    <row r="3332" spans="4:4" x14ac:dyDescent="0.25">
      <c r="D3332" s="228"/>
    </row>
    <row r="3333" spans="4:4" x14ac:dyDescent="0.25">
      <c r="D3333" s="228"/>
    </row>
    <row r="3334" spans="4:4" x14ac:dyDescent="0.25">
      <c r="D3334" s="228"/>
    </row>
    <row r="3335" spans="4:4" x14ac:dyDescent="0.25">
      <c r="D3335" s="228"/>
    </row>
    <row r="3336" spans="4:4" x14ac:dyDescent="0.25">
      <c r="D3336" s="228"/>
    </row>
    <row r="3337" spans="4:4" x14ac:dyDescent="0.25">
      <c r="D3337" s="228"/>
    </row>
    <row r="3338" spans="4:4" x14ac:dyDescent="0.25">
      <c r="D3338" s="228"/>
    </row>
    <row r="3339" spans="4:4" x14ac:dyDescent="0.25">
      <c r="D3339" s="228"/>
    </row>
    <row r="3340" spans="4:4" x14ac:dyDescent="0.25">
      <c r="D3340" s="228"/>
    </row>
    <row r="3341" spans="4:4" x14ac:dyDescent="0.25">
      <c r="D3341" s="228"/>
    </row>
    <row r="3342" spans="4:4" x14ac:dyDescent="0.25">
      <c r="D3342" s="228"/>
    </row>
    <row r="3343" spans="4:4" x14ac:dyDescent="0.25">
      <c r="D3343" s="228"/>
    </row>
    <row r="3344" spans="4:4" x14ac:dyDescent="0.25">
      <c r="D3344" s="228"/>
    </row>
    <row r="3345" spans="4:4" x14ac:dyDescent="0.25">
      <c r="D3345" s="228"/>
    </row>
    <row r="3346" spans="4:4" x14ac:dyDescent="0.25">
      <c r="D3346" s="228"/>
    </row>
    <row r="3347" spans="4:4" x14ac:dyDescent="0.25">
      <c r="D3347" s="228"/>
    </row>
    <row r="3348" spans="4:4" x14ac:dyDescent="0.25">
      <c r="D3348" s="228"/>
    </row>
    <row r="3349" spans="4:4" x14ac:dyDescent="0.25">
      <c r="D3349" s="228"/>
    </row>
    <row r="3350" spans="4:4" x14ac:dyDescent="0.25">
      <c r="D3350" s="228"/>
    </row>
    <row r="3351" spans="4:4" x14ac:dyDescent="0.25">
      <c r="D3351" s="228"/>
    </row>
    <row r="3352" spans="4:4" x14ac:dyDescent="0.25">
      <c r="D3352" s="228"/>
    </row>
    <row r="3353" spans="4:4" x14ac:dyDescent="0.25">
      <c r="D3353" s="228"/>
    </row>
    <row r="3354" spans="4:4" x14ac:dyDescent="0.25">
      <c r="D3354" s="228"/>
    </row>
    <row r="3355" spans="4:4" x14ac:dyDescent="0.25">
      <c r="D3355" s="228"/>
    </row>
    <row r="3356" spans="4:4" x14ac:dyDescent="0.25">
      <c r="D3356" s="228"/>
    </row>
    <row r="3357" spans="4:4" x14ac:dyDescent="0.25">
      <c r="D3357" s="228"/>
    </row>
    <row r="3358" spans="4:4" x14ac:dyDescent="0.25">
      <c r="D3358" s="228"/>
    </row>
    <row r="3359" spans="4:4" x14ac:dyDescent="0.25">
      <c r="D3359" s="228"/>
    </row>
    <row r="3360" spans="4:4" x14ac:dyDescent="0.25">
      <c r="D3360" s="228"/>
    </row>
    <row r="3361" spans="4:4" x14ac:dyDescent="0.25">
      <c r="D3361" s="228"/>
    </row>
    <row r="3362" spans="4:4" x14ac:dyDescent="0.25">
      <c r="D3362" s="228"/>
    </row>
    <row r="3363" spans="4:4" x14ac:dyDescent="0.25">
      <c r="D3363" s="228"/>
    </row>
    <row r="3364" spans="4:4" x14ac:dyDescent="0.25">
      <c r="D3364" s="228"/>
    </row>
    <row r="3365" spans="4:4" x14ac:dyDescent="0.25">
      <c r="D3365" s="228"/>
    </row>
    <row r="3366" spans="4:4" x14ac:dyDescent="0.25">
      <c r="D3366" s="228"/>
    </row>
    <row r="3367" spans="4:4" x14ac:dyDescent="0.25">
      <c r="D3367" s="228"/>
    </row>
    <row r="3368" spans="4:4" x14ac:dyDescent="0.25">
      <c r="D3368" s="228"/>
    </row>
    <row r="3369" spans="4:4" x14ac:dyDescent="0.25">
      <c r="D3369" s="228"/>
    </row>
    <row r="3370" spans="4:4" x14ac:dyDescent="0.25">
      <c r="D3370" s="228"/>
    </row>
    <row r="3371" spans="4:4" x14ac:dyDescent="0.25">
      <c r="D3371" s="228"/>
    </row>
    <row r="3372" spans="4:4" x14ac:dyDescent="0.25">
      <c r="D3372" s="228"/>
    </row>
    <row r="3373" spans="4:4" x14ac:dyDescent="0.25">
      <c r="D3373" s="228"/>
    </row>
    <row r="3374" spans="4:4" x14ac:dyDescent="0.25">
      <c r="D3374" s="228"/>
    </row>
    <row r="3375" spans="4:4" x14ac:dyDescent="0.25">
      <c r="D3375" s="228"/>
    </row>
    <row r="3376" spans="4:4" x14ac:dyDescent="0.25">
      <c r="D3376" s="228"/>
    </row>
    <row r="3377" spans="4:4" x14ac:dyDescent="0.25">
      <c r="D3377" s="228"/>
    </row>
    <row r="3378" spans="4:4" x14ac:dyDescent="0.25">
      <c r="D3378" s="228"/>
    </row>
    <row r="3379" spans="4:4" x14ac:dyDescent="0.25">
      <c r="D3379" s="228"/>
    </row>
    <row r="3380" spans="4:4" x14ac:dyDescent="0.25">
      <c r="D3380" s="228"/>
    </row>
    <row r="3381" spans="4:4" x14ac:dyDescent="0.25">
      <c r="D3381" s="228"/>
    </row>
    <row r="3382" spans="4:4" x14ac:dyDescent="0.25">
      <c r="D3382" s="228"/>
    </row>
    <row r="3383" spans="4:4" x14ac:dyDescent="0.25">
      <c r="D3383" s="228"/>
    </row>
    <row r="3384" spans="4:4" x14ac:dyDescent="0.25">
      <c r="D3384" s="228"/>
    </row>
    <row r="3385" spans="4:4" x14ac:dyDescent="0.25">
      <c r="D3385" s="228"/>
    </row>
    <row r="3386" spans="4:4" x14ac:dyDescent="0.25">
      <c r="D3386" s="228"/>
    </row>
    <row r="3387" spans="4:4" x14ac:dyDescent="0.25">
      <c r="D3387" s="228"/>
    </row>
    <row r="3388" spans="4:4" x14ac:dyDescent="0.25">
      <c r="D3388" s="228"/>
    </row>
    <row r="3389" spans="4:4" x14ac:dyDescent="0.25">
      <c r="D3389" s="228"/>
    </row>
    <row r="3390" spans="4:4" x14ac:dyDescent="0.25">
      <c r="D3390" s="228"/>
    </row>
    <row r="3391" spans="4:4" x14ac:dyDescent="0.25">
      <c r="D3391" s="228"/>
    </row>
    <row r="3392" spans="4:4" x14ac:dyDescent="0.25">
      <c r="D3392" s="228"/>
    </row>
    <row r="3393" spans="4:4" x14ac:dyDescent="0.25">
      <c r="D3393" s="228"/>
    </row>
    <row r="3394" spans="4:4" x14ac:dyDescent="0.25">
      <c r="D3394" s="228"/>
    </row>
    <row r="3395" spans="4:4" x14ac:dyDescent="0.25">
      <c r="D3395" s="228"/>
    </row>
    <row r="3396" spans="4:4" x14ac:dyDescent="0.25">
      <c r="D3396" s="228"/>
    </row>
    <row r="3397" spans="4:4" x14ac:dyDescent="0.25">
      <c r="D3397" s="228"/>
    </row>
    <row r="3398" spans="4:4" x14ac:dyDescent="0.25">
      <c r="D3398" s="228"/>
    </row>
    <row r="3399" spans="4:4" x14ac:dyDescent="0.25">
      <c r="D3399" s="228"/>
    </row>
    <row r="3400" spans="4:4" x14ac:dyDescent="0.25">
      <c r="D3400" s="228"/>
    </row>
    <row r="3401" spans="4:4" x14ac:dyDescent="0.25">
      <c r="D3401" s="228"/>
    </row>
    <row r="3402" spans="4:4" x14ac:dyDescent="0.25">
      <c r="D3402" s="228"/>
    </row>
    <row r="3403" spans="4:4" x14ac:dyDescent="0.25">
      <c r="D3403" s="228"/>
    </row>
    <row r="3404" spans="4:4" x14ac:dyDescent="0.25">
      <c r="D3404" s="228"/>
    </row>
    <row r="3405" spans="4:4" x14ac:dyDescent="0.25">
      <c r="D3405" s="228"/>
    </row>
    <row r="3406" spans="4:4" x14ac:dyDescent="0.25">
      <c r="D3406" s="228"/>
    </row>
    <row r="3407" spans="4:4" x14ac:dyDescent="0.25">
      <c r="D3407" s="228"/>
    </row>
    <row r="3408" spans="4:4" x14ac:dyDescent="0.25">
      <c r="D3408" s="228"/>
    </row>
    <row r="3409" spans="4:4" x14ac:dyDescent="0.25">
      <c r="D3409" s="228"/>
    </row>
    <row r="3410" spans="4:4" x14ac:dyDescent="0.25">
      <c r="D3410" s="228"/>
    </row>
    <row r="3411" spans="4:4" x14ac:dyDescent="0.25">
      <c r="D3411" s="228"/>
    </row>
    <row r="3412" spans="4:4" x14ac:dyDescent="0.25">
      <c r="D3412" s="228"/>
    </row>
    <row r="3413" spans="4:4" x14ac:dyDescent="0.25">
      <c r="D3413" s="228"/>
    </row>
    <row r="3414" spans="4:4" x14ac:dyDescent="0.25">
      <c r="D3414" s="228"/>
    </row>
    <row r="3415" spans="4:4" x14ac:dyDescent="0.25">
      <c r="D3415" s="228"/>
    </row>
    <row r="3416" spans="4:4" x14ac:dyDescent="0.25">
      <c r="D3416" s="228"/>
    </row>
    <row r="3417" spans="4:4" x14ac:dyDescent="0.25">
      <c r="D3417" s="228"/>
    </row>
    <row r="3418" spans="4:4" x14ac:dyDescent="0.25">
      <c r="D3418" s="228"/>
    </row>
    <row r="3419" spans="4:4" x14ac:dyDescent="0.25">
      <c r="D3419" s="228"/>
    </row>
    <row r="3420" spans="4:4" x14ac:dyDescent="0.25">
      <c r="D3420" s="228"/>
    </row>
    <row r="3421" spans="4:4" x14ac:dyDescent="0.25">
      <c r="D3421" s="228"/>
    </row>
    <row r="3422" spans="4:4" x14ac:dyDescent="0.25">
      <c r="D3422" s="228"/>
    </row>
    <row r="3423" spans="4:4" x14ac:dyDescent="0.25">
      <c r="D3423" s="228"/>
    </row>
    <row r="3424" spans="4:4" x14ac:dyDescent="0.25">
      <c r="D3424" s="228"/>
    </row>
    <row r="3425" spans="4:4" x14ac:dyDescent="0.25">
      <c r="D3425" s="228"/>
    </row>
    <row r="3426" spans="4:4" x14ac:dyDescent="0.25">
      <c r="D3426" s="228"/>
    </row>
    <row r="3427" spans="4:4" x14ac:dyDescent="0.25">
      <c r="D3427" s="228"/>
    </row>
    <row r="3428" spans="4:4" x14ac:dyDescent="0.25">
      <c r="D3428" s="228"/>
    </row>
    <row r="3429" spans="4:4" x14ac:dyDescent="0.25">
      <c r="D3429" s="228"/>
    </row>
    <row r="3430" spans="4:4" x14ac:dyDescent="0.25">
      <c r="D3430" s="228"/>
    </row>
    <row r="3431" spans="4:4" x14ac:dyDescent="0.25">
      <c r="D3431" s="228"/>
    </row>
    <row r="3432" spans="4:4" x14ac:dyDescent="0.25">
      <c r="D3432" s="228"/>
    </row>
    <row r="3433" spans="4:4" x14ac:dyDescent="0.25">
      <c r="D3433" s="228"/>
    </row>
    <row r="3434" spans="4:4" x14ac:dyDescent="0.25">
      <c r="D3434" s="228"/>
    </row>
    <row r="3435" spans="4:4" x14ac:dyDescent="0.25">
      <c r="D3435" s="228"/>
    </row>
    <row r="3436" spans="4:4" x14ac:dyDescent="0.25">
      <c r="D3436" s="228"/>
    </row>
    <row r="3437" spans="4:4" x14ac:dyDescent="0.25">
      <c r="D3437" s="228"/>
    </row>
    <row r="3438" spans="4:4" x14ac:dyDescent="0.25">
      <c r="D3438" s="228"/>
    </row>
    <row r="3439" spans="4:4" x14ac:dyDescent="0.25">
      <c r="D3439" s="228"/>
    </row>
    <row r="3440" spans="4:4" x14ac:dyDescent="0.25">
      <c r="D3440" s="228"/>
    </row>
    <row r="3441" spans="4:4" x14ac:dyDescent="0.25">
      <c r="D3441" s="228"/>
    </row>
    <row r="3442" spans="4:4" x14ac:dyDescent="0.25">
      <c r="D3442" s="228"/>
    </row>
    <row r="3443" spans="4:4" x14ac:dyDescent="0.25">
      <c r="D3443" s="228"/>
    </row>
    <row r="3444" spans="4:4" x14ac:dyDescent="0.25">
      <c r="D3444" s="228"/>
    </row>
    <row r="3445" spans="4:4" x14ac:dyDescent="0.25">
      <c r="D3445" s="228"/>
    </row>
    <row r="3446" spans="4:4" x14ac:dyDescent="0.25">
      <c r="D3446" s="228"/>
    </row>
    <row r="3447" spans="4:4" x14ac:dyDescent="0.25">
      <c r="D3447" s="228"/>
    </row>
    <row r="3448" spans="4:4" x14ac:dyDescent="0.25">
      <c r="D3448" s="228"/>
    </row>
    <row r="3449" spans="4:4" x14ac:dyDescent="0.25">
      <c r="D3449" s="228"/>
    </row>
    <row r="3450" spans="4:4" x14ac:dyDescent="0.25">
      <c r="D3450" s="228"/>
    </row>
    <row r="3451" spans="4:4" x14ac:dyDescent="0.25">
      <c r="D3451" s="228"/>
    </row>
    <row r="3452" spans="4:4" x14ac:dyDescent="0.25">
      <c r="D3452" s="228"/>
    </row>
    <row r="3453" spans="4:4" x14ac:dyDescent="0.25">
      <c r="D3453" s="228"/>
    </row>
    <row r="3454" spans="4:4" x14ac:dyDescent="0.25">
      <c r="D3454" s="228"/>
    </row>
    <row r="3455" spans="4:4" x14ac:dyDescent="0.25">
      <c r="D3455" s="228"/>
    </row>
    <row r="3456" spans="4:4" x14ac:dyDescent="0.25">
      <c r="D3456" s="228"/>
    </row>
    <row r="3457" spans="4:4" x14ac:dyDescent="0.25">
      <c r="D3457" s="228"/>
    </row>
    <row r="3458" spans="4:4" x14ac:dyDescent="0.25">
      <c r="D3458" s="228"/>
    </row>
    <row r="3459" spans="4:4" x14ac:dyDescent="0.25">
      <c r="D3459" s="228"/>
    </row>
    <row r="3460" spans="4:4" x14ac:dyDescent="0.25">
      <c r="D3460" s="228"/>
    </row>
    <row r="3461" spans="4:4" x14ac:dyDescent="0.25">
      <c r="D3461" s="228"/>
    </row>
    <row r="3462" spans="4:4" x14ac:dyDescent="0.25">
      <c r="D3462" s="228"/>
    </row>
    <row r="3463" spans="4:4" x14ac:dyDescent="0.25">
      <c r="D3463" s="228"/>
    </row>
    <row r="3464" spans="4:4" x14ac:dyDescent="0.25">
      <c r="D3464" s="228"/>
    </row>
    <row r="3465" spans="4:4" x14ac:dyDescent="0.25">
      <c r="D3465" s="228"/>
    </row>
    <row r="3466" spans="4:4" x14ac:dyDescent="0.25">
      <c r="D3466" s="228"/>
    </row>
    <row r="3467" spans="4:4" x14ac:dyDescent="0.25">
      <c r="D3467" s="228"/>
    </row>
    <row r="3468" spans="4:4" x14ac:dyDescent="0.25">
      <c r="D3468" s="228"/>
    </row>
    <row r="3469" spans="4:4" x14ac:dyDescent="0.25">
      <c r="D3469" s="228"/>
    </row>
    <row r="3470" spans="4:4" x14ac:dyDescent="0.25">
      <c r="D3470" s="228"/>
    </row>
    <row r="3471" spans="4:4" x14ac:dyDescent="0.25">
      <c r="D3471" s="228"/>
    </row>
    <row r="3472" spans="4:4" x14ac:dyDescent="0.25">
      <c r="D3472" s="228"/>
    </row>
    <row r="3473" spans="4:4" x14ac:dyDescent="0.25">
      <c r="D3473" s="228"/>
    </row>
    <row r="3474" spans="4:4" x14ac:dyDescent="0.25">
      <c r="D3474" s="228"/>
    </row>
    <row r="3475" spans="4:4" x14ac:dyDescent="0.25">
      <c r="D3475" s="228"/>
    </row>
    <row r="3476" spans="4:4" x14ac:dyDescent="0.25">
      <c r="D3476" s="228"/>
    </row>
    <row r="3477" spans="4:4" x14ac:dyDescent="0.25">
      <c r="D3477" s="228"/>
    </row>
    <row r="3478" spans="4:4" x14ac:dyDescent="0.25">
      <c r="D3478" s="228"/>
    </row>
    <row r="3479" spans="4:4" x14ac:dyDescent="0.25">
      <c r="D3479" s="228"/>
    </row>
    <row r="3480" spans="4:4" x14ac:dyDescent="0.25">
      <c r="D3480" s="228"/>
    </row>
    <row r="3481" spans="4:4" x14ac:dyDescent="0.25">
      <c r="D3481" s="228"/>
    </row>
    <row r="3482" spans="4:4" x14ac:dyDescent="0.25">
      <c r="D3482" s="228"/>
    </row>
    <row r="3483" spans="4:4" x14ac:dyDescent="0.25">
      <c r="D3483" s="228"/>
    </row>
    <row r="3484" spans="4:4" x14ac:dyDescent="0.25">
      <c r="D3484" s="228"/>
    </row>
    <row r="3485" spans="4:4" x14ac:dyDescent="0.25">
      <c r="D3485" s="228"/>
    </row>
    <row r="3486" spans="4:4" x14ac:dyDescent="0.25">
      <c r="D3486" s="228"/>
    </row>
    <row r="3487" spans="4:4" x14ac:dyDescent="0.25">
      <c r="D3487" s="228"/>
    </row>
    <row r="3488" spans="4:4" x14ac:dyDescent="0.25">
      <c r="D3488" s="228"/>
    </row>
    <row r="3489" spans="4:4" x14ac:dyDescent="0.25">
      <c r="D3489" s="228"/>
    </row>
    <row r="3490" spans="4:4" x14ac:dyDescent="0.25">
      <c r="D3490" s="228"/>
    </row>
    <row r="3491" spans="4:4" x14ac:dyDescent="0.25">
      <c r="D3491" s="228"/>
    </row>
    <row r="3492" spans="4:4" x14ac:dyDescent="0.25">
      <c r="D3492" s="228"/>
    </row>
    <row r="3493" spans="4:4" x14ac:dyDescent="0.25">
      <c r="D3493" s="228"/>
    </row>
    <row r="3494" spans="4:4" x14ac:dyDescent="0.25">
      <c r="D3494" s="228"/>
    </row>
    <row r="3495" spans="4:4" x14ac:dyDescent="0.25">
      <c r="D3495" s="228"/>
    </row>
    <row r="3496" spans="4:4" x14ac:dyDescent="0.25">
      <c r="D3496" s="228"/>
    </row>
    <row r="3497" spans="4:4" x14ac:dyDescent="0.25">
      <c r="D3497" s="228"/>
    </row>
    <row r="3498" spans="4:4" x14ac:dyDescent="0.25">
      <c r="D3498" s="228"/>
    </row>
    <row r="3499" spans="4:4" x14ac:dyDescent="0.25">
      <c r="D3499" s="228"/>
    </row>
    <row r="3500" spans="4:4" x14ac:dyDescent="0.25">
      <c r="D3500" s="228"/>
    </row>
    <row r="3501" spans="4:4" x14ac:dyDescent="0.25">
      <c r="D3501" s="228"/>
    </row>
    <row r="3502" spans="4:4" x14ac:dyDescent="0.25">
      <c r="D3502" s="228"/>
    </row>
    <row r="3503" spans="4:4" x14ac:dyDescent="0.25">
      <c r="D3503" s="228"/>
    </row>
    <row r="3504" spans="4:4" x14ac:dyDescent="0.25">
      <c r="D3504" s="228"/>
    </row>
    <row r="3505" spans="4:4" x14ac:dyDescent="0.25">
      <c r="D3505" s="228"/>
    </row>
    <row r="3506" spans="4:4" x14ac:dyDescent="0.25">
      <c r="D3506" s="228"/>
    </row>
    <row r="3507" spans="4:4" x14ac:dyDescent="0.25">
      <c r="D3507" s="228"/>
    </row>
    <row r="3508" spans="4:4" x14ac:dyDescent="0.25">
      <c r="D3508" s="228"/>
    </row>
    <row r="3509" spans="4:4" x14ac:dyDescent="0.25">
      <c r="D3509" s="228"/>
    </row>
    <row r="3510" spans="4:4" x14ac:dyDescent="0.25">
      <c r="D3510" s="228"/>
    </row>
    <row r="3511" spans="4:4" x14ac:dyDescent="0.25">
      <c r="D3511" s="228"/>
    </row>
    <row r="3512" spans="4:4" x14ac:dyDescent="0.25">
      <c r="D3512" s="228"/>
    </row>
    <row r="3513" spans="4:4" x14ac:dyDescent="0.25">
      <c r="D3513" s="228"/>
    </row>
    <row r="3514" spans="4:4" x14ac:dyDescent="0.25">
      <c r="D3514" s="228"/>
    </row>
    <row r="3515" spans="4:4" x14ac:dyDescent="0.25">
      <c r="D3515" s="228"/>
    </row>
    <row r="3516" spans="4:4" x14ac:dyDescent="0.25">
      <c r="D3516" s="228"/>
    </row>
    <row r="3517" spans="4:4" x14ac:dyDescent="0.25">
      <c r="D3517" s="228"/>
    </row>
    <row r="3518" spans="4:4" x14ac:dyDescent="0.25">
      <c r="D3518" s="228"/>
    </row>
    <row r="3519" spans="4:4" x14ac:dyDescent="0.25">
      <c r="D3519" s="228"/>
    </row>
    <row r="3520" spans="4:4" x14ac:dyDescent="0.25">
      <c r="D3520" s="228"/>
    </row>
    <row r="3521" spans="4:4" x14ac:dyDescent="0.25">
      <c r="D3521" s="228"/>
    </row>
    <row r="3522" spans="4:4" x14ac:dyDescent="0.25">
      <c r="D3522" s="228"/>
    </row>
    <row r="3523" spans="4:4" x14ac:dyDescent="0.25">
      <c r="D3523" s="228"/>
    </row>
    <row r="3524" spans="4:4" x14ac:dyDescent="0.25">
      <c r="D3524" s="228"/>
    </row>
    <row r="3525" spans="4:4" x14ac:dyDescent="0.25">
      <c r="D3525" s="228"/>
    </row>
    <row r="3526" spans="4:4" x14ac:dyDescent="0.25">
      <c r="D3526" s="228"/>
    </row>
    <row r="3527" spans="4:4" x14ac:dyDescent="0.25">
      <c r="D3527" s="228"/>
    </row>
    <row r="3528" spans="4:4" x14ac:dyDescent="0.25">
      <c r="D3528" s="228"/>
    </row>
    <row r="3529" spans="4:4" x14ac:dyDescent="0.25">
      <c r="D3529" s="228"/>
    </row>
    <row r="3530" spans="4:4" x14ac:dyDescent="0.25">
      <c r="D3530" s="228"/>
    </row>
    <row r="3531" spans="4:4" x14ac:dyDescent="0.25">
      <c r="D3531" s="228"/>
    </row>
    <row r="3532" spans="4:4" x14ac:dyDescent="0.25">
      <c r="D3532" s="228"/>
    </row>
    <row r="3533" spans="4:4" x14ac:dyDescent="0.25">
      <c r="D3533" s="228"/>
    </row>
    <row r="3534" spans="4:4" x14ac:dyDescent="0.25">
      <c r="D3534" s="228"/>
    </row>
    <row r="3535" spans="4:4" x14ac:dyDescent="0.25">
      <c r="D3535" s="228"/>
    </row>
    <row r="3536" spans="4:4" x14ac:dyDescent="0.25">
      <c r="D3536" s="228"/>
    </row>
    <row r="3537" spans="4:4" x14ac:dyDescent="0.25">
      <c r="D3537" s="228"/>
    </row>
    <row r="3538" spans="4:4" x14ac:dyDescent="0.25">
      <c r="D3538" s="228"/>
    </row>
    <row r="3539" spans="4:4" x14ac:dyDescent="0.25">
      <c r="D3539" s="228"/>
    </row>
    <row r="3540" spans="4:4" x14ac:dyDescent="0.25">
      <c r="D3540" s="228"/>
    </row>
    <row r="3541" spans="4:4" x14ac:dyDescent="0.25">
      <c r="D3541" s="228"/>
    </row>
    <row r="3542" spans="4:4" x14ac:dyDescent="0.25">
      <c r="D3542" s="228"/>
    </row>
    <row r="3543" spans="4:4" x14ac:dyDescent="0.25">
      <c r="D3543" s="228"/>
    </row>
    <row r="3544" spans="4:4" x14ac:dyDescent="0.25">
      <c r="D3544" s="228"/>
    </row>
    <row r="3545" spans="4:4" x14ac:dyDescent="0.25">
      <c r="D3545" s="228"/>
    </row>
    <row r="3546" spans="4:4" x14ac:dyDescent="0.25">
      <c r="D3546" s="228"/>
    </row>
    <row r="3547" spans="4:4" x14ac:dyDescent="0.25">
      <c r="D3547" s="228"/>
    </row>
    <row r="3548" spans="4:4" x14ac:dyDescent="0.25">
      <c r="D3548" s="228"/>
    </row>
    <row r="3549" spans="4:4" x14ac:dyDescent="0.25">
      <c r="D3549" s="228"/>
    </row>
    <row r="3550" spans="4:4" x14ac:dyDescent="0.25">
      <c r="D3550" s="228"/>
    </row>
    <row r="3551" spans="4:4" x14ac:dyDescent="0.25">
      <c r="D3551" s="228"/>
    </row>
    <row r="3552" spans="4:4" x14ac:dyDescent="0.25">
      <c r="D3552" s="228"/>
    </row>
    <row r="3553" spans="4:4" x14ac:dyDescent="0.25">
      <c r="D3553" s="228"/>
    </row>
    <row r="3554" spans="4:4" x14ac:dyDescent="0.25">
      <c r="D3554" s="228"/>
    </row>
    <row r="3555" spans="4:4" x14ac:dyDescent="0.25">
      <c r="D3555" s="228"/>
    </row>
    <row r="3556" spans="4:4" x14ac:dyDescent="0.25">
      <c r="D3556" s="228"/>
    </row>
    <row r="3557" spans="4:4" x14ac:dyDescent="0.25">
      <c r="D3557" s="228"/>
    </row>
    <row r="3558" spans="4:4" x14ac:dyDescent="0.25">
      <c r="D3558" s="228"/>
    </row>
    <row r="3559" spans="4:4" x14ac:dyDescent="0.25">
      <c r="D3559" s="228"/>
    </row>
    <row r="3560" spans="4:4" x14ac:dyDescent="0.25">
      <c r="D3560" s="228"/>
    </row>
    <row r="3561" spans="4:4" x14ac:dyDescent="0.25">
      <c r="D3561" s="228"/>
    </row>
    <row r="3562" spans="4:4" x14ac:dyDescent="0.25">
      <c r="D3562" s="228"/>
    </row>
    <row r="3563" spans="4:4" x14ac:dyDescent="0.25">
      <c r="D3563" s="228"/>
    </row>
    <row r="3564" spans="4:4" x14ac:dyDescent="0.25">
      <c r="D3564" s="228"/>
    </row>
    <row r="3565" spans="4:4" x14ac:dyDescent="0.25">
      <c r="D3565" s="228"/>
    </row>
    <row r="3566" spans="4:4" x14ac:dyDescent="0.25">
      <c r="D3566" s="228"/>
    </row>
    <row r="3567" spans="4:4" x14ac:dyDescent="0.25">
      <c r="D3567" s="228"/>
    </row>
    <row r="3568" spans="4:4" x14ac:dyDescent="0.25">
      <c r="D3568" s="228"/>
    </row>
    <row r="3569" spans="4:4" x14ac:dyDescent="0.25">
      <c r="D3569" s="228"/>
    </row>
    <row r="3570" spans="4:4" x14ac:dyDescent="0.25">
      <c r="D3570" s="228"/>
    </row>
    <row r="3571" spans="4:4" x14ac:dyDescent="0.25">
      <c r="D3571" s="228"/>
    </row>
    <row r="3572" spans="4:4" x14ac:dyDescent="0.25">
      <c r="D3572" s="228"/>
    </row>
    <row r="3573" spans="4:4" x14ac:dyDescent="0.25">
      <c r="D3573" s="228"/>
    </row>
    <row r="3574" spans="4:4" x14ac:dyDescent="0.25">
      <c r="D3574" s="228"/>
    </row>
    <row r="3575" spans="4:4" x14ac:dyDescent="0.25">
      <c r="D3575" s="228"/>
    </row>
    <row r="3576" spans="4:4" x14ac:dyDescent="0.25">
      <c r="D3576" s="228"/>
    </row>
    <row r="3577" spans="4:4" x14ac:dyDescent="0.25">
      <c r="D3577" s="228"/>
    </row>
    <row r="3578" spans="4:4" x14ac:dyDescent="0.25">
      <c r="D3578" s="228"/>
    </row>
    <row r="3579" spans="4:4" x14ac:dyDescent="0.25">
      <c r="D3579" s="228"/>
    </row>
    <row r="3580" spans="4:4" x14ac:dyDescent="0.25">
      <c r="D3580" s="228"/>
    </row>
    <row r="3581" spans="4:4" x14ac:dyDescent="0.25">
      <c r="D3581" s="228"/>
    </row>
    <row r="3582" spans="4:4" x14ac:dyDescent="0.25">
      <c r="D3582" s="228"/>
    </row>
    <row r="3583" spans="4:4" x14ac:dyDescent="0.25">
      <c r="D3583" s="228"/>
    </row>
    <row r="3584" spans="4:4" x14ac:dyDescent="0.25">
      <c r="D3584" s="228"/>
    </row>
    <row r="3585" spans="4:4" x14ac:dyDescent="0.25">
      <c r="D3585" s="228"/>
    </row>
    <row r="3586" spans="4:4" x14ac:dyDescent="0.25">
      <c r="D3586" s="228"/>
    </row>
    <row r="3587" spans="4:4" x14ac:dyDescent="0.25">
      <c r="D3587" s="228"/>
    </row>
    <row r="3588" spans="4:4" x14ac:dyDescent="0.25">
      <c r="D3588" s="228"/>
    </row>
    <row r="3589" spans="4:4" x14ac:dyDescent="0.25">
      <c r="D3589" s="228"/>
    </row>
    <row r="3590" spans="4:4" x14ac:dyDescent="0.25">
      <c r="D3590" s="228"/>
    </row>
    <row r="3591" spans="4:4" x14ac:dyDescent="0.25">
      <c r="D3591" s="228"/>
    </row>
    <row r="3592" spans="4:4" x14ac:dyDescent="0.25">
      <c r="D3592" s="228"/>
    </row>
    <row r="3593" spans="4:4" x14ac:dyDescent="0.25">
      <c r="D3593" s="228"/>
    </row>
    <row r="3594" spans="4:4" x14ac:dyDescent="0.25">
      <c r="D3594" s="228"/>
    </row>
    <row r="3595" spans="4:4" x14ac:dyDescent="0.25">
      <c r="D3595" s="228"/>
    </row>
    <row r="3596" spans="4:4" x14ac:dyDescent="0.25">
      <c r="D3596" s="228"/>
    </row>
    <row r="3597" spans="4:4" x14ac:dyDescent="0.25">
      <c r="D3597" s="228"/>
    </row>
    <row r="3598" spans="4:4" x14ac:dyDescent="0.25">
      <c r="D3598" s="228"/>
    </row>
    <row r="3599" spans="4:4" x14ac:dyDescent="0.25">
      <c r="D3599" s="228"/>
    </row>
    <row r="3600" spans="4:4" x14ac:dyDescent="0.25">
      <c r="D3600" s="228"/>
    </row>
    <row r="3601" spans="4:4" x14ac:dyDescent="0.25">
      <c r="D3601" s="228"/>
    </row>
    <row r="3602" spans="4:4" x14ac:dyDescent="0.25">
      <c r="D3602" s="228"/>
    </row>
    <row r="3603" spans="4:4" x14ac:dyDescent="0.25">
      <c r="D3603" s="228"/>
    </row>
    <row r="3604" spans="4:4" x14ac:dyDescent="0.25">
      <c r="D3604" s="228"/>
    </row>
    <row r="3605" spans="4:4" x14ac:dyDescent="0.25">
      <c r="D3605" s="228"/>
    </row>
    <row r="3606" spans="4:4" x14ac:dyDescent="0.25">
      <c r="D3606" s="228"/>
    </row>
    <row r="3607" spans="4:4" x14ac:dyDescent="0.25">
      <c r="D3607" s="228"/>
    </row>
    <row r="3608" spans="4:4" x14ac:dyDescent="0.25">
      <c r="D3608" s="228"/>
    </row>
    <row r="3609" spans="4:4" x14ac:dyDescent="0.25">
      <c r="D3609" s="228"/>
    </row>
    <row r="3610" spans="4:4" x14ac:dyDescent="0.25">
      <c r="D3610" s="228"/>
    </row>
    <row r="3611" spans="4:4" x14ac:dyDescent="0.25">
      <c r="D3611" s="228"/>
    </row>
    <row r="3612" spans="4:4" x14ac:dyDescent="0.25">
      <c r="D3612" s="228"/>
    </row>
    <row r="3613" spans="4:4" x14ac:dyDescent="0.25">
      <c r="D3613" s="228"/>
    </row>
    <row r="3614" spans="4:4" x14ac:dyDescent="0.25">
      <c r="D3614" s="228"/>
    </row>
    <row r="3615" spans="4:4" x14ac:dyDescent="0.25">
      <c r="D3615" s="228"/>
    </row>
    <row r="3616" spans="4:4" x14ac:dyDescent="0.25">
      <c r="D3616" s="228"/>
    </row>
    <row r="3617" spans="4:4" x14ac:dyDescent="0.25">
      <c r="D3617" s="228"/>
    </row>
    <row r="3618" spans="4:4" x14ac:dyDescent="0.25">
      <c r="D3618" s="228"/>
    </row>
    <row r="3619" spans="4:4" x14ac:dyDescent="0.25">
      <c r="D3619" s="228"/>
    </row>
    <row r="3620" spans="4:4" x14ac:dyDescent="0.25">
      <c r="D3620" s="228"/>
    </row>
    <row r="3621" spans="4:4" x14ac:dyDescent="0.25">
      <c r="D3621" s="228"/>
    </row>
    <row r="3622" spans="4:4" x14ac:dyDescent="0.25">
      <c r="D3622" s="228"/>
    </row>
    <row r="3623" spans="4:4" x14ac:dyDescent="0.25">
      <c r="D3623" s="228"/>
    </row>
    <row r="3624" spans="4:4" x14ac:dyDescent="0.25">
      <c r="D3624" s="228"/>
    </row>
    <row r="3625" spans="4:4" x14ac:dyDescent="0.25">
      <c r="D3625" s="228"/>
    </row>
    <row r="3626" spans="4:4" x14ac:dyDescent="0.25">
      <c r="D3626" s="228"/>
    </row>
    <row r="3627" spans="4:4" x14ac:dyDescent="0.25">
      <c r="D3627" s="228"/>
    </row>
    <row r="3628" spans="4:4" x14ac:dyDescent="0.25">
      <c r="D3628" s="228"/>
    </row>
    <row r="3629" spans="4:4" x14ac:dyDescent="0.25">
      <c r="D3629" s="228"/>
    </row>
    <row r="3630" spans="4:4" x14ac:dyDescent="0.25">
      <c r="D3630" s="228"/>
    </row>
    <row r="3631" spans="4:4" x14ac:dyDescent="0.25">
      <c r="D3631" s="228"/>
    </row>
    <row r="3632" spans="4:4" x14ac:dyDescent="0.25">
      <c r="D3632" s="228"/>
    </row>
    <row r="3633" spans="4:4" x14ac:dyDescent="0.25">
      <c r="D3633" s="228"/>
    </row>
    <row r="3634" spans="4:4" x14ac:dyDescent="0.25">
      <c r="D3634" s="228"/>
    </row>
    <row r="3635" spans="4:4" x14ac:dyDescent="0.25">
      <c r="D3635" s="228"/>
    </row>
    <row r="3636" spans="4:4" x14ac:dyDescent="0.25">
      <c r="D3636" s="228"/>
    </row>
    <row r="3637" spans="4:4" x14ac:dyDescent="0.25">
      <c r="D3637" s="228"/>
    </row>
    <row r="3638" spans="4:4" x14ac:dyDescent="0.25">
      <c r="D3638" s="228"/>
    </row>
    <row r="3639" spans="4:4" x14ac:dyDescent="0.25">
      <c r="D3639" s="228"/>
    </row>
    <row r="3640" spans="4:4" x14ac:dyDescent="0.25">
      <c r="D3640" s="228"/>
    </row>
    <row r="3641" spans="4:4" x14ac:dyDescent="0.25">
      <c r="D3641" s="228"/>
    </row>
    <row r="3642" spans="4:4" x14ac:dyDescent="0.25">
      <c r="D3642" s="228"/>
    </row>
    <row r="3643" spans="4:4" x14ac:dyDescent="0.25">
      <c r="D3643" s="228"/>
    </row>
    <row r="3644" spans="4:4" x14ac:dyDescent="0.25">
      <c r="D3644" s="228"/>
    </row>
    <row r="3645" spans="4:4" x14ac:dyDescent="0.25">
      <c r="D3645" s="228"/>
    </row>
    <row r="3646" spans="4:4" x14ac:dyDescent="0.25">
      <c r="D3646" s="228"/>
    </row>
    <row r="3647" spans="4:4" x14ac:dyDescent="0.25">
      <c r="D3647" s="228"/>
    </row>
    <row r="3648" spans="4:4" x14ac:dyDescent="0.25">
      <c r="D3648" s="228"/>
    </row>
    <row r="3649" spans="4:4" x14ac:dyDescent="0.25">
      <c r="D3649" s="228"/>
    </row>
    <row r="3650" spans="4:4" x14ac:dyDescent="0.25">
      <c r="D3650" s="228"/>
    </row>
    <row r="3651" spans="4:4" x14ac:dyDescent="0.25">
      <c r="D3651" s="228"/>
    </row>
    <row r="3652" spans="4:4" x14ac:dyDescent="0.25">
      <c r="D3652" s="228"/>
    </row>
    <row r="3653" spans="4:4" x14ac:dyDescent="0.25">
      <c r="D3653" s="228"/>
    </row>
    <row r="3654" spans="4:4" x14ac:dyDescent="0.25">
      <c r="D3654" s="228"/>
    </row>
    <row r="3655" spans="4:4" x14ac:dyDescent="0.25">
      <c r="D3655" s="228"/>
    </row>
    <row r="3656" spans="4:4" x14ac:dyDescent="0.25">
      <c r="D3656" s="228"/>
    </row>
    <row r="3657" spans="4:4" x14ac:dyDescent="0.25">
      <c r="D3657" s="228"/>
    </row>
    <row r="3658" spans="4:4" x14ac:dyDescent="0.25">
      <c r="D3658" s="228"/>
    </row>
    <row r="3659" spans="4:4" x14ac:dyDescent="0.25">
      <c r="D3659" s="228"/>
    </row>
    <row r="3660" spans="4:4" x14ac:dyDescent="0.25">
      <c r="D3660" s="228"/>
    </row>
    <row r="3661" spans="4:4" x14ac:dyDescent="0.25">
      <c r="D3661" s="228"/>
    </row>
    <row r="3662" spans="4:4" x14ac:dyDescent="0.25">
      <c r="D3662" s="228"/>
    </row>
    <row r="3663" spans="4:4" x14ac:dyDescent="0.25">
      <c r="D3663" s="228"/>
    </row>
    <row r="3664" spans="4:4" x14ac:dyDescent="0.25">
      <c r="D3664" s="228"/>
    </row>
    <row r="3665" spans="4:4" x14ac:dyDescent="0.25">
      <c r="D3665" s="228"/>
    </row>
    <row r="3666" spans="4:4" x14ac:dyDescent="0.25">
      <c r="D3666" s="228"/>
    </row>
    <row r="3667" spans="4:4" x14ac:dyDescent="0.25">
      <c r="D3667" s="228"/>
    </row>
    <row r="3668" spans="4:4" x14ac:dyDescent="0.25">
      <c r="D3668" s="228"/>
    </row>
    <row r="3669" spans="4:4" x14ac:dyDescent="0.25">
      <c r="D3669" s="228"/>
    </row>
    <row r="3670" spans="4:4" x14ac:dyDescent="0.25">
      <c r="D3670" s="228"/>
    </row>
    <row r="3671" spans="4:4" x14ac:dyDescent="0.25">
      <c r="D3671" s="228"/>
    </row>
    <row r="3672" spans="4:4" x14ac:dyDescent="0.25">
      <c r="D3672" s="228"/>
    </row>
    <row r="3673" spans="4:4" x14ac:dyDescent="0.25">
      <c r="D3673" s="228"/>
    </row>
    <row r="3674" spans="4:4" x14ac:dyDescent="0.25">
      <c r="D3674" s="228"/>
    </row>
    <row r="3675" spans="4:4" x14ac:dyDescent="0.25">
      <c r="D3675" s="228"/>
    </row>
    <row r="3676" spans="4:4" x14ac:dyDescent="0.25">
      <c r="D3676" s="228"/>
    </row>
    <row r="3677" spans="4:4" x14ac:dyDescent="0.25">
      <c r="D3677" s="228"/>
    </row>
    <row r="3678" spans="4:4" x14ac:dyDescent="0.25">
      <c r="D3678" s="228"/>
    </row>
    <row r="3679" spans="4:4" x14ac:dyDescent="0.25">
      <c r="D3679" s="228"/>
    </row>
    <row r="3680" spans="4:4" x14ac:dyDescent="0.25">
      <c r="D3680" s="228"/>
    </row>
    <row r="3681" spans="4:4" x14ac:dyDescent="0.25">
      <c r="D3681" s="228"/>
    </row>
    <row r="3682" spans="4:4" x14ac:dyDescent="0.25">
      <c r="D3682" s="228"/>
    </row>
    <row r="3683" spans="4:4" x14ac:dyDescent="0.25">
      <c r="D3683" s="228"/>
    </row>
    <row r="3684" spans="4:4" x14ac:dyDescent="0.25">
      <c r="D3684" s="228"/>
    </row>
    <row r="3685" spans="4:4" x14ac:dyDescent="0.25">
      <c r="D3685" s="228"/>
    </row>
    <row r="3686" spans="4:4" x14ac:dyDescent="0.25">
      <c r="D3686" s="228"/>
    </row>
    <row r="3687" spans="4:4" x14ac:dyDescent="0.25">
      <c r="D3687" s="228"/>
    </row>
    <row r="3688" spans="4:4" x14ac:dyDescent="0.25">
      <c r="D3688" s="228"/>
    </row>
    <row r="3689" spans="4:4" x14ac:dyDescent="0.25">
      <c r="D3689" s="228"/>
    </row>
    <row r="3690" spans="4:4" x14ac:dyDescent="0.25">
      <c r="D3690" s="228"/>
    </row>
    <row r="3691" spans="4:4" x14ac:dyDescent="0.25">
      <c r="D3691" s="228"/>
    </row>
    <row r="3692" spans="4:4" x14ac:dyDescent="0.25">
      <c r="D3692" s="228"/>
    </row>
    <row r="3693" spans="4:4" x14ac:dyDescent="0.25">
      <c r="D3693" s="228"/>
    </row>
    <row r="3694" spans="4:4" x14ac:dyDescent="0.25">
      <c r="D3694" s="228"/>
    </row>
    <row r="3695" spans="4:4" x14ac:dyDescent="0.25">
      <c r="D3695" s="228"/>
    </row>
    <row r="3696" spans="4:4" x14ac:dyDescent="0.25">
      <c r="D3696" s="228"/>
    </row>
    <row r="3697" spans="4:4" x14ac:dyDescent="0.25">
      <c r="D3697" s="228"/>
    </row>
    <row r="3698" spans="4:4" x14ac:dyDescent="0.25">
      <c r="D3698" s="228"/>
    </row>
    <row r="3699" spans="4:4" x14ac:dyDescent="0.25">
      <c r="D3699" s="228"/>
    </row>
    <row r="3700" spans="4:4" x14ac:dyDescent="0.25">
      <c r="D3700" s="228"/>
    </row>
    <row r="3701" spans="4:4" x14ac:dyDescent="0.25">
      <c r="D3701" s="228"/>
    </row>
    <row r="3702" spans="4:4" x14ac:dyDescent="0.25">
      <c r="D3702" s="228"/>
    </row>
    <row r="3703" spans="4:4" x14ac:dyDescent="0.25">
      <c r="D3703" s="228"/>
    </row>
    <row r="3704" spans="4:4" x14ac:dyDescent="0.25">
      <c r="D3704" s="228"/>
    </row>
    <row r="3705" spans="4:4" x14ac:dyDescent="0.25">
      <c r="D3705" s="228"/>
    </row>
    <row r="3706" spans="4:4" x14ac:dyDescent="0.25">
      <c r="D3706" s="228"/>
    </row>
    <row r="3707" spans="4:4" x14ac:dyDescent="0.25">
      <c r="D3707" s="228"/>
    </row>
    <row r="3708" spans="4:4" x14ac:dyDescent="0.25">
      <c r="D3708" s="228"/>
    </row>
    <row r="3709" spans="4:4" x14ac:dyDescent="0.25">
      <c r="D3709" s="228"/>
    </row>
    <row r="3710" spans="4:4" x14ac:dyDescent="0.25">
      <c r="D3710" s="228"/>
    </row>
    <row r="3711" spans="4:4" x14ac:dyDescent="0.25">
      <c r="D3711" s="228"/>
    </row>
    <row r="3712" spans="4:4" x14ac:dyDescent="0.25">
      <c r="D3712" s="228"/>
    </row>
    <row r="3713" spans="4:4" x14ac:dyDescent="0.25">
      <c r="D3713" s="228"/>
    </row>
    <row r="3714" spans="4:4" x14ac:dyDescent="0.25">
      <c r="D3714" s="228"/>
    </row>
    <row r="3715" spans="4:4" x14ac:dyDescent="0.25">
      <c r="D3715" s="228"/>
    </row>
    <row r="3716" spans="4:4" x14ac:dyDescent="0.25">
      <c r="D3716" s="228"/>
    </row>
    <row r="3717" spans="4:4" x14ac:dyDescent="0.25">
      <c r="D3717" s="228"/>
    </row>
    <row r="3718" spans="4:4" x14ac:dyDescent="0.25">
      <c r="D3718" s="228"/>
    </row>
    <row r="3719" spans="4:4" x14ac:dyDescent="0.25">
      <c r="D3719" s="228"/>
    </row>
    <row r="3720" spans="4:4" x14ac:dyDescent="0.25">
      <c r="D3720" s="228"/>
    </row>
    <row r="3721" spans="4:4" x14ac:dyDescent="0.25">
      <c r="D3721" s="228"/>
    </row>
    <row r="3722" spans="4:4" x14ac:dyDescent="0.25">
      <c r="D3722" s="228"/>
    </row>
    <row r="3723" spans="4:4" x14ac:dyDescent="0.25">
      <c r="D3723" s="228"/>
    </row>
    <row r="3724" spans="4:4" x14ac:dyDescent="0.25">
      <c r="D3724" s="228"/>
    </row>
    <row r="3725" spans="4:4" x14ac:dyDescent="0.25">
      <c r="D3725" s="228"/>
    </row>
    <row r="3726" spans="4:4" x14ac:dyDescent="0.25">
      <c r="D3726" s="228"/>
    </row>
    <row r="3727" spans="4:4" x14ac:dyDescent="0.25">
      <c r="D3727" s="228"/>
    </row>
    <row r="3728" spans="4:4" x14ac:dyDescent="0.25">
      <c r="D3728" s="228"/>
    </row>
    <row r="3729" spans="4:4" x14ac:dyDescent="0.25">
      <c r="D3729" s="228"/>
    </row>
    <row r="3730" spans="4:4" x14ac:dyDescent="0.25">
      <c r="D3730" s="228"/>
    </row>
    <row r="3731" spans="4:4" x14ac:dyDescent="0.25">
      <c r="D3731" s="228"/>
    </row>
    <row r="3732" spans="4:4" x14ac:dyDescent="0.25">
      <c r="D3732" s="228"/>
    </row>
    <row r="3733" spans="4:4" x14ac:dyDescent="0.25">
      <c r="D3733" s="228"/>
    </row>
    <row r="3734" spans="4:4" x14ac:dyDescent="0.25">
      <c r="D3734" s="228"/>
    </row>
    <row r="3735" spans="4:4" x14ac:dyDescent="0.25">
      <c r="D3735" s="228"/>
    </row>
    <row r="3736" spans="4:4" x14ac:dyDescent="0.25">
      <c r="D3736" s="228"/>
    </row>
    <row r="3737" spans="4:4" x14ac:dyDescent="0.25">
      <c r="D3737" s="228"/>
    </row>
    <row r="3738" spans="4:4" x14ac:dyDescent="0.25">
      <c r="D3738" s="228"/>
    </row>
    <row r="3739" spans="4:4" x14ac:dyDescent="0.25">
      <c r="D3739" s="228"/>
    </row>
    <row r="3740" spans="4:4" x14ac:dyDescent="0.25">
      <c r="D3740" s="228"/>
    </row>
    <row r="3741" spans="4:4" x14ac:dyDescent="0.25">
      <c r="D3741" s="228"/>
    </row>
    <row r="3742" spans="4:4" x14ac:dyDescent="0.25">
      <c r="D3742" s="228"/>
    </row>
    <row r="3743" spans="4:4" x14ac:dyDescent="0.25">
      <c r="D3743" s="228"/>
    </row>
    <row r="3744" spans="4:4" x14ac:dyDescent="0.25">
      <c r="D3744" s="228"/>
    </row>
    <row r="3745" spans="4:4" x14ac:dyDescent="0.25">
      <c r="D3745" s="228"/>
    </row>
    <row r="3746" spans="4:4" x14ac:dyDescent="0.25">
      <c r="D3746" s="228"/>
    </row>
    <row r="3747" spans="4:4" x14ac:dyDescent="0.25">
      <c r="D3747" s="228"/>
    </row>
    <row r="3748" spans="4:4" x14ac:dyDescent="0.25">
      <c r="D3748" s="228"/>
    </row>
    <row r="3749" spans="4:4" x14ac:dyDescent="0.25">
      <c r="D3749" s="228"/>
    </row>
    <row r="3750" spans="4:4" x14ac:dyDescent="0.25">
      <c r="D3750" s="228"/>
    </row>
    <row r="3751" spans="4:4" x14ac:dyDescent="0.25">
      <c r="D3751" s="228"/>
    </row>
    <row r="3752" spans="4:4" x14ac:dyDescent="0.25">
      <c r="D3752" s="228"/>
    </row>
    <row r="3753" spans="4:4" x14ac:dyDescent="0.25">
      <c r="D3753" s="228"/>
    </row>
    <row r="3754" spans="4:4" x14ac:dyDescent="0.25">
      <c r="D3754" s="228"/>
    </row>
    <row r="3755" spans="4:4" x14ac:dyDescent="0.25">
      <c r="D3755" s="228"/>
    </row>
    <row r="3756" spans="4:4" x14ac:dyDescent="0.25">
      <c r="D3756" s="228"/>
    </row>
    <row r="3757" spans="4:4" x14ac:dyDescent="0.25">
      <c r="D3757" s="228"/>
    </row>
    <row r="3758" spans="4:4" x14ac:dyDescent="0.25">
      <c r="D3758" s="228"/>
    </row>
    <row r="3759" spans="4:4" x14ac:dyDescent="0.25">
      <c r="D3759" s="228"/>
    </row>
    <row r="3760" spans="4:4" x14ac:dyDescent="0.25">
      <c r="D3760" s="228"/>
    </row>
    <row r="3761" spans="4:4" x14ac:dyDescent="0.25">
      <c r="D3761" s="228"/>
    </row>
    <row r="3762" spans="4:4" x14ac:dyDescent="0.25">
      <c r="D3762" s="228"/>
    </row>
    <row r="3763" spans="4:4" x14ac:dyDescent="0.25">
      <c r="D3763" s="228"/>
    </row>
    <row r="3764" spans="4:4" x14ac:dyDescent="0.25">
      <c r="D3764" s="228"/>
    </row>
    <row r="3765" spans="4:4" x14ac:dyDescent="0.25">
      <c r="D3765" s="228"/>
    </row>
    <row r="3766" spans="4:4" x14ac:dyDescent="0.25">
      <c r="D3766" s="228"/>
    </row>
    <row r="3767" spans="4:4" x14ac:dyDescent="0.25">
      <c r="D3767" s="228"/>
    </row>
    <row r="3768" spans="4:4" x14ac:dyDescent="0.25">
      <c r="D3768" s="228"/>
    </row>
    <row r="3769" spans="4:4" x14ac:dyDescent="0.25">
      <c r="D3769" s="228"/>
    </row>
    <row r="3770" spans="4:4" x14ac:dyDescent="0.25">
      <c r="D3770" s="228"/>
    </row>
    <row r="3771" spans="4:4" x14ac:dyDescent="0.25">
      <c r="D3771" s="228"/>
    </row>
    <row r="3772" spans="4:4" x14ac:dyDescent="0.25">
      <c r="D3772" s="228"/>
    </row>
    <row r="3773" spans="4:4" x14ac:dyDescent="0.25">
      <c r="D3773" s="228"/>
    </row>
    <row r="3774" spans="4:4" x14ac:dyDescent="0.25">
      <c r="D3774" s="228"/>
    </row>
    <row r="3775" spans="4:4" x14ac:dyDescent="0.25">
      <c r="D3775" s="228"/>
    </row>
    <row r="3776" spans="4:4" x14ac:dyDescent="0.25">
      <c r="D3776" s="228"/>
    </row>
    <row r="3777" spans="4:4" x14ac:dyDescent="0.25">
      <c r="D3777" s="228"/>
    </row>
    <row r="3778" spans="4:4" x14ac:dyDescent="0.25">
      <c r="D3778" s="228"/>
    </row>
    <row r="3779" spans="4:4" x14ac:dyDescent="0.25">
      <c r="D3779" s="228"/>
    </row>
    <row r="3780" spans="4:4" x14ac:dyDescent="0.25">
      <c r="D3780" s="228"/>
    </row>
    <row r="3781" spans="4:4" x14ac:dyDescent="0.25">
      <c r="D3781" s="228"/>
    </row>
    <row r="3782" spans="4:4" x14ac:dyDescent="0.25">
      <c r="D3782" s="228"/>
    </row>
    <row r="3783" spans="4:4" x14ac:dyDescent="0.25">
      <c r="D3783" s="228"/>
    </row>
    <row r="3784" spans="4:4" x14ac:dyDescent="0.25">
      <c r="D3784" s="228"/>
    </row>
    <row r="3785" spans="4:4" x14ac:dyDescent="0.25">
      <c r="D3785" s="228"/>
    </row>
    <row r="3786" spans="4:4" x14ac:dyDescent="0.25">
      <c r="D3786" s="228"/>
    </row>
    <row r="3787" spans="4:4" x14ac:dyDescent="0.25">
      <c r="D3787" s="228"/>
    </row>
    <row r="3788" spans="4:4" x14ac:dyDescent="0.25">
      <c r="D3788" s="228"/>
    </row>
    <row r="3789" spans="4:4" x14ac:dyDescent="0.25">
      <c r="D3789" s="228"/>
    </row>
    <row r="3790" spans="4:4" x14ac:dyDescent="0.25">
      <c r="D3790" s="228"/>
    </row>
    <row r="3791" spans="4:4" x14ac:dyDescent="0.25">
      <c r="D3791" s="228"/>
    </row>
    <row r="3792" spans="4:4" x14ac:dyDescent="0.25">
      <c r="D3792" s="228"/>
    </row>
    <row r="3793" spans="4:4" x14ac:dyDescent="0.25">
      <c r="D3793" s="228"/>
    </row>
    <row r="3794" spans="4:4" x14ac:dyDescent="0.25">
      <c r="D3794" s="228"/>
    </row>
    <row r="3795" spans="4:4" x14ac:dyDescent="0.25">
      <c r="D3795" s="228"/>
    </row>
    <row r="3796" spans="4:4" x14ac:dyDescent="0.25">
      <c r="D3796" s="228"/>
    </row>
    <row r="3797" spans="4:4" x14ac:dyDescent="0.25">
      <c r="D3797" s="228"/>
    </row>
    <row r="3798" spans="4:4" x14ac:dyDescent="0.25">
      <c r="D3798" s="228"/>
    </row>
    <row r="3799" spans="4:4" x14ac:dyDescent="0.25">
      <c r="D3799" s="228"/>
    </row>
    <row r="3800" spans="4:4" x14ac:dyDescent="0.25">
      <c r="D3800" s="228"/>
    </row>
    <row r="3801" spans="4:4" x14ac:dyDescent="0.25">
      <c r="D3801" s="228"/>
    </row>
    <row r="3802" spans="4:4" x14ac:dyDescent="0.25">
      <c r="D3802" s="228"/>
    </row>
    <row r="3803" spans="4:4" x14ac:dyDescent="0.25">
      <c r="D3803" s="228"/>
    </row>
    <row r="3804" spans="4:4" x14ac:dyDescent="0.25">
      <c r="D3804" s="228"/>
    </row>
    <row r="3805" spans="4:4" x14ac:dyDescent="0.25">
      <c r="D3805" s="228"/>
    </row>
    <row r="3806" spans="4:4" x14ac:dyDescent="0.25">
      <c r="D3806" s="228"/>
    </row>
    <row r="3807" spans="4:4" x14ac:dyDescent="0.25">
      <c r="D3807" s="228"/>
    </row>
    <row r="3808" spans="4:4" x14ac:dyDescent="0.25">
      <c r="D3808" s="228"/>
    </row>
    <row r="3809" spans="4:4" x14ac:dyDescent="0.25">
      <c r="D3809" s="228"/>
    </row>
    <row r="3810" spans="4:4" x14ac:dyDescent="0.25">
      <c r="D3810" s="228"/>
    </row>
    <row r="3811" spans="4:4" x14ac:dyDescent="0.25">
      <c r="D3811" s="228"/>
    </row>
    <row r="3812" spans="4:4" x14ac:dyDescent="0.25">
      <c r="D3812" s="228"/>
    </row>
    <row r="3813" spans="4:4" x14ac:dyDescent="0.25">
      <c r="D3813" s="228"/>
    </row>
    <row r="3814" spans="4:4" x14ac:dyDescent="0.25">
      <c r="D3814" s="228"/>
    </row>
    <row r="3815" spans="4:4" x14ac:dyDescent="0.25">
      <c r="D3815" s="228"/>
    </row>
    <row r="3816" spans="4:4" x14ac:dyDescent="0.25">
      <c r="D3816" s="228"/>
    </row>
    <row r="3817" spans="4:4" x14ac:dyDescent="0.25">
      <c r="D3817" s="228"/>
    </row>
    <row r="3818" spans="4:4" x14ac:dyDescent="0.25">
      <c r="D3818" s="228"/>
    </row>
    <row r="3819" spans="4:4" x14ac:dyDescent="0.25">
      <c r="D3819" s="228"/>
    </row>
    <row r="3820" spans="4:4" x14ac:dyDescent="0.25">
      <c r="D3820" s="228"/>
    </row>
    <row r="3821" spans="4:4" x14ac:dyDescent="0.25">
      <c r="D3821" s="228"/>
    </row>
    <row r="3822" spans="4:4" x14ac:dyDescent="0.25">
      <c r="D3822" s="228"/>
    </row>
    <row r="3823" spans="4:4" x14ac:dyDescent="0.25">
      <c r="D3823" s="228"/>
    </row>
    <row r="3824" spans="4:4" x14ac:dyDescent="0.25">
      <c r="D3824" s="228"/>
    </row>
    <row r="3825" spans="4:4" x14ac:dyDescent="0.25">
      <c r="D3825" s="228"/>
    </row>
    <row r="3826" spans="4:4" x14ac:dyDescent="0.25">
      <c r="D3826" s="228"/>
    </row>
    <row r="3827" spans="4:4" x14ac:dyDescent="0.25">
      <c r="D3827" s="228"/>
    </row>
    <row r="3828" spans="4:4" x14ac:dyDescent="0.25">
      <c r="D3828" s="228"/>
    </row>
    <row r="3829" spans="4:4" x14ac:dyDescent="0.25">
      <c r="D3829" s="228"/>
    </row>
    <row r="3830" spans="4:4" x14ac:dyDescent="0.25">
      <c r="D3830" s="228"/>
    </row>
    <row r="3831" spans="4:4" x14ac:dyDescent="0.25">
      <c r="D3831" s="228"/>
    </row>
    <row r="3832" spans="4:4" x14ac:dyDescent="0.25">
      <c r="D3832" s="228"/>
    </row>
    <row r="3833" spans="4:4" x14ac:dyDescent="0.25">
      <c r="D3833" s="228"/>
    </row>
    <row r="3834" spans="4:4" x14ac:dyDescent="0.25">
      <c r="D3834" s="228"/>
    </row>
    <row r="3835" spans="4:4" x14ac:dyDescent="0.25">
      <c r="D3835" s="228"/>
    </row>
    <row r="3836" spans="4:4" x14ac:dyDescent="0.25">
      <c r="D3836" s="228"/>
    </row>
    <row r="3837" spans="4:4" x14ac:dyDescent="0.25">
      <c r="D3837" s="228"/>
    </row>
    <row r="3838" spans="4:4" x14ac:dyDescent="0.25">
      <c r="D3838" s="228"/>
    </row>
    <row r="3839" spans="4:4" x14ac:dyDescent="0.25">
      <c r="D3839" s="228"/>
    </row>
    <row r="3840" spans="4:4" x14ac:dyDescent="0.25">
      <c r="D3840" s="228"/>
    </row>
    <row r="3841" spans="4:4" x14ac:dyDescent="0.25">
      <c r="D3841" s="228"/>
    </row>
    <row r="3842" spans="4:4" x14ac:dyDescent="0.25">
      <c r="D3842" s="228"/>
    </row>
    <row r="3843" spans="4:4" x14ac:dyDescent="0.25">
      <c r="D3843" s="228"/>
    </row>
    <row r="3844" spans="4:4" x14ac:dyDescent="0.25">
      <c r="D3844" s="228"/>
    </row>
    <row r="3845" spans="4:4" x14ac:dyDescent="0.25">
      <c r="D3845" s="228"/>
    </row>
    <row r="3846" spans="4:4" x14ac:dyDescent="0.25">
      <c r="D3846" s="228"/>
    </row>
    <row r="3847" spans="4:4" x14ac:dyDescent="0.25">
      <c r="D3847" s="228"/>
    </row>
    <row r="3848" spans="4:4" x14ac:dyDescent="0.25">
      <c r="D3848" s="228"/>
    </row>
    <row r="3849" spans="4:4" x14ac:dyDescent="0.25">
      <c r="D3849" s="228"/>
    </row>
    <row r="3850" spans="4:4" x14ac:dyDescent="0.25">
      <c r="D3850" s="228"/>
    </row>
    <row r="3851" spans="4:4" x14ac:dyDescent="0.25">
      <c r="D3851" s="228"/>
    </row>
    <row r="3852" spans="4:4" x14ac:dyDescent="0.25">
      <c r="D3852" s="228"/>
    </row>
    <row r="3853" spans="4:4" x14ac:dyDescent="0.25">
      <c r="D3853" s="228"/>
    </row>
    <row r="3854" spans="4:4" x14ac:dyDescent="0.25">
      <c r="D3854" s="228"/>
    </row>
    <row r="3855" spans="4:4" x14ac:dyDescent="0.25">
      <c r="D3855" s="228"/>
    </row>
    <row r="3856" spans="4:4" x14ac:dyDescent="0.25">
      <c r="D3856" s="228"/>
    </row>
    <row r="3857" spans="4:4" x14ac:dyDescent="0.25">
      <c r="D3857" s="228"/>
    </row>
    <row r="3858" spans="4:4" x14ac:dyDescent="0.25">
      <c r="D3858" s="228"/>
    </row>
    <row r="3859" spans="4:4" x14ac:dyDescent="0.25">
      <c r="D3859" s="228"/>
    </row>
    <row r="3860" spans="4:4" x14ac:dyDescent="0.25">
      <c r="D3860" s="228"/>
    </row>
    <row r="3861" spans="4:4" x14ac:dyDescent="0.25">
      <c r="D3861" s="228"/>
    </row>
    <row r="3862" spans="4:4" x14ac:dyDescent="0.25">
      <c r="D3862" s="228"/>
    </row>
    <row r="3863" spans="4:4" x14ac:dyDescent="0.25">
      <c r="D3863" s="228"/>
    </row>
    <row r="3864" spans="4:4" x14ac:dyDescent="0.25">
      <c r="D3864" s="228"/>
    </row>
    <row r="3865" spans="4:4" x14ac:dyDescent="0.25">
      <c r="D3865" s="228"/>
    </row>
    <row r="3866" spans="4:4" x14ac:dyDescent="0.25">
      <c r="D3866" s="228"/>
    </row>
    <row r="3867" spans="4:4" x14ac:dyDescent="0.25">
      <c r="D3867" s="228"/>
    </row>
    <row r="3868" spans="4:4" x14ac:dyDescent="0.25">
      <c r="D3868" s="228"/>
    </row>
    <row r="3869" spans="4:4" x14ac:dyDescent="0.25">
      <c r="D3869" s="228"/>
    </row>
    <row r="3870" spans="4:4" x14ac:dyDescent="0.25">
      <c r="D3870" s="228"/>
    </row>
    <row r="3871" spans="4:4" x14ac:dyDescent="0.25">
      <c r="D3871" s="228"/>
    </row>
    <row r="3872" spans="4:4" x14ac:dyDescent="0.25">
      <c r="D3872" s="228"/>
    </row>
    <row r="3873" spans="4:4" x14ac:dyDescent="0.25">
      <c r="D3873" s="228"/>
    </row>
    <row r="3874" spans="4:4" x14ac:dyDescent="0.25">
      <c r="D3874" s="228"/>
    </row>
    <row r="3875" spans="4:4" x14ac:dyDescent="0.25">
      <c r="D3875" s="228"/>
    </row>
    <row r="3876" spans="4:4" x14ac:dyDescent="0.25">
      <c r="D3876" s="228"/>
    </row>
    <row r="3877" spans="4:4" x14ac:dyDescent="0.25">
      <c r="D3877" s="228"/>
    </row>
    <row r="3878" spans="4:4" x14ac:dyDescent="0.25">
      <c r="D3878" s="228"/>
    </row>
    <row r="3879" spans="4:4" x14ac:dyDescent="0.25">
      <c r="D3879" s="228"/>
    </row>
    <row r="3880" spans="4:4" x14ac:dyDescent="0.25">
      <c r="D3880" s="228"/>
    </row>
    <row r="3881" spans="4:4" x14ac:dyDescent="0.25">
      <c r="D3881" s="228"/>
    </row>
    <row r="3882" spans="4:4" x14ac:dyDescent="0.25">
      <c r="D3882" s="228"/>
    </row>
    <row r="3883" spans="4:4" x14ac:dyDescent="0.25">
      <c r="D3883" s="228"/>
    </row>
    <row r="3884" spans="4:4" x14ac:dyDescent="0.25">
      <c r="D3884" s="228"/>
    </row>
    <row r="3885" spans="4:4" x14ac:dyDescent="0.25">
      <c r="D3885" s="228"/>
    </row>
    <row r="3886" spans="4:4" x14ac:dyDescent="0.25">
      <c r="D3886" s="228"/>
    </row>
    <row r="3887" spans="4:4" x14ac:dyDescent="0.25">
      <c r="D3887" s="228"/>
    </row>
    <row r="3888" spans="4:4" x14ac:dyDescent="0.25">
      <c r="D3888" s="228"/>
    </row>
    <row r="3889" spans="4:4" x14ac:dyDescent="0.25">
      <c r="D3889" s="228"/>
    </row>
    <row r="3890" spans="4:4" x14ac:dyDescent="0.25">
      <c r="D3890" s="228"/>
    </row>
    <row r="3891" spans="4:4" x14ac:dyDescent="0.25">
      <c r="D3891" s="228"/>
    </row>
    <row r="3892" spans="4:4" x14ac:dyDescent="0.25">
      <c r="D3892" s="228"/>
    </row>
    <row r="3893" spans="4:4" x14ac:dyDescent="0.25">
      <c r="D3893" s="228"/>
    </row>
    <row r="3894" spans="4:4" x14ac:dyDescent="0.25">
      <c r="D3894" s="228"/>
    </row>
    <row r="3895" spans="4:4" x14ac:dyDescent="0.25">
      <c r="D3895" s="228"/>
    </row>
    <row r="3896" spans="4:4" x14ac:dyDescent="0.25">
      <c r="D3896" s="228"/>
    </row>
    <row r="3897" spans="4:4" x14ac:dyDescent="0.25">
      <c r="D3897" s="228"/>
    </row>
    <row r="3898" spans="4:4" x14ac:dyDescent="0.25">
      <c r="D3898" s="228"/>
    </row>
    <row r="3899" spans="4:4" x14ac:dyDescent="0.25">
      <c r="D3899" s="228"/>
    </row>
    <row r="3900" spans="4:4" x14ac:dyDescent="0.25">
      <c r="D3900" s="228"/>
    </row>
    <row r="3901" spans="4:4" x14ac:dyDescent="0.25">
      <c r="D3901" s="228"/>
    </row>
    <row r="3902" spans="4:4" x14ac:dyDescent="0.25">
      <c r="D3902" s="228"/>
    </row>
    <row r="3903" spans="4:4" x14ac:dyDescent="0.25">
      <c r="D3903" s="228"/>
    </row>
    <row r="3904" spans="4:4" x14ac:dyDescent="0.25">
      <c r="D3904" s="228"/>
    </row>
    <row r="3905" spans="4:4" x14ac:dyDescent="0.25">
      <c r="D3905" s="228"/>
    </row>
    <row r="3906" spans="4:4" x14ac:dyDescent="0.25">
      <c r="D3906" s="228"/>
    </row>
    <row r="3907" spans="4:4" x14ac:dyDescent="0.25">
      <c r="D3907" s="228"/>
    </row>
    <row r="3908" spans="4:4" x14ac:dyDescent="0.25">
      <c r="D3908" s="228"/>
    </row>
    <row r="3909" spans="4:4" x14ac:dyDescent="0.25">
      <c r="D3909" s="228"/>
    </row>
    <row r="3910" spans="4:4" x14ac:dyDescent="0.25">
      <c r="D3910" s="228"/>
    </row>
    <row r="3911" spans="4:4" x14ac:dyDescent="0.25">
      <c r="D3911" s="228"/>
    </row>
    <row r="3912" spans="4:4" x14ac:dyDescent="0.25">
      <c r="D3912" s="228"/>
    </row>
    <row r="3913" spans="4:4" x14ac:dyDescent="0.25">
      <c r="D3913" s="228"/>
    </row>
    <row r="3914" spans="4:4" x14ac:dyDescent="0.25">
      <c r="D3914" s="228"/>
    </row>
    <row r="3915" spans="4:4" x14ac:dyDescent="0.25">
      <c r="D3915" s="228"/>
    </row>
    <row r="3916" spans="4:4" x14ac:dyDescent="0.25">
      <c r="D3916" s="228"/>
    </row>
    <row r="3917" spans="4:4" x14ac:dyDescent="0.25">
      <c r="D3917" s="228"/>
    </row>
    <row r="3918" spans="4:4" x14ac:dyDescent="0.25">
      <c r="D3918" s="228"/>
    </row>
    <row r="3919" spans="4:4" x14ac:dyDescent="0.25">
      <c r="D3919" s="228"/>
    </row>
    <row r="3920" spans="4:4" x14ac:dyDescent="0.25">
      <c r="D3920" s="228"/>
    </row>
    <row r="3921" spans="4:4" x14ac:dyDescent="0.25">
      <c r="D3921" s="228"/>
    </row>
    <row r="3922" spans="4:4" x14ac:dyDescent="0.25">
      <c r="D3922" s="228"/>
    </row>
    <row r="3923" spans="4:4" x14ac:dyDescent="0.25">
      <c r="D3923" s="228"/>
    </row>
    <row r="3924" spans="4:4" x14ac:dyDescent="0.25">
      <c r="D3924" s="228"/>
    </row>
    <row r="3925" spans="4:4" x14ac:dyDescent="0.25">
      <c r="D3925" s="228"/>
    </row>
    <row r="3926" spans="4:4" x14ac:dyDescent="0.25">
      <c r="D3926" s="228"/>
    </row>
    <row r="3927" spans="4:4" x14ac:dyDescent="0.25">
      <c r="D3927" s="228"/>
    </row>
    <row r="3928" spans="4:4" x14ac:dyDescent="0.25">
      <c r="D3928" s="228"/>
    </row>
    <row r="3929" spans="4:4" x14ac:dyDescent="0.25">
      <c r="D3929" s="228"/>
    </row>
    <row r="3930" spans="4:4" x14ac:dyDescent="0.25">
      <c r="D3930" s="228"/>
    </row>
    <row r="3931" spans="4:4" x14ac:dyDescent="0.25">
      <c r="D3931" s="228"/>
    </row>
    <row r="3932" spans="4:4" x14ac:dyDescent="0.25">
      <c r="D3932" s="228"/>
    </row>
    <row r="3933" spans="4:4" x14ac:dyDescent="0.25">
      <c r="D3933" s="228"/>
    </row>
    <row r="3934" spans="4:4" x14ac:dyDescent="0.25">
      <c r="D3934" s="228"/>
    </row>
    <row r="3935" spans="4:4" x14ac:dyDescent="0.25">
      <c r="D3935" s="228"/>
    </row>
    <row r="3936" spans="4:4" x14ac:dyDescent="0.25">
      <c r="D3936" s="228"/>
    </row>
    <row r="3937" spans="4:4" x14ac:dyDescent="0.25">
      <c r="D3937" s="228"/>
    </row>
    <row r="3938" spans="4:4" x14ac:dyDescent="0.25">
      <c r="D3938" s="228"/>
    </row>
    <row r="3939" spans="4:4" x14ac:dyDescent="0.25">
      <c r="D3939" s="228"/>
    </row>
    <row r="3940" spans="4:4" x14ac:dyDescent="0.25">
      <c r="D3940" s="228"/>
    </row>
    <row r="3941" spans="4:4" x14ac:dyDescent="0.25">
      <c r="D3941" s="228"/>
    </row>
    <row r="3942" spans="4:4" x14ac:dyDescent="0.25">
      <c r="D3942" s="228"/>
    </row>
    <row r="3943" spans="4:4" x14ac:dyDescent="0.25">
      <c r="D3943" s="228"/>
    </row>
    <row r="3944" spans="4:4" x14ac:dyDescent="0.25">
      <c r="D3944" s="228"/>
    </row>
    <row r="3945" spans="4:4" x14ac:dyDescent="0.25">
      <c r="D3945" s="228"/>
    </row>
    <row r="3946" spans="4:4" x14ac:dyDescent="0.25">
      <c r="D3946" s="228"/>
    </row>
    <row r="3947" spans="4:4" x14ac:dyDescent="0.25">
      <c r="D3947" s="228"/>
    </row>
    <row r="3948" spans="4:4" x14ac:dyDescent="0.25">
      <c r="D3948" s="228"/>
    </row>
    <row r="3949" spans="4:4" x14ac:dyDescent="0.25">
      <c r="D3949" s="228"/>
    </row>
    <row r="3950" spans="4:4" x14ac:dyDescent="0.25">
      <c r="D3950" s="228"/>
    </row>
    <row r="3951" spans="4:4" x14ac:dyDescent="0.25">
      <c r="D3951" s="228"/>
    </row>
    <row r="3952" spans="4:4" x14ac:dyDescent="0.25">
      <c r="D3952" s="228"/>
    </row>
    <row r="3953" spans="4:4" x14ac:dyDescent="0.25">
      <c r="D3953" s="228"/>
    </row>
    <row r="3954" spans="4:4" x14ac:dyDescent="0.25">
      <c r="D3954" s="228"/>
    </row>
    <row r="3955" spans="4:4" x14ac:dyDescent="0.25">
      <c r="D3955" s="228"/>
    </row>
    <row r="3956" spans="4:4" x14ac:dyDescent="0.25">
      <c r="D3956" s="228"/>
    </row>
    <row r="3957" spans="4:4" x14ac:dyDescent="0.25">
      <c r="D3957" s="228"/>
    </row>
    <row r="3958" spans="4:4" x14ac:dyDescent="0.25">
      <c r="D3958" s="228"/>
    </row>
    <row r="3959" spans="4:4" x14ac:dyDescent="0.25">
      <c r="D3959" s="228"/>
    </row>
    <row r="3960" spans="4:4" x14ac:dyDescent="0.25">
      <c r="D3960" s="228"/>
    </row>
    <row r="3961" spans="4:4" x14ac:dyDescent="0.25">
      <c r="D3961" s="228"/>
    </row>
    <row r="3962" spans="4:4" x14ac:dyDescent="0.25">
      <c r="D3962" s="228"/>
    </row>
    <row r="3963" spans="4:4" x14ac:dyDescent="0.25">
      <c r="D3963" s="228"/>
    </row>
    <row r="3964" spans="4:4" x14ac:dyDescent="0.25">
      <c r="D3964" s="228"/>
    </row>
    <row r="3965" spans="4:4" x14ac:dyDescent="0.25">
      <c r="D3965" s="228"/>
    </row>
    <row r="3966" spans="4:4" x14ac:dyDescent="0.25">
      <c r="D3966" s="228"/>
    </row>
    <row r="3967" spans="4:4" x14ac:dyDescent="0.25">
      <c r="D3967" s="228"/>
    </row>
    <row r="3968" spans="4:4" x14ac:dyDescent="0.25">
      <c r="D3968" s="228"/>
    </row>
    <row r="3969" spans="4:4" x14ac:dyDescent="0.25">
      <c r="D3969" s="228"/>
    </row>
    <row r="3970" spans="4:4" x14ac:dyDescent="0.25">
      <c r="D3970" s="228"/>
    </row>
    <row r="3971" spans="4:4" x14ac:dyDescent="0.25">
      <c r="D3971" s="228"/>
    </row>
    <row r="3972" spans="4:4" x14ac:dyDescent="0.25">
      <c r="D3972" s="228"/>
    </row>
    <row r="3973" spans="4:4" x14ac:dyDescent="0.25">
      <c r="D3973" s="228"/>
    </row>
    <row r="3974" spans="4:4" x14ac:dyDescent="0.25">
      <c r="D3974" s="228"/>
    </row>
    <row r="3975" spans="4:4" x14ac:dyDescent="0.25">
      <c r="D3975" s="228"/>
    </row>
    <row r="3976" spans="4:4" x14ac:dyDescent="0.25">
      <c r="D3976" s="228"/>
    </row>
    <row r="3977" spans="4:4" x14ac:dyDescent="0.25">
      <c r="D3977" s="228"/>
    </row>
    <row r="3978" spans="4:4" x14ac:dyDescent="0.25">
      <c r="D3978" s="228"/>
    </row>
    <row r="3979" spans="4:4" x14ac:dyDescent="0.25">
      <c r="D3979" s="228"/>
    </row>
    <row r="3980" spans="4:4" x14ac:dyDescent="0.25">
      <c r="D3980" s="228"/>
    </row>
    <row r="3981" spans="4:4" x14ac:dyDescent="0.25">
      <c r="D3981" s="228"/>
    </row>
    <row r="3982" spans="4:4" x14ac:dyDescent="0.25">
      <c r="D3982" s="228"/>
    </row>
    <row r="3983" spans="4:4" x14ac:dyDescent="0.25">
      <c r="D3983" s="228"/>
    </row>
    <row r="3984" spans="4:4" x14ac:dyDescent="0.25">
      <c r="D3984" s="228"/>
    </row>
    <row r="3985" spans="4:4" x14ac:dyDescent="0.25">
      <c r="D3985" s="228"/>
    </row>
    <row r="3986" spans="4:4" x14ac:dyDescent="0.25">
      <c r="D3986" s="228"/>
    </row>
    <row r="3987" spans="4:4" x14ac:dyDescent="0.25">
      <c r="D3987" s="228"/>
    </row>
    <row r="3988" spans="4:4" x14ac:dyDescent="0.25">
      <c r="D3988" s="228"/>
    </row>
    <row r="3989" spans="4:4" x14ac:dyDescent="0.25">
      <c r="D3989" s="228"/>
    </row>
    <row r="3990" spans="4:4" x14ac:dyDescent="0.25">
      <c r="D3990" s="228"/>
    </row>
    <row r="3991" spans="4:4" x14ac:dyDescent="0.25">
      <c r="D3991" s="228"/>
    </row>
    <row r="3992" spans="4:4" x14ac:dyDescent="0.25">
      <c r="D3992" s="228"/>
    </row>
    <row r="3993" spans="4:4" x14ac:dyDescent="0.25">
      <c r="D3993" s="228"/>
    </row>
    <row r="3994" spans="4:4" x14ac:dyDescent="0.25">
      <c r="D3994" s="228"/>
    </row>
    <row r="3995" spans="4:4" x14ac:dyDescent="0.25">
      <c r="D3995" s="228"/>
    </row>
    <row r="3996" spans="4:4" x14ac:dyDescent="0.25">
      <c r="D3996" s="228"/>
    </row>
    <row r="3997" spans="4:4" x14ac:dyDescent="0.25">
      <c r="D3997" s="228"/>
    </row>
    <row r="3998" spans="4:4" x14ac:dyDescent="0.25">
      <c r="D3998" s="228"/>
    </row>
    <row r="3999" spans="4:4" x14ac:dyDescent="0.25">
      <c r="D3999" s="228"/>
    </row>
    <row r="4000" spans="4:4" x14ac:dyDescent="0.25">
      <c r="D4000" s="228"/>
    </row>
    <row r="4001" spans="4:4" x14ac:dyDescent="0.25">
      <c r="D4001" s="228"/>
    </row>
    <row r="4002" spans="4:4" x14ac:dyDescent="0.25">
      <c r="D4002" s="228"/>
    </row>
    <row r="4003" spans="4:4" x14ac:dyDescent="0.25">
      <c r="D4003" s="228"/>
    </row>
    <row r="4004" spans="4:4" x14ac:dyDescent="0.25">
      <c r="D4004" s="228"/>
    </row>
    <row r="4005" spans="4:4" x14ac:dyDescent="0.25">
      <c r="D4005" s="228"/>
    </row>
    <row r="4006" spans="4:4" x14ac:dyDescent="0.25">
      <c r="D4006" s="228"/>
    </row>
    <row r="4007" spans="4:4" x14ac:dyDescent="0.25">
      <c r="D4007" s="228"/>
    </row>
    <row r="4008" spans="4:4" x14ac:dyDescent="0.25">
      <c r="D4008" s="228"/>
    </row>
    <row r="4009" spans="4:4" x14ac:dyDescent="0.25">
      <c r="D4009" s="228"/>
    </row>
    <row r="4010" spans="4:4" x14ac:dyDescent="0.25">
      <c r="D4010" s="228"/>
    </row>
    <row r="4011" spans="4:4" x14ac:dyDescent="0.25">
      <c r="D4011" s="228"/>
    </row>
    <row r="4012" spans="4:4" x14ac:dyDescent="0.25">
      <c r="D4012" s="228"/>
    </row>
    <row r="4013" spans="4:4" x14ac:dyDescent="0.25">
      <c r="D4013" s="228"/>
    </row>
    <row r="4014" spans="4:4" x14ac:dyDescent="0.25">
      <c r="D4014" s="228"/>
    </row>
    <row r="4015" spans="4:4" x14ac:dyDescent="0.25">
      <c r="D4015" s="228"/>
    </row>
    <row r="4016" spans="4:4" x14ac:dyDescent="0.25">
      <c r="D4016" s="228"/>
    </row>
    <row r="4017" spans="4:4" x14ac:dyDescent="0.25">
      <c r="D4017" s="228"/>
    </row>
    <row r="4018" spans="4:4" x14ac:dyDescent="0.25">
      <c r="D4018" s="228"/>
    </row>
    <row r="4019" spans="4:4" x14ac:dyDescent="0.25">
      <c r="D4019" s="228"/>
    </row>
    <row r="4020" spans="4:4" x14ac:dyDescent="0.25">
      <c r="D4020" s="228"/>
    </row>
    <row r="4021" spans="4:4" x14ac:dyDescent="0.25">
      <c r="D4021" s="228"/>
    </row>
    <row r="4022" spans="4:4" x14ac:dyDescent="0.25">
      <c r="D4022" s="228"/>
    </row>
    <row r="4023" spans="4:4" x14ac:dyDescent="0.25">
      <c r="D4023" s="228"/>
    </row>
    <row r="4024" spans="4:4" x14ac:dyDescent="0.25">
      <c r="D4024" s="228"/>
    </row>
    <row r="4025" spans="4:4" x14ac:dyDescent="0.25">
      <c r="D4025" s="228"/>
    </row>
    <row r="4026" spans="4:4" x14ac:dyDescent="0.25">
      <c r="D4026" s="228"/>
    </row>
    <row r="4027" spans="4:4" x14ac:dyDescent="0.25">
      <c r="D4027" s="228"/>
    </row>
    <row r="4028" spans="4:4" x14ac:dyDescent="0.25">
      <c r="D4028" s="228"/>
    </row>
    <row r="4029" spans="4:4" x14ac:dyDescent="0.25">
      <c r="D4029" s="228"/>
    </row>
    <row r="4030" spans="4:4" x14ac:dyDescent="0.25">
      <c r="D4030" s="228"/>
    </row>
    <row r="4031" spans="4:4" x14ac:dyDescent="0.25">
      <c r="D4031" s="228"/>
    </row>
    <row r="4032" spans="4:4" x14ac:dyDescent="0.25">
      <c r="D4032" s="228"/>
    </row>
    <row r="4033" spans="4:4" x14ac:dyDescent="0.25">
      <c r="D4033" s="228"/>
    </row>
    <row r="4034" spans="4:4" x14ac:dyDescent="0.25">
      <c r="D4034" s="228"/>
    </row>
    <row r="4035" spans="4:4" x14ac:dyDescent="0.25">
      <c r="D4035" s="228"/>
    </row>
    <row r="4036" spans="4:4" x14ac:dyDescent="0.25">
      <c r="D4036" s="228"/>
    </row>
    <row r="4037" spans="4:4" x14ac:dyDescent="0.25">
      <c r="D4037" s="228"/>
    </row>
    <row r="4038" spans="4:4" x14ac:dyDescent="0.25">
      <c r="D4038" s="228"/>
    </row>
    <row r="4039" spans="4:4" x14ac:dyDescent="0.25">
      <c r="D4039" s="228"/>
    </row>
    <row r="4040" spans="4:4" x14ac:dyDescent="0.25">
      <c r="D4040" s="228"/>
    </row>
    <row r="4041" spans="4:4" x14ac:dyDescent="0.25">
      <c r="D4041" s="228"/>
    </row>
    <row r="4042" spans="4:4" x14ac:dyDescent="0.25">
      <c r="D4042" s="228"/>
    </row>
    <row r="4043" spans="4:4" x14ac:dyDescent="0.25">
      <c r="D4043" s="228"/>
    </row>
    <row r="4044" spans="4:4" x14ac:dyDescent="0.25">
      <c r="D4044" s="228"/>
    </row>
    <row r="4045" spans="4:4" x14ac:dyDescent="0.25">
      <c r="D4045" s="228"/>
    </row>
    <row r="4046" spans="4:4" x14ac:dyDescent="0.25">
      <c r="D4046" s="228"/>
    </row>
    <row r="4047" spans="4:4" x14ac:dyDescent="0.25">
      <c r="D4047" s="228"/>
    </row>
    <row r="4048" spans="4:4" x14ac:dyDescent="0.25">
      <c r="D4048" s="228"/>
    </row>
    <row r="4049" spans="4:4" x14ac:dyDescent="0.25">
      <c r="D4049" s="228"/>
    </row>
    <row r="4050" spans="4:4" x14ac:dyDescent="0.25">
      <c r="D4050" s="228"/>
    </row>
    <row r="4051" spans="4:4" x14ac:dyDescent="0.25">
      <c r="D4051" s="228"/>
    </row>
    <row r="4052" spans="4:4" x14ac:dyDescent="0.25">
      <c r="D4052" s="228"/>
    </row>
    <row r="4053" spans="4:4" x14ac:dyDescent="0.25">
      <c r="D4053" s="228"/>
    </row>
    <row r="4054" spans="4:4" x14ac:dyDescent="0.25">
      <c r="D4054" s="228"/>
    </row>
    <row r="4055" spans="4:4" x14ac:dyDescent="0.25">
      <c r="D4055" s="228"/>
    </row>
    <row r="4056" spans="4:4" x14ac:dyDescent="0.25">
      <c r="D4056" s="228"/>
    </row>
    <row r="4057" spans="4:4" x14ac:dyDescent="0.25">
      <c r="D4057" s="228"/>
    </row>
    <row r="4058" spans="4:4" x14ac:dyDescent="0.25">
      <c r="D4058" s="228"/>
    </row>
    <row r="4059" spans="4:4" x14ac:dyDescent="0.25">
      <c r="D4059" s="228"/>
    </row>
    <row r="4060" spans="4:4" x14ac:dyDescent="0.25">
      <c r="D4060" s="228"/>
    </row>
    <row r="4061" spans="4:4" x14ac:dyDescent="0.25">
      <c r="D4061" s="228"/>
    </row>
    <row r="4062" spans="4:4" x14ac:dyDescent="0.25">
      <c r="D4062" s="228"/>
    </row>
    <row r="4063" spans="4:4" x14ac:dyDescent="0.25">
      <c r="D4063" s="228"/>
    </row>
    <row r="4064" spans="4:4" x14ac:dyDescent="0.25">
      <c r="D4064" s="228"/>
    </row>
    <row r="4065" spans="4:4" x14ac:dyDescent="0.25">
      <c r="D4065" s="228"/>
    </row>
    <row r="4066" spans="4:4" x14ac:dyDescent="0.25">
      <c r="D4066" s="228"/>
    </row>
    <row r="4067" spans="4:4" x14ac:dyDescent="0.25">
      <c r="D4067" s="228"/>
    </row>
    <row r="4068" spans="4:4" x14ac:dyDescent="0.25">
      <c r="D4068" s="228"/>
    </row>
    <row r="4069" spans="4:4" x14ac:dyDescent="0.25">
      <c r="D4069" s="228"/>
    </row>
    <row r="4070" spans="4:4" x14ac:dyDescent="0.25">
      <c r="D4070" s="228"/>
    </row>
    <row r="4071" spans="4:4" x14ac:dyDescent="0.25">
      <c r="D4071" s="228"/>
    </row>
    <row r="4072" spans="4:4" x14ac:dyDescent="0.25">
      <c r="D4072" s="228"/>
    </row>
    <row r="4073" spans="4:4" x14ac:dyDescent="0.25">
      <c r="D4073" s="228"/>
    </row>
    <row r="4074" spans="4:4" x14ac:dyDescent="0.25">
      <c r="D4074" s="228"/>
    </row>
    <row r="4075" spans="4:4" x14ac:dyDescent="0.25">
      <c r="D4075" s="228"/>
    </row>
    <row r="4076" spans="4:4" x14ac:dyDescent="0.25">
      <c r="D4076" s="228"/>
    </row>
    <row r="4077" spans="4:4" x14ac:dyDescent="0.25">
      <c r="D4077" s="228"/>
    </row>
    <row r="4078" spans="4:4" x14ac:dyDescent="0.25">
      <c r="D4078" s="228"/>
    </row>
    <row r="4079" spans="4:4" x14ac:dyDescent="0.25">
      <c r="D4079" s="228"/>
    </row>
    <row r="4080" spans="4:4" x14ac:dyDescent="0.25">
      <c r="D4080" s="228"/>
    </row>
    <row r="4081" spans="4:4" x14ac:dyDescent="0.25">
      <c r="D4081" s="228"/>
    </row>
    <row r="4082" spans="4:4" x14ac:dyDescent="0.25">
      <c r="D4082" s="228"/>
    </row>
    <row r="4083" spans="4:4" x14ac:dyDescent="0.25">
      <c r="D4083" s="228"/>
    </row>
    <row r="4084" spans="4:4" x14ac:dyDescent="0.25">
      <c r="D4084" s="228"/>
    </row>
    <row r="4085" spans="4:4" x14ac:dyDescent="0.25">
      <c r="D4085" s="228"/>
    </row>
    <row r="4086" spans="4:4" x14ac:dyDescent="0.25">
      <c r="D4086" s="228"/>
    </row>
    <row r="4087" spans="4:4" x14ac:dyDescent="0.25">
      <c r="D4087" s="228"/>
    </row>
    <row r="4088" spans="4:4" x14ac:dyDescent="0.25">
      <c r="D4088" s="228"/>
    </row>
    <row r="4089" spans="4:4" x14ac:dyDescent="0.25">
      <c r="D4089" s="228"/>
    </row>
    <row r="4090" spans="4:4" x14ac:dyDescent="0.25">
      <c r="D4090" s="228"/>
    </row>
    <row r="4091" spans="4:4" x14ac:dyDescent="0.25">
      <c r="D4091" s="228"/>
    </row>
    <row r="4092" spans="4:4" x14ac:dyDescent="0.25">
      <c r="D4092" s="228"/>
    </row>
    <row r="4093" spans="4:4" x14ac:dyDescent="0.25">
      <c r="D4093" s="228"/>
    </row>
    <row r="4094" spans="4:4" x14ac:dyDescent="0.25">
      <c r="D4094" s="228"/>
    </row>
    <row r="4095" spans="4:4" x14ac:dyDescent="0.25">
      <c r="D4095" s="228"/>
    </row>
    <row r="4096" spans="4:4" x14ac:dyDescent="0.25">
      <c r="D4096" s="228"/>
    </row>
    <row r="4097" spans="4:4" x14ac:dyDescent="0.25">
      <c r="D4097" s="228"/>
    </row>
    <row r="4098" spans="4:4" x14ac:dyDescent="0.25">
      <c r="D4098" s="228"/>
    </row>
    <row r="4099" spans="4:4" x14ac:dyDescent="0.25">
      <c r="D4099" s="228"/>
    </row>
    <row r="4100" spans="4:4" x14ac:dyDescent="0.25">
      <c r="D4100" s="228"/>
    </row>
    <row r="4101" spans="4:4" x14ac:dyDescent="0.25">
      <c r="D4101" s="228"/>
    </row>
    <row r="4102" spans="4:4" x14ac:dyDescent="0.25">
      <c r="D4102" s="228"/>
    </row>
    <row r="4103" spans="4:4" x14ac:dyDescent="0.25">
      <c r="D4103" s="228"/>
    </row>
    <row r="4104" spans="4:4" x14ac:dyDescent="0.25">
      <c r="D4104" s="228"/>
    </row>
    <row r="4105" spans="4:4" x14ac:dyDescent="0.25">
      <c r="D4105" s="228"/>
    </row>
    <row r="4106" spans="4:4" x14ac:dyDescent="0.25">
      <c r="D4106" s="228"/>
    </row>
    <row r="4107" spans="4:4" x14ac:dyDescent="0.25">
      <c r="D4107" s="228"/>
    </row>
    <row r="4108" spans="4:4" x14ac:dyDescent="0.25">
      <c r="D4108" s="228"/>
    </row>
    <row r="4109" spans="4:4" x14ac:dyDescent="0.25">
      <c r="D4109" s="228"/>
    </row>
    <row r="4110" spans="4:4" x14ac:dyDescent="0.25">
      <c r="D4110" s="228"/>
    </row>
    <row r="4111" spans="4:4" x14ac:dyDescent="0.25">
      <c r="D4111" s="228"/>
    </row>
    <row r="4112" spans="4:4" x14ac:dyDescent="0.25">
      <c r="D4112" s="228"/>
    </row>
    <row r="4113" spans="4:4" x14ac:dyDescent="0.25">
      <c r="D4113" s="228"/>
    </row>
    <row r="4114" spans="4:4" x14ac:dyDescent="0.25">
      <c r="D4114" s="228"/>
    </row>
    <row r="4115" spans="4:4" x14ac:dyDescent="0.25">
      <c r="D4115" s="228"/>
    </row>
    <row r="4116" spans="4:4" x14ac:dyDescent="0.25">
      <c r="D4116" s="228"/>
    </row>
    <row r="4117" spans="4:4" x14ac:dyDescent="0.25">
      <c r="D4117" s="228"/>
    </row>
    <row r="4118" spans="4:4" x14ac:dyDescent="0.25">
      <c r="D4118" s="228"/>
    </row>
    <row r="4119" spans="4:4" x14ac:dyDescent="0.25">
      <c r="D4119" s="228"/>
    </row>
    <row r="4120" spans="4:4" x14ac:dyDescent="0.25">
      <c r="D4120" s="228"/>
    </row>
    <row r="4121" spans="4:4" x14ac:dyDescent="0.25">
      <c r="D4121" s="228"/>
    </row>
    <row r="4122" spans="4:4" x14ac:dyDescent="0.25">
      <c r="D4122" s="228"/>
    </row>
    <row r="4123" spans="4:4" x14ac:dyDescent="0.25">
      <c r="D4123" s="228"/>
    </row>
    <row r="4124" spans="4:4" x14ac:dyDescent="0.25">
      <c r="D4124" s="228"/>
    </row>
    <row r="4125" spans="4:4" x14ac:dyDescent="0.25">
      <c r="D4125" s="228"/>
    </row>
    <row r="4126" spans="4:4" x14ac:dyDescent="0.25">
      <c r="D4126" s="228"/>
    </row>
    <row r="4127" spans="4:4" x14ac:dyDescent="0.25">
      <c r="D4127" s="228"/>
    </row>
    <row r="4128" spans="4:4" x14ac:dyDescent="0.25">
      <c r="D4128" s="228"/>
    </row>
    <row r="4129" spans="4:4" x14ac:dyDescent="0.25">
      <c r="D4129" s="228"/>
    </row>
    <row r="4130" spans="4:4" x14ac:dyDescent="0.25">
      <c r="D4130" s="228"/>
    </row>
    <row r="4131" spans="4:4" x14ac:dyDescent="0.25">
      <c r="D4131" s="228"/>
    </row>
    <row r="4132" spans="4:4" x14ac:dyDescent="0.25">
      <c r="D4132" s="228"/>
    </row>
    <row r="4133" spans="4:4" x14ac:dyDescent="0.25">
      <c r="D4133" s="228"/>
    </row>
    <row r="4134" spans="4:4" x14ac:dyDescent="0.25">
      <c r="D4134" s="228"/>
    </row>
    <row r="4135" spans="4:4" x14ac:dyDescent="0.25">
      <c r="D4135" s="228"/>
    </row>
    <row r="4136" spans="4:4" x14ac:dyDescent="0.25">
      <c r="D4136" s="228"/>
    </row>
    <row r="4137" spans="4:4" x14ac:dyDescent="0.25">
      <c r="D4137" s="228"/>
    </row>
    <row r="4138" spans="4:4" x14ac:dyDescent="0.25">
      <c r="D4138" s="228"/>
    </row>
    <row r="4139" spans="4:4" x14ac:dyDescent="0.25">
      <c r="D4139" s="228"/>
    </row>
    <row r="4140" spans="4:4" x14ac:dyDescent="0.25">
      <c r="D4140" s="228"/>
    </row>
    <row r="4141" spans="4:4" x14ac:dyDescent="0.25">
      <c r="D4141" s="228"/>
    </row>
    <row r="4142" spans="4:4" x14ac:dyDescent="0.25">
      <c r="D4142" s="228"/>
    </row>
    <row r="4143" spans="4:4" x14ac:dyDescent="0.25">
      <c r="D4143" s="228"/>
    </row>
    <row r="4144" spans="4:4" x14ac:dyDescent="0.25">
      <c r="D4144" s="228"/>
    </row>
    <row r="4145" spans="4:4" x14ac:dyDescent="0.25">
      <c r="D4145" s="228"/>
    </row>
    <row r="4146" spans="4:4" x14ac:dyDescent="0.25">
      <c r="D4146" s="228"/>
    </row>
    <row r="4147" spans="4:4" x14ac:dyDescent="0.25">
      <c r="D4147" s="228"/>
    </row>
    <row r="4148" spans="4:4" x14ac:dyDescent="0.25">
      <c r="D4148" s="228"/>
    </row>
    <row r="4149" spans="4:4" x14ac:dyDescent="0.25">
      <c r="D4149" s="228"/>
    </row>
    <row r="4150" spans="4:4" x14ac:dyDescent="0.25">
      <c r="D4150" s="228"/>
    </row>
    <row r="4151" spans="4:4" x14ac:dyDescent="0.25">
      <c r="D4151" s="228"/>
    </row>
    <row r="4152" spans="4:4" x14ac:dyDescent="0.25">
      <c r="D4152" s="228"/>
    </row>
    <row r="4153" spans="4:4" x14ac:dyDescent="0.25">
      <c r="D4153" s="228"/>
    </row>
    <row r="4154" spans="4:4" x14ac:dyDescent="0.25">
      <c r="D4154" s="228"/>
    </row>
    <row r="4155" spans="4:4" x14ac:dyDescent="0.25">
      <c r="D4155" s="228"/>
    </row>
    <row r="4156" spans="4:4" x14ac:dyDescent="0.25">
      <c r="D4156" s="228"/>
    </row>
    <row r="4157" spans="4:4" x14ac:dyDescent="0.25">
      <c r="D4157" s="228"/>
    </row>
    <row r="4158" spans="4:4" x14ac:dyDescent="0.25">
      <c r="D4158" s="228"/>
    </row>
    <row r="4159" spans="4:4" x14ac:dyDescent="0.25">
      <c r="D4159" s="228"/>
    </row>
    <row r="4160" spans="4:4" x14ac:dyDescent="0.25">
      <c r="D4160" s="228"/>
    </row>
    <row r="4161" spans="4:4" x14ac:dyDescent="0.25">
      <c r="D4161" s="228"/>
    </row>
    <row r="4162" spans="4:4" x14ac:dyDescent="0.25">
      <c r="D4162" s="228"/>
    </row>
    <row r="4163" spans="4:4" x14ac:dyDescent="0.25">
      <c r="D4163" s="228"/>
    </row>
    <row r="4164" spans="4:4" x14ac:dyDescent="0.25">
      <c r="D4164" s="228"/>
    </row>
    <row r="4165" spans="4:4" x14ac:dyDescent="0.25">
      <c r="D4165" s="228"/>
    </row>
    <row r="4166" spans="4:4" x14ac:dyDescent="0.25">
      <c r="D4166" s="228"/>
    </row>
    <row r="4167" spans="4:4" x14ac:dyDescent="0.25">
      <c r="D4167" s="228"/>
    </row>
    <row r="4168" spans="4:4" x14ac:dyDescent="0.25">
      <c r="D4168" s="228"/>
    </row>
    <row r="4169" spans="4:4" x14ac:dyDescent="0.25">
      <c r="D4169" s="228"/>
    </row>
    <row r="4170" spans="4:4" x14ac:dyDescent="0.25">
      <c r="D4170" s="228"/>
    </row>
    <row r="4171" spans="4:4" x14ac:dyDescent="0.25">
      <c r="D4171" s="228"/>
    </row>
    <row r="4172" spans="4:4" x14ac:dyDescent="0.25">
      <c r="D4172" s="228"/>
    </row>
    <row r="4173" spans="4:4" x14ac:dyDescent="0.25">
      <c r="D4173" s="228"/>
    </row>
    <row r="4174" spans="4:4" x14ac:dyDescent="0.25">
      <c r="D4174" s="228"/>
    </row>
    <row r="4175" spans="4:4" x14ac:dyDescent="0.25">
      <c r="D4175" s="228"/>
    </row>
    <row r="4176" spans="4:4" x14ac:dyDescent="0.25">
      <c r="D4176" s="228"/>
    </row>
    <row r="4177" spans="4:4" x14ac:dyDescent="0.25">
      <c r="D4177" s="228"/>
    </row>
    <row r="4178" spans="4:4" x14ac:dyDescent="0.25">
      <c r="D4178" s="228"/>
    </row>
    <row r="4179" spans="4:4" x14ac:dyDescent="0.25">
      <c r="D4179" s="228"/>
    </row>
    <row r="4180" spans="4:4" x14ac:dyDescent="0.25">
      <c r="D4180" s="228"/>
    </row>
    <row r="4181" spans="4:4" x14ac:dyDescent="0.25">
      <c r="D4181" s="228"/>
    </row>
    <row r="4182" spans="4:4" x14ac:dyDescent="0.25">
      <c r="D4182" s="228"/>
    </row>
    <row r="4183" spans="4:4" x14ac:dyDescent="0.25">
      <c r="D4183" s="228"/>
    </row>
    <row r="4184" spans="4:4" x14ac:dyDescent="0.25">
      <c r="D4184" s="228"/>
    </row>
    <row r="4185" spans="4:4" x14ac:dyDescent="0.25">
      <c r="D4185" s="228"/>
    </row>
    <row r="4186" spans="4:4" x14ac:dyDescent="0.25">
      <c r="D4186" s="228"/>
    </row>
    <row r="4187" spans="4:4" x14ac:dyDescent="0.25">
      <c r="D4187" s="228"/>
    </row>
    <row r="4188" spans="4:4" x14ac:dyDescent="0.25">
      <c r="D4188" s="228"/>
    </row>
    <row r="4189" spans="4:4" x14ac:dyDescent="0.25">
      <c r="D4189" s="228"/>
    </row>
    <row r="4190" spans="4:4" x14ac:dyDescent="0.25">
      <c r="D4190" s="228"/>
    </row>
    <row r="4191" spans="4:4" x14ac:dyDescent="0.25">
      <c r="D4191" s="228"/>
    </row>
    <row r="4192" spans="4:4" x14ac:dyDescent="0.25">
      <c r="D4192" s="228"/>
    </row>
    <row r="4193" spans="4:4" x14ac:dyDescent="0.25">
      <c r="D4193" s="228"/>
    </row>
    <row r="4194" spans="4:4" x14ac:dyDescent="0.25">
      <c r="D4194" s="228"/>
    </row>
    <row r="4195" spans="4:4" x14ac:dyDescent="0.25">
      <c r="D4195" s="228"/>
    </row>
    <row r="4196" spans="4:4" x14ac:dyDescent="0.25">
      <c r="D4196" s="228"/>
    </row>
    <row r="4197" spans="4:4" x14ac:dyDescent="0.25">
      <c r="D4197" s="228"/>
    </row>
    <row r="4198" spans="4:4" x14ac:dyDescent="0.25">
      <c r="D4198" s="228"/>
    </row>
    <row r="4199" spans="4:4" x14ac:dyDescent="0.25">
      <c r="D4199" s="228"/>
    </row>
    <row r="4200" spans="4:4" x14ac:dyDescent="0.25">
      <c r="D4200" s="228"/>
    </row>
    <row r="4201" spans="4:4" x14ac:dyDescent="0.25">
      <c r="D4201" s="228"/>
    </row>
    <row r="4202" spans="4:4" x14ac:dyDescent="0.25">
      <c r="D4202" s="228"/>
    </row>
    <row r="4203" spans="4:4" x14ac:dyDescent="0.25">
      <c r="D4203" s="228"/>
    </row>
    <row r="4204" spans="4:4" x14ac:dyDescent="0.25">
      <c r="D4204" s="228"/>
    </row>
    <row r="4205" spans="4:4" x14ac:dyDescent="0.25">
      <c r="D4205" s="228"/>
    </row>
    <row r="4206" spans="4:4" x14ac:dyDescent="0.25">
      <c r="D4206" s="228"/>
    </row>
    <row r="4207" spans="4:4" x14ac:dyDescent="0.25">
      <c r="D4207" s="228"/>
    </row>
    <row r="4208" spans="4:4" x14ac:dyDescent="0.25">
      <c r="D4208" s="228"/>
    </row>
    <row r="4209" spans="4:4" x14ac:dyDescent="0.25">
      <c r="D4209" s="228"/>
    </row>
    <row r="4210" spans="4:4" x14ac:dyDescent="0.25">
      <c r="D4210" s="228"/>
    </row>
    <row r="4211" spans="4:4" x14ac:dyDescent="0.25">
      <c r="D4211" s="228"/>
    </row>
    <row r="4212" spans="4:4" x14ac:dyDescent="0.25">
      <c r="D4212" s="228"/>
    </row>
    <row r="4213" spans="4:4" x14ac:dyDescent="0.25">
      <c r="D4213" s="228"/>
    </row>
    <row r="4214" spans="4:4" x14ac:dyDescent="0.25">
      <c r="D4214" s="228"/>
    </row>
    <row r="4215" spans="4:4" x14ac:dyDescent="0.25">
      <c r="D4215" s="228"/>
    </row>
    <row r="4216" spans="4:4" x14ac:dyDescent="0.25">
      <c r="D4216" s="228"/>
    </row>
    <row r="4217" spans="4:4" x14ac:dyDescent="0.25">
      <c r="D4217" s="228"/>
    </row>
    <row r="4218" spans="4:4" x14ac:dyDescent="0.25">
      <c r="D4218" s="228"/>
    </row>
    <row r="4219" spans="4:4" x14ac:dyDescent="0.25">
      <c r="D4219" s="228"/>
    </row>
    <row r="4220" spans="4:4" x14ac:dyDescent="0.25">
      <c r="D4220" s="228"/>
    </row>
    <row r="4221" spans="4:4" x14ac:dyDescent="0.25">
      <c r="D4221" s="228"/>
    </row>
    <row r="4222" spans="4:4" x14ac:dyDescent="0.25">
      <c r="D4222" s="228"/>
    </row>
    <row r="4223" spans="4:4" x14ac:dyDescent="0.25">
      <c r="D4223" s="228"/>
    </row>
    <row r="4224" spans="4:4" x14ac:dyDescent="0.25">
      <c r="D4224" s="228"/>
    </row>
    <row r="4225" spans="4:4" x14ac:dyDescent="0.25">
      <c r="D4225" s="228"/>
    </row>
    <row r="4226" spans="4:4" x14ac:dyDescent="0.25">
      <c r="D4226" s="228"/>
    </row>
    <row r="4227" spans="4:4" x14ac:dyDescent="0.25">
      <c r="D4227" s="228"/>
    </row>
    <row r="4228" spans="4:4" x14ac:dyDescent="0.25">
      <c r="D4228" s="228"/>
    </row>
    <row r="4229" spans="4:4" x14ac:dyDescent="0.25">
      <c r="D4229" s="228"/>
    </row>
    <row r="4230" spans="4:4" x14ac:dyDescent="0.25">
      <c r="D4230" s="228"/>
    </row>
    <row r="4231" spans="4:4" x14ac:dyDescent="0.25">
      <c r="D4231" s="228"/>
    </row>
    <row r="4232" spans="4:4" x14ac:dyDescent="0.25">
      <c r="D4232" s="228"/>
    </row>
    <row r="4233" spans="4:4" x14ac:dyDescent="0.25">
      <c r="D4233" s="228"/>
    </row>
    <row r="4234" spans="4:4" x14ac:dyDescent="0.25">
      <c r="D4234" s="228"/>
    </row>
    <row r="4235" spans="4:4" x14ac:dyDescent="0.25">
      <c r="D4235" s="228"/>
    </row>
    <row r="4236" spans="4:4" x14ac:dyDescent="0.25">
      <c r="D4236" s="228"/>
    </row>
    <row r="4237" spans="4:4" x14ac:dyDescent="0.25">
      <c r="D4237" s="228"/>
    </row>
    <row r="4238" spans="4:4" x14ac:dyDescent="0.25">
      <c r="D4238" s="228"/>
    </row>
    <row r="4239" spans="4:4" x14ac:dyDescent="0.25">
      <c r="D4239" s="228"/>
    </row>
    <row r="4240" spans="4:4" x14ac:dyDescent="0.25">
      <c r="D4240" s="228"/>
    </row>
    <row r="4241" spans="4:4" x14ac:dyDescent="0.25">
      <c r="D4241" s="228"/>
    </row>
    <row r="4242" spans="4:4" x14ac:dyDescent="0.25">
      <c r="D4242" s="228"/>
    </row>
    <row r="4243" spans="4:4" x14ac:dyDescent="0.25">
      <c r="D4243" s="228"/>
    </row>
    <row r="4244" spans="4:4" x14ac:dyDescent="0.25">
      <c r="D4244" s="228"/>
    </row>
    <row r="4245" spans="4:4" x14ac:dyDescent="0.25">
      <c r="D4245" s="228"/>
    </row>
    <row r="4246" spans="4:4" x14ac:dyDescent="0.25">
      <c r="D4246" s="228"/>
    </row>
    <row r="4247" spans="4:4" x14ac:dyDescent="0.25">
      <c r="D4247" s="228"/>
    </row>
    <row r="4248" spans="4:4" x14ac:dyDescent="0.25">
      <c r="D4248" s="228"/>
    </row>
    <row r="4249" spans="4:4" x14ac:dyDescent="0.25">
      <c r="D4249" s="228"/>
    </row>
    <row r="4250" spans="4:4" x14ac:dyDescent="0.25">
      <c r="D4250" s="228"/>
    </row>
    <row r="4251" spans="4:4" x14ac:dyDescent="0.25">
      <c r="D4251" s="228"/>
    </row>
    <row r="4252" spans="4:4" x14ac:dyDescent="0.25">
      <c r="D4252" s="228"/>
    </row>
    <row r="4253" spans="4:4" x14ac:dyDescent="0.25">
      <c r="D4253" s="228"/>
    </row>
    <row r="4254" spans="4:4" x14ac:dyDescent="0.25">
      <c r="D4254" s="228"/>
    </row>
    <row r="4255" spans="4:4" x14ac:dyDescent="0.25">
      <c r="D4255" s="228"/>
    </row>
    <row r="4256" spans="4:4" x14ac:dyDescent="0.25">
      <c r="D4256" s="228"/>
    </row>
    <row r="4257" spans="4:4" x14ac:dyDescent="0.25">
      <c r="D4257" s="228"/>
    </row>
    <row r="4258" spans="4:4" x14ac:dyDescent="0.25">
      <c r="D4258" s="228"/>
    </row>
    <row r="4259" spans="4:4" x14ac:dyDescent="0.25">
      <c r="D4259" s="228"/>
    </row>
    <row r="4260" spans="4:4" x14ac:dyDescent="0.25">
      <c r="D4260" s="228"/>
    </row>
    <row r="4261" spans="4:4" x14ac:dyDescent="0.25">
      <c r="D4261" s="228"/>
    </row>
    <row r="4262" spans="4:4" x14ac:dyDescent="0.25">
      <c r="D4262" s="228"/>
    </row>
    <row r="4263" spans="4:4" x14ac:dyDescent="0.25">
      <c r="D4263" s="228"/>
    </row>
    <row r="4264" spans="4:4" x14ac:dyDescent="0.25">
      <c r="D4264" s="228"/>
    </row>
    <row r="4265" spans="4:4" x14ac:dyDescent="0.25">
      <c r="D4265" s="228"/>
    </row>
    <row r="4266" spans="4:4" x14ac:dyDescent="0.25">
      <c r="D4266" s="228"/>
    </row>
    <row r="4267" spans="4:4" x14ac:dyDescent="0.25">
      <c r="D4267" s="228"/>
    </row>
    <row r="4268" spans="4:4" x14ac:dyDescent="0.25">
      <c r="D4268" s="228"/>
    </row>
    <row r="4269" spans="4:4" x14ac:dyDescent="0.25">
      <c r="D4269" s="228"/>
    </row>
    <row r="4270" spans="4:4" x14ac:dyDescent="0.25">
      <c r="D4270" s="228"/>
    </row>
    <row r="4271" spans="4:4" x14ac:dyDescent="0.25">
      <c r="D4271" s="228"/>
    </row>
    <row r="4272" spans="4:4" x14ac:dyDescent="0.25">
      <c r="D4272" s="228"/>
    </row>
    <row r="4273" spans="4:4" x14ac:dyDescent="0.25">
      <c r="D4273" s="228"/>
    </row>
    <row r="4274" spans="4:4" x14ac:dyDescent="0.25">
      <c r="D4274" s="228"/>
    </row>
    <row r="4275" spans="4:4" x14ac:dyDescent="0.25">
      <c r="D4275" s="228"/>
    </row>
    <row r="4276" spans="4:4" x14ac:dyDescent="0.25">
      <c r="D4276" s="228"/>
    </row>
    <row r="4277" spans="4:4" x14ac:dyDescent="0.25">
      <c r="D4277" s="228"/>
    </row>
    <row r="4278" spans="4:4" x14ac:dyDescent="0.25">
      <c r="D4278" s="228"/>
    </row>
    <row r="4279" spans="4:4" x14ac:dyDescent="0.25">
      <c r="D4279" s="228"/>
    </row>
    <row r="4280" spans="4:4" x14ac:dyDescent="0.25">
      <c r="D4280" s="228"/>
    </row>
    <row r="4281" spans="4:4" x14ac:dyDescent="0.25">
      <c r="D4281" s="228"/>
    </row>
    <row r="4282" spans="4:4" x14ac:dyDescent="0.25">
      <c r="D4282" s="228"/>
    </row>
    <row r="4283" spans="4:4" x14ac:dyDescent="0.25">
      <c r="D4283" s="228"/>
    </row>
    <row r="4284" spans="4:4" x14ac:dyDescent="0.25">
      <c r="D4284" s="228"/>
    </row>
    <row r="4285" spans="4:4" x14ac:dyDescent="0.25">
      <c r="D4285" s="228"/>
    </row>
    <row r="4286" spans="4:4" x14ac:dyDescent="0.25">
      <c r="D4286" s="228"/>
    </row>
    <row r="4287" spans="4:4" x14ac:dyDescent="0.25">
      <c r="D4287" s="228"/>
    </row>
    <row r="4288" spans="4:4" x14ac:dyDescent="0.25">
      <c r="D4288" s="228"/>
    </row>
    <row r="4289" spans="4:4" x14ac:dyDescent="0.25">
      <c r="D4289" s="228"/>
    </row>
    <row r="4290" spans="4:4" x14ac:dyDescent="0.25">
      <c r="D4290" s="228"/>
    </row>
    <row r="4291" spans="4:4" x14ac:dyDescent="0.25">
      <c r="D4291" s="228"/>
    </row>
    <row r="4292" spans="4:4" x14ac:dyDescent="0.25">
      <c r="D4292" s="228"/>
    </row>
    <row r="4293" spans="4:4" x14ac:dyDescent="0.25">
      <c r="D4293" s="228"/>
    </row>
    <row r="4294" spans="4:4" x14ac:dyDescent="0.25">
      <c r="D4294" s="228"/>
    </row>
    <row r="4295" spans="4:4" x14ac:dyDescent="0.25">
      <c r="D4295" s="228"/>
    </row>
    <row r="4296" spans="4:4" x14ac:dyDescent="0.25">
      <c r="D4296" s="228"/>
    </row>
    <row r="4297" spans="4:4" x14ac:dyDescent="0.25">
      <c r="D4297" s="228"/>
    </row>
    <row r="4298" spans="4:4" x14ac:dyDescent="0.25">
      <c r="D4298" s="228"/>
    </row>
    <row r="4299" spans="4:4" x14ac:dyDescent="0.25">
      <c r="D4299" s="228"/>
    </row>
    <row r="4300" spans="4:4" x14ac:dyDescent="0.25">
      <c r="D4300" s="228"/>
    </row>
    <row r="4301" spans="4:4" x14ac:dyDescent="0.25">
      <c r="D4301" s="228"/>
    </row>
    <row r="4302" spans="4:4" x14ac:dyDescent="0.25">
      <c r="D4302" s="228"/>
    </row>
    <row r="4303" spans="4:4" x14ac:dyDescent="0.25">
      <c r="D4303" s="228"/>
    </row>
    <row r="4304" spans="4:4" x14ac:dyDescent="0.25">
      <c r="D4304" s="228"/>
    </row>
    <row r="4305" spans="4:4" x14ac:dyDescent="0.25">
      <c r="D4305" s="228"/>
    </row>
    <row r="4306" spans="4:4" x14ac:dyDescent="0.25">
      <c r="D4306" s="228"/>
    </row>
    <row r="4307" spans="4:4" x14ac:dyDescent="0.25">
      <c r="D4307" s="228"/>
    </row>
    <row r="4308" spans="4:4" x14ac:dyDescent="0.25">
      <c r="D4308" s="228"/>
    </row>
    <row r="4309" spans="4:4" x14ac:dyDescent="0.25">
      <c r="D4309" s="228"/>
    </row>
    <row r="4310" spans="4:4" x14ac:dyDescent="0.25">
      <c r="D4310" s="228"/>
    </row>
    <row r="4311" spans="4:4" x14ac:dyDescent="0.25">
      <c r="D4311" s="228"/>
    </row>
    <row r="4312" spans="4:4" x14ac:dyDescent="0.25">
      <c r="D4312" s="228"/>
    </row>
    <row r="4313" spans="4:4" x14ac:dyDescent="0.25">
      <c r="D4313" s="228"/>
    </row>
    <row r="4314" spans="4:4" x14ac:dyDescent="0.25">
      <c r="D4314" s="228"/>
    </row>
    <row r="4315" spans="4:4" x14ac:dyDescent="0.25">
      <c r="D4315" s="228"/>
    </row>
    <row r="4316" spans="4:4" x14ac:dyDescent="0.25">
      <c r="D4316" s="228"/>
    </row>
    <row r="4317" spans="4:4" x14ac:dyDescent="0.25">
      <c r="D4317" s="228"/>
    </row>
    <row r="4318" spans="4:4" x14ac:dyDescent="0.25">
      <c r="D4318" s="228"/>
    </row>
    <row r="4319" spans="4:4" x14ac:dyDescent="0.25">
      <c r="D4319" s="228"/>
    </row>
    <row r="4320" spans="4:4" x14ac:dyDescent="0.25">
      <c r="D4320" s="228"/>
    </row>
    <row r="4321" spans="4:4" x14ac:dyDescent="0.25">
      <c r="D4321" s="228"/>
    </row>
    <row r="4322" spans="4:4" x14ac:dyDescent="0.25">
      <c r="D4322" s="228"/>
    </row>
    <row r="4323" spans="4:4" x14ac:dyDescent="0.25">
      <c r="D4323" s="228"/>
    </row>
    <row r="4324" spans="4:4" x14ac:dyDescent="0.25">
      <c r="D4324" s="228"/>
    </row>
    <row r="4325" spans="4:4" x14ac:dyDescent="0.25">
      <c r="D4325" s="228"/>
    </row>
    <row r="4326" spans="4:4" x14ac:dyDescent="0.25">
      <c r="D4326" s="228"/>
    </row>
    <row r="4327" spans="4:4" x14ac:dyDescent="0.25">
      <c r="D4327" s="228"/>
    </row>
    <row r="4328" spans="4:4" x14ac:dyDescent="0.25">
      <c r="D4328" s="228"/>
    </row>
    <row r="4329" spans="4:4" x14ac:dyDescent="0.25">
      <c r="D4329" s="228"/>
    </row>
    <row r="4330" spans="4:4" x14ac:dyDescent="0.25">
      <c r="D4330" s="228"/>
    </row>
    <row r="4331" spans="4:4" x14ac:dyDescent="0.25">
      <c r="D4331" s="228"/>
    </row>
    <row r="4332" spans="4:4" x14ac:dyDescent="0.25">
      <c r="D4332" s="228"/>
    </row>
    <row r="4333" spans="4:4" x14ac:dyDescent="0.25">
      <c r="D4333" s="228"/>
    </row>
    <row r="4334" spans="4:4" x14ac:dyDescent="0.25">
      <c r="D4334" s="228"/>
    </row>
    <row r="4335" spans="4:4" x14ac:dyDescent="0.25">
      <c r="D4335" s="228"/>
    </row>
    <row r="4336" spans="4:4" x14ac:dyDescent="0.25">
      <c r="D4336" s="228"/>
    </row>
    <row r="4337" spans="4:4" x14ac:dyDescent="0.25">
      <c r="D4337" s="228"/>
    </row>
    <row r="4338" spans="4:4" x14ac:dyDescent="0.25">
      <c r="D4338" s="228"/>
    </row>
    <row r="4339" spans="4:4" x14ac:dyDescent="0.25">
      <c r="D4339" s="228"/>
    </row>
    <row r="4340" spans="4:4" x14ac:dyDescent="0.25">
      <c r="D4340" s="228"/>
    </row>
    <row r="4341" spans="4:4" x14ac:dyDescent="0.25">
      <c r="D4341" s="228"/>
    </row>
    <row r="4342" spans="4:4" x14ac:dyDescent="0.25">
      <c r="D4342" s="228"/>
    </row>
    <row r="4343" spans="4:4" x14ac:dyDescent="0.25">
      <c r="D4343" s="228"/>
    </row>
    <row r="4344" spans="4:4" x14ac:dyDescent="0.25">
      <c r="D4344" s="228"/>
    </row>
    <row r="4345" spans="4:4" x14ac:dyDescent="0.25">
      <c r="D4345" s="228"/>
    </row>
    <row r="4346" spans="4:4" x14ac:dyDescent="0.25">
      <c r="D4346" s="228"/>
    </row>
    <row r="4347" spans="4:4" x14ac:dyDescent="0.25">
      <c r="D4347" s="228"/>
    </row>
    <row r="4348" spans="4:4" x14ac:dyDescent="0.25">
      <c r="D4348" s="228"/>
    </row>
    <row r="4349" spans="4:4" x14ac:dyDescent="0.25">
      <c r="D4349" s="228"/>
    </row>
    <row r="4350" spans="4:4" x14ac:dyDescent="0.25">
      <c r="D4350" s="228"/>
    </row>
    <row r="4351" spans="4:4" x14ac:dyDescent="0.25">
      <c r="D4351" s="228"/>
    </row>
    <row r="4352" spans="4:4" x14ac:dyDescent="0.25">
      <c r="D4352" s="228"/>
    </row>
    <row r="4353" spans="4:4" x14ac:dyDescent="0.25">
      <c r="D4353" s="228"/>
    </row>
    <row r="4354" spans="4:4" x14ac:dyDescent="0.25">
      <c r="D4354" s="228"/>
    </row>
    <row r="4355" spans="4:4" x14ac:dyDescent="0.25">
      <c r="D4355" s="228"/>
    </row>
    <row r="4356" spans="4:4" x14ac:dyDescent="0.25">
      <c r="D4356" s="228"/>
    </row>
    <row r="4357" spans="4:4" x14ac:dyDescent="0.25">
      <c r="D4357" s="228"/>
    </row>
    <row r="4358" spans="4:4" x14ac:dyDescent="0.25">
      <c r="D4358" s="228"/>
    </row>
    <row r="4359" spans="4:4" x14ac:dyDescent="0.25">
      <c r="D4359" s="228"/>
    </row>
    <row r="4360" spans="4:4" x14ac:dyDescent="0.25">
      <c r="D4360" s="228"/>
    </row>
    <row r="4361" spans="4:4" x14ac:dyDescent="0.25">
      <c r="D4361" s="228"/>
    </row>
    <row r="4362" spans="4:4" x14ac:dyDescent="0.25">
      <c r="D4362" s="228"/>
    </row>
    <row r="4363" spans="4:4" x14ac:dyDescent="0.25">
      <c r="D4363" s="228"/>
    </row>
    <row r="4364" spans="4:4" x14ac:dyDescent="0.25">
      <c r="D4364" s="228"/>
    </row>
    <row r="4365" spans="4:4" x14ac:dyDescent="0.25">
      <c r="D4365" s="228"/>
    </row>
    <row r="4366" spans="4:4" x14ac:dyDescent="0.25">
      <c r="D4366" s="228"/>
    </row>
    <row r="4367" spans="4:4" x14ac:dyDescent="0.25">
      <c r="D4367" s="228"/>
    </row>
    <row r="4368" spans="4:4" x14ac:dyDescent="0.25">
      <c r="D4368" s="228"/>
    </row>
    <row r="4369" spans="4:4" x14ac:dyDescent="0.25">
      <c r="D4369" s="228"/>
    </row>
    <row r="4370" spans="4:4" x14ac:dyDescent="0.25">
      <c r="D4370" s="228"/>
    </row>
    <row r="4371" spans="4:4" x14ac:dyDescent="0.25">
      <c r="D4371" s="228"/>
    </row>
    <row r="4372" spans="4:4" x14ac:dyDescent="0.25">
      <c r="D4372" s="228"/>
    </row>
    <row r="4373" spans="4:4" x14ac:dyDescent="0.25">
      <c r="D4373" s="228"/>
    </row>
    <row r="4374" spans="4:4" x14ac:dyDescent="0.25">
      <c r="D4374" s="228"/>
    </row>
    <row r="4375" spans="4:4" x14ac:dyDescent="0.25">
      <c r="D4375" s="228"/>
    </row>
    <row r="4376" spans="4:4" x14ac:dyDescent="0.25">
      <c r="D4376" s="228"/>
    </row>
    <row r="4377" spans="4:4" x14ac:dyDescent="0.25">
      <c r="D4377" s="228"/>
    </row>
    <row r="4378" spans="4:4" x14ac:dyDescent="0.25">
      <c r="D4378" s="228"/>
    </row>
    <row r="4379" spans="4:4" x14ac:dyDescent="0.25">
      <c r="D4379" s="228"/>
    </row>
    <row r="4380" spans="4:4" x14ac:dyDescent="0.25">
      <c r="D4380" s="228"/>
    </row>
    <row r="4381" spans="4:4" x14ac:dyDescent="0.25">
      <c r="D4381" s="228"/>
    </row>
    <row r="4382" spans="4:4" x14ac:dyDescent="0.25">
      <c r="D4382" s="228"/>
    </row>
    <row r="4383" spans="4:4" x14ac:dyDescent="0.25">
      <c r="D4383" s="228"/>
    </row>
    <row r="4384" spans="4:4" x14ac:dyDescent="0.25">
      <c r="D4384" s="228"/>
    </row>
    <row r="4385" spans="4:4" x14ac:dyDescent="0.25">
      <c r="D4385" s="228"/>
    </row>
    <row r="4386" spans="4:4" x14ac:dyDescent="0.25">
      <c r="D4386" s="228"/>
    </row>
    <row r="4387" spans="4:4" x14ac:dyDescent="0.25">
      <c r="D4387" s="228"/>
    </row>
    <row r="4388" spans="4:4" x14ac:dyDescent="0.25">
      <c r="D4388" s="228"/>
    </row>
    <row r="4389" spans="4:4" x14ac:dyDescent="0.25">
      <c r="D4389" s="228"/>
    </row>
    <row r="4390" spans="4:4" x14ac:dyDescent="0.25">
      <c r="D4390" s="228"/>
    </row>
    <row r="4391" spans="4:4" x14ac:dyDescent="0.25">
      <c r="D4391" s="228"/>
    </row>
    <row r="4392" spans="4:4" x14ac:dyDescent="0.25">
      <c r="D4392" s="228"/>
    </row>
    <row r="4393" spans="4:4" x14ac:dyDescent="0.25">
      <c r="D4393" s="228"/>
    </row>
    <row r="4394" spans="4:4" x14ac:dyDescent="0.25">
      <c r="D4394" s="228"/>
    </row>
    <row r="4395" spans="4:4" x14ac:dyDescent="0.25">
      <c r="D4395" s="228"/>
    </row>
    <row r="4396" spans="4:4" x14ac:dyDescent="0.25">
      <c r="D4396" s="228"/>
    </row>
    <row r="4397" spans="4:4" x14ac:dyDescent="0.25">
      <c r="D4397" s="228"/>
    </row>
    <row r="4398" spans="4:4" x14ac:dyDescent="0.25">
      <c r="D4398" s="228"/>
    </row>
    <row r="4399" spans="4:4" x14ac:dyDescent="0.25">
      <c r="D4399" s="228"/>
    </row>
    <row r="4400" spans="4:4" x14ac:dyDescent="0.25">
      <c r="D4400" s="228"/>
    </row>
    <row r="4401" spans="4:4" x14ac:dyDescent="0.25">
      <c r="D4401" s="228"/>
    </row>
    <row r="4402" spans="4:4" x14ac:dyDescent="0.25">
      <c r="D4402" s="228"/>
    </row>
    <row r="4403" spans="4:4" x14ac:dyDescent="0.25">
      <c r="D4403" s="228"/>
    </row>
    <row r="4404" spans="4:4" x14ac:dyDescent="0.25">
      <c r="D4404" s="228"/>
    </row>
    <row r="4405" spans="4:4" x14ac:dyDescent="0.25">
      <c r="D4405" s="228"/>
    </row>
    <row r="4406" spans="4:4" x14ac:dyDescent="0.25">
      <c r="D4406" s="228"/>
    </row>
    <row r="4407" spans="4:4" x14ac:dyDescent="0.25">
      <c r="D4407" s="228"/>
    </row>
    <row r="4408" spans="4:4" x14ac:dyDescent="0.25">
      <c r="D4408" s="228"/>
    </row>
    <row r="4409" spans="4:4" x14ac:dyDescent="0.25">
      <c r="D4409" s="228"/>
    </row>
    <row r="4410" spans="4:4" x14ac:dyDescent="0.25">
      <c r="D4410" s="228"/>
    </row>
    <row r="4411" spans="4:4" x14ac:dyDescent="0.25">
      <c r="D4411" s="228"/>
    </row>
    <row r="4412" spans="4:4" x14ac:dyDescent="0.25">
      <c r="D4412" s="228"/>
    </row>
    <row r="4413" spans="4:4" x14ac:dyDescent="0.25">
      <c r="D4413" s="228"/>
    </row>
    <row r="4414" spans="4:4" x14ac:dyDescent="0.25">
      <c r="D4414" s="228"/>
    </row>
    <row r="4415" spans="4:4" x14ac:dyDescent="0.25">
      <c r="D4415" s="228"/>
    </row>
    <row r="4416" spans="4:4" x14ac:dyDescent="0.25">
      <c r="D4416" s="228"/>
    </row>
    <row r="4417" spans="4:4" x14ac:dyDescent="0.25">
      <c r="D4417" s="228"/>
    </row>
    <row r="4418" spans="4:4" x14ac:dyDescent="0.25">
      <c r="D4418" s="228"/>
    </row>
    <row r="4419" spans="4:4" x14ac:dyDescent="0.25">
      <c r="D4419" s="228"/>
    </row>
    <row r="4420" spans="4:4" x14ac:dyDescent="0.25">
      <c r="D4420" s="228"/>
    </row>
    <row r="4421" spans="4:4" x14ac:dyDescent="0.25">
      <c r="D4421" s="228"/>
    </row>
    <row r="4422" spans="4:4" x14ac:dyDescent="0.25">
      <c r="D4422" s="228"/>
    </row>
    <row r="4423" spans="4:4" x14ac:dyDescent="0.25">
      <c r="D4423" s="228"/>
    </row>
    <row r="4424" spans="4:4" x14ac:dyDescent="0.25">
      <c r="D4424" s="228"/>
    </row>
    <row r="4425" spans="4:4" x14ac:dyDescent="0.25">
      <c r="D4425" s="228"/>
    </row>
    <row r="4426" spans="4:4" x14ac:dyDescent="0.25">
      <c r="D4426" s="228"/>
    </row>
    <row r="4427" spans="4:4" x14ac:dyDescent="0.25">
      <c r="D4427" s="228"/>
    </row>
    <row r="4428" spans="4:4" x14ac:dyDescent="0.25">
      <c r="D4428" s="228"/>
    </row>
    <row r="4429" spans="4:4" x14ac:dyDescent="0.25">
      <c r="D4429" s="228"/>
    </row>
    <row r="4430" spans="4:4" x14ac:dyDescent="0.25">
      <c r="D4430" s="228"/>
    </row>
    <row r="4431" spans="4:4" x14ac:dyDescent="0.25">
      <c r="D4431" s="228"/>
    </row>
    <row r="4432" spans="4:4" x14ac:dyDescent="0.25">
      <c r="D4432" s="228"/>
    </row>
    <row r="4433" spans="4:4" x14ac:dyDescent="0.25">
      <c r="D4433" s="228"/>
    </row>
    <row r="4434" spans="4:4" x14ac:dyDescent="0.25">
      <c r="D4434" s="228"/>
    </row>
    <row r="4435" spans="4:4" x14ac:dyDescent="0.25">
      <c r="D4435" s="228"/>
    </row>
    <row r="4436" spans="4:4" x14ac:dyDescent="0.25">
      <c r="D4436" s="228"/>
    </row>
    <row r="4437" spans="4:4" x14ac:dyDescent="0.25">
      <c r="D4437" s="228"/>
    </row>
    <row r="4438" spans="4:4" x14ac:dyDescent="0.25">
      <c r="D4438" s="228"/>
    </row>
    <row r="4439" spans="4:4" x14ac:dyDescent="0.25">
      <c r="D4439" s="228"/>
    </row>
    <row r="4440" spans="4:4" x14ac:dyDescent="0.25">
      <c r="D4440" s="228"/>
    </row>
    <row r="4441" spans="4:4" x14ac:dyDescent="0.25">
      <c r="D4441" s="228"/>
    </row>
    <row r="4442" spans="4:4" x14ac:dyDescent="0.25">
      <c r="D4442" s="228"/>
    </row>
    <row r="4443" spans="4:4" x14ac:dyDescent="0.25">
      <c r="D4443" s="228"/>
    </row>
    <row r="4444" spans="4:4" x14ac:dyDescent="0.25">
      <c r="D4444" s="228"/>
    </row>
    <row r="4445" spans="4:4" x14ac:dyDescent="0.25">
      <c r="D4445" s="228"/>
    </row>
    <row r="4446" spans="4:4" x14ac:dyDescent="0.25">
      <c r="D4446" s="228"/>
    </row>
    <row r="4447" spans="4:4" x14ac:dyDescent="0.25">
      <c r="D4447" s="228"/>
    </row>
    <row r="4448" spans="4:4" x14ac:dyDescent="0.25">
      <c r="D4448" s="228"/>
    </row>
    <row r="4449" spans="4:4" x14ac:dyDescent="0.25">
      <c r="D4449" s="228"/>
    </row>
    <row r="4450" spans="4:4" x14ac:dyDescent="0.25">
      <c r="D4450" s="228"/>
    </row>
    <row r="4451" spans="4:4" x14ac:dyDescent="0.25">
      <c r="D4451" s="228"/>
    </row>
    <row r="4452" spans="4:4" x14ac:dyDescent="0.25">
      <c r="D4452" s="228"/>
    </row>
    <row r="4453" spans="4:4" x14ac:dyDescent="0.25">
      <c r="D4453" s="228"/>
    </row>
    <row r="4454" spans="4:4" x14ac:dyDescent="0.25">
      <c r="D4454" s="228"/>
    </row>
    <row r="4455" spans="4:4" x14ac:dyDescent="0.25">
      <c r="D4455" s="228"/>
    </row>
    <row r="4456" spans="4:4" x14ac:dyDescent="0.25">
      <c r="D4456" s="228"/>
    </row>
    <row r="4457" spans="4:4" x14ac:dyDescent="0.25">
      <c r="D4457" s="228"/>
    </row>
    <row r="4458" spans="4:4" x14ac:dyDescent="0.25">
      <c r="D4458" s="228"/>
    </row>
    <row r="4459" spans="4:4" x14ac:dyDescent="0.25">
      <c r="D4459" s="228"/>
    </row>
    <row r="4460" spans="4:4" x14ac:dyDescent="0.25">
      <c r="D4460" s="228"/>
    </row>
    <row r="4461" spans="4:4" x14ac:dyDescent="0.25">
      <c r="D4461" s="228"/>
    </row>
    <row r="4462" spans="4:4" x14ac:dyDescent="0.25">
      <c r="D4462" s="228"/>
    </row>
    <row r="4463" spans="4:4" x14ac:dyDescent="0.25">
      <c r="D4463" s="228"/>
    </row>
    <row r="4464" spans="4:4" x14ac:dyDescent="0.25">
      <c r="D4464" s="228"/>
    </row>
    <row r="4465" spans="4:4" x14ac:dyDescent="0.25">
      <c r="D4465" s="228"/>
    </row>
    <row r="4466" spans="4:4" x14ac:dyDescent="0.25">
      <c r="D4466" s="228"/>
    </row>
    <row r="4467" spans="4:4" x14ac:dyDescent="0.25">
      <c r="D4467" s="228"/>
    </row>
    <row r="4468" spans="4:4" x14ac:dyDescent="0.25">
      <c r="D4468" s="228"/>
    </row>
    <row r="4469" spans="4:4" x14ac:dyDescent="0.25">
      <c r="D4469" s="228"/>
    </row>
    <row r="4470" spans="4:4" x14ac:dyDescent="0.25">
      <c r="D4470" s="228"/>
    </row>
    <row r="4471" spans="4:4" x14ac:dyDescent="0.25">
      <c r="D4471" s="228"/>
    </row>
    <row r="4472" spans="4:4" x14ac:dyDescent="0.25">
      <c r="D4472" s="228"/>
    </row>
    <row r="4473" spans="4:4" x14ac:dyDescent="0.25">
      <c r="D4473" s="228"/>
    </row>
    <row r="4474" spans="4:4" x14ac:dyDescent="0.25">
      <c r="D4474" s="228"/>
    </row>
    <row r="4475" spans="4:4" x14ac:dyDescent="0.25">
      <c r="D4475" s="228"/>
    </row>
    <row r="4476" spans="4:4" x14ac:dyDescent="0.25">
      <c r="D4476" s="228"/>
    </row>
    <row r="4477" spans="4:4" x14ac:dyDescent="0.25">
      <c r="D4477" s="228"/>
    </row>
    <row r="4478" spans="4:4" x14ac:dyDescent="0.25">
      <c r="D4478" s="228"/>
    </row>
    <row r="4479" spans="4:4" x14ac:dyDescent="0.25">
      <c r="D4479" s="228"/>
    </row>
    <row r="4480" spans="4:4" x14ac:dyDescent="0.25">
      <c r="D4480" s="228"/>
    </row>
    <row r="4481" spans="4:4" x14ac:dyDescent="0.25">
      <c r="D4481" s="228"/>
    </row>
    <row r="4482" spans="4:4" x14ac:dyDescent="0.25">
      <c r="D4482" s="228"/>
    </row>
    <row r="4483" spans="4:4" x14ac:dyDescent="0.25">
      <c r="D4483" s="228"/>
    </row>
    <row r="4484" spans="4:4" x14ac:dyDescent="0.25">
      <c r="D4484" s="228"/>
    </row>
    <row r="4485" spans="4:4" x14ac:dyDescent="0.25">
      <c r="D4485" s="228"/>
    </row>
    <row r="4486" spans="4:4" x14ac:dyDescent="0.25">
      <c r="D4486" s="228"/>
    </row>
    <row r="4487" spans="4:4" x14ac:dyDescent="0.25">
      <c r="D4487" s="228"/>
    </row>
    <row r="4488" spans="4:4" x14ac:dyDescent="0.25">
      <c r="D4488" s="228"/>
    </row>
    <row r="4489" spans="4:4" x14ac:dyDescent="0.25">
      <c r="D4489" s="228"/>
    </row>
    <row r="4490" spans="4:4" x14ac:dyDescent="0.25">
      <c r="D4490" s="228"/>
    </row>
    <row r="4491" spans="4:4" x14ac:dyDescent="0.25">
      <c r="D4491" s="228"/>
    </row>
    <row r="4492" spans="4:4" x14ac:dyDescent="0.25">
      <c r="D4492" s="228"/>
    </row>
    <row r="4493" spans="4:4" x14ac:dyDescent="0.25">
      <c r="D4493" s="228"/>
    </row>
    <row r="4494" spans="4:4" x14ac:dyDescent="0.25">
      <c r="D4494" s="228"/>
    </row>
    <row r="4495" spans="4:4" x14ac:dyDescent="0.25">
      <c r="D4495" s="228"/>
    </row>
    <row r="4496" spans="4:4" x14ac:dyDescent="0.25">
      <c r="D4496" s="228"/>
    </row>
    <row r="4497" spans="4:4" x14ac:dyDescent="0.25">
      <c r="D4497" s="228"/>
    </row>
    <row r="4498" spans="4:4" x14ac:dyDescent="0.25">
      <c r="D4498" s="228"/>
    </row>
    <row r="4499" spans="4:4" x14ac:dyDescent="0.25">
      <c r="D4499" s="228"/>
    </row>
    <row r="4500" spans="4:4" x14ac:dyDescent="0.25">
      <c r="D4500" s="228"/>
    </row>
    <row r="4501" spans="4:4" x14ac:dyDescent="0.25">
      <c r="D4501" s="228"/>
    </row>
    <row r="4502" spans="4:4" x14ac:dyDescent="0.25">
      <c r="D4502" s="228"/>
    </row>
    <row r="4503" spans="4:4" x14ac:dyDescent="0.25">
      <c r="D4503" s="228"/>
    </row>
    <row r="4504" spans="4:4" x14ac:dyDescent="0.25">
      <c r="D4504" s="228"/>
    </row>
    <row r="4505" spans="4:4" x14ac:dyDescent="0.25">
      <c r="D4505" s="228"/>
    </row>
    <row r="4506" spans="4:4" x14ac:dyDescent="0.25">
      <c r="D4506" s="228"/>
    </row>
    <row r="4507" spans="4:4" x14ac:dyDescent="0.25">
      <c r="D4507" s="228"/>
    </row>
    <row r="4508" spans="4:4" x14ac:dyDescent="0.25">
      <c r="D4508" s="228"/>
    </row>
    <row r="4509" spans="4:4" x14ac:dyDescent="0.25">
      <c r="D4509" s="228"/>
    </row>
    <row r="4510" spans="4:4" x14ac:dyDescent="0.25">
      <c r="D4510" s="228"/>
    </row>
    <row r="4511" spans="4:4" x14ac:dyDescent="0.25">
      <c r="D4511" s="228"/>
    </row>
    <row r="4512" spans="4:4" x14ac:dyDescent="0.25">
      <c r="D4512" s="228"/>
    </row>
    <row r="4513" spans="4:4" x14ac:dyDescent="0.25">
      <c r="D4513" s="228"/>
    </row>
    <row r="4514" spans="4:4" x14ac:dyDescent="0.25">
      <c r="D4514" s="228"/>
    </row>
    <row r="4515" spans="4:4" x14ac:dyDescent="0.25">
      <c r="D4515" s="228"/>
    </row>
    <row r="4516" spans="4:4" x14ac:dyDescent="0.25">
      <c r="D4516" s="228"/>
    </row>
    <row r="4517" spans="4:4" x14ac:dyDescent="0.25">
      <c r="D4517" s="228"/>
    </row>
    <row r="4518" spans="4:4" x14ac:dyDescent="0.25">
      <c r="D4518" s="228"/>
    </row>
    <row r="4519" spans="4:4" x14ac:dyDescent="0.25">
      <c r="D4519" s="228"/>
    </row>
    <row r="4520" spans="4:4" x14ac:dyDescent="0.25">
      <c r="D4520" s="228"/>
    </row>
    <row r="4521" spans="4:4" x14ac:dyDescent="0.25">
      <c r="D4521" s="228"/>
    </row>
    <row r="4522" spans="4:4" x14ac:dyDescent="0.25">
      <c r="D4522" s="228"/>
    </row>
    <row r="4523" spans="4:4" x14ac:dyDescent="0.25">
      <c r="D4523" s="228"/>
    </row>
    <row r="4524" spans="4:4" x14ac:dyDescent="0.25">
      <c r="D4524" s="228"/>
    </row>
    <row r="4525" spans="4:4" x14ac:dyDescent="0.25">
      <c r="D4525" s="228"/>
    </row>
    <row r="4526" spans="4:4" x14ac:dyDescent="0.25">
      <c r="D4526" s="228"/>
    </row>
    <row r="4527" spans="4:4" x14ac:dyDescent="0.25">
      <c r="D4527" s="228"/>
    </row>
    <row r="4528" spans="4:4" x14ac:dyDescent="0.25">
      <c r="D4528" s="228"/>
    </row>
    <row r="4529" spans="4:4" x14ac:dyDescent="0.25">
      <c r="D4529" s="228"/>
    </row>
    <row r="4530" spans="4:4" x14ac:dyDescent="0.25">
      <c r="D4530" s="228"/>
    </row>
    <row r="4531" spans="4:4" x14ac:dyDescent="0.25">
      <c r="D4531" s="228"/>
    </row>
    <row r="4532" spans="4:4" x14ac:dyDescent="0.25">
      <c r="D4532" s="228"/>
    </row>
    <row r="4533" spans="4:4" x14ac:dyDescent="0.25">
      <c r="D4533" s="228"/>
    </row>
    <row r="4534" spans="4:4" x14ac:dyDescent="0.25">
      <c r="D4534" s="228"/>
    </row>
    <row r="4535" spans="4:4" x14ac:dyDescent="0.25">
      <c r="D4535" s="228"/>
    </row>
    <row r="4536" spans="4:4" x14ac:dyDescent="0.25">
      <c r="D4536" s="228"/>
    </row>
    <row r="4537" spans="4:4" x14ac:dyDescent="0.25">
      <c r="D4537" s="228"/>
    </row>
    <row r="4538" spans="4:4" x14ac:dyDescent="0.25">
      <c r="D4538" s="228"/>
    </row>
    <row r="4539" spans="4:4" x14ac:dyDescent="0.25">
      <c r="D4539" s="228"/>
    </row>
    <row r="4540" spans="4:4" x14ac:dyDescent="0.25">
      <c r="D4540" s="228"/>
    </row>
    <row r="4541" spans="4:4" x14ac:dyDescent="0.25">
      <c r="D4541" s="228"/>
    </row>
    <row r="4542" spans="4:4" x14ac:dyDescent="0.25">
      <c r="D4542" s="228"/>
    </row>
    <row r="4543" spans="4:4" x14ac:dyDescent="0.25">
      <c r="D4543" s="228"/>
    </row>
    <row r="4544" spans="4:4" x14ac:dyDescent="0.25">
      <c r="D4544" s="228"/>
    </row>
    <row r="4545" spans="4:4" x14ac:dyDescent="0.25">
      <c r="D4545" s="228"/>
    </row>
    <row r="4546" spans="4:4" x14ac:dyDescent="0.25">
      <c r="D4546" s="228"/>
    </row>
    <row r="4547" spans="4:4" x14ac:dyDescent="0.25">
      <c r="D4547" s="228"/>
    </row>
    <row r="4548" spans="4:4" x14ac:dyDescent="0.25">
      <c r="D4548" s="228"/>
    </row>
    <row r="4549" spans="4:4" x14ac:dyDescent="0.25">
      <c r="D4549" s="228"/>
    </row>
    <row r="4550" spans="4:4" x14ac:dyDescent="0.25">
      <c r="D4550" s="228"/>
    </row>
    <row r="4551" spans="4:4" x14ac:dyDescent="0.25">
      <c r="D4551" s="228"/>
    </row>
    <row r="4552" spans="4:4" x14ac:dyDescent="0.25">
      <c r="D4552" s="228"/>
    </row>
    <row r="4553" spans="4:4" x14ac:dyDescent="0.25">
      <c r="D4553" s="228"/>
    </row>
    <row r="4554" spans="4:4" x14ac:dyDescent="0.25">
      <c r="D4554" s="228"/>
    </row>
    <row r="4555" spans="4:4" x14ac:dyDescent="0.25">
      <c r="D4555" s="228"/>
    </row>
    <row r="4556" spans="4:4" x14ac:dyDescent="0.25">
      <c r="D4556" s="228"/>
    </row>
    <row r="4557" spans="4:4" x14ac:dyDescent="0.25">
      <c r="D4557" s="228"/>
    </row>
    <row r="4558" spans="4:4" x14ac:dyDescent="0.25">
      <c r="D4558" s="228"/>
    </row>
    <row r="4559" spans="4:4" x14ac:dyDescent="0.25">
      <c r="D4559" s="228"/>
    </row>
    <row r="4560" spans="4:4" x14ac:dyDescent="0.25">
      <c r="D4560" s="228"/>
    </row>
    <row r="4561" spans="4:4" x14ac:dyDescent="0.25">
      <c r="D4561" s="228"/>
    </row>
    <row r="4562" spans="4:4" x14ac:dyDescent="0.25">
      <c r="D4562" s="228"/>
    </row>
    <row r="4563" spans="4:4" x14ac:dyDescent="0.25">
      <c r="D4563" s="228"/>
    </row>
    <row r="4564" spans="4:4" x14ac:dyDescent="0.25">
      <c r="D4564" s="228"/>
    </row>
    <row r="4565" spans="4:4" x14ac:dyDescent="0.25">
      <c r="D4565" s="228"/>
    </row>
    <row r="4566" spans="4:4" x14ac:dyDescent="0.25">
      <c r="D4566" s="228"/>
    </row>
    <row r="4567" spans="4:4" x14ac:dyDescent="0.25">
      <c r="D4567" s="228"/>
    </row>
    <row r="4568" spans="4:4" x14ac:dyDescent="0.25">
      <c r="D4568" s="228"/>
    </row>
    <row r="4569" spans="4:4" x14ac:dyDescent="0.25">
      <c r="D4569" s="228"/>
    </row>
    <row r="4570" spans="4:4" x14ac:dyDescent="0.25">
      <c r="D4570" s="228"/>
    </row>
    <row r="4571" spans="4:4" x14ac:dyDescent="0.25">
      <c r="D4571" s="228"/>
    </row>
    <row r="4572" spans="4:4" x14ac:dyDescent="0.25">
      <c r="D4572" s="228"/>
    </row>
    <row r="4573" spans="4:4" x14ac:dyDescent="0.25">
      <c r="D4573" s="228"/>
    </row>
    <row r="4574" spans="4:4" x14ac:dyDescent="0.25">
      <c r="D4574" s="228"/>
    </row>
    <row r="4575" spans="4:4" x14ac:dyDescent="0.25">
      <c r="D4575" s="228"/>
    </row>
    <row r="4576" spans="4:4" x14ac:dyDescent="0.25">
      <c r="D4576" s="228"/>
    </row>
    <row r="4577" spans="4:4" x14ac:dyDescent="0.25">
      <c r="D4577" s="228"/>
    </row>
    <row r="4578" spans="4:4" x14ac:dyDescent="0.25">
      <c r="D4578" s="228"/>
    </row>
    <row r="4579" spans="4:4" x14ac:dyDescent="0.25">
      <c r="D4579" s="228"/>
    </row>
    <row r="4580" spans="4:4" x14ac:dyDescent="0.25">
      <c r="D4580" s="228"/>
    </row>
    <row r="4581" spans="4:4" x14ac:dyDescent="0.25">
      <c r="D4581" s="228"/>
    </row>
    <row r="4582" spans="4:4" x14ac:dyDescent="0.25">
      <c r="D4582" s="228"/>
    </row>
    <row r="4583" spans="4:4" x14ac:dyDescent="0.25">
      <c r="D4583" s="228"/>
    </row>
    <row r="4584" spans="4:4" x14ac:dyDescent="0.25">
      <c r="D4584" s="228"/>
    </row>
    <row r="4585" spans="4:4" x14ac:dyDescent="0.25">
      <c r="D4585" s="228"/>
    </row>
    <row r="4586" spans="4:4" x14ac:dyDescent="0.25">
      <c r="D4586" s="228"/>
    </row>
    <row r="4587" spans="4:4" x14ac:dyDescent="0.25">
      <c r="D4587" s="228"/>
    </row>
    <row r="4588" spans="4:4" x14ac:dyDescent="0.25">
      <c r="D4588" s="228"/>
    </row>
    <row r="4589" spans="4:4" x14ac:dyDescent="0.25">
      <c r="D4589" s="228"/>
    </row>
    <row r="4590" spans="4:4" x14ac:dyDescent="0.25">
      <c r="D4590" s="228"/>
    </row>
    <row r="4591" spans="4:4" x14ac:dyDescent="0.25">
      <c r="D4591" s="228"/>
    </row>
    <row r="4592" spans="4:4" x14ac:dyDescent="0.25">
      <c r="D4592" s="228"/>
    </row>
    <row r="4593" spans="4:4" x14ac:dyDescent="0.25">
      <c r="D4593" s="228"/>
    </row>
    <row r="4594" spans="4:4" x14ac:dyDescent="0.25">
      <c r="D4594" s="228"/>
    </row>
    <row r="4595" spans="4:4" x14ac:dyDescent="0.25">
      <c r="D4595" s="228"/>
    </row>
    <row r="4596" spans="4:4" x14ac:dyDescent="0.25">
      <c r="D4596" s="228"/>
    </row>
    <row r="4597" spans="4:4" x14ac:dyDescent="0.25">
      <c r="D4597" s="228"/>
    </row>
    <row r="4598" spans="4:4" x14ac:dyDescent="0.25">
      <c r="D4598" s="228"/>
    </row>
    <row r="4599" spans="4:4" x14ac:dyDescent="0.25">
      <c r="D4599" s="228"/>
    </row>
    <row r="4600" spans="4:4" x14ac:dyDescent="0.25">
      <c r="D4600" s="228"/>
    </row>
    <row r="4601" spans="4:4" x14ac:dyDescent="0.25">
      <c r="D4601" s="228"/>
    </row>
    <row r="4602" spans="4:4" x14ac:dyDescent="0.25">
      <c r="D4602" s="228"/>
    </row>
    <row r="4603" spans="4:4" x14ac:dyDescent="0.25">
      <c r="D4603" s="228"/>
    </row>
    <row r="4604" spans="4:4" x14ac:dyDescent="0.25">
      <c r="D4604" s="228"/>
    </row>
    <row r="4605" spans="4:4" x14ac:dyDescent="0.25">
      <c r="D4605" s="228"/>
    </row>
    <row r="4606" spans="4:4" x14ac:dyDescent="0.25">
      <c r="D4606" s="228"/>
    </row>
    <row r="4607" spans="4:4" x14ac:dyDescent="0.25">
      <c r="D4607" s="228"/>
    </row>
    <row r="4608" spans="4:4" x14ac:dyDescent="0.25">
      <c r="D4608" s="228"/>
    </row>
    <row r="4609" spans="4:4" x14ac:dyDescent="0.25">
      <c r="D4609" s="228"/>
    </row>
    <row r="4610" spans="4:4" x14ac:dyDescent="0.25">
      <c r="D4610" s="228"/>
    </row>
    <row r="4611" spans="4:4" x14ac:dyDescent="0.25">
      <c r="D4611" s="228"/>
    </row>
    <row r="4612" spans="4:4" x14ac:dyDescent="0.25">
      <c r="D4612" s="228"/>
    </row>
    <row r="4613" spans="4:4" x14ac:dyDescent="0.25">
      <c r="D4613" s="228"/>
    </row>
    <row r="4614" spans="4:4" x14ac:dyDescent="0.25">
      <c r="D4614" s="228"/>
    </row>
    <row r="4615" spans="4:4" x14ac:dyDescent="0.25">
      <c r="D4615" s="228"/>
    </row>
    <row r="4616" spans="4:4" x14ac:dyDescent="0.25">
      <c r="D4616" s="228"/>
    </row>
    <row r="4617" spans="4:4" x14ac:dyDescent="0.25">
      <c r="D4617" s="228"/>
    </row>
    <row r="4618" spans="4:4" x14ac:dyDescent="0.25">
      <c r="D4618" s="228"/>
    </row>
    <row r="4619" spans="4:4" x14ac:dyDescent="0.25">
      <c r="D4619" s="228"/>
    </row>
    <row r="4620" spans="4:4" x14ac:dyDescent="0.25">
      <c r="D4620" s="228"/>
    </row>
    <row r="4621" spans="4:4" x14ac:dyDescent="0.25">
      <c r="D4621" s="228"/>
    </row>
    <row r="4622" spans="4:4" x14ac:dyDescent="0.25">
      <c r="D4622" s="228"/>
    </row>
    <row r="4623" spans="4:4" x14ac:dyDescent="0.25">
      <c r="D4623" s="228"/>
    </row>
    <row r="4624" spans="4:4" x14ac:dyDescent="0.25">
      <c r="D4624" s="228"/>
    </row>
    <row r="4625" spans="4:4" x14ac:dyDescent="0.25">
      <c r="D4625" s="228"/>
    </row>
    <row r="4626" spans="4:4" x14ac:dyDescent="0.25">
      <c r="D4626" s="228"/>
    </row>
    <row r="4627" spans="4:4" x14ac:dyDescent="0.25">
      <c r="D4627" s="228"/>
    </row>
    <row r="4628" spans="4:4" x14ac:dyDescent="0.25">
      <c r="D4628" s="228"/>
    </row>
    <row r="4629" spans="4:4" x14ac:dyDescent="0.25">
      <c r="D4629" s="228"/>
    </row>
    <row r="4630" spans="4:4" x14ac:dyDescent="0.25">
      <c r="D4630" s="228"/>
    </row>
    <row r="4631" spans="4:4" x14ac:dyDescent="0.25">
      <c r="D4631" s="228"/>
    </row>
    <row r="4632" spans="4:4" x14ac:dyDescent="0.25">
      <c r="D4632" s="228"/>
    </row>
    <row r="4633" spans="4:4" x14ac:dyDescent="0.25">
      <c r="D4633" s="228"/>
    </row>
    <row r="4634" spans="4:4" x14ac:dyDescent="0.25">
      <c r="D4634" s="228"/>
    </row>
    <row r="4635" spans="4:4" x14ac:dyDescent="0.25">
      <c r="D4635" s="228"/>
    </row>
    <row r="4636" spans="4:4" x14ac:dyDescent="0.25">
      <c r="D4636" s="228"/>
    </row>
    <row r="4637" spans="4:4" x14ac:dyDescent="0.25">
      <c r="D4637" s="228"/>
    </row>
    <row r="4638" spans="4:4" x14ac:dyDescent="0.25">
      <c r="D4638" s="228"/>
    </row>
    <row r="4639" spans="4:4" x14ac:dyDescent="0.25">
      <c r="D4639" s="228"/>
    </row>
    <row r="4640" spans="4:4" x14ac:dyDescent="0.25">
      <c r="D4640" s="228"/>
    </row>
    <row r="4641" spans="4:4" x14ac:dyDescent="0.25">
      <c r="D4641" s="228"/>
    </row>
    <row r="4642" spans="4:4" x14ac:dyDescent="0.25">
      <c r="D4642" s="228"/>
    </row>
    <row r="4643" spans="4:4" x14ac:dyDescent="0.25">
      <c r="D4643" s="228"/>
    </row>
    <row r="4644" spans="4:4" x14ac:dyDescent="0.25">
      <c r="D4644" s="228"/>
    </row>
    <row r="4645" spans="4:4" x14ac:dyDescent="0.25">
      <c r="D4645" s="228"/>
    </row>
    <row r="4646" spans="4:4" x14ac:dyDescent="0.25">
      <c r="D4646" s="228"/>
    </row>
    <row r="4647" spans="4:4" x14ac:dyDescent="0.25">
      <c r="D4647" s="228"/>
    </row>
    <row r="4648" spans="4:4" x14ac:dyDescent="0.25">
      <c r="D4648" s="228"/>
    </row>
    <row r="4649" spans="4:4" x14ac:dyDescent="0.25">
      <c r="D4649" s="228"/>
    </row>
    <row r="4650" spans="4:4" x14ac:dyDescent="0.25">
      <c r="D4650" s="228"/>
    </row>
    <row r="4651" spans="4:4" x14ac:dyDescent="0.25">
      <c r="D4651" s="228"/>
    </row>
    <row r="4652" spans="4:4" x14ac:dyDescent="0.25">
      <c r="D4652" s="228"/>
    </row>
    <row r="4653" spans="4:4" x14ac:dyDescent="0.25">
      <c r="D4653" s="228"/>
    </row>
    <row r="4654" spans="4:4" x14ac:dyDescent="0.25">
      <c r="D4654" s="228"/>
    </row>
    <row r="4655" spans="4:4" x14ac:dyDescent="0.25">
      <c r="D4655" s="228"/>
    </row>
    <row r="4656" spans="4:4" x14ac:dyDescent="0.25">
      <c r="D4656" s="228"/>
    </row>
    <row r="4657" spans="4:4" x14ac:dyDescent="0.25">
      <c r="D4657" s="228"/>
    </row>
    <row r="4658" spans="4:4" x14ac:dyDescent="0.25">
      <c r="D4658" s="228"/>
    </row>
    <row r="4659" spans="4:4" x14ac:dyDescent="0.25">
      <c r="D4659" s="228"/>
    </row>
    <row r="4660" spans="4:4" x14ac:dyDescent="0.25">
      <c r="D4660" s="228"/>
    </row>
    <row r="4661" spans="4:4" x14ac:dyDescent="0.25">
      <c r="D4661" s="228"/>
    </row>
    <row r="4662" spans="4:4" x14ac:dyDescent="0.25">
      <c r="D4662" s="228"/>
    </row>
    <row r="4663" spans="4:4" x14ac:dyDescent="0.25">
      <c r="D4663" s="228"/>
    </row>
    <row r="4664" spans="4:4" x14ac:dyDescent="0.25">
      <c r="D4664" s="228"/>
    </row>
    <row r="4665" spans="4:4" x14ac:dyDescent="0.25">
      <c r="D4665" s="228"/>
    </row>
    <row r="4666" spans="4:4" x14ac:dyDescent="0.25">
      <c r="D4666" s="228"/>
    </row>
    <row r="4667" spans="4:4" x14ac:dyDescent="0.25">
      <c r="D4667" s="228"/>
    </row>
    <row r="4668" spans="4:4" x14ac:dyDescent="0.25">
      <c r="D4668" s="228"/>
    </row>
    <row r="4669" spans="4:4" x14ac:dyDescent="0.25">
      <c r="D4669" s="228"/>
    </row>
    <row r="4670" spans="4:4" x14ac:dyDescent="0.25">
      <c r="D4670" s="228"/>
    </row>
    <row r="4671" spans="4:4" x14ac:dyDescent="0.25">
      <c r="D4671" s="228"/>
    </row>
    <row r="4672" spans="4:4" x14ac:dyDescent="0.25">
      <c r="D4672" s="228"/>
    </row>
    <row r="4673" spans="4:4" x14ac:dyDescent="0.25">
      <c r="D4673" s="228"/>
    </row>
    <row r="4674" spans="4:4" x14ac:dyDescent="0.25">
      <c r="D4674" s="228"/>
    </row>
    <row r="4675" spans="4:4" x14ac:dyDescent="0.25">
      <c r="D4675" s="228"/>
    </row>
    <row r="4676" spans="4:4" x14ac:dyDescent="0.25">
      <c r="D4676" s="228"/>
    </row>
    <row r="4677" spans="4:4" x14ac:dyDescent="0.25">
      <c r="D4677" s="228"/>
    </row>
    <row r="4678" spans="4:4" x14ac:dyDescent="0.25">
      <c r="D4678" s="228"/>
    </row>
    <row r="4679" spans="4:4" x14ac:dyDescent="0.25">
      <c r="D4679" s="228"/>
    </row>
    <row r="4680" spans="4:4" x14ac:dyDescent="0.25">
      <c r="D4680" s="228"/>
    </row>
    <row r="4681" spans="4:4" x14ac:dyDescent="0.25">
      <c r="D4681" s="228"/>
    </row>
    <row r="4682" spans="4:4" x14ac:dyDescent="0.25">
      <c r="D4682" s="228"/>
    </row>
    <row r="4683" spans="4:4" x14ac:dyDescent="0.25">
      <c r="D4683" s="228"/>
    </row>
    <row r="4684" spans="4:4" x14ac:dyDescent="0.25">
      <c r="D4684" s="228"/>
    </row>
    <row r="4685" spans="4:4" x14ac:dyDescent="0.25">
      <c r="D4685" s="228"/>
    </row>
    <row r="4686" spans="4:4" x14ac:dyDescent="0.25">
      <c r="D4686" s="228"/>
    </row>
    <row r="4687" spans="4:4" x14ac:dyDescent="0.25">
      <c r="D4687" s="228"/>
    </row>
    <row r="4688" spans="4:4" x14ac:dyDescent="0.25">
      <c r="D4688" s="228"/>
    </row>
    <row r="4689" spans="4:4" x14ac:dyDescent="0.25">
      <c r="D4689" s="228"/>
    </row>
    <row r="4690" spans="4:4" x14ac:dyDescent="0.25">
      <c r="D4690" s="228"/>
    </row>
    <row r="4691" spans="4:4" x14ac:dyDescent="0.25">
      <c r="D4691" s="228"/>
    </row>
    <row r="4692" spans="4:4" x14ac:dyDescent="0.25">
      <c r="D4692" s="228"/>
    </row>
    <row r="4693" spans="4:4" x14ac:dyDescent="0.25">
      <c r="D4693" s="228"/>
    </row>
    <row r="4694" spans="4:4" x14ac:dyDescent="0.25">
      <c r="D4694" s="228"/>
    </row>
    <row r="4695" spans="4:4" x14ac:dyDescent="0.25">
      <c r="D4695" s="228"/>
    </row>
    <row r="4696" spans="4:4" x14ac:dyDescent="0.25">
      <c r="D4696" s="228"/>
    </row>
    <row r="4697" spans="4:4" x14ac:dyDescent="0.25">
      <c r="D4697" s="228"/>
    </row>
    <row r="4698" spans="4:4" x14ac:dyDescent="0.25">
      <c r="D4698" s="228"/>
    </row>
    <row r="4699" spans="4:4" x14ac:dyDescent="0.25">
      <c r="D4699" s="228"/>
    </row>
    <row r="4700" spans="4:4" x14ac:dyDescent="0.25">
      <c r="D4700" s="228"/>
    </row>
    <row r="4701" spans="4:4" x14ac:dyDescent="0.25">
      <c r="D4701" s="228"/>
    </row>
    <row r="4702" spans="4:4" x14ac:dyDescent="0.25">
      <c r="D4702" s="228"/>
    </row>
    <row r="4703" spans="4:4" x14ac:dyDescent="0.25">
      <c r="D4703" s="228"/>
    </row>
    <row r="4704" spans="4:4" x14ac:dyDescent="0.25">
      <c r="D4704" s="228"/>
    </row>
    <row r="4705" spans="4:4" x14ac:dyDescent="0.25">
      <c r="D4705" s="228"/>
    </row>
    <row r="4706" spans="4:4" x14ac:dyDescent="0.25">
      <c r="D4706" s="228"/>
    </row>
    <row r="4707" spans="4:4" x14ac:dyDescent="0.25">
      <c r="D4707" s="228"/>
    </row>
    <row r="4708" spans="4:4" x14ac:dyDescent="0.25">
      <c r="D4708" s="228"/>
    </row>
    <row r="4709" spans="4:4" x14ac:dyDescent="0.25">
      <c r="D4709" s="228"/>
    </row>
    <row r="4710" spans="4:4" x14ac:dyDescent="0.25">
      <c r="D4710" s="228"/>
    </row>
    <row r="4711" spans="4:4" x14ac:dyDescent="0.25">
      <c r="D4711" s="228"/>
    </row>
    <row r="4712" spans="4:4" x14ac:dyDescent="0.25">
      <c r="D4712" s="228"/>
    </row>
    <row r="4713" spans="4:4" x14ac:dyDescent="0.25">
      <c r="D4713" s="228"/>
    </row>
    <row r="4714" spans="4:4" x14ac:dyDescent="0.25">
      <c r="D4714" s="228"/>
    </row>
    <row r="4715" spans="4:4" x14ac:dyDescent="0.25">
      <c r="D4715" s="228"/>
    </row>
    <row r="4716" spans="4:4" x14ac:dyDescent="0.25">
      <c r="D4716" s="228"/>
    </row>
    <row r="4717" spans="4:4" x14ac:dyDescent="0.25">
      <c r="D4717" s="228"/>
    </row>
    <row r="4718" spans="4:4" x14ac:dyDescent="0.25">
      <c r="D4718" s="228"/>
    </row>
    <row r="4719" spans="4:4" x14ac:dyDescent="0.25">
      <c r="D4719" s="228"/>
    </row>
    <row r="4720" spans="4:4" x14ac:dyDescent="0.25">
      <c r="D4720" s="228"/>
    </row>
    <row r="4721" spans="4:4" x14ac:dyDescent="0.25">
      <c r="D4721" s="228"/>
    </row>
    <row r="4722" spans="4:4" x14ac:dyDescent="0.25">
      <c r="D4722" s="228"/>
    </row>
    <row r="4723" spans="4:4" x14ac:dyDescent="0.25">
      <c r="D4723" s="228"/>
    </row>
    <row r="4724" spans="4:4" x14ac:dyDescent="0.25">
      <c r="D4724" s="228"/>
    </row>
    <row r="4725" spans="4:4" x14ac:dyDescent="0.25">
      <c r="D4725" s="228"/>
    </row>
    <row r="4726" spans="4:4" x14ac:dyDescent="0.25">
      <c r="D4726" s="228"/>
    </row>
    <row r="4727" spans="4:4" x14ac:dyDescent="0.25">
      <c r="D4727" s="228"/>
    </row>
    <row r="4728" spans="4:4" x14ac:dyDescent="0.25">
      <c r="D4728" s="228"/>
    </row>
    <row r="4729" spans="4:4" x14ac:dyDescent="0.25">
      <c r="D4729" s="228"/>
    </row>
    <row r="4730" spans="4:4" x14ac:dyDescent="0.25">
      <c r="D4730" s="228"/>
    </row>
    <row r="4731" spans="4:4" x14ac:dyDescent="0.25">
      <c r="D4731" s="228"/>
    </row>
    <row r="4732" spans="4:4" x14ac:dyDescent="0.25">
      <c r="D4732" s="228"/>
    </row>
    <row r="4733" spans="4:4" x14ac:dyDescent="0.25">
      <c r="D4733" s="228"/>
    </row>
    <row r="4734" spans="4:4" x14ac:dyDescent="0.25">
      <c r="D4734" s="228"/>
    </row>
    <row r="4735" spans="4:4" x14ac:dyDescent="0.25">
      <c r="D4735" s="228"/>
    </row>
    <row r="4736" spans="4:4" x14ac:dyDescent="0.25">
      <c r="D4736" s="228"/>
    </row>
    <row r="4737" spans="4:4" x14ac:dyDescent="0.25">
      <c r="D4737" s="228"/>
    </row>
    <row r="4738" spans="4:4" x14ac:dyDescent="0.25">
      <c r="D4738" s="228"/>
    </row>
    <row r="4739" spans="4:4" x14ac:dyDescent="0.25">
      <c r="D4739" s="228"/>
    </row>
    <row r="4740" spans="4:4" x14ac:dyDescent="0.25">
      <c r="D4740" s="228"/>
    </row>
    <row r="4741" spans="4:4" x14ac:dyDescent="0.25">
      <c r="D4741" s="228"/>
    </row>
    <row r="4742" spans="4:4" x14ac:dyDescent="0.25">
      <c r="D4742" s="228"/>
    </row>
    <row r="4743" spans="4:4" x14ac:dyDescent="0.25">
      <c r="D4743" s="228"/>
    </row>
    <row r="4744" spans="4:4" x14ac:dyDescent="0.25">
      <c r="D4744" s="228"/>
    </row>
    <row r="4745" spans="4:4" x14ac:dyDescent="0.25">
      <c r="D4745" s="228"/>
    </row>
    <row r="4746" spans="4:4" x14ac:dyDescent="0.25">
      <c r="D4746" s="228"/>
    </row>
    <row r="4747" spans="4:4" x14ac:dyDescent="0.25">
      <c r="D4747" s="228"/>
    </row>
    <row r="4748" spans="4:4" x14ac:dyDescent="0.25">
      <c r="D4748" s="228"/>
    </row>
    <row r="4749" spans="4:4" x14ac:dyDescent="0.25">
      <c r="D4749" s="228"/>
    </row>
    <row r="4750" spans="4:4" x14ac:dyDescent="0.25">
      <c r="D4750" s="228"/>
    </row>
    <row r="4751" spans="4:4" x14ac:dyDescent="0.25">
      <c r="D4751" s="228"/>
    </row>
    <row r="4752" spans="4:4" x14ac:dyDescent="0.25">
      <c r="D4752" s="228"/>
    </row>
    <row r="4753" spans="4:4" x14ac:dyDescent="0.25">
      <c r="D4753" s="228"/>
    </row>
    <row r="4754" spans="4:4" x14ac:dyDescent="0.25">
      <c r="D4754" s="228"/>
    </row>
    <row r="4755" spans="4:4" x14ac:dyDescent="0.25">
      <c r="D4755" s="228"/>
    </row>
    <row r="4756" spans="4:4" x14ac:dyDescent="0.25">
      <c r="D4756" s="228"/>
    </row>
    <row r="4757" spans="4:4" x14ac:dyDescent="0.25">
      <c r="D4757" s="228"/>
    </row>
    <row r="4758" spans="4:4" x14ac:dyDescent="0.25">
      <c r="D4758" s="228"/>
    </row>
    <row r="4759" spans="4:4" x14ac:dyDescent="0.25">
      <c r="D4759" s="228"/>
    </row>
    <row r="4760" spans="4:4" x14ac:dyDescent="0.25">
      <c r="D4760" s="228"/>
    </row>
    <row r="4761" spans="4:4" x14ac:dyDescent="0.25">
      <c r="D4761" s="228"/>
    </row>
    <row r="4762" spans="4:4" x14ac:dyDescent="0.25">
      <c r="D4762" s="228"/>
    </row>
    <row r="4763" spans="4:4" x14ac:dyDescent="0.25">
      <c r="D4763" s="228"/>
    </row>
    <row r="4764" spans="4:4" x14ac:dyDescent="0.25">
      <c r="D4764" s="228"/>
    </row>
    <row r="4765" spans="4:4" x14ac:dyDescent="0.25">
      <c r="D4765" s="228"/>
    </row>
    <row r="4766" spans="4:4" x14ac:dyDescent="0.25">
      <c r="D4766" s="228"/>
    </row>
    <row r="4767" spans="4:4" x14ac:dyDescent="0.25">
      <c r="D4767" s="228"/>
    </row>
    <row r="4768" spans="4:4" x14ac:dyDescent="0.25">
      <c r="D4768" s="228"/>
    </row>
    <row r="4769" spans="4:4" x14ac:dyDescent="0.25">
      <c r="D4769" s="228"/>
    </row>
    <row r="4770" spans="4:4" x14ac:dyDescent="0.25">
      <c r="D4770" s="228"/>
    </row>
    <row r="4771" spans="4:4" x14ac:dyDescent="0.25">
      <c r="D4771" s="228"/>
    </row>
    <row r="4772" spans="4:4" x14ac:dyDescent="0.25">
      <c r="D4772" s="228"/>
    </row>
    <row r="4773" spans="4:4" x14ac:dyDescent="0.25">
      <c r="D4773" s="228"/>
    </row>
    <row r="4774" spans="4:4" x14ac:dyDescent="0.25">
      <c r="D4774" s="228"/>
    </row>
    <row r="4775" spans="4:4" x14ac:dyDescent="0.25">
      <c r="D4775" s="228"/>
    </row>
    <row r="4776" spans="4:4" x14ac:dyDescent="0.25">
      <c r="D4776" s="228"/>
    </row>
    <row r="4777" spans="4:4" x14ac:dyDescent="0.25">
      <c r="D4777" s="228"/>
    </row>
    <row r="4778" spans="4:4" x14ac:dyDescent="0.25">
      <c r="D4778" s="228"/>
    </row>
    <row r="4779" spans="4:4" x14ac:dyDescent="0.25">
      <c r="D4779" s="228"/>
    </row>
    <row r="4780" spans="4:4" x14ac:dyDescent="0.25">
      <c r="D4780" s="228"/>
    </row>
    <row r="4781" spans="4:4" x14ac:dyDescent="0.25">
      <c r="D4781" s="228"/>
    </row>
    <row r="4782" spans="4:4" x14ac:dyDescent="0.25">
      <c r="D4782" s="228"/>
    </row>
    <row r="4783" spans="4:4" x14ac:dyDescent="0.25">
      <c r="D4783" s="228"/>
    </row>
    <row r="4784" spans="4:4" x14ac:dyDescent="0.25">
      <c r="D4784" s="228"/>
    </row>
    <row r="4785" spans="4:4" x14ac:dyDescent="0.25">
      <c r="D4785" s="228"/>
    </row>
    <row r="4786" spans="4:4" x14ac:dyDescent="0.25">
      <c r="D4786" s="228"/>
    </row>
    <row r="4787" spans="4:4" x14ac:dyDescent="0.25">
      <c r="D4787" s="228"/>
    </row>
    <row r="4788" spans="4:4" x14ac:dyDescent="0.25">
      <c r="D4788" s="228"/>
    </row>
    <row r="4789" spans="4:4" x14ac:dyDescent="0.25">
      <c r="D4789" s="228"/>
    </row>
    <row r="4790" spans="4:4" x14ac:dyDescent="0.25">
      <c r="D4790" s="228"/>
    </row>
    <row r="4791" spans="4:4" x14ac:dyDescent="0.25">
      <c r="D4791" s="228"/>
    </row>
    <row r="4792" spans="4:4" x14ac:dyDescent="0.25">
      <c r="D4792" s="228"/>
    </row>
    <row r="4793" spans="4:4" x14ac:dyDescent="0.25">
      <c r="D4793" s="228"/>
    </row>
    <row r="4794" spans="4:4" x14ac:dyDescent="0.25">
      <c r="D4794" s="228"/>
    </row>
    <row r="4795" spans="4:4" x14ac:dyDescent="0.25">
      <c r="D4795" s="228"/>
    </row>
    <row r="4796" spans="4:4" x14ac:dyDescent="0.25">
      <c r="D4796" s="228"/>
    </row>
    <row r="4797" spans="4:4" x14ac:dyDescent="0.25">
      <c r="D4797" s="228"/>
    </row>
    <row r="4798" spans="4:4" x14ac:dyDescent="0.25">
      <c r="D4798" s="228"/>
    </row>
    <row r="4799" spans="4:4" x14ac:dyDescent="0.25">
      <c r="D4799" s="228"/>
    </row>
    <row r="4800" spans="4:4" x14ac:dyDescent="0.25">
      <c r="D4800" s="228"/>
    </row>
    <row r="4801" spans="4:4" x14ac:dyDescent="0.25">
      <c r="D4801" s="228"/>
    </row>
    <row r="4802" spans="4:4" x14ac:dyDescent="0.25">
      <c r="D4802" s="228"/>
    </row>
    <row r="4803" spans="4:4" x14ac:dyDescent="0.25">
      <c r="D4803" s="228"/>
    </row>
    <row r="4804" spans="4:4" x14ac:dyDescent="0.25">
      <c r="D4804" s="228"/>
    </row>
    <row r="4805" spans="4:4" x14ac:dyDescent="0.25">
      <c r="D4805" s="228"/>
    </row>
    <row r="4806" spans="4:4" x14ac:dyDescent="0.25">
      <c r="D4806" s="228"/>
    </row>
    <row r="4807" spans="4:4" x14ac:dyDescent="0.25">
      <c r="D4807" s="228"/>
    </row>
    <row r="4808" spans="4:4" x14ac:dyDescent="0.25">
      <c r="D4808" s="228"/>
    </row>
    <row r="4809" spans="4:4" x14ac:dyDescent="0.25">
      <c r="D4809" s="228"/>
    </row>
    <row r="4810" spans="4:4" x14ac:dyDescent="0.25">
      <c r="D4810" s="228"/>
    </row>
    <row r="4811" spans="4:4" x14ac:dyDescent="0.25">
      <c r="D4811" s="228"/>
    </row>
    <row r="4812" spans="4:4" x14ac:dyDescent="0.25">
      <c r="D4812" s="228"/>
    </row>
    <row r="4813" spans="4:4" x14ac:dyDescent="0.25">
      <c r="D4813" s="228"/>
    </row>
    <row r="4814" spans="4:4" x14ac:dyDescent="0.25">
      <c r="D4814" s="228"/>
    </row>
    <row r="4815" spans="4:4" x14ac:dyDescent="0.25">
      <c r="D4815" s="228"/>
    </row>
    <row r="4816" spans="4:4" x14ac:dyDescent="0.25">
      <c r="D4816" s="228"/>
    </row>
    <row r="4817" spans="4:4" x14ac:dyDescent="0.25">
      <c r="D4817" s="228"/>
    </row>
    <row r="4818" spans="4:4" x14ac:dyDescent="0.25">
      <c r="D4818" s="228"/>
    </row>
    <row r="4819" spans="4:4" x14ac:dyDescent="0.25">
      <c r="D4819" s="228"/>
    </row>
    <row r="4820" spans="4:4" x14ac:dyDescent="0.25">
      <c r="D4820" s="228"/>
    </row>
    <row r="4821" spans="4:4" x14ac:dyDescent="0.25">
      <c r="D4821" s="228"/>
    </row>
    <row r="4822" spans="4:4" x14ac:dyDescent="0.25">
      <c r="D4822" s="228"/>
    </row>
    <row r="4823" spans="4:4" x14ac:dyDescent="0.25">
      <c r="D4823" s="228"/>
    </row>
    <row r="4824" spans="4:4" x14ac:dyDescent="0.25">
      <c r="D4824" s="228"/>
    </row>
    <row r="4825" spans="4:4" x14ac:dyDescent="0.25">
      <c r="D4825" s="228"/>
    </row>
    <row r="4826" spans="4:4" x14ac:dyDescent="0.25">
      <c r="D4826" s="228"/>
    </row>
    <row r="4827" spans="4:4" x14ac:dyDescent="0.25">
      <c r="D4827" s="228"/>
    </row>
    <row r="4828" spans="4:4" x14ac:dyDescent="0.25">
      <c r="D4828" s="228"/>
    </row>
    <row r="4829" spans="4:4" x14ac:dyDescent="0.25">
      <c r="D4829" s="228"/>
    </row>
    <row r="4830" spans="4:4" x14ac:dyDescent="0.25">
      <c r="D4830" s="228"/>
    </row>
    <row r="4831" spans="4:4" x14ac:dyDescent="0.25">
      <c r="D4831" s="228"/>
    </row>
    <row r="4832" spans="4:4" x14ac:dyDescent="0.25">
      <c r="D4832" s="228"/>
    </row>
    <row r="4833" spans="4:4" x14ac:dyDescent="0.25">
      <c r="D4833" s="228"/>
    </row>
    <row r="4834" spans="4:4" x14ac:dyDescent="0.25">
      <c r="D4834" s="228"/>
    </row>
    <row r="4835" spans="4:4" x14ac:dyDescent="0.25">
      <c r="D4835" s="228"/>
    </row>
    <row r="4836" spans="4:4" x14ac:dyDescent="0.25">
      <c r="D4836" s="228"/>
    </row>
    <row r="4837" spans="4:4" x14ac:dyDescent="0.25">
      <c r="D4837" s="228"/>
    </row>
    <row r="4838" spans="4:4" x14ac:dyDescent="0.25">
      <c r="D4838" s="228"/>
    </row>
    <row r="4839" spans="4:4" x14ac:dyDescent="0.25">
      <c r="D4839" s="228"/>
    </row>
    <row r="4840" spans="4:4" x14ac:dyDescent="0.25">
      <c r="D4840" s="228"/>
    </row>
    <row r="4841" spans="4:4" x14ac:dyDescent="0.25">
      <c r="D4841" s="228"/>
    </row>
    <row r="4842" spans="4:4" x14ac:dyDescent="0.25">
      <c r="D4842" s="228"/>
    </row>
    <row r="4843" spans="4:4" x14ac:dyDescent="0.25">
      <c r="D4843" s="228"/>
    </row>
    <row r="4844" spans="4:4" x14ac:dyDescent="0.25">
      <c r="D4844" s="228"/>
    </row>
    <row r="4845" spans="4:4" x14ac:dyDescent="0.25">
      <c r="D4845" s="228"/>
    </row>
    <row r="4846" spans="4:4" x14ac:dyDescent="0.25">
      <c r="D4846" s="228"/>
    </row>
    <row r="4847" spans="4:4" x14ac:dyDescent="0.25">
      <c r="D4847" s="228"/>
    </row>
    <row r="4848" spans="4:4" x14ac:dyDescent="0.25">
      <c r="D4848" s="228"/>
    </row>
    <row r="4849" spans="4:4" x14ac:dyDescent="0.25">
      <c r="D4849" s="228"/>
    </row>
    <row r="4850" spans="4:4" x14ac:dyDescent="0.25">
      <c r="D4850" s="228"/>
    </row>
    <row r="4851" spans="4:4" x14ac:dyDescent="0.25">
      <c r="D4851" s="228"/>
    </row>
    <row r="4852" spans="4:4" x14ac:dyDescent="0.25">
      <c r="D4852" s="228"/>
    </row>
    <row r="4853" spans="4:4" x14ac:dyDescent="0.25">
      <c r="D4853" s="228"/>
    </row>
    <row r="4854" spans="4:4" x14ac:dyDescent="0.25">
      <c r="D4854" s="228"/>
    </row>
    <row r="4855" spans="4:4" x14ac:dyDescent="0.25">
      <c r="D4855" s="228"/>
    </row>
    <row r="4856" spans="4:4" x14ac:dyDescent="0.25">
      <c r="D4856" s="228"/>
    </row>
    <row r="4857" spans="4:4" x14ac:dyDescent="0.25">
      <c r="D4857" s="228"/>
    </row>
    <row r="4858" spans="4:4" x14ac:dyDescent="0.25">
      <c r="D4858" s="228"/>
    </row>
    <row r="4859" spans="4:4" x14ac:dyDescent="0.25">
      <c r="D4859" s="228"/>
    </row>
    <row r="4860" spans="4:4" x14ac:dyDescent="0.25">
      <c r="D4860" s="228"/>
    </row>
    <row r="4861" spans="4:4" x14ac:dyDescent="0.25">
      <c r="D4861" s="228"/>
    </row>
    <row r="4862" spans="4:4" x14ac:dyDescent="0.25">
      <c r="D4862" s="228"/>
    </row>
    <row r="4863" spans="4:4" x14ac:dyDescent="0.25">
      <c r="D4863" s="228"/>
    </row>
    <row r="4864" spans="4:4" x14ac:dyDescent="0.25">
      <c r="D4864" s="228"/>
    </row>
    <row r="4865" spans="4:4" x14ac:dyDescent="0.25">
      <c r="D4865" s="228"/>
    </row>
    <row r="4866" spans="4:4" x14ac:dyDescent="0.25">
      <c r="D4866" s="228"/>
    </row>
    <row r="4867" spans="4:4" x14ac:dyDescent="0.25">
      <c r="D4867" s="228"/>
    </row>
    <row r="4868" spans="4:4" x14ac:dyDescent="0.25">
      <c r="D4868" s="228"/>
    </row>
    <row r="4869" spans="4:4" x14ac:dyDescent="0.25">
      <c r="D4869" s="228"/>
    </row>
    <row r="4870" spans="4:4" x14ac:dyDescent="0.25">
      <c r="D4870" s="228"/>
    </row>
    <row r="4871" spans="4:4" x14ac:dyDescent="0.25">
      <c r="D4871" s="228"/>
    </row>
    <row r="4872" spans="4:4" x14ac:dyDescent="0.25">
      <c r="D4872" s="228"/>
    </row>
    <row r="4873" spans="4:4" x14ac:dyDescent="0.25">
      <c r="D4873" s="228"/>
    </row>
    <row r="4874" spans="4:4" x14ac:dyDescent="0.25">
      <c r="D4874" s="228"/>
    </row>
    <row r="4875" spans="4:4" x14ac:dyDescent="0.25">
      <c r="D4875" s="228"/>
    </row>
    <row r="4876" spans="4:4" x14ac:dyDescent="0.25">
      <c r="D4876" s="228"/>
    </row>
    <row r="4877" spans="4:4" x14ac:dyDescent="0.25">
      <c r="D4877" s="228"/>
    </row>
    <row r="4878" spans="4:4" x14ac:dyDescent="0.25">
      <c r="D4878" s="228"/>
    </row>
    <row r="4879" spans="4:4" x14ac:dyDescent="0.25">
      <c r="D4879" s="228"/>
    </row>
    <row r="4880" spans="4:4" x14ac:dyDescent="0.25">
      <c r="D4880" s="228"/>
    </row>
    <row r="4881" spans="4:4" x14ac:dyDescent="0.25">
      <c r="D4881" s="228"/>
    </row>
    <row r="4882" spans="4:4" x14ac:dyDescent="0.25">
      <c r="D4882" s="228"/>
    </row>
    <row r="4883" spans="4:4" x14ac:dyDescent="0.25">
      <c r="D4883" s="228"/>
    </row>
    <row r="4884" spans="4:4" x14ac:dyDescent="0.25">
      <c r="D4884" s="228"/>
    </row>
    <row r="4885" spans="4:4" x14ac:dyDescent="0.25">
      <c r="D4885" s="228"/>
    </row>
    <row r="4886" spans="4:4" x14ac:dyDescent="0.25">
      <c r="D4886" s="228"/>
    </row>
    <row r="4887" spans="4:4" x14ac:dyDescent="0.25">
      <c r="D4887" s="228"/>
    </row>
    <row r="4888" spans="4:4" x14ac:dyDescent="0.25">
      <c r="D4888" s="228"/>
    </row>
    <row r="4889" spans="4:4" x14ac:dyDescent="0.25">
      <c r="D4889" s="228"/>
    </row>
    <row r="4890" spans="4:4" x14ac:dyDescent="0.25">
      <c r="D4890" s="228"/>
    </row>
    <row r="4891" spans="4:4" x14ac:dyDescent="0.25">
      <c r="D4891" s="228"/>
    </row>
    <row r="4892" spans="4:4" x14ac:dyDescent="0.25">
      <c r="D4892" s="228"/>
    </row>
    <row r="4893" spans="4:4" x14ac:dyDescent="0.25">
      <c r="D4893" s="228"/>
    </row>
    <row r="4894" spans="4:4" x14ac:dyDescent="0.25">
      <c r="D4894" s="228"/>
    </row>
    <row r="4895" spans="4:4" x14ac:dyDescent="0.25">
      <c r="D4895" s="228"/>
    </row>
    <row r="4896" spans="4:4" x14ac:dyDescent="0.25">
      <c r="D4896" s="228"/>
    </row>
    <row r="4897" spans="4:4" x14ac:dyDescent="0.25">
      <c r="D4897" s="228"/>
    </row>
    <row r="4898" spans="4:4" x14ac:dyDescent="0.25">
      <c r="D4898" s="228"/>
    </row>
    <row r="4899" spans="4:4" x14ac:dyDescent="0.25">
      <c r="D4899" s="228"/>
    </row>
    <row r="4900" spans="4:4" x14ac:dyDescent="0.25">
      <c r="D4900" s="228"/>
    </row>
    <row r="4901" spans="4:4" x14ac:dyDescent="0.25">
      <c r="D4901" s="228"/>
    </row>
    <row r="4902" spans="4:4" x14ac:dyDescent="0.25">
      <c r="D4902" s="228"/>
    </row>
    <row r="4903" spans="4:4" x14ac:dyDescent="0.25">
      <c r="D4903" s="228"/>
    </row>
    <row r="4904" spans="4:4" x14ac:dyDescent="0.25">
      <c r="D4904" s="228"/>
    </row>
    <row r="4905" spans="4:4" x14ac:dyDescent="0.25">
      <c r="D4905" s="228"/>
    </row>
    <row r="4906" spans="4:4" x14ac:dyDescent="0.25">
      <c r="D4906" s="228"/>
    </row>
    <row r="4907" spans="4:4" x14ac:dyDescent="0.25">
      <c r="D4907" s="228"/>
    </row>
    <row r="4908" spans="4:4" x14ac:dyDescent="0.25">
      <c r="D4908" s="228"/>
    </row>
    <row r="4909" spans="4:4" x14ac:dyDescent="0.25">
      <c r="D4909" s="228"/>
    </row>
    <row r="4910" spans="4:4" x14ac:dyDescent="0.25">
      <c r="D4910" s="228"/>
    </row>
    <row r="4911" spans="4:4" x14ac:dyDescent="0.25">
      <c r="D4911" s="228"/>
    </row>
    <row r="4912" spans="4:4" x14ac:dyDescent="0.25">
      <c r="D4912" s="228"/>
    </row>
    <row r="4913" spans="4:4" x14ac:dyDescent="0.25">
      <c r="D4913" s="228"/>
    </row>
    <row r="4914" spans="4:4" x14ac:dyDescent="0.25">
      <c r="D4914" s="228"/>
    </row>
    <row r="4915" spans="4:4" x14ac:dyDescent="0.25">
      <c r="D4915" s="228"/>
    </row>
    <row r="4916" spans="4:4" x14ac:dyDescent="0.25">
      <c r="D4916" s="228"/>
    </row>
    <row r="4917" spans="4:4" x14ac:dyDescent="0.25">
      <c r="D4917" s="228"/>
    </row>
    <row r="4918" spans="4:4" x14ac:dyDescent="0.25">
      <c r="D4918" s="228"/>
    </row>
    <row r="4919" spans="4:4" x14ac:dyDescent="0.25">
      <c r="D4919" s="228"/>
    </row>
    <row r="4920" spans="4:4" x14ac:dyDescent="0.25">
      <c r="D4920" s="228"/>
    </row>
    <row r="4921" spans="4:4" x14ac:dyDescent="0.25">
      <c r="D4921" s="228"/>
    </row>
    <row r="4922" spans="4:4" x14ac:dyDescent="0.25">
      <c r="D4922" s="228"/>
    </row>
    <row r="4923" spans="4:4" x14ac:dyDescent="0.25">
      <c r="D4923" s="228"/>
    </row>
    <row r="4924" spans="4:4" x14ac:dyDescent="0.25">
      <c r="D4924" s="228"/>
    </row>
    <row r="4925" spans="4:4" x14ac:dyDescent="0.25">
      <c r="D4925" s="228"/>
    </row>
    <row r="4926" spans="4:4" x14ac:dyDescent="0.25">
      <c r="D4926" s="228"/>
    </row>
    <row r="4927" spans="4:4" x14ac:dyDescent="0.25">
      <c r="D4927" s="228"/>
    </row>
    <row r="4928" spans="4:4" x14ac:dyDescent="0.25">
      <c r="D4928" s="228"/>
    </row>
    <row r="4929" spans="4:4" x14ac:dyDescent="0.25">
      <c r="D4929" s="228"/>
    </row>
    <row r="4930" spans="4:4" x14ac:dyDescent="0.25">
      <c r="D4930" s="228"/>
    </row>
    <row r="4931" spans="4:4" x14ac:dyDescent="0.25">
      <c r="D4931" s="228"/>
    </row>
    <row r="4932" spans="4:4" x14ac:dyDescent="0.25">
      <c r="D4932" s="228"/>
    </row>
    <row r="4933" spans="4:4" x14ac:dyDescent="0.25">
      <c r="D4933" s="228"/>
    </row>
    <row r="4934" spans="4:4" x14ac:dyDescent="0.25">
      <c r="D4934" s="228"/>
    </row>
    <row r="4935" spans="4:4" x14ac:dyDescent="0.25">
      <c r="D4935" s="228"/>
    </row>
    <row r="4936" spans="4:4" x14ac:dyDescent="0.25">
      <c r="D4936" s="228"/>
    </row>
    <row r="4937" spans="4:4" x14ac:dyDescent="0.25">
      <c r="D4937" s="228"/>
    </row>
    <row r="4938" spans="4:4" x14ac:dyDescent="0.25">
      <c r="D4938" s="228"/>
    </row>
    <row r="4939" spans="4:4" x14ac:dyDescent="0.25">
      <c r="D4939" s="228"/>
    </row>
    <row r="4940" spans="4:4" x14ac:dyDescent="0.25">
      <c r="D4940" s="228"/>
    </row>
    <row r="4941" spans="4:4" x14ac:dyDescent="0.25">
      <c r="D4941" s="228"/>
    </row>
    <row r="4942" spans="4:4" x14ac:dyDescent="0.25">
      <c r="D4942" s="228"/>
    </row>
    <row r="4943" spans="4:4" x14ac:dyDescent="0.25">
      <c r="D4943" s="228"/>
    </row>
    <row r="4944" spans="4:4" x14ac:dyDescent="0.25">
      <c r="D4944" s="228"/>
    </row>
    <row r="4945" spans="4:4" x14ac:dyDescent="0.25">
      <c r="D4945" s="228"/>
    </row>
    <row r="4946" spans="4:4" x14ac:dyDescent="0.25">
      <c r="D4946" s="228"/>
    </row>
    <row r="4947" spans="4:4" x14ac:dyDescent="0.25">
      <c r="D4947" s="228"/>
    </row>
    <row r="4948" spans="4:4" x14ac:dyDescent="0.25">
      <c r="D4948" s="228"/>
    </row>
    <row r="4949" spans="4:4" x14ac:dyDescent="0.25">
      <c r="D4949" s="228"/>
    </row>
    <row r="4950" spans="4:4" x14ac:dyDescent="0.25">
      <c r="D4950" s="228"/>
    </row>
    <row r="4951" spans="4:4" x14ac:dyDescent="0.25">
      <c r="D4951" s="228"/>
    </row>
    <row r="4952" spans="4:4" x14ac:dyDescent="0.25">
      <c r="D4952" s="228"/>
    </row>
    <row r="4953" spans="4:4" x14ac:dyDescent="0.25">
      <c r="D4953" s="228"/>
    </row>
    <row r="4954" spans="4:4" x14ac:dyDescent="0.25">
      <c r="D4954" s="228"/>
    </row>
    <row r="4955" spans="4:4" x14ac:dyDescent="0.25">
      <c r="D4955" s="228"/>
    </row>
    <row r="4956" spans="4:4" x14ac:dyDescent="0.25">
      <c r="D4956" s="228"/>
    </row>
    <row r="4957" spans="4:4" x14ac:dyDescent="0.25">
      <c r="D4957" s="228"/>
    </row>
    <row r="4958" spans="4:4" x14ac:dyDescent="0.25">
      <c r="D4958" s="228"/>
    </row>
    <row r="4959" spans="4:4" x14ac:dyDescent="0.25">
      <c r="D4959" s="228"/>
    </row>
    <row r="4960" spans="4:4" x14ac:dyDescent="0.25">
      <c r="D4960" s="228"/>
    </row>
    <row r="4961" spans="4:4" x14ac:dyDescent="0.25">
      <c r="D4961" s="228"/>
    </row>
    <row r="4962" spans="4:4" x14ac:dyDescent="0.25">
      <c r="D4962" s="228"/>
    </row>
    <row r="4963" spans="4:4" x14ac:dyDescent="0.25">
      <c r="D4963" s="228"/>
    </row>
    <row r="4964" spans="4:4" x14ac:dyDescent="0.25">
      <c r="D4964" s="228"/>
    </row>
    <row r="4965" spans="4:4" x14ac:dyDescent="0.25">
      <c r="D4965" s="228"/>
    </row>
    <row r="4966" spans="4:4" x14ac:dyDescent="0.25">
      <c r="D4966" s="228"/>
    </row>
    <row r="4967" spans="4:4" x14ac:dyDescent="0.25">
      <c r="D4967" s="228"/>
    </row>
    <row r="4968" spans="4:4" x14ac:dyDescent="0.25">
      <c r="D4968" s="228"/>
    </row>
    <row r="4969" spans="4:4" x14ac:dyDescent="0.25">
      <c r="D4969" s="228"/>
    </row>
    <row r="4970" spans="4:4" x14ac:dyDescent="0.25">
      <c r="D4970" s="228"/>
    </row>
    <row r="4971" spans="4:4" x14ac:dyDescent="0.25">
      <c r="D4971" s="228"/>
    </row>
    <row r="4972" spans="4:4" x14ac:dyDescent="0.25">
      <c r="D4972" s="228"/>
    </row>
    <row r="4973" spans="4:4" x14ac:dyDescent="0.25">
      <c r="D4973" s="228"/>
    </row>
    <row r="4974" spans="4:4" x14ac:dyDescent="0.25">
      <c r="D4974" s="228"/>
    </row>
    <row r="4975" spans="4:4" x14ac:dyDescent="0.25">
      <c r="D4975" s="228"/>
    </row>
    <row r="4976" spans="4:4" x14ac:dyDescent="0.25">
      <c r="D4976" s="228"/>
    </row>
    <row r="4977" spans="4:4" x14ac:dyDescent="0.25">
      <c r="D4977" s="228"/>
    </row>
    <row r="4978" spans="4:4" x14ac:dyDescent="0.25">
      <c r="D4978" s="228"/>
    </row>
    <row r="4979" spans="4:4" x14ac:dyDescent="0.25">
      <c r="D4979" s="228"/>
    </row>
    <row r="4980" spans="4:4" x14ac:dyDescent="0.25">
      <c r="D4980" s="228"/>
    </row>
    <row r="4981" spans="4:4" x14ac:dyDescent="0.25">
      <c r="D4981" s="228"/>
    </row>
    <row r="4982" spans="4:4" x14ac:dyDescent="0.25">
      <c r="D4982" s="228"/>
    </row>
    <row r="4983" spans="4:4" x14ac:dyDescent="0.25">
      <c r="D4983" s="228"/>
    </row>
    <row r="4984" spans="4:4" x14ac:dyDescent="0.25">
      <c r="D4984" s="228"/>
    </row>
    <row r="4985" spans="4:4" x14ac:dyDescent="0.25">
      <c r="D4985" s="228"/>
    </row>
    <row r="4986" spans="4:4" x14ac:dyDescent="0.25">
      <c r="D4986" s="228"/>
    </row>
    <row r="4987" spans="4:4" x14ac:dyDescent="0.25">
      <c r="D4987" s="228"/>
    </row>
    <row r="4988" spans="4:4" x14ac:dyDescent="0.25">
      <c r="D4988" s="228"/>
    </row>
    <row r="4989" spans="4:4" x14ac:dyDescent="0.25">
      <c r="D4989" s="228"/>
    </row>
    <row r="4990" spans="4:4" x14ac:dyDescent="0.25">
      <c r="D4990" s="228"/>
    </row>
    <row r="4991" spans="4:4" x14ac:dyDescent="0.25">
      <c r="D4991" s="228"/>
    </row>
    <row r="4992" spans="4:4" x14ac:dyDescent="0.25">
      <c r="D4992" s="228"/>
    </row>
    <row r="4993" spans="4:4" x14ac:dyDescent="0.25">
      <c r="D4993" s="228"/>
    </row>
    <row r="4994" spans="4:4" x14ac:dyDescent="0.25">
      <c r="D4994" s="228"/>
    </row>
    <row r="4995" spans="4:4" x14ac:dyDescent="0.25">
      <c r="D4995" s="228"/>
    </row>
    <row r="4996" spans="4:4" x14ac:dyDescent="0.25">
      <c r="D4996" s="228"/>
    </row>
    <row r="4997" spans="4:4" x14ac:dyDescent="0.25">
      <c r="D4997" s="228"/>
    </row>
    <row r="4998" spans="4:4" x14ac:dyDescent="0.25">
      <c r="D4998" s="228"/>
    </row>
    <row r="4999" spans="4:4" x14ac:dyDescent="0.25">
      <c r="D4999" s="228"/>
    </row>
    <row r="5000" spans="4:4" x14ac:dyDescent="0.25">
      <c r="D5000" s="228"/>
    </row>
  </sheetData>
  <sheetProtection formatRows="0"/>
  <mergeCells count="76">
    <mergeCell ref="A1:G1"/>
    <mergeCell ref="C2:G2"/>
    <mergeCell ref="C3:G3"/>
    <mergeCell ref="C15:G15"/>
    <mergeCell ref="C16:G16"/>
    <mergeCell ref="C58:G58"/>
    <mergeCell ref="C19:G19"/>
    <mergeCell ref="C20:G20"/>
    <mergeCell ref="C25:G25"/>
    <mergeCell ref="C28:G28"/>
    <mergeCell ref="C29:G29"/>
    <mergeCell ref="C34:G34"/>
    <mergeCell ref="C39:G39"/>
    <mergeCell ref="C42:G42"/>
    <mergeCell ref="C47:G47"/>
    <mergeCell ref="C52:G52"/>
    <mergeCell ref="C53:G53"/>
    <mergeCell ref="C97:G97"/>
    <mergeCell ref="C62:G62"/>
    <mergeCell ref="C67:G67"/>
    <mergeCell ref="C70:G70"/>
    <mergeCell ref="C73:G73"/>
    <mergeCell ref="C74:G74"/>
    <mergeCell ref="C78:G78"/>
    <mergeCell ref="C81:G81"/>
    <mergeCell ref="C84:G84"/>
    <mergeCell ref="C87:G87"/>
    <mergeCell ref="C90:G90"/>
    <mergeCell ref="C93:G93"/>
    <mergeCell ref="C156:G156"/>
    <mergeCell ref="C104:G104"/>
    <mergeCell ref="C109:G109"/>
    <mergeCell ref="C110:G110"/>
    <mergeCell ref="C111:G111"/>
    <mergeCell ref="C112:G112"/>
    <mergeCell ref="C113:G113"/>
    <mergeCell ref="C118:G118"/>
    <mergeCell ref="C142:G142"/>
    <mergeCell ref="C146:G146"/>
    <mergeCell ref="C151:G151"/>
    <mergeCell ref="C155:G155"/>
    <mergeCell ref="C205:G205"/>
    <mergeCell ref="C159:G159"/>
    <mergeCell ref="C166:G166"/>
    <mergeCell ref="C169:G169"/>
    <mergeCell ref="C171:G171"/>
    <mergeCell ref="C172:G172"/>
    <mergeCell ref="C175:G175"/>
    <mergeCell ref="C186:G186"/>
    <mergeCell ref="C190:G190"/>
    <mergeCell ref="C193:G193"/>
    <mergeCell ref="C194:G194"/>
    <mergeCell ref="C204:G204"/>
    <mergeCell ref="C217:G217"/>
    <mergeCell ref="C206:G206"/>
    <mergeCell ref="C207:G207"/>
    <mergeCell ref="C208:G208"/>
    <mergeCell ref="C209:G209"/>
    <mergeCell ref="C210:G210"/>
    <mergeCell ref="C211:G211"/>
    <mergeCell ref="C226:G226"/>
    <mergeCell ref="C236:G236"/>
    <mergeCell ref="C238:G238"/>
    <mergeCell ref="C239:G239"/>
    <mergeCell ref="C200:G200"/>
    <mergeCell ref="C218:G218"/>
    <mergeCell ref="C219:G219"/>
    <mergeCell ref="C220:G220"/>
    <mergeCell ref="C222:G222"/>
    <mergeCell ref="C223:G223"/>
    <mergeCell ref="C225:G225"/>
    <mergeCell ref="C212:G212"/>
    <mergeCell ref="C213:G213"/>
    <mergeCell ref="C214:G214"/>
    <mergeCell ref="C215:G215"/>
    <mergeCell ref="C216:G216"/>
  </mergeCells>
  <pageMargins left="0.59055118110236227" right="0.19685039370078741" top="0.78740157480314965" bottom="0.78740157480314965" header="0" footer="0.39370078740157483"/>
  <pageSetup paperSize="9" orientation="landscape" r:id="rId1"/>
  <headerFooter alignWithMargins="0">
    <oddFooter>&amp;L&amp;"Arial,Obyčejné"&amp;8AČOV Tábor, navýšení kapacity uskladňovací nádrže&amp;R&amp;"Arial,Obyčejné"&amp;8Str. &amp;P/30</oddFooter>
  </headerFooter>
  <ignoredErrors>
    <ignoredError sqref="B7 B66:B68 B76 B94:B95 B119 B132:B137 B149:B157 B164:B167 B177 C186 B191 B195:B198 B228" numberStoredAsText="1"/>
    <ignoredError sqref="G177 G164 G137 G95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1"/>
  <sheetViews>
    <sheetView zoomScaleNormal="100" zoomScaleSheetLayoutView="100" workbookViewId="0">
      <pane ySplit="4" topLeftCell="A5" activePane="bottomLeft" state="frozen"/>
      <selection sqref="A1:B1"/>
      <selection pane="bottomLeft" sqref="A1:B1"/>
    </sheetView>
  </sheetViews>
  <sheetFormatPr defaultColWidth="9.109375" defaultRowHeight="13.2" x14ac:dyDescent="0.25"/>
  <cols>
    <col min="1" max="1" width="4.6640625" style="131" customWidth="1"/>
    <col min="2" max="2" width="8.6640625" style="216" customWidth="1"/>
    <col min="3" max="3" width="56.6640625" style="217" customWidth="1"/>
    <col min="4" max="5" width="12.6640625" style="218" customWidth="1"/>
    <col min="6" max="6" width="6.6640625" style="225" customWidth="1"/>
    <col min="7" max="7" width="8.6640625" style="226" customWidth="1"/>
    <col min="8" max="8" width="10.6640625" style="222" customWidth="1"/>
    <col min="9" max="9" width="12.6640625" style="222" customWidth="1"/>
    <col min="10" max="10" width="3.6640625" style="217" customWidth="1"/>
    <col min="11" max="16384" width="9.109375" style="106"/>
  </cols>
  <sheetData>
    <row r="1" spans="1:11" s="104" customFormat="1" ht="15" customHeight="1" x14ac:dyDescent="0.25">
      <c r="A1" s="451" t="s">
        <v>2</v>
      </c>
      <c r="B1" s="452"/>
      <c r="C1" s="292" t="s">
        <v>219</v>
      </c>
      <c r="D1" s="293"/>
      <c r="E1" s="293"/>
      <c r="F1" s="293"/>
      <c r="G1" s="293"/>
      <c r="H1" s="293"/>
      <c r="I1" s="294"/>
      <c r="J1" s="140"/>
    </row>
    <row r="2" spans="1:11" s="104" customFormat="1" ht="15" customHeight="1" x14ac:dyDescent="0.3">
      <c r="A2" s="453" t="s">
        <v>59</v>
      </c>
      <c r="B2" s="454"/>
      <c r="C2" s="295" t="s">
        <v>217</v>
      </c>
      <c r="D2" s="296"/>
      <c r="E2" s="296"/>
      <c r="F2" s="296"/>
      <c r="G2" s="296"/>
      <c r="H2" s="296"/>
      <c r="I2" s="297"/>
      <c r="J2" s="140"/>
    </row>
    <row r="3" spans="1:11" s="104" customFormat="1" ht="12" customHeight="1" thickBot="1" x14ac:dyDescent="0.3">
      <c r="A3" s="2"/>
      <c r="B3" s="1"/>
      <c r="C3" s="1"/>
      <c r="D3" s="1"/>
      <c r="E3" s="3"/>
      <c r="F3" s="1"/>
      <c r="G3" s="1"/>
      <c r="H3" s="141"/>
      <c r="I3" s="141"/>
      <c r="J3" s="140"/>
    </row>
    <row r="4" spans="1:11" s="105" customFormat="1" ht="36" customHeight="1" x14ac:dyDescent="0.25">
      <c r="A4" s="246" t="s">
        <v>10</v>
      </c>
      <c r="B4" s="247" t="s">
        <v>60</v>
      </c>
      <c r="C4" s="247" t="s">
        <v>12</v>
      </c>
      <c r="D4" s="246" t="s">
        <v>69</v>
      </c>
      <c r="E4" s="246" t="s">
        <v>70</v>
      </c>
      <c r="F4" s="246" t="s">
        <v>13</v>
      </c>
      <c r="G4" s="246" t="s">
        <v>61</v>
      </c>
      <c r="H4" s="248" t="s">
        <v>71</v>
      </c>
      <c r="I4" s="246" t="s">
        <v>133</v>
      </c>
      <c r="J4" s="142"/>
      <c r="K4" s="344"/>
    </row>
    <row r="5" spans="1:11" ht="14.4" x14ac:dyDescent="0.25">
      <c r="A5" s="237"/>
      <c r="B5" s="238"/>
      <c r="C5" s="239"/>
      <c r="D5" s="240"/>
      <c r="E5" s="240"/>
      <c r="F5" s="241"/>
      <c r="G5" s="241"/>
      <c r="H5" s="240"/>
      <c r="I5" s="240"/>
      <c r="J5" s="143"/>
    </row>
    <row r="6" spans="1:11" ht="24" customHeight="1" x14ac:dyDescent="0.25">
      <c r="A6" s="48" t="s">
        <v>14</v>
      </c>
      <c r="B6" s="49" t="s">
        <v>93</v>
      </c>
      <c r="C6" s="134" t="s">
        <v>234</v>
      </c>
      <c r="D6" s="50"/>
      <c r="E6" s="50"/>
      <c r="F6" s="51"/>
      <c r="G6" s="175"/>
      <c r="H6" s="52"/>
      <c r="I6" s="53"/>
      <c r="J6" s="107"/>
      <c r="K6" s="98"/>
    </row>
    <row r="7" spans="1:11" ht="224.4" customHeight="1" x14ac:dyDescent="0.25">
      <c r="A7" s="346">
        <v>1</v>
      </c>
      <c r="B7" s="347" t="s">
        <v>317</v>
      </c>
      <c r="C7" s="348" t="s">
        <v>324</v>
      </c>
      <c r="D7" s="354" t="s">
        <v>731</v>
      </c>
      <c r="E7" s="354" t="s">
        <v>731</v>
      </c>
      <c r="F7" s="349" t="s">
        <v>15</v>
      </c>
      <c r="G7" s="352">
        <v>2</v>
      </c>
      <c r="H7" s="350"/>
      <c r="I7" s="351">
        <f t="shared" ref="I7:I20" si="0">G7*H7</f>
        <v>0</v>
      </c>
      <c r="J7" s="345"/>
      <c r="K7" s="176"/>
    </row>
    <row r="8" spans="1:11" ht="104.4" customHeight="1" x14ac:dyDescent="0.25">
      <c r="A8" s="346">
        <f t="shared" ref="A8:A21" si="1">A7+1</f>
        <v>2</v>
      </c>
      <c r="B8" s="347" t="s">
        <v>240</v>
      </c>
      <c r="C8" s="348" t="s">
        <v>221</v>
      </c>
      <c r="D8" s="359"/>
      <c r="E8" s="360"/>
      <c r="F8" s="349" t="s">
        <v>15</v>
      </c>
      <c r="G8" s="352">
        <v>2</v>
      </c>
      <c r="H8" s="350"/>
      <c r="I8" s="351">
        <f t="shared" si="0"/>
        <v>0</v>
      </c>
      <c r="J8" s="345"/>
      <c r="K8" s="176"/>
    </row>
    <row r="9" spans="1:11" ht="93" customHeight="1" x14ac:dyDescent="0.25">
      <c r="A9" s="346">
        <f t="shared" si="1"/>
        <v>3</v>
      </c>
      <c r="B9" s="347" t="s">
        <v>241</v>
      </c>
      <c r="C9" s="348" t="s">
        <v>222</v>
      </c>
      <c r="D9" s="359"/>
      <c r="E9" s="360"/>
      <c r="F9" s="349" t="s">
        <v>15</v>
      </c>
      <c r="G9" s="352">
        <v>2</v>
      </c>
      <c r="H9" s="350"/>
      <c r="I9" s="351">
        <f t="shared" si="0"/>
        <v>0</v>
      </c>
      <c r="J9" s="345"/>
      <c r="K9" s="176"/>
    </row>
    <row r="10" spans="1:11" ht="115.2" customHeight="1" x14ac:dyDescent="0.25">
      <c r="A10" s="346">
        <f t="shared" si="1"/>
        <v>4</v>
      </c>
      <c r="B10" s="347" t="s">
        <v>242</v>
      </c>
      <c r="C10" s="348" t="s">
        <v>223</v>
      </c>
      <c r="D10" s="359"/>
      <c r="E10" s="360"/>
      <c r="F10" s="349" t="s">
        <v>15</v>
      </c>
      <c r="G10" s="352">
        <v>2</v>
      </c>
      <c r="H10" s="350"/>
      <c r="I10" s="351">
        <f t="shared" si="0"/>
        <v>0</v>
      </c>
      <c r="J10" s="345"/>
      <c r="K10" s="176"/>
    </row>
    <row r="11" spans="1:11" ht="103.2" customHeight="1" x14ac:dyDescent="0.25">
      <c r="A11" s="346">
        <f t="shared" si="1"/>
        <v>5</v>
      </c>
      <c r="B11" s="347" t="s">
        <v>243</v>
      </c>
      <c r="C11" s="348" t="s">
        <v>224</v>
      </c>
      <c r="D11" s="359"/>
      <c r="E11" s="360"/>
      <c r="F11" s="349" t="s">
        <v>15</v>
      </c>
      <c r="G11" s="352">
        <v>1</v>
      </c>
      <c r="H11" s="350"/>
      <c r="I11" s="351">
        <f t="shared" si="0"/>
        <v>0</v>
      </c>
      <c r="J11" s="345"/>
      <c r="K11" s="176"/>
    </row>
    <row r="12" spans="1:11" ht="186.6" customHeight="1" x14ac:dyDescent="0.25">
      <c r="A12" s="346">
        <f t="shared" si="1"/>
        <v>6</v>
      </c>
      <c r="B12" s="347" t="s">
        <v>244</v>
      </c>
      <c r="C12" s="348" t="s">
        <v>226</v>
      </c>
      <c r="D12" s="359"/>
      <c r="E12" s="360"/>
      <c r="F12" s="349" t="s">
        <v>15</v>
      </c>
      <c r="G12" s="352">
        <v>1</v>
      </c>
      <c r="H12" s="350"/>
      <c r="I12" s="351">
        <f t="shared" si="0"/>
        <v>0</v>
      </c>
      <c r="J12" s="345"/>
      <c r="K12" s="176"/>
    </row>
    <row r="13" spans="1:11" ht="184.95" customHeight="1" x14ac:dyDescent="0.25">
      <c r="A13" s="346">
        <f t="shared" si="1"/>
        <v>7</v>
      </c>
      <c r="B13" s="347" t="s">
        <v>245</v>
      </c>
      <c r="C13" s="348" t="s">
        <v>227</v>
      </c>
      <c r="D13" s="359"/>
      <c r="E13" s="360"/>
      <c r="F13" s="349" t="s">
        <v>15</v>
      </c>
      <c r="G13" s="352">
        <v>1</v>
      </c>
      <c r="H13" s="350"/>
      <c r="I13" s="351">
        <f t="shared" si="0"/>
        <v>0</v>
      </c>
      <c r="J13" s="367"/>
      <c r="K13" s="176"/>
    </row>
    <row r="14" spans="1:11" ht="77.400000000000006" customHeight="1" x14ac:dyDescent="0.25">
      <c r="A14" s="346">
        <f t="shared" si="1"/>
        <v>8</v>
      </c>
      <c r="B14" s="347" t="s">
        <v>246</v>
      </c>
      <c r="C14" s="348" t="s">
        <v>225</v>
      </c>
      <c r="D14" s="359"/>
      <c r="E14" s="360"/>
      <c r="F14" s="349" t="s">
        <v>15</v>
      </c>
      <c r="G14" s="352">
        <v>1</v>
      </c>
      <c r="H14" s="350"/>
      <c r="I14" s="351">
        <f t="shared" si="0"/>
        <v>0</v>
      </c>
      <c r="J14" s="345"/>
      <c r="K14" s="176"/>
    </row>
    <row r="15" spans="1:11" ht="72" customHeight="1" x14ac:dyDescent="0.25">
      <c r="A15" s="346">
        <f t="shared" si="1"/>
        <v>9</v>
      </c>
      <c r="B15" s="347" t="s">
        <v>247</v>
      </c>
      <c r="C15" s="348" t="s">
        <v>321</v>
      </c>
      <c r="D15" s="359"/>
      <c r="E15" s="360"/>
      <c r="F15" s="349" t="s">
        <v>15</v>
      </c>
      <c r="G15" s="352">
        <v>1</v>
      </c>
      <c r="H15" s="350"/>
      <c r="I15" s="351">
        <f t="shared" si="0"/>
        <v>0</v>
      </c>
      <c r="J15" s="345"/>
      <c r="K15" s="176"/>
    </row>
    <row r="16" spans="1:11" ht="177" customHeight="1" x14ac:dyDescent="0.25">
      <c r="A16" s="346">
        <f t="shared" si="1"/>
        <v>10</v>
      </c>
      <c r="B16" s="347" t="s">
        <v>248</v>
      </c>
      <c r="C16" s="348" t="s">
        <v>228</v>
      </c>
      <c r="D16" s="359"/>
      <c r="E16" s="360"/>
      <c r="F16" s="349" t="s">
        <v>15</v>
      </c>
      <c r="G16" s="352">
        <v>1</v>
      </c>
      <c r="H16" s="350"/>
      <c r="I16" s="351">
        <f t="shared" si="0"/>
        <v>0</v>
      </c>
      <c r="J16" s="345"/>
      <c r="K16" s="176"/>
    </row>
    <row r="17" spans="1:11" ht="82.95" customHeight="1" x14ac:dyDescent="0.25">
      <c r="A17" s="346">
        <f t="shared" si="1"/>
        <v>11</v>
      </c>
      <c r="B17" s="347" t="s">
        <v>249</v>
      </c>
      <c r="C17" s="348" t="s">
        <v>229</v>
      </c>
      <c r="D17" s="359"/>
      <c r="E17" s="360"/>
      <c r="F17" s="349" t="s">
        <v>15</v>
      </c>
      <c r="G17" s="352">
        <v>1</v>
      </c>
      <c r="H17" s="350"/>
      <c r="I17" s="351">
        <f t="shared" si="0"/>
        <v>0</v>
      </c>
      <c r="J17" s="345"/>
      <c r="K17" s="176"/>
    </row>
    <row r="18" spans="1:11" ht="49.2" customHeight="1" x14ac:dyDescent="0.25">
      <c r="A18" s="346">
        <f t="shared" si="1"/>
        <v>12</v>
      </c>
      <c r="B18" s="347" t="s">
        <v>250</v>
      </c>
      <c r="C18" s="348" t="s">
        <v>233</v>
      </c>
      <c r="D18" s="359"/>
      <c r="E18" s="360"/>
      <c r="F18" s="349" t="s">
        <v>15</v>
      </c>
      <c r="G18" s="352">
        <v>2</v>
      </c>
      <c r="H18" s="350"/>
      <c r="I18" s="351">
        <f t="shared" si="0"/>
        <v>0</v>
      </c>
      <c r="J18" s="345"/>
      <c r="K18" s="176"/>
    </row>
    <row r="19" spans="1:11" ht="59.4" customHeight="1" x14ac:dyDescent="0.25">
      <c r="A19" s="346">
        <f t="shared" si="1"/>
        <v>13</v>
      </c>
      <c r="B19" s="347" t="s">
        <v>251</v>
      </c>
      <c r="C19" s="348" t="s">
        <v>232</v>
      </c>
      <c r="D19" s="359"/>
      <c r="E19" s="360"/>
      <c r="F19" s="349" t="s">
        <v>15</v>
      </c>
      <c r="G19" s="352">
        <v>1</v>
      </c>
      <c r="H19" s="350"/>
      <c r="I19" s="351">
        <f t="shared" si="0"/>
        <v>0</v>
      </c>
      <c r="J19" s="345"/>
      <c r="K19" s="176"/>
    </row>
    <row r="20" spans="1:11" ht="48.6" customHeight="1" x14ac:dyDescent="0.25">
      <c r="A20" s="346">
        <f t="shared" si="1"/>
        <v>14</v>
      </c>
      <c r="B20" s="347" t="s">
        <v>252</v>
      </c>
      <c r="C20" s="348" t="s">
        <v>231</v>
      </c>
      <c r="D20" s="359"/>
      <c r="E20" s="360"/>
      <c r="F20" s="349" t="s">
        <v>15</v>
      </c>
      <c r="G20" s="352">
        <v>1</v>
      </c>
      <c r="H20" s="350"/>
      <c r="I20" s="351">
        <f t="shared" si="0"/>
        <v>0</v>
      </c>
      <c r="J20" s="345"/>
      <c r="K20" s="176"/>
    </row>
    <row r="21" spans="1:11" ht="161.4" customHeight="1" x14ac:dyDescent="0.25">
      <c r="A21" s="346">
        <f t="shared" si="1"/>
        <v>15</v>
      </c>
      <c r="B21" s="347" t="s">
        <v>318</v>
      </c>
      <c r="C21" s="348" t="s">
        <v>580</v>
      </c>
      <c r="D21" s="354" t="s">
        <v>731</v>
      </c>
      <c r="E21" s="354" t="s">
        <v>731</v>
      </c>
      <c r="F21" s="349" t="s">
        <v>15</v>
      </c>
      <c r="G21" s="349">
        <v>1</v>
      </c>
      <c r="H21" s="350"/>
      <c r="I21" s="351">
        <f t="shared" ref="I21:I23" si="2">G21*H21</f>
        <v>0</v>
      </c>
      <c r="J21" s="345"/>
      <c r="K21" s="176"/>
    </row>
    <row r="22" spans="1:11" ht="98.4" customHeight="1" x14ac:dyDescent="0.25">
      <c r="A22" s="346">
        <f>A21+1</f>
        <v>16</v>
      </c>
      <c r="B22" s="347" t="s">
        <v>253</v>
      </c>
      <c r="C22" s="348" t="s">
        <v>230</v>
      </c>
      <c r="D22" s="359"/>
      <c r="E22" s="360"/>
      <c r="F22" s="349" t="s">
        <v>15</v>
      </c>
      <c r="G22" s="349">
        <v>1</v>
      </c>
      <c r="H22" s="350"/>
      <c r="I22" s="351">
        <f t="shared" si="2"/>
        <v>0</v>
      </c>
      <c r="J22" s="345"/>
    </row>
    <row r="23" spans="1:11" ht="92.4" customHeight="1" thickBot="1" x14ac:dyDescent="0.3">
      <c r="A23" s="145">
        <f t="shared" ref="A23" si="3">A22+1</f>
        <v>17</v>
      </c>
      <c r="B23" s="136" t="s">
        <v>319</v>
      </c>
      <c r="C23" s="353" t="s">
        <v>235</v>
      </c>
      <c r="D23" s="354" t="s">
        <v>731</v>
      </c>
      <c r="E23" s="354" t="s">
        <v>731</v>
      </c>
      <c r="F23" s="349" t="s">
        <v>15</v>
      </c>
      <c r="G23" s="137">
        <v>1</v>
      </c>
      <c r="H23" s="135"/>
      <c r="I23" s="135">
        <f t="shared" si="2"/>
        <v>0</v>
      </c>
      <c r="J23" s="107"/>
    </row>
    <row r="24" spans="1:11" ht="15" customHeight="1" thickBot="1" x14ac:dyDescent="0.3">
      <c r="A24" s="54"/>
      <c r="B24" s="177"/>
      <c r="C24" s="178" t="s">
        <v>94</v>
      </c>
      <c r="D24" s="79"/>
      <c r="E24" s="55"/>
      <c r="F24" s="55"/>
      <c r="G24" s="179"/>
      <c r="H24" s="56"/>
      <c r="I24" s="321">
        <f>SUM(I7:I23)</f>
        <v>0</v>
      </c>
      <c r="J24" s="74"/>
    </row>
    <row r="25" spans="1:11" x14ac:dyDescent="0.25">
      <c r="A25" s="151"/>
      <c r="B25" s="151"/>
      <c r="C25" s="152"/>
      <c r="D25" s="153"/>
      <c r="E25" s="153"/>
      <c r="F25" s="154"/>
      <c r="G25" s="154"/>
      <c r="H25" s="155"/>
      <c r="I25" s="322"/>
      <c r="J25" s="156"/>
    </row>
    <row r="26" spans="1:11" ht="24" customHeight="1" x14ac:dyDescent="0.25">
      <c r="A26" s="48" t="s">
        <v>14</v>
      </c>
      <c r="B26" s="49" t="s">
        <v>95</v>
      </c>
      <c r="C26" s="134" t="s">
        <v>98</v>
      </c>
      <c r="D26" s="50"/>
      <c r="E26" s="50"/>
      <c r="F26" s="51"/>
      <c r="G26" s="175"/>
      <c r="H26" s="52"/>
      <c r="I26" s="323"/>
      <c r="J26" s="107"/>
    </row>
    <row r="27" spans="1:11" ht="18" customHeight="1" x14ac:dyDescent="0.25">
      <c r="A27" s="361"/>
      <c r="B27" s="362"/>
      <c r="C27" s="366" t="s">
        <v>316</v>
      </c>
      <c r="D27" s="363"/>
      <c r="E27" s="363"/>
      <c r="F27" s="51"/>
      <c r="G27" s="175"/>
      <c r="H27" s="364"/>
      <c r="I27" s="365"/>
      <c r="J27" s="107"/>
    </row>
    <row r="28" spans="1:11" ht="88.95" customHeight="1" x14ac:dyDescent="0.25">
      <c r="A28" s="150">
        <f>A23+1</f>
        <v>18</v>
      </c>
      <c r="B28" s="110" t="s">
        <v>254</v>
      </c>
      <c r="C28" s="97" t="s">
        <v>300</v>
      </c>
      <c r="D28" s="72"/>
      <c r="E28" s="72"/>
      <c r="F28" s="349" t="s">
        <v>15</v>
      </c>
      <c r="G28" s="349">
        <v>1</v>
      </c>
      <c r="H28" s="73"/>
      <c r="I28" s="73">
        <f t="shared" ref="I28:I37" si="4">G28*H28</f>
        <v>0</v>
      </c>
      <c r="J28" s="107"/>
    </row>
    <row r="29" spans="1:11" ht="45" customHeight="1" x14ac:dyDescent="0.25">
      <c r="A29" s="150">
        <f t="shared" ref="A29:A55" si="5">A28+1</f>
        <v>19</v>
      </c>
      <c r="B29" s="110" t="s">
        <v>255</v>
      </c>
      <c r="C29" s="97" t="s">
        <v>322</v>
      </c>
      <c r="D29" s="72"/>
      <c r="E29" s="72"/>
      <c r="F29" s="110" t="s">
        <v>19</v>
      </c>
      <c r="G29" s="368">
        <v>2.2000000000000002</v>
      </c>
      <c r="H29" s="73"/>
      <c r="I29" s="73">
        <f t="shared" si="4"/>
        <v>0</v>
      </c>
      <c r="J29" s="107"/>
    </row>
    <row r="30" spans="1:11" ht="45" customHeight="1" x14ac:dyDescent="0.25">
      <c r="A30" s="150">
        <f t="shared" si="5"/>
        <v>20</v>
      </c>
      <c r="B30" s="110" t="s">
        <v>96</v>
      </c>
      <c r="C30" s="182" t="s">
        <v>323</v>
      </c>
      <c r="D30" s="72"/>
      <c r="E30" s="72"/>
      <c r="F30" s="108" t="s">
        <v>62</v>
      </c>
      <c r="G30" s="349">
        <v>2</v>
      </c>
      <c r="H30" s="73"/>
      <c r="I30" s="73">
        <f t="shared" si="4"/>
        <v>0</v>
      </c>
      <c r="J30" s="107"/>
    </row>
    <row r="31" spans="1:11" ht="65.400000000000006" customHeight="1" x14ac:dyDescent="0.25">
      <c r="A31" s="150">
        <f t="shared" si="5"/>
        <v>21</v>
      </c>
      <c r="B31" s="110" t="s">
        <v>256</v>
      </c>
      <c r="C31" s="97" t="s">
        <v>292</v>
      </c>
      <c r="D31" s="72"/>
      <c r="E31" s="72"/>
      <c r="F31" s="349" t="s">
        <v>15</v>
      </c>
      <c r="G31" s="349">
        <v>1</v>
      </c>
      <c r="H31" s="73"/>
      <c r="I31" s="73">
        <f t="shared" si="4"/>
        <v>0</v>
      </c>
      <c r="J31" s="107"/>
    </row>
    <row r="32" spans="1:11" ht="75" customHeight="1" x14ac:dyDescent="0.25">
      <c r="A32" s="150">
        <f t="shared" si="5"/>
        <v>22</v>
      </c>
      <c r="B32" s="110" t="s">
        <v>109</v>
      </c>
      <c r="C32" s="97" t="s">
        <v>293</v>
      </c>
      <c r="D32" s="72"/>
      <c r="E32" s="72"/>
      <c r="F32" s="349" t="s">
        <v>15</v>
      </c>
      <c r="G32" s="111">
        <v>1</v>
      </c>
      <c r="H32" s="73"/>
      <c r="I32" s="73">
        <f t="shared" si="4"/>
        <v>0</v>
      </c>
      <c r="J32" s="107"/>
    </row>
    <row r="33" spans="1:10" ht="45" customHeight="1" x14ac:dyDescent="0.25">
      <c r="A33" s="150">
        <f t="shared" si="5"/>
        <v>23</v>
      </c>
      <c r="B33" s="110" t="s">
        <v>257</v>
      </c>
      <c r="C33" s="182" t="s">
        <v>289</v>
      </c>
      <c r="D33" s="72"/>
      <c r="E33" s="72"/>
      <c r="F33" s="108" t="s">
        <v>19</v>
      </c>
      <c r="G33" s="368">
        <v>1.7</v>
      </c>
      <c r="H33" s="73"/>
      <c r="I33" s="73">
        <f t="shared" si="4"/>
        <v>0</v>
      </c>
      <c r="J33" s="107"/>
    </row>
    <row r="34" spans="1:10" ht="45" customHeight="1" x14ac:dyDescent="0.25">
      <c r="A34" s="150">
        <f t="shared" si="5"/>
        <v>24</v>
      </c>
      <c r="B34" s="110" t="s">
        <v>258</v>
      </c>
      <c r="C34" s="97" t="s">
        <v>290</v>
      </c>
      <c r="D34" s="72"/>
      <c r="E34" s="72"/>
      <c r="F34" s="108" t="s">
        <v>62</v>
      </c>
      <c r="G34" s="111">
        <v>4</v>
      </c>
      <c r="H34" s="73"/>
      <c r="I34" s="73">
        <f t="shared" si="4"/>
        <v>0</v>
      </c>
      <c r="J34" s="107"/>
    </row>
    <row r="35" spans="1:10" ht="65.400000000000006" customHeight="1" x14ac:dyDescent="0.25">
      <c r="A35" s="150">
        <f t="shared" si="5"/>
        <v>25</v>
      </c>
      <c r="B35" s="110" t="s">
        <v>259</v>
      </c>
      <c r="C35" s="180" t="s">
        <v>291</v>
      </c>
      <c r="D35" s="72"/>
      <c r="E35" s="72"/>
      <c r="F35" s="349" t="s">
        <v>15</v>
      </c>
      <c r="G35" s="108">
        <v>1</v>
      </c>
      <c r="H35" s="73"/>
      <c r="I35" s="73">
        <f t="shared" si="4"/>
        <v>0</v>
      </c>
      <c r="J35" s="107"/>
    </row>
    <row r="36" spans="1:10" ht="61.95" customHeight="1" x14ac:dyDescent="0.25">
      <c r="A36" s="150">
        <f t="shared" si="5"/>
        <v>26</v>
      </c>
      <c r="B36" s="110" t="s">
        <v>260</v>
      </c>
      <c r="C36" s="182" t="s">
        <v>294</v>
      </c>
      <c r="D36" s="72"/>
      <c r="E36" s="72"/>
      <c r="F36" s="349" t="s">
        <v>15</v>
      </c>
      <c r="G36" s="108">
        <v>1</v>
      </c>
      <c r="H36" s="73"/>
      <c r="I36" s="73">
        <f t="shared" si="4"/>
        <v>0</v>
      </c>
      <c r="J36" s="107"/>
    </row>
    <row r="37" spans="1:10" ht="45.6" customHeight="1" x14ac:dyDescent="0.25">
      <c r="A37" s="150">
        <f t="shared" si="5"/>
        <v>27</v>
      </c>
      <c r="B37" s="110" t="s">
        <v>261</v>
      </c>
      <c r="C37" s="182" t="s">
        <v>301</v>
      </c>
      <c r="D37" s="72"/>
      <c r="E37" s="72"/>
      <c r="F37" s="108" t="s">
        <v>19</v>
      </c>
      <c r="G37" s="181">
        <v>4.5</v>
      </c>
      <c r="H37" s="73"/>
      <c r="I37" s="73">
        <f t="shared" si="4"/>
        <v>0</v>
      </c>
      <c r="J37" s="107"/>
    </row>
    <row r="38" spans="1:10" ht="17.399999999999999" customHeight="1" x14ac:dyDescent="0.25">
      <c r="A38" s="361"/>
      <c r="B38" s="362"/>
      <c r="C38" s="366" t="s">
        <v>209</v>
      </c>
      <c r="D38" s="363"/>
      <c r="E38" s="363"/>
      <c r="F38" s="51"/>
      <c r="G38" s="175"/>
      <c r="H38" s="364"/>
      <c r="I38" s="365"/>
      <c r="J38" s="107"/>
    </row>
    <row r="39" spans="1:10" ht="47.4" customHeight="1" x14ac:dyDescent="0.25">
      <c r="A39" s="150">
        <f>A37+1</f>
        <v>28</v>
      </c>
      <c r="B39" s="110" t="s">
        <v>262</v>
      </c>
      <c r="C39" s="97" t="s">
        <v>302</v>
      </c>
      <c r="D39" s="72"/>
      <c r="E39" s="72"/>
      <c r="F39" s="110" t="s">
        <v>19</v>
      </c>
      <c r="G39" s="181">
        <v>9.5</v>
      </c>
      <c r="H39" s="73"/>
      <c r="I39" s="73">
        <f t="shared" ref="I39:I42" si="6">G39*H39</f>
        <v>0</v>
      </c>
      <c r="J39" s="107"/>
    </row>
    <row r="40" spans="1:10" ht="55.95" customHeight="1" x14ac:dyDescent="0.25">
      <c r="A40" s="150">
        <f t="shared" si="5"/>
        <v>29</v>
      </c>
      <c r="B40" s="110" t="s">
        <v>263</v>
      </c>
      <c r="C40" s="97" t="s">
        <v>306</v>
      </c>
      <c r="D40" s="72"/>
      <c r="E40" s="72"/>
      <c r="F40" s="110" t="s">
        <v>19</v>
      </c>
      <c r="G40" s="181">
        <v>11.5</v>
      </c>
      <c r="H40" s="73"/>
      <c r="I40" s="73">
        <f t="shared" si="6"/>
        <v>0</v>
      </c>
      <c r="J40" s="107"/>
    </row>
    <row r="41" spans="1:10" ht="45" customHeight="1" x14ac:dyDescent="0.25">
      <c r="A41" s="150">
        <f t="shared" si="5"/>
        <v>30</v>
      </c>
      <c r="B41" s="110" t="s">
        <v>264</v>
      </c>
      <c r="C41" s="182" t="s">
        <v>303</v>
      </c>
      <c r="D41" s="72"/>
      <c r="E41" s="72"/>
      <c r="F41" s="108" t="s">
        <v>62</v>
      </c>
      <c r="G41" s="349">
        <v>4</v>
      </c>
      <c r="H41" s="73"/>
      <c r="I41" s="73">
        <f t="shared" si="6"/>
        <v>0</v>
      </c>
      <c r="J41" s="107"/>
    </row>
    <row r="42" spans="1:10" ht="66.599999999999994" customHeight="1" x14ac:dyDescent="0.25">
      <c r="A42" s="150">
        <f t="shared" si="5"/>
        <v>31</v>
      </c>
      <c r="B42" s="110" t="s">
        <v>265</v>
      </c>
      <c r="C42" s="97" t="s">
        <v>308</v>
      </c>
      <c r="D42" s="72"/>
      <c r="E42" s="72"/>
      <c r="F42" s="349" t="s">
        <v>15</v>
      </c>
      <c r="G42" s="349">
        <v>1</v>
      </c>
      <c r="H42" s="73"/>
      <c r="I42" s="73">
        <f t="shared" si="6"/>
        <v>0</v>
      </c>
      <c r="J42" s="107"/>
    </row>
    <row r="43" spans="1:10" ht="45" customHeight="1" x14ac:dyDescent="0.25">
      <c r="A43" s="150">
        <f t="shared" si="5"/>
        <v>32</v>
      </c>
      <c r="B43" s="110" t="s">
        <v>266</v>
      </c>
      <c r="C43" s="97" t="s">
        <v>304</v>
      </c>
      <c r="D43" s="72"/>
      <c r="E43" s="72"/>
      <c r="F43" s="110" t="s">
        <v>19</v>
      </c>
      <c r="G43" s="181">
        <v>8.5</v>
      </c>
      <c r="H43" s="73"/>
      <c r="I43" s="73">
        <f t="shared" ref="I43:I50" si="7">G43*H43</f>
        <v>0</v>
      </c>
      <c r="J43" s="107"/>
    </row>
    <row r="44" spans="1:10" ht="56.4" customHeight="1" x14ac:dyDescent="0.25">
      <c r="A44" s="150">
        <f t="shared" si="5"/>
        <v>33</v>
      </c>
      <c r="B44" s="110" t="s">
        <v>267</v>
      </c>
      <c r="C44" s="97" t="s">
        <v>307</v>
      </c>
      <c r="D44" s="72"/>
      <c r="E44" s="72"/>
      <c r="F44" s="110" t="s">
        <v>62</v>
      </c>
      <c r="G44" s="349">
        <v>1</v>
      </c>
      <c r="H44" s="73"/>
      <c r="I44" s="73">
        <f t="shared" si="7"/>
        <v>0</v>
      </c>
      <c r="J44" s="107"/>
    </row>
    <row r="45" spans="1:10" ht="45" customHeight="1" x14ac:dyDescent="0.25">
      <c r="A45" s="150">
        <f t="shared" si="5"/>
        <v>34</v>
      </c>
      <c r="B45" s="110" t="s">
        <v>268</v>
      </c>
      <c r="C45" s="182" t="s">
        <v>305</v>
      </c>
      <c r="D45" s="72"/>
      <c r="E45" s="72"/>
      <c r="F45" s="108" t="s">
        <v>62</v>
      </c>
      <c r="G45" s="349">
        <v>4</v>
      </c>
      <c r="H45" s="73"/>
      <c r="I45" s="73">
        <f t="shared" si="7"/>
        <v>0</v>
      </c>
      <c r="J45" s="107"/>
    </row>
    <row r="46" spans="1:10" ht="64.95" customHeight="1" x14ac:dyDescent="0.25">
      <c r="A46" s="150">
        <f t="shared" si="5"/>
        <v>35</v>
      </c>
      <c r="B46" s="110" t="s">
        <v>281</v>
      </c>
      <c r="C46" s="97" t="s">
        <v>309</v>
      </c>
      <c r="D46" s="72"/>
      <c r="E46" s="72"/>
      <c r="F46" s="349" t="s">
        <v>15</v>
      </c>
      <c r="G46" s="349">
        <v>1</v>
      </c>
      <c r="H46" s="73"/>
      <c r="I46" s="73">
        <f t="shared" si="7"/>
        <v>0</v>
      </c>
      <c r="J46" s="107"/>
    </row>
    <row r="47" spans="1:10" ht="76.2" customHeight="1" x14ac:dyDescent="0.25">
      <c r="A47" s="150">
        <f t="shared" si="5"/>
        <v>36</v>
      </c>
      <c r="B47" s="110" t="s">
        <v>282</v>
      </c>
      <c r="C47" s="97" t="s">
        <v>310</v>
      </c>
      <c r="D47" s="72"/>
      <c r="E47" s="72"/>
      <c r="F47" s="349" t="s">
        <v>15</v>
      </c>
      <c r="G47" s="349">
        <v>1</v>
      </c>
      <c r="H47" s="73"/>
      <c r="I47" s="73">
        <f t="shared" si="7"/>
        <v>0</v>
      </c>
      <c r="J47" s="107"/>
    </row>
    <row r="48" spans="1:10" ht="81.599999999999994" customHeight="1" x14ac:dyDescent="0.25">
      <c r="A48" s="150">
        <f t="shared" si="5"/>
        <v>37</v>
      </c>
      <c r="B48" s="110" t="s">
        <v>283</v>
      </c>
      <c r="C48" s="97" t="s">
        <v>311</v>
      </c>
      <c r="D48" s="72"/>
      <c r="E48" s="72"/>
      <c r="F48" s="349" t="s">
        <v>15</v>
      </c>
      <c r="G48" s="349">
        <v>1</v>
      </c>
      <c r="H48" s="73"/>
      <c r="I48" s="73">
        <f t="shared" ref="I48" si="8">G48*H48</f>
        <v>0</v>
      </c>
      <c r="J48" s="107"/>
    </row>
    <row r="49" spans="1:10" ht="19.2" customHeight="1" x14ac:dyDescent="0.25">
      <c r="A49" s="361"/>
      <c r="B49" s="362"/>
      <c r="C49" s="366" t="s">
        <v>315</v>
      </c>
      <c r="D49" s="363"/>
      <c r="E49" s="363"/>
      <c r="F49" s="51"/>
      <c r="G49" s="175"/>
      <c r="H49" s="364"/>
      <c r="I49" s="365"/>
      <c r="J49" s="107"/>
    </row>
    <row r="50" spans="1:10" ht="83.4" customHeight="1" x14ac:dyDescent="0.25">
      <c r="A50" s="150">
        <f>A48+1</f>
        <v>38</v>
      </c>
      <c r="B50" s="110" t="s">
        <v>284</v>
      </c>
      <c r="C50" s="97" t="s">
        <v>299</v>
      </c>
      <c r="D50" s="72"/>
      <c r="E50" s="72"/>
      <c r="F50" s="110" t="s">
        <v>62</v>
      </c>
      <c r="G50" s="108">
        <v>1</v>
      </c>
      <c r="H50" s="73"/>
      <c r="I50" s="73">
        <f t="shared" si="7"/>
        <v>0</v>
      </c>
      <c r="J50" s="107"/>
    </row>
    <row r="51" spans="1:10" ht="49.95" customHeight="1" x14ac:dyDescent="0.25">
      <c r="A51" s="150">
        <f t="shared" si="5"/>
        <v>39</v>
      </c>
      <c r="B51" s="110" t="s">
        <v>285</v>
      </c>
      <c r="C51" s="97" t="s">
        <v>298</v>
      </c>
      <c r="D51" s="72"/>
      <c r="E51" s="72"/>
      <c r="F51" s="108" t="s">
        <v>19</v>
      </c>
      <c r="G51" s="181">
        <v>2.5</v>
      </c>
      <c r="H51" s="73"/>
      <c r="I51" s="73">
        <f>G51*H51</f>
        <v>0</v>
      </c>
      <c r="J51" s="107"/>
    </row>
    <row r="52" spans="1:10" ht="53.4" customHeight="1" x14ac:dyDescent="0.25">
      <c r="A52" s="150">
        <f t="shared" si="5"/>
        <v>40</v>
      </c>
      <c r="B52" s="110" t="s">
        <v>110</v>
      </c>
      <c r="C52" s="182" t="s">
        <v>320</v>
      </c>
      <c r="D52" s="72"/>
      <c r="E52" s="72"/>
      <c r="F52" s="349" t="s">
        <v>15</v>
      </c>
      <c r="G52" s="112">
        <v>2</v>
      </c>
      <c r="H52" s="73"/>
      <c r="I52" s="73">
        <f t="shared" ref="I52" si="9">G52*H52</f>
        <v>0</v>
      </c>
      <c r="J52" s="107"/>
    </row>
    <row r="53" spans="1:10" ht="67.2" customHeight="1" x14ac:dyDescent="0.25">
      <c r="A53" s="150">
        <f t="shared" si="5"/>
        <v>41</v>
      </c>
      <c r="B53" s="110" t="s">
        <v>286</v>
      </c>
      <c r="C53" s="97" t="s">
        <v>295</v>
      </c>
      <c r="D53" s="72"/>
      <c r="E53" s="72"/>
      <c r="F53" s="349" t="s">
        <v>15</v>
      </c>
      <c r="G53" s="112">
        <v>1</v>
      </c>
      <c r="H53" s="73"/>
      <c r="I53" s="73">
        <f t="shared" ref="I53:I55" si="10">G53*H53</f>
        <v>0</v>
      </c>
      <c r="J53" s="107"/>
    </row>
    <row r="54" spans="1:10" ht="37.950000000000003" customHeight="1" x14ac:dyDescent="0.25">
      <c r="A54" s="150">
        <f t="shared" si="5"/>
        <v>42</v>
      </c>
      <c r="B54" s="110" t="s">
        <v>287</v>
      </c>
      <c r="C54" s="97" t="s">
        <v>297</v>
      </c>
      <c r="D54" s="72"/>
      <c r="E54" s="72"/>
      <c r="F54" s="108" t="s">
        <v>62</v>
      </c>
      <c r="G54" s="111">
        <v>2</v>
      </c>
      <c r="H54" s="73"/>
      <c r="I54" s="73">
        <f t="shared" si="10"/>
        <v>0</v>
      </c>
      <c r="J54" s="107"/>
    </row>
    <row r="55" spans="1:10" ht="39.6" customHeight="1" thickBot="1" x14ac:dyDescent="0.3">
      <c r="A55" s="150">
        <f t="shared" si="5"/>
        <v>43</v>
      </c>
      <c r="B55" s="110" t="s">
        <v>288</v>
      </c>
      <c r="C55" s="97" t="s">
        <v>296</v>
      </c>
      <c r="D55" s="72"/>
      <c r="E55" s="72"/>
      <c r="F55" s="108" t="s">
        <v>62</v>
      </c>
      <c r="G55" s="108">
        <v>1</v>
      </c>
      <c r="H55" s="73"/>
      <c r="I55" s="73">
        <f t="shared" si="10"/>
        <v>0</v>
      </c>
      <c r="J55" s="107"/>
    </row>
    <row r="56" spans="1:10" ht="15" customHeight="1" thickBot="1" x14ac:dyDescent="0.3">
      <c r="A56" s="54"/>
      <c r="B56" s="177"/>
      <c r="C56" s="178" t="s">
        <v>99</v>
      </c>
      <c r="D56" s="79"/>
      <c r="E56" s="55"/>
      <c r="F56" s="55"/>
      <c r="G56" s="179"/>
      <c r="H56" s="56"/>
      <c r="I56" s="321">
        <f>SUM(I28:I55)</f>
        <v>0</v>
      </c>
      <c r="J56" s="74"/>
    </row>
    <row r="57" spans="1:10" x14ac:dyDescent="0.25">
      <c r="A57" s="151"/>
      <c r="B57" s="151"/>
      <c r="C57" s="152"/>
      <c r="D57" s="153"/>
      <c r="E57" s="153"/>
      <c r="F57" s="154"/>
      <c r="G57" s="154"/>
      <c r="H57" s="155"/>
      <c r="I57" s="322"/>
      <c r="J57" s="156"/>
    </row>
    <row r="58" spans="1:10" ht="24" customHeight="1" x14ac:dyDescent="0.25">
      <c r="A58" s="48" t="s">
        <v>14</v>
      </c>
      <c r="B58" s="49" t="s">
        <v>97</v>
      </c>
      <c r="C58" s="134" t="s">
        <v>116</v>
      </c>
      <c r="D58" s="50"/>
      <c r="E58" s="50"/>
      <c r="F58" s="51"/>
      <c r="G58" s="175"/>
      <c r="H58" s="52"/>
      <c r="I58" s="323"/>
      <c r="J58" s="107"/>
    </row>
    <row r="59" spans="1:10" ht="67.95" customHeight="1" x14ac:dyDescent="0.25">
      <c r="A59" s="150">
        <f>A55+1</f>
        <v>44</v>
      </c>
      <c r="B59" s="110" t="s">
        <v>269</v>
      </c>
      <c r="C59" s="97" t="s">
        <v>111</v>
      </c>
      <c r="D59" s="72"/>
      <c r="E59" s="72"/>
      <c r="F59" s="108" t="s">
        <v>29</v>
      </c>
      <c r="G59" s="108">
        <v>150</v>
      </c>
      <c r="H59" s="73"/>
      <c r="I59" s="73">
        <f t="shared" ref="I59:I61" si="11">G59*H59</f>
        <v>0</v>
      </c>
      <c r="J59" s="107"/>
    </row>
    <row r="60" spans="1:10" ht="16.2" customHeight="1" x14ac:dyDescent="0.25">
      <c r="A60" s="150">
        <f t="shared" ref="A60:A61" si="12">A59+1</f>
        <v>45</v>
      </c>
      <c r="B60" s="110" t="s">
        <v>270</v>
      </c>
      <c r="C60" s="97" t="s">
        <v>64</v>
      </c>
      <c r="D60" s="72"/>
      <c r="E60" s="72"/>
      <c r="F60" s="108" t="s">
        <v>15</v>
      </c>
      <c r="G60" s="108">
        <v>1</v>
      </c>
      <c r="H60" s="73"/>
      <c r="I60" s="73">
        <f t="shared" si="11"/>
        <v>0</v>
      </c>
      <c r="J60" s="107"/>
    </row>
    <row r="61" spans="1:10" ht="16.2" customHeight="1" thickBot="1" x14ac:dyDescent="0.3">
      <c r="A61" s="150">
        <f t="shared" si="12"/>
        <v>46</v>
      </c>
      <c r="B61" s="110" t="s">
        <v>271</v>
      </c>
      <c r="C61" s="97" t="s">
        <v>67</v>
      </c>
      <c r="D61" s="72"/>
      <c r="E61" s="72"/>
      <c r="F61" s="108" t="s">
        <v>15</v>
      </c>
      <c r="G61" s="108">
        <v>1</v>
      </c>
      <c r="H61" s="73"/>
      <c r="I61" s="73">
        <f t="shared" si="11"/>
        <v>0</v>
      </c>
      <c r="J61" s="107"/>
    </row>
    <row r="62" spans="1:10" ht="15" customHeight="1" thickBot="1" x14ac:dyDescent="0.3">
      <c r="A62" s="54"/>
      <c r="B62" s="177"/>
      <c r="C62" s="178" t="s">
        <v>117</v>
      </c>
      <c r="D62" s="79"/>
      <c r="E62" s="55"/>
      <c r="F62" s="55"/>
      <c r="G62" s="179"/>
      <c r="H62" s="56"/>
      <c r="I62" s="321">
        <f>SUM(I59:I61)</f>
        <v>0</v>
      </c>
      <c r="J62" s="74"/>
    </row>
    <row r="63" spans="1:10" x14ac:dyDescent="0.25">
      <c r="A63" s="151"/>
      <c r="B63" s="151"/>
      <c r="C63" s="152"/>
      <c r="D63" s="153"/>
      <c r="E63" s="153"/>
      <c r="F63" s="154"/>
      <c r="G63" s="154"/>
      <c r="H63" s="155"/>
      <c r="I63" s="322"/>
      <c r="J63" s="156"/>
    </row>
    <row r="64" spans="1:10" ht="24" customHeight="1" x14ac:dyDescent="0.25">
      <c r="A64" s="48" t="s">
        <v>14</v>
      </c>
      <c r="B64" s="49" t="s">
        <v>100</v>
      </c>
      <c r="C64" s="134" t="s">
        <v>113</v>
      </c>
      <c r="D64" s="50"/>
      <c r="E64" s="50"/>
      <c r="F64" s="51"/>
      <c r="G64" s="175"/>
      <c r="H64" s="52"/>
      <c r="I64" s="323"/>
      <c r="J64" s="107"/>
    </row>
    <row r="65" spans="1:10" ht="15.6" customHeight="1" thickBot="1" x14ac:dyDescent="0.3">
      <c r="A65" s="150">
        <f>A61+1</f>
        <v>47</v>
      </c>
      <c r="B65" s="110" t="s">
        <v>102</v>
      </c>
      <c r="C65" s="120" t="s">
        <v>312</v>
      </c>
      <c r="D65" s="72"/>
      <c r="E65" s="72"/>
      <c r="F65" s="108" t="s">
        <v>68</v>
      </c>
      <c r="G65" s="108">
        <v>24</v>
      </c>
      <c r="H65" s="73"/>
      <c r="I65" s="73">
        <f>G65*H65</f>
        <v>0</v>
      </c>
      <c r="J65" s="107"/>
    </row>
    <row r="66" spans="1:10" ht="15" customHeight="1" thickBot="1" x14ac:dyDescent="0.3">
      <c r="A66" s="54"/>
      <c r="B66" s="177"/>
      <c r="C66" s="178" t="s">
        <v>83</v>
      </c>
      <c r="D66" s="79"/>
      <c r="E66" s="55"/>
      <c r="F66" s="55"/>
      <c r="G66" s="179"/>
      <c r="H66" s="56"/>
      <c r="I66" s="321">
        <f>SUM(I65:I65)</f>
        <v>0</v>
      </c>
      <c r="J66" s="74"/>
    </row>
    <row r="67" spans="1:10" x14ac:dyDescent="0.25">
      <c r="A67" s="151"/>
      <c r="B67" s="151"/>
      <c r="C67" s="152"/>
      <c r="D67" s="153"/>
      <c r="E67" s="153"/>
      <c r="F67" s="154"/>
      <c r="G67" s="154"/>
      <c r="H67" s="155"/>
      <c r="I67" s="322"/>
      <c r="J67" s="156"/>
    </row>
    <row r="68" spans="1:10" ht="24" customHeight="1" x14ac:dyDescent="0.25">
      <c r="A68" s="48" t="s">
        <v>14</v>
      </c>
      <c r="B68" s="49" t="s">
        <v>104</v>
      </c>
      <c r="C68" s="134" t="s">
        <v>101</v>
      </c>
      <c r="D68" s="50"/>
      <c r="E68" s="50"/>
      <c r="F68" s="51"/>
      <c r="G68" s="175"/>
      <c r="H68" s="52"/>
      <c r="I68" s="323"/>
      <c r="J68" s="107"/>
    </row>
    <row r="69" spans="1:10" ht="31.2" customHeight="1" x14ac:dyDescent="0.25">
      <c r="A69" s="150">
        <f>A65+1</f>
        <v>48</v>
      </c>
      <c r="B69" s="110" t="s">
        <v>105</v>
      </c>
      <c r="C69" s="132" t="s">
        <v>238</v>
      </c>
      <c r="D69" s="72"/>
      <c r="E69" s="72"/>
      <c r="F69" s="108" t="s">
        <v>18</v>
      </c>
      <c r="G69" s="109">
        <v>1.5</v>
      </c>
      <c r="H69" s="73"/>
      <c r="I69" s="73">
        <f t="shared" ref="I69" si="13">G69*H69</f>
        <v>0</v>
      </c>
      <c r="J69" s="107"/>
    </row>
    <row r="70" spans="1:10" ht="78" customHeight="1" x14ac:dyDescent="0.25">
      <c r="A70" s="150">
        <f t="shared" ref="A70:A72" si="14">A69+1</f>
        <v>49</v>
      </c>
      <c r="B70" s="110" t="s">
        <v>272</v>
      </c>
      <c r="C70" s="132" t="s">
        <v>239</v>
      </c>
      <c r="D70" s="72"/>
      <c r="E70" s="72"/>
      <c r="F70" s="108" t="s">
        <v>18</v>
      </c>
      <c r="G70" s="109">
        <v>5</v>
      </c>
      <c r="H70" s="73"/>
      <c r="I70" s="73">
        <f t="shared" ref="I70:I71" si="15">G70*H70</f>
        <v>0</v>
      </c>
      <c r="J70" s="107"/>
    </row>
    <row r="71" spans="1:10" ht="16.95" customHeight="1" x14ac:dyDescent="0.25">
      <c r="A71" s="150">
        <f t="shared" si="14"/>
        <v>50</v>
      </c>
      <c r="B71" s="110" t="s">
        <v>273</v>
      </c>
      <c r="C71" s="132" t="s">
        <v>86</v>
      </c>
      <c r="D71" s="72"/>
      <c r="E71" s="72"/>
      <c r="F71" s="108" t="s">
        <v>15</v>
      </c>
      <c r="G71" s="108">
        <v>1</v>
      </c>
      <c r="H71" s="73"/>
      <c r="I71" s="73">
        <f t="shared" si="15"/>
        <v>0</v>
      </c>
      <c r="J71" s="107"/>
    </row>
    <row r="72" spans="1:10" ht="16.2" customHeight="1" thickBot="1" x14ac:dyDescent="0.3">
      <c r="A72" s="150">
        <f t="shared" si="14"/>
        <v>51</v>
      </c>
      <c r="B72" s="110" t="s">
        <v>274</v>
      </c>
      <c r="C72" s="133" t="s">
        <v>65</v>
      </c>
      <c r="D72" s="72"/>
      <c r="E72" s="72"/>
      <c r="F72" s="108" t="s">
        <v>15</v>
      </c>
      <c r="G72" s="108">
        <v>1</v>
      </c>
      <c r="H72" s="73"/>
      <c r="I72" s="73">
        <f>G72*H72</f>
        <v>0</v>
      </c>
      <c r="J72" s="107"/>
    </row>
    <row r="73" spans="1:10" ht="15" customHeight="1" thickBot="1" x14ac:dyDescent="0.3">
      <c r="A73" s="54"/>
      <c r="B73" s="177"/>
      <c r="C73" s="178" t="s">
        <v>103</v>
      </c>
      <c r="D73" s="79"/>
      <c r="E73" s="55"/>
      <c r="F73" s="55"/>
      <c r="G73" s="179"/>
      <c r="H73" s="56"/>
      <c r="I73" s="321">
        <f>SUM(I69:I72)</f>
        <v>0</v>
      </c>
      <c r="J73" s="74"/>
    </row>
    <row r="74" spans="1:10" x14ac:dyDescent="0.25">
      <c r="A74" s="151"/>
      <c r="B74" s="151"/>
      <c r="C74" s="152"/>
      <c r="D74" s="153"/>
      <c r="E74" s="153"/>
      <c r="F74" s="154"/>
      <c r="G74" s="154"/>
      <c r="H74" s="155"/>
      <c r="I74" s="322"/>
      <c r="J74" s="156"/>
    </row>
    <row r="75" spans="1:10" ht="24" customHeight="1" x14ac:dyDescent="0.25">
      <c r="A75" s="48" t="s">
        <v>14</v>
      </c>
      <c r="B75" s="49" t="s">
        <v>275</v>
      </c>
      <c r="C75" s="134" t="s">
        <v>112</v>
      </c>
      <c r="D75" s="50"/>
      <c r="E75" s="50"/>
      <c r="F75" s="51"/>
      <c r="G75" s="175"/>
      <c r="H75" s="52"/>
      <c r="I75" s="323"/>
      <c r="J75" s="107"/>
    </row>
    <row r="76" spans="1:10" ht="67.2" customHeight="1" x14ac:dyDescent="0.25">
      <c r="A76" s="150">
        <f>A72+1</f>
        <v>52</v>
      </c>
      <c r="B76" s="110" t="s">
        <v>276</v>
      </c>
      <c r="C76" s="97" t="s">
        <v>237</v>
      </c>
      <c r="D76" s="72"/>
      <c r="E76" s="72"/>
      <c r="F76" s="108" t="s">
        <v>29</v>
      </c>
      <c r="G76" s="111">
        <v>400</v>
      </c>
      <c r="H76" s="73"/>
      <c r="I76" s="73">
        <f>G76*H76</f>
        <v>0</v>
      </c>
      <c r="J76" s="107"/>
    </row>
    <row r="77" spans="1:10" ht="34.200000000000003" customHeight="1" x14ac:dyDescent="0.25">
      <c r="A77" s="150">
        <f t="shared" ref="A77:A80" si="16">A76+1</f>
        <v>53</v>
      </c>
      <c r="B77" s="110" t="s">
        <v>277</v>
      </c>
      <c r="C77" s="97" t="s">
        <v>327</v>
      </c>
      <c r="D77" s="72"/>
      <c r="E77" s="72"/>
      <c r="F77" s="108" t="s">
        <v>29</v>
      </c>
      <c r="G77" s="111">
        <v>400</v>
      </c>
      <c r="H77" s="73"/>
      <c r="I77" s="73">
        <f>G77*H77</f>
        <v>0</v>
      </c>
      <c r="J77" s="107"/>
    </row>
    <row r="78" spans="1:10" ht="79.8" customHeight="1" x14ac:dyDescent="0.25">
      <c r="A78" s="150">
        <f t="shared" si="16"/>
        <v>54</v>
      </c>
      <c r="B78" s="110" t="s">
        <v>278</v>
      </c>
      <c r="C78" s="97" t="s">
        <v>328</v>
      </c>
      <c r="D78" s="72"/>
      <c r="E78" s="72"/>
      <c r="F78" s="108" t="s">
        <v>29</v>
      </c>
      <c r="G78" s="111">
        <v>500</v>
      </c>
      <c r="H78" s="73"/>
      <c r="I78" s="73">
        <f>G78*H78</f>
        <v>0</v>
      </c>
      <c r="J78" s="107"/>
    </row>
    <row r="79" spans="1:10" ht="60" customHeight="1" x14ac:dyDescent="0.25">
      <c r="A79" s="150">
        <f t="shared" si="16"/>
        <v>55</v>
      </c>
      <c r="B79" s="110" t="s">
        <v>325</v>
      </c>
      <c r="C79" s="97" t="s">
        <v>329</v>
      </c>
      <c r="D79" s="72"/>
      <c r="E79" s="72"/>
      <c r="F79" s="108" t="s">
        <v>29</v>
      </c>
      <c r="G79" s="111">
        <v>500</v>
      </c>
      <c r="H79" s="73"/>
      <c r="I79" s="73">
        <f>G79*H79</f>
        <v>0</v>
      </c>
      <c r="J79" s="107"/>
    </row>
    <row r="80" spans="1:10" ht="34.200000000000003" customHeight="1" thickBot="1" x14ac:dyDescent="0.3">
      <c r="A80" s="150">
        <f t="shared" si="16"/>
        <v>56</v>
      </c>
      <c r="B80" s="110" t="s">
        <v>326</v>
      </c>
      <c r="C80" s="97" t="s">
        <v>330</v>
      </c>
      <c r="D80" s="72"/>
      <c r="E80" s="72"/>
      <c r="F80" s="108" t="s">
        <v>29</v>
      </c>
      <c r="G80" s="111">
        <v>400</v>
      </c>
      <c r="H80" s="73"/>
      <c r="I80" s="73">
        <f>G80*H80</f>
        <v>0</v>
      </c>
      <c r="J80" s="107"/>
    </row>
    <row r="81" spans="1:10" ht="15" customHeight="1" thickBot="1" x14ac:dyDescent="0.3">
      <c r="A81" s="54"/>
      <c r="B81" s="177"/>
      <c r="C81" s="178" t="s">
        <v>84</v>
      </c>
      <c r="D81" s="79"/>
      <c r="E81" s="55"/>
      <c r="F81" s="55"/>
      <c r="G81" s="179"/>
      <c r="H81" s="56"/>
      <c r="I81" s="321">
        <f>SUM(I76:I80)</f>
        <v>0</v>
      </c>
      <c r="J81" s="74"/>
    </row>
    <row r="82" spans="1:10" x14ac:dyDescent="0.25">
      <c r="A82" s="151"/>
      <c r="B82" s="151"/>
      <c r="C82" s="152"/>
      <c r="D82" s="153"/>
      <c r="E82" s="153"/>
      <c r="F82" s="154"/>
      <c r="G82" s="154"/>
      <c r="H82" s="155"/>
      <c r="I82" s="322"/>
      <c r="J82" s="156"/>
    </row>
    <row r="83" spans="1:10" ht="24" customHeight="1" x14ac:dyDescent="0.25">
      <c r="A83" s="48" t="s">
        <v>14</v>
      </c>
      <c r="B83" s="49" t="s">
        <v>106</v>
      </c>
      <c r="C83" s="134" t="s">
        <v>121</v>
      </c>
      <c r="D83" s="183"/>
      <c r="E83" s="183"/>
      <c r="F83" s="184"/>
      <c r="G83" s="185"/>
      <c r="H83" s="186"/>
      <c r="I83" s="324"/>
      <c r="J83" s="187"/>
    </row>
    <row r="84" spans="1:10" ht="29.4" customHeight="1" x14ac:dyDescent="0.25">
      <c r="A84" s="150">
        <f>A80+1</f>
        <v>57</v>
      </c>
      <c r="B84" s="110" t="s">
        <v>279</v>
      </c>
      <c r="C84" s="97" t="s">
        <v>63</v>
      </c>
      <c r="D84" s="72"/>
      <c r="E84" s="72"/>
      <c r="F84" s="108" t="s">
        <v>15</v>
      </c>
      <c r="G84" s="111">
        <v>1</v>
      </c>
      <c r="H84" s="188"/>
      <c r="I84" s="188">
        <f t="shared" ref="I84:I91" si="17">G84*H84</f>
        <v>0</v>
      </c>
      <c r="J84" s="187"/>
    </row>
    <row r="85" spans="1:10" ht="16.2" customHeight="1" x14ac:dyDescent="0.25">
      <c r="A85" s="150">
        <f>A84+1</f>
        <v>58</v>
      </c>
      <c r="B85" s="110" t="s">
        <v>107</v>
      </c>
      <c r="C85" s="189" t="s">
        <v>720</v>
      </c>
      <c r="D85" s="72"/>
      <c r="E85" s="72"/>
      <c r="F85" s="190" t="s">
        <v>68</v>
      </c>
      <c r="G85" s="190">
        <v>24</v>
      </c>
      <c r="H85" s="188"/>
      <c r="I85" s="188">
        <f t="shared" si="17"/>
        <v>0</v>
      </c>
      <c r="J85" s="187"/>
    </row>
    <row r="86" spans="1:10" ht="16.2" customHeight="1" x14ac:dyDescent="0.25">
      <c r="A86" s="150">
        <f t="shared" ref="A86:A87" si="18">A85+1</f>
        <v>59</v>
      </c>
      <c r="B86" s="110" t="s">
        <v>108</v>
      </c>
      <c r="C86" s="189" t="s">
        <v>721</v>
      </c>
      <c r="D86" s="72"/>
      <c r="E86" s="72"/>
      <c r="F86" s="190" t="s">
        <v>68</v>
      </c>
      <c r="G86" s="190">
        <v>4</v>
      </c>
      <c r="H86" s="188"/>
      <c r="I86" s="188">
        <f t="shared" si="17"/>
        <v>0</v>
      </c>
      <c r="J86" s="187"/>
    </row>
    <row r="87" spans="1:10" ht="45" customHeight="1" thickBot="1" x14ac:dyDescent="0.3">
      <c r="A87" s="150">
        <f t="shared" si="18"/>
        <v>60</v>
      </c>
      <c r="B87" s="110" t="s">
        <v>280</v>
      </c>
      <c r="C87" s="189" t="s">
        <v>236</v>
      </c>
      <c r="D87" s="72"/>
      <c r="E87" s="72"/>
      <c r="F87" s="108" t="s">
        <v>15</v>
      </c>
      <c r="G87" s="111">
        <v>1</v>
      </c>
      <c r="H87" s="188"/>
      <c r="I87" s="188">
        <f t="shared" si="17"/>
        <v>0</v>
      </c>
      <c r="J87" s="187"/>
    </row>
    <row r="88" spans="1:10" ht="15" customHeight="1" thickBot="1" x14ac:dyDescent="0.3">
      <c r="A88" s="191"/>
      <c r="B88" s="177"/>
      <c r="C88" s="178" t="s">
        <v>120</v>
      </c>
      <c r="D88" s="192"/>
      <c r="E88" s="193"/>
      <c r="F88" s="193"/>
      <c r="G88" s="194"/>
      <c r="H88" s="195"/>
      <c r="I88" s="321">
        <f>SUM(I84:I87)</f>
        <v>0</v>
      </c>
      <c r="J88" s="149"/>
    </row>
    <row r="89" spans="1:10" x14ac:dyDescent="0.25">
      <c r="A89" s="151"/>
      <c r="B89" s="151"/>
      <c r="C89" s="152"/>
      <c r="D89" s="196"/>
      <c r="E89" s="196"/>
      <c r="F89" s="197"/>
      <c r="G89" s="197"/>
      <c r="H89" s="198"/>
      <c r="I89" s="325"/>
      <c r="J89" s="156"/>
    </row>
    <row r="90" spans="1:10" ht="24" customHeight="1" x14ac:dyDescent="0.25">
      <c r="A90" s="48" t="s">
        <v>14</v>
      </c>
      <c r="B90" s="49" t="s">
        <v>114</v>
      </c>
      <c r="C90" s="134" t="s">
        <v>313</v>
      </c>
      <c r="D90" s="183"/>
      <c r="E90" s="183"/>
      <c r="F90" s="184"/>
      <c r="G90" s="185"/>
      <c r="H90" s="186"/>
      <c r="I90" s="324"/>
      <c r="J90" s="187"/>
    </row>
    <row r="91" spans="1:10" s="200" customFormat="1" ht="65.400000000000006" customHeight="1" thickBot="1" x14ac:dyDescent="0.3">
      <c r="A91" s="150">
        <f>A87+1</f>
        <v>61</v>
      </c>
      <c r="B91" s="110" t="s">
        <v>115</v>
      </c>
      <c r="C91" s="120" t="s">
        <v>314</v>
      </c>
      <c r="D91" s="199"/>
      <c r="E91" s="199"/>
      <c r="F91" s="108" t="s">
        <v>15</v>
      </c>
      <c r="G91" s="111">
        <v>1</v>
      </c>
      <c r="H91" s="188"/>
      <c r="I91" s="188">
        <f t="shared" si="17"/>
        <v>0</v>
      </c>
      <c r="J91" s="187"/>
    </row>
    <row r="92" spans="1:10" s="113" customFormat="1" ht="15" customHeight="1" thickBot="1" x14ac:dyDescent="0.25">
      <c r="A92" s="191"/>
      <c r="B92" s="177"/>
      <c r="C92" s="178" t="s">
        <v>85</v>
      </c>
      <c r="D92" s="192"/>
      <c r="E92" s="193"/>
      <c r="F92" s="193"/>
      <c r="G92" s="201"/>
      <c r="H92" s="195"/>
      <c r="I92" s="321">
        <f>SUM(I91:I91)</f>
        <v>0</v>
      </c>
      <c r="J92" s="149"/>
    </row>
    <row r="93" spans="1:10" s="113" customFormat="1" ht="15" customHeight="1" thickBot="1" x14ac:dyDescent="0.25">
      <c r="A93" s="151"/>
      <c r="B93" s="151"/>
      <c r="C93" s="152"/>
      <c r="D93" s="196"/>
      <c r="E93" s="196"/>
      <c r="F93" s="197"/>
      <c r="G93" s="197"/>
      <c r="H93" s="198"/>
      <c r="I93" s="198"/>
      <c r="J93" s="156"/>
    </row>
    <row r="94" spans="1:10" s="113" customFormat="1" ht="15" customHeight="1" thickTop="1" thickBot="1" x14ac:dyDescent="0.25">
      <c r="A94" s="266"/>
      <c r="B94" s="267"/>
      <c r="C94" s="267" t="s">
        <v>725</v>
      </c>
      <c r="D94" s="268"/>
      <c r="E94" s="268"/>
      <c r="F94" s="269"/>
      <c r="G94" s="270"/>
      <c r="H94" s="271"/>
      <c r="I94" s="326">
        <f>I24+I56+I62+I66+I73+I81+I88+I92</f>
        <v>0</v>
      </c>
      <c r="J94" s="149"/>
    </row>
    <row r="95" spans="1:10" s="113" customFormat="1" ht="10.8" thickTop="1" x14ac:dyDescent="0.2">
      <c r="A95" s="80"/>
      <c r="B95" s="202"/>
      <c r="C95" s="82"/>
      <c r="D95" s="203"/>
      <c r="E95" s="203"/>
      <c r="F95" s="203"/>
      <c r="G95" s="204"/>
      <c r="H95" s="205"/>
      <c r="I95" s="85"/>
      <c r="J95" s="157"/>
    </row>
    <row r="96" spans="1:10" s="113" customFormat="1" ht="10.199999999999999" x14ac:dyDescent="0.2">
      <c r="A96" s="114"/>
      <c r="B96" s="206"/>
      <c r="C96" s="123"/>
      <c r="D96" s="110"/>
      <c r="E96" s="110"/>
      <c r="F96" s="110"/>
      <c r="G96" s="207"/>
      <c r="H96" s="208"/>
      <c r="I96" s="209"/>
      <c r="J96" s="210"/>
    </row>
    <row r="97" spans="1:10" s="113" customFormat="1" ht="10.199999999999999" x14ac:dyDescent="0.2">
      <c r="A97" s="114"/>
      <c r="B97" s="206"/>
      <c r="C97" s="123"/>
      <c r="D97" s="110"/>
      <c r="E97" s="110"/>
      <c r="F97" s="110"/>
      <c r="G97" s="207"/>
      <c r="H97" s="207"/>
      <c r="I97" s="209"/>
      <c r="J97" s="210"/>
    </row>
    <row r="98" spans="1:10" s="113" customFormat="1" ht="10.199999999999999" x14ac:dyDescent="0.2">
      <c r="A98" s="114"/>
      <c r="B98" s="206"/>
      <c r="C98" s="123"/>
      <c r="D98" s="110"/>
      <c r="E98" s="110"/>
      <c r="F98" s="124"/>
      <c r="G98" s="207"/>
      <c r="H98" s="208"/>
      <c r="I98" s="209"/>
      <c r="J98" s="210"/>
    </row>
    <row r="99" spans="1:10" s="113" customFormat="1" ht="10.199999999999999" x14ac:dyDescent="0.2">
      <c r="A99" s="114"/>
      <c r="B99" s="115"/>
      <c r="C99" s="211"/>
      <c r="D99" s="117"/>
      <c r="E99" s="117"/>
      <c r="F99" s="117"/>
      <c r="G99" s="112"/>
      <c r="H99" s="118"/>
      <c r="I99" s="119"/>
      <c r="J99" s="210"/>
    </row>
    <row r="100" spans="1:10" s="113" customFormat="1" ht="10.199999999999999" x14ac:dyDescent="0.2">
      <c r="A100" s="114"/>
      <c r="B100" s="115"/>
      <c r="C100" s="120"/>
      <c r="D100" s="117"/>
      <c r="E100" s="117"/>
      <c r="F100" s="117"/>
      <c r="G100" s="112"/>
      <c r="H100" s="118"/>
      <c r="I100" s="119"/>
      <c r="J100" s="210"/>
    </row>
    <row r="101" spans="1:10" s="113" customFormat="1" ht="10.199999999999999" x14ac:dyDescent="0.2">
      <c r="A101" s="114"/>
      <c r="C101" s="211"/>
      <c r="D101" s="117"/>
      <c r="E101" s="117"/>
      <c r="F101" s="117"/>
      <c r="G101" s="112"/>
      <c r="H101" s="118"/>
      <c r="I101" s="119"/>
      <c r="J101" s="210"/>
    </row>
    <row r="102" spans="1:10" s="113" customFormat="1" ht="10.199999999999999" x14ac:dyDescent="0.2">
      <c r="A102" s="114"/>
      <c r="B102" s="115"/>
      <c r="C102" s="120"/>
      <c r="D102" s="117"/>
      <c r="E102" s="117"/>
      <c r="F102" s="117"/>
      <c r="G102" s="112"/>
      <c r="H102" s="118"/>
      <c r="I102" s="119"/>
      <c r="J102" s="210"/>
    </row>
    <row r="103" spans="1:10" s="113" customFormat="1" ht="10.199999999999999" x14ac:dyDescent="0.2">
      <c r="A103" s="114"/>
      <c r="C103" s="116"/>
      <c r="D103" s="117"/>
      <c r="E103" s="117"/>
      <c r="F103" s="117"/>
      <c r="G103" s="112"/>
      <c r="H103" s="118"/>
      <c r="I103" s="119"/>
      <c r="J103" s="210"/>
    </row>
    <row r="104" spans="1:10" s="113" customFormat="1" ht="10.199999999999999" x14ac:dyDescent="0.2">
      <c r="A104" s="114"/>
      <c r="B104" s="115"/>
      <c r="C104" s="120"/>
      <c r="D104" s="117"/>
      <c r="E104" s="117"/>
      <c r="F104" s="117"/>
      <c r="G104" s="112"/>
      <c r="H104" s="118"/>
      <c r="I104" s="119"/>
      <c r="J104" s="212"/>
    </row>
    <row r="105" spans="1:10" s="113" customFormat="1" ht="10.199999999999999" x14ac:dyDescent="0.2">
      <c r="A105" s="114"/>
      <c r="B105" s="115"/>
      <c r="C105" s="213"/>
      <c r="D105" s="117"/>
      <c r="E105" s="117"/>
      <c r="F105" s="117"/>
      <c r="G105" s="117"/>
      <c r="H105" s="118"/>
      <c r="I105" s="118"/>
      <c r="J105" s="212"/>
    </row>
    <row r="106" spans="1:10" s="113" customFormat="1" ht="10.199999999999999" x14ac:dyDescent="0.2">
      <c r="A106" s="114"/>
      <c r="B106" s="115"/>
      <c r="C106" s="125"/>
      <c r="D106" s="117"/>
      <c r="E106" s="117"/>
      <c r="F106" s="117"/>
      <c r="G106" s="117"/>
      <c r="H106" s="118"/>
      <c r="I106" s="119"/>
      <c r="J106" s="212"/>
    </row>
    <row r="107" spans="1:10" s="113" customFormat="1" ht="10.199999999999999" x14ac:dyDescent="0.2">
      <c r="A107" s="114"/>
      <c r="B107" s="115"/>
      <c r="C107" s="126"/>
      <c r="D107" s="117"/>
      <c r="E107" s="117"/>
      <c r="F107" s="117"/>
      <c r="G107" s="112"/>
      <c r="H107" s="118"/>
      <c r="I107" s="119"/>
      <c r="J107" s="212"/>
    </row>
    <row r="108" spans="1:10" s="113" customFormat="1" ht="10.199999999999999" x14ac:dyDescent="0.2">
      <c r="A108" s="114"/>
      <c r="B108" s="115"/>
      <c r="C108" s="126"/>
      <c r="D108" s="117"/>
      <c r="E108" s="117"/>
      <c r="F108" s="117"/>
      <c r="G108" s="112"/>
      <c r="H108" s="118"/>
      <c r="I108" s="119"/>
      <c r="J108" s="212"/>
    </row>
    <row r="109" spans="1:10" s="113" customFormat="1" x14ac:dyDescent="0.2">
      <c r="A109" s="114"/>
      <c r="B109" s="115"/>
      <c r="C109" s="214"/>
      <c r="D109" s="117"/>
      <c r="E109" s="117"/>
      <c r="F109" s="117"/>
      <c r="G109" s="112"/>
      <c r="H109" s="118"/>
      <c r="I109" s="119"/>
      <c r="J109" s="212"/>
    </row>
    <row r="110" spans="1:10" s="113" customFormat="1" ht="10.199999999999999" x14ac:dyDescent="0.2">
      <c r="A110" s="114"/>
      <c r="B110" s="115"/>
      <c r="C110" s="127"/>
      <c r="D110" s="117"/>
      <c r="E110" s="117"/>
      <c r="F110" s="117"/>
      <c r="G110" s="117"/>
      <c r="H110" s="118"/>
      <c r="I110" s="119"/>
      <c r="J110" s="212"/>
    </row>
    <row r="111" spans="1:10" s="113" customFormat="1" ht="10.199999999999999" x14ac:dyDescent="0.2">
      <c r="A111" s="114"/>
      <c r="B111" s="115"/>
      <c r="C111" s="128"/>
      <c r="D111" s="117"/>
      <c r="E111" s="117"/>
      <c r="F111" s="117"/>
      <c r="G111" s="112"/>
      <c r="H111" s="118"/>
      <c r="I111" s="119"/>
      <c r="J111" s="212"/>
    </row>
    <row r="112" spans="1:10" s="113" customFormat="1" ht="10.199999999999999" x14ac:dyDescent="0.2">
      <c r="A112" s="114"/>
      <c r="B112" s="115"/>
      <c r="C112" s="121"/>
      <c r="D112" s="117"/>
      <c r="E112" s="117"/>
      <c r="F112" s="117"/>
      <c r="G112" s="112"/>
      <c r="H112" s="118"/>
      <c r="I112" s="119"/>
      <c r="J112" s="212"/>
    </row>
    <row r="113" spans="1:10" s="113" customFormat="1" ht="10.199999999999999" x14ac:dyDescent="0.2">
      <c r="A113" s="114"/>
      <c r="B113" s="115"/>
      <c r="C113" s="122"/>
      <c r="D113" s="117"/>
      <c r="E113" s="117"/>
      <c r="F113" s="117"/>
      <c r="G113" s="117"/>
      <c r="H113" s="118"/>
      <c r="I113" s="119"/>
      <c r="J113" s="212"/>
    </row>
    <row r="114" spans="1:10" s="113" customFormat="1" ht="10.199999999999999" x14ac:dyDescent="0.2">
      <c r="A114" s="114"/>
      <c r="B114" s="115"/>
      <c r="C114" s="128"/>
      <c r="D114" s="117"/>
      <c r="E114" s="117"/>
      <c r="F114" s="117"/>
      <c r="G114" s="112"/>
      <c r="H114" s="118"/>
      <c r="I114" s="119"/>
      <c r="J114" s="212"/>
    </row>
    <row r="115" spans="1:10" s="113" customFormat="1" ht="10.199999999999999" x14ac:dyDescent="0.2">
      <c r="A115" s="114"/>
      <c r="B115" s="115"/>
      <c r="C115" s="123"/>
      <c r="D115" s="117"/>
      <c r="E115" s="117"/>
      <c r="F115" s="124"/>
      <c r="G115" s="112"/>
      <c r="H115" s="118"/>
      <c r="I115" s="119"/>
      <c r="J115" s="212"/>
    </row>
    <row r="116" spans="1:10" s="113" customFormat="1" ht="10.199999999999999" x14ac:dyDescent="0.2">
      <c r="A116" s="114"/>
      <c r="B116" s="115"/>
      <c r="C116" s="211"/>
      <c r="D116" s="117"/>
      <c r="E116" s="117"/>
      <c r="F116" s="117"/>
      <c r="G116" s="112"/>
      <c r="H116" s="118"/>
      <c r="I116" s="119"/>
      <c r="J116" s="212"/>
    </row>
    <row r="117" spans="1:10" s="113" customFormat="1" ht="10.199999999999999" x14ac:dyDescent="0.2">
      <c r="A117" s="114"/>
      <c r="B117" s="115"/>
      <c r="C117" s="120"/>
      <c r="D117" s="117"/>
      <c r="E117" s="117"/>
      <c r="F117" s="117"/>
      <c r="G117" s="112"/>
      <c r="H117" s="118"/>
      <c r="I117" s="119"/>
      <c r="J117" s="212"/>
    </row>
    <row r="118" spans="1:10" s="113" customFormat="1" ht="10.199999999999999" x14ac:dyDescent="0.2">
      <c r="A118" s="114"/>
      <c r="B118" s="115"/>
      <c r="C118" s="211"/>
      <c r="D118" s="117"/>
      <c r="E118" s="117"/>
      <c r="F118" s="117"/>
      <c r="G118" s="112"/>
      <c r="H118" s="118"/>
      <c r="I118" s="119"/>
      <c r="J118" s="212"/>
    </row>
    <row r="119" spans="1:10" s="113" customFormat="1" ht="10.199999999999999" x14ac:dyDescent="0.2">
      <c r="A119" s="114"/>
      <c r="B119" s="115"/>
      <c r="C119" s="120"/>
      <c r="D119" s="117"/>
      <c r="E119" s="117"/>
      <c r="F119" s="117"/>
      <c r="G119" s="112"/>
      <c r="H119" s="118"/>
      <c r="I119" s="119"/>
      <c r="J119" s="212"/>
    </row>
    <row r="120" spans="1:10" s="113" customFormat="1" ht="10.199999999999999" x14ac:dyDescent="0.2">
      <c r="A120" s="114"/>
      <c r="C120" s="116"/>
      <c r="D120" s="117"/>
      <c r="E120" s="117"/>
      <c r="F120" s="117"/>
      <c r="G120" s="112"/>
      <c r="H120" s="118"/>
      <c r="I120" s="119"/>
      <c r="J120" s="212"/>
    </row>
    <row r="121" spans="1:10" s="113" customFormat="1" ht="10.199999999999999" x14ac:dyDescent="0.2">
      <c r="A121" s="114"/>
      <c r="B121" s="115"/>
      <c r="C121" s="120"/>
      <c r="D121" s="117"/>
      <c r="E121" s="117"/>
      <c r="F121" s="117"/>
      <c r="G121" s="112"/>
      <c r="H121" s="118"/>
      <c r="I121" s="119"/>
      <c r="J121" s="212"/>
    </row>
    <row r="122" spans="1:10" s="113" customFormat="1" ht="10.199999999999999" x14ac:dyDescent="0.2">
      <c r="A122" s="114"/>
      <c r="B122" s="115"/>
      <c r="C122" s="213"/>
      <c r="D122" s="117"/>
      <c r="E122" s="117"/>
      <c r="F122" s="117"/>
      <c r="G122" s="117"/>
      <c r="H122" s="118"/>
      <c r="I122" s="118"/>
      <c r="J122" s="212"/>
    </row>
    <row r="123" spans="1:10" s="113" customFormat="1" ht="10.199999999999999" x14ac:dyDescent="0.2">
      <c r="A123" s="114"/>
      <c r="B123" s="115"/>
      <c r="C123" s="125"/>
      <c r="D123" s="117"/>
      <c r="E123" s="117"/>
      <c r="F123" s="117"/>
      <c r="G123" s="117"/>
      <c r="H123" s="118"/>
      <c r="I123" s="119"/>
      <c r="J123" s="212"/>
    </row>
    <row r="124" spans="1:10" s="113" customFormat="1" ht="10.199999999999999" x14ac:dyDescent="0.2">
      <c r="A124" s="114"/>
      <c r="B124" s="115"/>
      <c r="C124" s="126"/>
      <c r="D124" s="117"/>
      <c r="E124" s="117"/>
      <c r="F124" s="117"/>
      <c r="G124" s="112"/>
      <c r="H124" s="118"/>
      <c r="I124" s="119"/>
      <c r="J124" s="212"/>
    </row>
    <row r="125" spans="1:10" s="113" customFormat="1" ht="10.199999999999999" x14ac:dyDescent="0.2">
      <c r="A125" s="114"/>
      <c r="B125" s="115"/>
      <c r="C125" s="126"/>
      <c r="D125" s="117"/>
      <c r="E125" s="117"/>
      <c r="F125" s="117"/>
      <c r="G125" s="112"/>
      <c r="H125" s="118"/>
      <c r="I125" s="119"/>
      <c r="J125" s="212"/>
    </row>
    <row r="126" spans="1:10" s="113" customFormat="1" x14ac:dyDescent="0.2">
      <c r="A126" s="114"/>
      <c r="B126" s="115"/>
      <c r="C126" s="214"/>
      <c r="D126" s="117"/>
      <c r="E126" s="117"/>
      <c r="F126" s="117"/>
      <c r="G126" s="112"/>
      <c r="H126" s="118"/>
      <c r="I126" s="119"/>
      <c r="J126" s="212"/>
    </row>
    <row r="127" spans="1:10" s="113" customFormat="1" ht="10.199999999999999" x14ac:dyDescent="0.2">
      <c r="A127" s="114"/>
      <c r="B127" s="115"/>
      <c r="C127" s="127"/>
      <c r="D127" s="117"/>
      <c r="E127" s="117"/>
      <c r="F127" s="117"/>
      <c r="G127" s="117"/>
      <c r="H127" s="118"/>
      <c r="I127" s="119"/>
      <c r="J127" s="212"/>
    </row>
    <row r="128" spans="1:10" s="113" customFormat="1" ht="10.199999999999999" x14ac:dyDescent="0.2">
      <c r="A128" s="114"/>
      <c r="B128" s="115"/>
      <c r="C128" s="120"/>
      <c r="D128" s="117"/>
      <c r="E128" s="117"/>
      <c r="F128" s="129"/>
      <c r="G128" s="129"/>
      <c r="H128" s="118"/>
      <c r="I128" s="119"/>
      <c r="J128" s="212"/>
    </row>
    <row r="129" spans="1:10" s="113" customFormat="1" ht="10.199999999999999" x14ac:dyDescent="0.2">
      <c r="A129" s="114"/>
      <c r="B129" s="115"/>
      <c r="C129" s="211"/>
      <c r="D129" s="117"/>
      <c r="E129" s="117"/>
      <c r="F129" s="117"/>
      <c r="G129" s="112"/>
      <c r="H129" s="118"/>
      <c r="I129" s="119"/>
      <c r="J129" s="212"/>
    </row>
    <row r="130" spans="1:10" s="113" customFormat="1" ht="10.199999999999999" x14ac:dyDescent="0.2">
      <c r="A130" s="114"/>
      <c r="B130" s="115"/>
      <c r="C130" s="116"/>
      <c r="D130" s="117"/>
      <c r="E130" s="117"/>
      <c r="F130" s="117"/>
      <c r="G130" s="112"/>
      <c r="H130" s="118"/>
      <c r="I130" s="119"/>
      <c r="J130" s="212"/>
    </row>
    <row r="131" spans="1:10" s="113" customFormat="1" ht="10.199999999999999" x14ac:dyDescent="0.2">
      <c r="A131" s="114"/>
      <c r="B131" s="115"/>
      <c r="C131" s="120"/>
      <c r="D131" s="117"/>
      <c r="E131" s="117"/>
      <c r="F131" s="117"/>
      <c r="G131" s="112"/>
      <c r="H131" s="118"/>
      <c r="I131" s="119"/>
      <c r="J131" s="212"/>
    </row>
    <row r="132" spans="1:10" s="113" customFormat="1" ht="10.199999999999999" x14ac:dyDescent="0.2">
      <c r="A132" s="114"/>
      <c r="B132" s="115"/>
      <c r="C132" s="130"/>
      <c r="D132" s="117"/>
      <c r="E132" s="117"/>
      <c r="F132" s="117"/>
      <c r="G132" s="112"/>
      <c r="H132" s="118"/>
      <c r="I132" s="119"/>
      <c r="J132" s="212"/>
    </row>
    <row r="133" spans="1:10" s="113" customFormat="1" ht="10.199999999999999" x14ac:dyDescent="0.2">
      <c r="A133" s="114"/>
      <c r="B133" s="115"/>
      <c r="C133" s="121"/>
      <c r="D133" s="117"/>
      <c r="E133" s="117"/>
      <c r="F133" s="117"/>
      <c r="G133" s="112"/>
      <c r="H133" s="118"/>
      <c r="I133" s="119"/>
      <c r="J133" s="212"/>
    </row>
    <row r="134" spans="1:10" s="113" customFormat="1" ht="10.199999999999999" x14ac:dyDescent="0.2">
      <c r="A134" s="114"/>
      <c r="B134" s="115"/>
      <c r="C134" s="122"/>
      <c r="D134" s="117"/>
      <c r="E134" s="117"/>
      <c r="F134" s="117"/>
      <c r="G134" s="112"/>
      <c r="H134" s="118"/>
      <c r="I134" s="119"/>
      <c r="J134" s="212"/>
    </row>
    <row r="135" spans="1:10" s="113" customFormat="1" ht="10.199999999999999" x14ac:dyDescent="0.2">
      <c r="A135" s="114"/>
      <c r="B135" s="115"/>
      <c r="C135" s="122"/>
      <c r="D135" s="117"/>
      <c r="E135" s="117"/>
      <c r="F135" s="117"/>
      <c r="G135" s="112"/>
      <c r="H135" s="118"/>
      <c r="I135" s="119"/>
      <c r="J135" s="212"/>
    </row>
    <row r="136" spans="1:10" s="113" customFormat="1" ht="10.199999999999999" x14ac:dyDescent="0.2">
      <c r="A136" s="114"/>
      <c r="B136" s="115"/>
      <c r="C136" s="122"/>
      <c r="D136" s="117"/>
      <c r="E136" s="117"/>
      <c r="F136" s="117"/>
      <c r="G136" s="112"/>
      <c r="H136" s="118"/>
      <c r="I136" s="119"/>
      <c r="J136" s="212"/>
    </row>
    <row r="137" spans="1:10" s="113" customFormat="1" ht="10.199999999999999" x14ac:dyDescent="0.2">
      <c r="A137" s="114"/>
      <c r="B137" s="115"/>
      <c r="C137" s="122"/>
      <c r="D137" s="117"/>
      <c r="E137" s="117"/>
      <c r="F137" s="117"/>
      <c r="G137" s="112"/>
      <c r="H137" s="118"/>
      <c r="I137" s="119"/>
      <c r="J137" s="212"/>
    </row>
    <row r="138" spans="1:10" s="113" customFormat="1" ht="10.199999999999999" x14ac:dyDescent="0.2">
      <c r="A138" s="114"/>
      <c r="B138" s="115"/>
      <c r="C138" s="128"/>
      <c r="D138" s="117"/>
      <c r="E138" s="117"/>
      <c r="F138" s="117"/>
      <c r="G138" s="112"/>
      <c r="H138" s="118"/>
      <c r="I138" s="119"/>
      <c r="J138" s="212"/>
    </row>
    <row r="139" spans="1:10" s="113" customFormat="1" ht="10.199999999999999" x14ac:dyDescent="0.2">
      <c r="A139" s="114"/>
      <c r="B139" s="115"/>
      <c r="C139" s="123"/>
      <c r="D139" s="117"/>
      <c r="E139" s="117"/>
      <c r="F139" s="117"/>
      <c r="G139" s="112"/>
      <c r="H139" s="118"/>
      <c r="I139" s="119"/>
      <c r="J139" s="212"/>
    </row>
    <row r="140" spans="1:10" s="113" customFormat="1" ht="10.199999999999999" x14ac:dyDescent="0.2">
      <c r="A140" s="114"/>
      <c r="B140" s="115"/>
      <c r="C140" s="123"/>
      <c r="D140" s="117"/>
      <c r="E140" s="117"/>
      <c r="F140" s="117"/>
      <c r="G140" s="112"/>
      <c r="H140" s="118"/>
      <c r="I140" s="119"/>
      <c r="J140" s="212"/>
    </row>
    <row r="141" spans="1:10" s="113" customFormat="1" ht="10.199999999999999" x14ac:dyDescent="0.2">
      <c r="A141" s="114"/>
      <c r="B141" s="115"/>
      <c r="C141" s="123"/>
      <c r="D141" s="117"/>
      <c r="E141" s="117"/>
      <c r="F141" s="117"/>
      <c r="G141" s="112"/>
      <c r="H141" s="118"/>
      <c r="I141" s="119"/>
      <c r="J141" s="212"/>
    </row>
    <row r="142" spans="1:10" s="113" customFormat="1" ht="10.199999999999999" x14ac:dyDescent="0.2">
      <c r="A142" s="114"/>
      <c r="B142" s="115"/>
      <c r="C142" s="123"/>
      <c r="D142" s="117"/>
      <c r="E142" s="117"/>
      <c r="F142" s="117"/>
      <c r="G142" s="112"/>
      <c r="H142" s="118"/>
      <c r="I142" s="119"/>
      <c r="J142" s="212"/>
    </row>
    <row r="143" spans="1:10" s="113" customFormat="1" ht="10.199999999999999" x14ac:dyDescent="0.2">
      <c r="A143" s="114"/>
      <c r="B143" s="115"/>
      <c r="C143" s="123"/>
      <c r="D143" s="117"/>
      <c r="E143" s="117"/>
      <c r="F143" s="117"/>
      <c r="G143" s="112"/>
      <c r="H143" s="118"/>
      <c r="I143" s="119"/>
      <c r="J143" s="212"/>
    </row>
    <row r="144" spans="1:10" s="113" customFormat="1" ht="10.199999999999999" x14ac:dyDescent="0.2">
      <c r="A144" s="114"/>
      <c r="B144" s="115"/>
      <c r="C144" s="123"/>
      <c r="D144" s="117"/>
      <c r="E144" s="117"/>
      <c r="F144" s="117"/>
      <c r="G144" s="112"/>
      <c r="H144" s="118"/>
      <c r="I144" s="119"/>
      <c r="J144" s="212"/>
    </row>
    <row r="145" spans="1:10" s="113" customFormat="1" ht="10.199999999999999" x14ac:dyDescent="0.2">
      <c r="A145" s="114"/>
      <c r="B145" s="115"/>
      <c r="C145" s="123"/>
      <c r="D145" s="117"/>
      <c r="E145" s="117"/>
      <c r="F145" s="117"/>
      <c r="G145" s="112"/>
      <c r="H145" s="118"/>
      <c r="I145" s="119"/>
      <c r="J145" s="212"/>
    </row>
    <row r="146" spans="1:10" s="113" customFormat="1" ht="10.199999999999999" x14ac:dyDescent="0.2">
      <c r="A146" s="114"/>
      <c r="B146" s="115"/>
      <c r="C146" s="123"/>
      <c r="D146" s="117"/>
      <c r="E146" s="117"/>
      <c r="F146" s="117"/>
      <c r="G146" s="112"/>
      <c r="H146" s="118"/>
      <c r="I146" s="119"/>
      <c r="J146" s="212"/>
    </row>
    <row r="147" spans="1:10" s="113" customFormat="1" ht="10.199999999999999" x14ac:dyDescent="0.2">
      <c r="A147" s="114"/>
      <c r="B147" s="115"/>
      <c r="C147" s="123"/>
      <c r="D147" s="117"/>
      <c r="E147" s="117"/>
      <c r="F147" s="117"/>
      <c r="G147" s="112"/>
      <c r="H147" s="118"/>
      <c r="I147" s="119"/>
      <c r="J147" s="212"/>
    </row>
    <row r="148" spans="1:10" s="113" customFormat="1" ht="10.199999999999999" x14ac:dyDescent="0.2">
      <c r="A148" s="114"/>
      <c r="B148" s="115"/>
      <c r="C148" s="123"/>
      <c r="D148" s="117"/>
      <c r="E148" s="117"/>
      <c r="F148" s="117"/>
      <c r="G148" s="112"/>
      <c r="H148" s="118"/>
      <c r="I148" s="119"/>
      <c r="J148" s="212"/>
    </row>
    <row r="149" spans="1:10" s="113" customFormat="1" ht="10.199999999999999" x14ac:dyDescent="0.2">
      <c r="A149" s="114"/>
      <c r="B149" s="115"/>
      <c r="C149" s="123"/>
      <c r="D149" s="117"/>
      <c r="E149" s="117"/>
      <c r="F149" s="117"/>
      <c r="G149" s="112"/>
      <c r="H149" s="118"/>
      <c r="I149" s="119"/>
      <c r="J149" s="212"/>
    </row>
    <row r="150" spans="1:10" s="113" customFormat="1" ht="10.199999999999999" x14ac:dyDescent="0.2">
      <c r="A150" s="114"/>
      <c r="B150" s="115"/>
      <c r="C150" s="123"/>
      <c r="D150" s="117"/>
      <c r="E150" s="117"/>
      <c r="F150" s="117"/>
      <c r="G150" s="112"/>
      <c r="H150" s="118"/>
      <c r="I150" s="119"/>
      <c r="J150" s="212"/>
    </row>
    <row r="151" spans="1:10" s="113" customFormat="1" ht="10.199999999999999" x14ac:dyDescent="0.2">
      <c r="A151" s="114"/>
      <c r="B151" s="115"/>
      <c r="C151" s="123"/>
      <c r="D151" s="117"/>
      <c r="E151" s="117"/>
      <c r="F151" s="117"/>
      <c r="G151" s="112"/>
      <c r="H151" s="118"/>
      <c r="I151" s="119"/>
      <c r="J151" s="212"/>
    </row>
    <row r="152" spans="1:10" s="113" customFormat="1" ht="10.199999999999999" x14ac:dyDescent="0.2">
      <c r="A152" s="114"/>
      <c r="B152" s="115"/>
      <c r="C152" s="130"/>
      <c r="D152" s="117"/>
      <c r="E152" s="117"/>
      <c r="F152" s="117"/>
      <c r="G152" s="112"/>
      <c r="H152" s="118"/>
      <c r="I152" s="119"/>
      <c r="J152" s="212"/>
    </row>
    <row r="153" spans="1:10" s="113" customFormat="1" ht="10.199999999999999" x14ac:dyDescent="0.2">
      <c r="A153" s="114"/>
      <c r="B153" s="115"/>
      <c r="C153" s="123"/>
      <c r="D153" s="117"/>
      <c r="E153" s="117"/>
      <c r="F153" s="117"/>
      <c r="G153" s="112"/>
      <c r="H153" s="118"/>
      <c r="I153" s="119"/>
      <c r="J153" s="212"/>
    </row>
    <row r="154" spans="1:10" s="113" customFormat="1" ht="10.199999999999999" x14ac:dyDescent="0.2">
      <c r="A154" s="114"/>
      <c r="B154" s="115"/>
      <c r="C154" s="123"/>
      <c r="D154" s="117"/>
      <c r="E154" s="117"/>
      <c r="F154" s="117"/>
      <c r="G154" s="112"/>
      <c r="H154" s="118"/>
      <c r="I154" s="119"/>
      <c r="J154" s="212"/>
    </row>
    <row r="155" spans="1:10" s="113" customFormat="1" ht="10.199999999999999" x14ac:dyDescent="0.2">
      <c r="A155" s="114"/>
      <c r="B155" s="115"/>
      <c r="C155" s="215"/>
      <c r="D155" s="117"/>
      <c r="E155" s="117"/>
      <c r="F155" s="117"/>
      <c r="G155" s="112"/>
      <c r="H155" s="118"/>
      <c r="I155" s="119"/>
      <c r="J155" s="212"/>
    </row>
    <row r="156" spans="1:10" s="113" customFormat="1" ht="10.199999999999999" x14ac:dyDescent="0.2">
      <c r="A156" s="114"/>
      <c r="B156" s="115"/>
      <c r="C156" s="215"/>
      <c r="D156" s="117"/>
      <c r="E156" s="117"/>
      <c r="F156" s="117"/>
      <c r="G156" s="112"/>
      <c r="H156" s="118"/>
      <c r="I156" s="119"/>
      <c r="J156" s="212"/>
    </row>
    <row r="157" spans="1:10" s="113" customFormat="1" ht="10.199999999999999" x14ac:dyDescent="0.2">
      <c r="A157" s="114"/>
      <c r="B157" s="115"/>
      <c r="C157" s="211"/>
      <c r="D157" s="117"/>
      <c r="E157" s="117"/>
      <c r="F157" s="117"/>
      <c r="G157" s="112"/>
      <c r="H157" s="118"/>
      <c r="I157" s="119"/>
      <c r="J157" s="212"/>
    </row>
    <row r="158" spans="1:10" s="113" customFormat="1" ht="10.199999999999999" x14ac:dyDescent="0.2">
      <c r="A158" s="114"/>
      <c r="B158" s="115"/>
      <c r="C158" s="120"/>
      <c r="D158" s="117"/>
      <c r="E158" s="117"/>
      <c r="F158" s="117"/>
      <c r="G158" s="112"/>
      <c r="H158" s="118"/>
      <c r="I158" s="119"/>
      <c r="J158" s="212"/>
    </row>
    <row r="159" spans="1:10" s="113" customFormat="1" ht="10.199999999999999" x14ac:dyDescent="0.2">
      <c r="A159" s="114"/>
      <c r="B159" s="115"/>
      <c r="C159" s="211"/>
      <c r="D159" s="117"/>
      <c r="E159" s="117"/>
      <c r="F159" s="117"/>
      <c r="G159" s="112"/>
      <c r="H159" s="118"/>
      <c r="I159" s="119"/>
      <c r="J159" s="212"/>
    </row>
    <row r="160" spans="1:10" s="113" customFormat="1" ht="10.199999999999999" x14ac:dyDescent="0.2">
      <c r="A160" s="114"/>
      <c r="B160" s="115"/>
      <c r="C160" s="120"/>
      <c r="D160" s="117"/>
      <c r="E160" s="117"/>
      <c r="F160" s="117"/>
      <c r="G160" s="112"/>
      <c r="H160" s="118"/>
      <c r="I160" s="119"/>
      <c r="J160" s="212"/>
    </row>
    <row r="161" spans="1:10" s="113" customFormat="1" ht="10.199999999999999" x14ac:dyDescent="0.2">
      <c r="A161" s="114"/>
      <c r="B161" s="115"/>
      <c r="C161" s="120"/>
      <c r="D161" s="117"/>
      <c r="E161" s="117"/>
      <c r="F161" s="117"/>
      <c r="G161" s="112"/>
      <c r="H161" s="118"/>
      <c r="I161" s="119"/>
      <c r="J161" s="212"/>
    </row>
    <row r="162" spans="1:10" s="113" customFormat="1" ht="10.199999999999999" x14ac:dyDescent="0.2">
      <c r="A162" s="114"/>
      <c r="C162" s="116"/>
      <c r="D162" s="117"/>
      <c r="E162" s="117"/>
      <c r="F162" s="117"/>
      <c r="G162" s="112"/>
      <c r="H162" s="118"/>
      <c r="I162" s="119"/>
      <c r="J162" s="212"/>
    </row>
    <row r="163" spans="1:10" s="113" customFormat="1" ht="10.199999999999999" x14ac:dyDescent="0.2">
      <c r="A163" s="114"/>
      <c r="B163" s="115"/>
      <c r="C163" s="120"/>
      <c r="D163" s="117"/>
      <c r="E163" s="117"/>
      <c r="F163" s="117"/>
      <c r="G163" s="112"/>
      <c r="H163" s="118"/>
      <c r="I163" s="119"/>
      <c r="J163" s="212"/>
    </row>
    <row r="164" spans="1:10" s="113" customFormat="1" ht="10.199999999999999" x14ac:dyDescent="0.2">
      <c r="A164" s="114"/>
      <c r="B164" s="115"/>
      <c r="C164" s="211"/>
      <c r="D164" s="117"/>
      <c r="E164" s="117"/>
      <c r="F164" s="117"/>
      <c r="G164" s="117"/>
      <c r="H164" s="118"/>
      <c r="I164" s="119"/>
      <c r="J164" s="212"/>
    </row>
    <row r="165" spans="1:10" s="113" customFormat="1" ht="10.199999999999999" x14ac:dyDescent="0.2">
      <c r="A165" s="114"/>
      <c r="B165" s="115"/>
      <c r="C165" s="120"/>
      <c r="D165" s="117"/>
      <c r="E165" s="117"/>
      <c r="F165" s="117"/>
      <c r="G165" s="112"/>
      <c r="H165" s="118"/>
      <c r="I165" s="119"/>
      <c r="J165" s="212"/>
    </row>
    <row r="166" spans="1:10" s="113" customFormat="1" ht="10.199999999999999" x14ac:dyDescent="0.2">
      <c r="A166" s="114"/>
      <c r="B166" s="115"/>
      <c r="C166" s="120"/>
      <c r="D166" s="117"/>
      <c r="E166" s="117"/>
      <c r="F166" s="117"/>
      <c r="G166" s="112"/>
      <c r="H166" s="118"/>
      <c r="I166" s="119"/>
      <c r="J166" s="212"/>
    </row>
    <row r="167" spans="1:10" s="113" customFormat="1" ht="10.199999999999999" x14ac:dyDescent="0.2">
      <c r="A167" s="114"/>
      <c r="B167" s="115"/>
      <c r="C167" s="120"/>
      <c r="D167" s="117"/>
      <c r="E167" s="117"/>
      <c r="F167" s="117"/>
      <c r="G167" s="112"/>
      <c r="H167" s="118"/>
      <c r="I167" s="119"/>
      <c r="J167" s="212"/>
    </row>
    <row r="168" spans="1:10" s="113" customFormat="1" ht="10.199999999999999" x14ac:dyDescent="0.2">
      <c r="A168" s="114"/>
      <c r="B168" s="115"/>
      <c r="C168" s="120"/>
      <c r="D168" s="117"/>
      <c r="E168" s="117"/>
      <c r="F168" s="117"/>
      <c r="G168" s="112"/>
      <c r="H168" s="118"/>
      <c r="I168" s="119"/>
      <c r="J168" s="212"/>
    </row>
    <row r="169" spans="1:10" s="113" customFormat="1" ht="10.199999999999999" x14ac:dyDescent="0.2">
      <c r="A169" s="114"/>
      <c r="B169" s="115"/>
      <c r="C169" s="120"/>
      <c r="D169" s="117"/>
      <c r="E169" s="117"/>
      <c r="F169" s="117"/>
      <c r="G169" s="112"/>
      <c r="H169" s="118"/>
      <c r="I169" s="119"/>
      <c r="J169" s="212"/>
    </row>
    <row r="170" spans="1:10" s="113" customFormat="1" ht="10.199999999999999" x14ac:dyDescent="0.2">
      <c r="A170" s="114"/>
      <c r="B170" s="115"/>
      <c r="C170" s="120"/>
      <c r="D170" s="117"/>
      <c r="E170" s="117"/>
      <c r="F170" s="117"/>
      <c r="G170" s="112"/>
      <c r="H170" s="118"/>
      <c r="I170" s="119"/>
      <c r="J170" s="212"/>
    </row>
    <row r="171" spans="1:10" s="113" customFormat="1" ht="10.199999999999999" x14ac:dyDescent="0.2">
      <c r="A171" s="114"/>
      <c r="B171" s="115"/>
      <c r="C171" s="120"/>
      <c r="D171" s="117"/>
      <c r="E171" s="117"/>
      <c r="F171" s="117"/>
      <c r="G171" s="112"/>
      <c r="H171" s="118"/>
      <c r="I171" s="119"/>
      <c r="J171" s="212"/>
    </row>
    <row r="172" spans="1:10" s="113" customFormat="1" ht="10.199999999999999" x14ac:dyDescent="0.2">
      <c r="A172" s="114"/>
      <c r="B172" s="115"/>
      <c r="C172" s="120"/>
      <c r="D172" s="117"/>
      <c r="E172" s="117"/>
      <c r="F172" s="117"/>
      <c r="G172" s="112"/>
      <c r="H172" s="118"/>
      <c r="I172" s="119"/>
      <c r="J172" s="212"/>
    </row>
    <row r="173" spans="1:10" s="113" customFormat="1" ht="10.199999999999999" x14ac:dyDescent="0.2">
      <c r="A173" s="114"/>
      <c r="B173" s="115"/>
      <c r="C173" s="120"/>
      <c r="D173" s="117"/>
      <c r="E173" s="117"/>
      <c r="F173" s="117"/>
      <c r="G173" s="112"/>
      <c r="H173" s="118"/>
      <c r="I173" s="119"/>
      <c r="J173" s="212"/>
    </row>
    <row r="174" spans="1:10" s="113" customFormat="1" ht="10.199999999999999" x14ac:dyDescent="0.2">
      <c r="A174" s="114"/>
      <c r="B174" s="115"/>
      <c r="C174" s="120"/>
      <c r="D174" s="117"/>
      <c r="E174" s="117"/>
      <c r="F174" s="117"/>
      <c r="G174" s="112"/>
      <c r="H174" s="118"/>
      <c r="I174" s="119"/>
      <c r="J174" s="212"/>
    </row>
    <row r="175" spans="1:10" s="113" customFormat="1" ht="10.199999999999999" x14ac:dyDescent="0.2">
      <c r="B175" s="115"/>
      <c r="C175" s="120"/>
      <c r="D175" s="117"/>
      <c r="E175" s="117"/>
      <c r="F175" s="117"/>
      <c r="G175" s="112"/>
      <c r="H175" s="118"/>
      <c r="I175" s="119"/>
      <c r="J175" s="212"/>
    </row>
    <row r="176" spans="1:10" s="113" customFormat="1" ht="10.199999999999999" x14ac:dyDescent="0.2">
      <c r="B176" s="115"/>
      <c r="C176" s="116"/>
      <c r="D176" s="117"/>
      <c r="E176" s="117"/>
      <c r="F176" s="117"/>
      <c r="G176" s="112"/>
      <c r="H176" s="118"/>
      <c r="I176" s="119"/>
      <c r="J176" s="212"/>
    </row>
    <row r="177" spans="2:10" s="113" customFormat="1" ht="10.199999999999999" x14ac:dyDescent="0.2">
      <c r="B177" s="115"/>
      <c r="C177" s="116"/>
      <c r="D177" s="117"/>
      <c r="E177" s="117"/>
      <c r="F177" s="117"/>
      <c r="G177" s="112"/>
      <c r="H177" s="118"/>
      <c r="I177" s="119"/>
      <c r="J177" s="212"/>
    </row>
    <row r="178" spans="2:10" s="113" customFormat="1" ht="10.199999999999999" x14ac:dyDescent="0.2">
      <c r="B178" s="115"/>
      <c r="C178" s="123"/>
      <c r="D178" s="117"/>
      <c r="E178" s="117"/>
      <c r="F178" s="117"/>
      <c r="G178" s="112"/>
      <c r="H178" s="118"/>
      <c r="I178" s="119"/>
      <c r="J178" s="212"/>
    </row>
    <row r="179" spans="2:10" s="113" customFormat="1" ht="10.199999999999999" x14ac:dyDescent="0.2">
      <c r="C179" s="123"/>
      <c r="H179" s="118"/>
      <c r="I179" s="119"/>
      <c r="J179" s="212"/>
    </row>
    <row r="181" spans="2:10" x14ac:dyDescent="0.25">
      <c r="E181" s="219"/>
      <c r="F181" s="220"/>
      <c r="G181" s="221"/>
      <c r="I181" s="223"/>
      <c r="J181" s="224"/>
    </row>
  </sheetData>
  <mergeCells count="2">
    <mergeCell ref="A1:B1"/>
    <mergeCell ref="A2:B2"/>
  </mergeCells>
  <pageMargins left="0.59055118110236227" right="0.59055118110236227" top="0.78740157480314965" bottom="0.78740157480314965" header="0" footer="0.39370078740157483"/>
  <pageSetup paperSize="9" firstPageNumber="7" orientation="landscape" r:id="rId1"/>
  <headerFooter alignWithMargins="0">
    <oddFooter>&amp;L&amp;"Arial,Obyčejné"&amp;8AČOV Tábor, navýšení kapacity uskladňovací nádrže&amp;R&amp;"Arial,Obyčejné"&amp;8Str. &amp;P/30</oddFooter>
  </headerFooter>
  <ignoredErrors>
    <ignoredError sqref="B24:B25 B59:B63 B65:B67 B69:B74 B84:B89 B91 B28:B37 B39:B48 B50:B57 B81:B82 B76:B78 B79:B8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3"/>
  <sheetViews>
    <sheetView zoomScaleNormal="100" zoomScaleSheetLayoutView="100" workbookViewId="0">
      <pane ySplit="4" topLeftCell="A5" activePane="bottomLeft" state="frozen"/>
      <selection sqref="A1:B1"/>
      <selection pane="bottomLeft" sqref="A1:B1"/>
    </sheetView>
  </sheetViews>
  <sheetFormatPr defaultColWidth="9.109375" defaultRowHeight="13.2" x14ac:dyDescent="0.25"/>
  <cols>
    <col min="1" max="1" width="4.6640625" style="96" customWidth="1"/>
    <col min="2" max="2" width="8.6640625" style="164" customWidth="1"/>
    <col min="3" max="3" width="56.6640625" style="165" customWidth="1"/>
    <col min="4" max="5" width="12.6640625" style="166" customWidth="1"/>
    <col min="6" max="6" width="6.6640625" style="173" customWidth="1"/>
    <col min="7" max="7" width="8.6640625" style="174" customWidth="1"/>
    <col min="8" max="8" width="10.6640625" style="170" customWidth="1"/>
    <col min="9" max="9" width="12.6640625" style="170" customWidth="1"/>
    <col min="10" max="10" width="3.6640625" style="165" customWidth="1"/>
    <col min="11" max="11" width="9.109375" style="71"/>
    <col min="12" max="12" width="10.109375" style="71" bestFit="1" customWidth="1"/>
    <col min="13" max="16384" width="9.109375" style="71"/>
  </cols>
  <sheetData>
    <row r="1" spans="1:11" s="69" customFormat="1" ht="15" customHeight="1" x14ac:dyDescent="0.25">
      <c r="A1" s="451" t="s">
        <v>2</v>
      </c>
      <c r="B1" s="452"/>
      <c r="C1" s="292" t="s">
        <v>219</v>
      </c>
      <c r="D1" s="293"/>
      <c r="E1" s="293"/>
      <c r="F1" s="293"/>
      <c r="G1" s="293"/>
      <c r="H1" s="293"/>
      <c r="I1" s="294"/>
      <c r="J1" s="140"/>
    </row>
    <row r="2" spans="1:11" s="69" customFormat="1" ht="15" customHeight="1" x14ac:dyDescent="0.3">
      <c r="A2" s="453" t="s">
        <v>59</v>
      </c>
      <c r="B2" s="454"/>
      <c r="C2" s="295" t="s">
        <v>220</v>
      </c>
      <c r="D2" s="296"/>
      <c r="E2" s="296"/>
      <c r="F2" s="296"/>
      <c r="G2" s="296"/>
      <c r="H2" s="296"/>
      <c r="I2" s="297"/>
      <c r="J2" s="140"/>
    </row>
    <row r="3" spans="1:11" s="69" customFormat="1" ht="12" customHeight="1" thickBot="1" x14ac:dyDescent="0.3">
      <c r="A3" s="1"/>
      <c r="B3" s="1"/>
      <c r="C3" s="1"/>
      <c r="D3" s="1"/>
      <c r="E3" s="3"/>
      <c r="F3" s="1"/>
      <c r="G3" s="1"/>
      <c r="H3" s="141"/>
      <c r="I3" s="141"/>
      <c r="J3" s="140"/>
    </row>
    <row r="4" spans="1:11" s="70" customFormat="1" ht="36" customHeight="1" x14ac:dyDescent="0.25">
      <c r="A4" s="246" t="s">
        <v>10</v>
      </c>
      <c r="B4" s="247" t="s">
        <v>60</v>
      </c>
      <c r="C4" s="247" t="s">
        <v>12</v>
      </c>
      <c r="D4" s="246" t="s">
        <v>69</v>
      </c>
      <c r="E4" s="246" t="s">
        <v>70</v>
      </c>
      <c r="F4" s="246" t="s">
        <v>13</v>
      </c>
      <c r="G4" s="246" t="s">
        <v>61</v>
      </c>
      <c r="H4" s="248" t="s">
        <v>71</v>
      </c>
      <c r="I4" s="246" t="s">
        <v>133</v>
      </c>
      <c r="J4" s="142"/>
      <c r="K4" s="242"/>
    </row>
    <row r="5" spans="1:11" s="69" customFormat="1" ht="15" customHeight="1" x14ac:dyDescent="0.25">
      <c r="A5" s="237"/>
      <c r="B5" s="238"/>
      <c r="C5" s="239"/>
      <c r="D5" s="240"/>
      <c r="E5" s="240"/>
      <c r="F5" s="241"/>
      <c r="G5" s="241"/>
      <c r="H5" s="240"/>
      <c r="I5" s="240"/>
      <c r="J5" s="143"/>
    </row>
    <row r="6" spans="1:11" ht="24" customHeight="1" x14ac:dyDescent="0.25">
      <c r="A6" s="48" t="s">
        <v>14</v>
      </c>
      <c r="B6" s="49" t="s">
        <v>123</v>
      </c>
      <c r="C6" s="134" t="s">
        <v>589</v>
      </c>
      <c r="D6" s="183"/>
      <c r="E6" s="183"/>
      <c r="F6" s="184"/>
      <c r="G6" s="185"/>
      <c r="H6" s="249"/>
      <c r="I6" s="250"/>
      <c r="J6" s="144"/>
    </row>
    <row r="7" spans="1:11" ht="109.2" customHeight="1" x14ac:dyDescent="0.25">
      <c r="A7" s="145">
        <v>1</v>
      </c>
      <c r="B7" s="428" t="s">
        <v>727</v>
      </c>
      <c r="C7" s="132" t="s">
        <v>592</v>
      </c>
      <c r="D7" s="354" t="s">
        <v>731</v>
      </c>
      <c r="E7" s="354" t="s">
        <v>731</v>
      </c>
      <c r="F7" s="137" t="s">
        <v>62</v>
      </c>
      <c r="G7" s="139">
        <v>1</v>
      </c>
      <c r="H7" s="337"/>
      <c r="I7" s="337">
        <f t="shared" ref="I7:I15" si="0">G7*H7</f>
        <v>0</v>
      </c>
      <c r="J7" s="148"/>
    </row>
    <row r="8" spans="1:11" ht="18" customHeight="1" x14ac:dyDescent="0.25">
      <c r="A8" s="145">
        <v>2</v>
      </c>
      <c r="B8" s="408" t="s">
        <v>593</v>
      </c>
      <c r="C8" s="132" t="s">
        <v>581</v>
      </c>
      <c r="D8" s="147"/>
      <c r="E8" s="147"/>
      <c r="F8" s="137" t="s">
        <v>62</v>
      </c>
      <c r="G8" s="139">
        <v>1</v>
      </c>
      <c r="H8" s="337"/>
      <c r="I8" s="337">
        <f t="shared" si="0"/>
        <v>0</v>
      </c>
      <c r="J8" s="148"/>
    </row>
    <row r="9" spans="1:11" ht="57" customHeight="1" x14ac:dyDescent="0.25">
      <c r="A9" s="145">
        <v>4</v>
      </c>
      <c r="B9" s="203" t="s">
        <v>728</v>
      </c>
      <c r="C9" s="132" t="s">
        <v>582</v>
      </c>
      <c r="D9" s="147"/>
      <c r="E9" s="147"/>
      <c r="F9" s="137" t="s">
        <v>62</v>
      </c>
      <c r="G9" s="139">
        <v>2</v>
      </c>
      <c r="H9" s="337"/>
      <c r="I9" s="337">
        <f t="shared" si="0"/>
        <v>0</v>
      </c>
      <c r="J9" s="148"/>
    </row>
    <row r="10" spans="1:11" ht="116.4" customHeight="1" x14ac:dyDescent="0.25">
      <c r="A10" s="145">
        <v>5</v>
      </c>
      <c r="B10" s="203" t="s">
        <v>729</v>
      </c>
      <c r="C10" s="132" t="s">
        <v>583</v>
      </c>
      <c r="D10" s="147"/>
      <c r="E10" s="147"/>
      <c r="F10" s="137" t="s">
        <v>62</v>
      </c>
      <c r="G10" s="139">
        <v>2</v>
      </c>
      <c r="H10" s="337"/>
      <c r="I10" s="337">
        <f t="shared" si="0"/>
        <v>0</v>
      </c>
      <c r="J10" s="148"/>
    </row>
    <row r="11" spans="1:11" ht="30" customHeight="1" x14ac:dyDescent="0.25">
      <c r="A11" s="145">
        <v>6</v>
      </c>
      <c r="B11" s="408" t="s">
        <v>594</v>
      </c>
      <c r="C11" s="132" t="s">
        <v>584</v>
      </c>
      <c r="D11" s="147"/>
      <c r="E11" s="147"/>
      <c r="F11" s="137" t="s">
        <v>62</v>
      </c>
      <c r="G11" s="139">
        <v>1</v>
      </c>
      <c r="H11" s="337"/>
      <c r="I11" s="337">
        <f t="shared" si="0"/>
        <v>0</v>
      </c>
      <c r="J11" s="148"/>
    </row>
    <row r="12" spans="1:11" ht="30" customHeight="1" x14ac:dyDescent="0.25">
      <c r="A12" s="145">
        <v>7</v>
      </c>
      <c r="B12" s="408" t="s">
        <v>595</v>
      </c>
      <c r="C12" s="132" t="s">
        <v>585</v>
      </c>
      <c r="D12" s="147"/>
      <c r="E12" s="147"/>
      <c r="F12" s="137" t="s">
        <v>62</v>
      </c>
      <c r="G12" s="139">
        <v>3</v>
      </c>
      <c r="H12" s="337"/>
      <c r="I12" s="337">
        <f t="shared" si="0"/>
        <v>0</v>
      </c>
      <c r="J12" s="148"/>
    </row>
    <row r="13" spans="1:11" ht="18" customHeight="1" x14ac:dyDescent="0.25">
      <c r="A13" s="145">
        <v>8</v>
      </c>
      <c r="B13" s="408" t="s">
        <v>596</v>
      </c>
      <c r="C13" s="132" t="s">
        <v>586</v>
      </c>
      <c r="D13" s="147"/>
      <c r="E13" s="147"/>
      <c r="F13" s="137" t="s">
        <v>62</v>
      </c>
      <c r="G13" s="139">
        <v>2</v>
      </c>
      <c r="H13" s="337"/>
      <c r="I13" s="337">
        <f t="shared" si="0"/>
        <v>0</v>
      </c>
      <c r="J13" s="148"/>
    </row>
    <row r="14" spans="1:11" ht="30" customHeight="1" x14ac:dyDescent="0.25">
      <c r="A14" s="145">
        <v>9</v>
      </c>
      <c r="B14" s="408" t="s">
        <v>597</v>
      </c>
      <c r="C14" s="132" t="s">
        <v>587</v>
      </c>
      <c r="D14" s="147"/>
      <c r="E14" s="147"/>
      <c r="F14" s="137" t="s">
        <v>62</v>
      </c>
      <c r="G14" s="139">
        <v>2</v>
      </c>
      <c r="H14" s="337"/>
      <c r="I14" s="337">
        <f t="shared" si="0"/>
        <v>0</v>
      </c>
      <c r="J14" s="148"/>
    </row>
    <row r="15" spans="1:11" ht="18" customHeight="1" thickBot="1" x14ac:dyDescent="0.3">
      <c r="A15" s="145">
        <v>10</v>
      </c>
      <c r="B15" s="408" t="s">
        <v>598</v>
      </c>
      <c r="C15" s="132" t="s">
        <v>588</v>
      </c>
      <c r="D15" s="147"/>
      <c r="E15" s="147"/>
      <c r="F15" s="137" t="s">
        <v>62</v>
      </c>
      <c r="G15" s="139">
        <v>1</v>
      </c>
      <c r="H15" s="337"/>
      <c r="I15" s="337">
        <f t="shared" si="0"/>
        <v>0</v>
      </c>
      <c r="J15" s="148"/>
    </row>
    <row r="16" spans="1:11" ht="15" customHeight="1" thickBot="1" x14ac:dyDescent="0.3">
      <c r="A16" s="191"/>
      <c r="B16" s="251"/>
      <c r="C16" s="178" t="s">
        <v>590</v>
      </c>
      <c r="D16" s="252"/>
      <c r="E16" s="193"/>
      <c r="F16" s="193"/>
      <c r="G16" s="201"/>
      <c r="H16" s="195"/>
      <c r="I16" s="321">
        <f>SUM(I7:I15)</f>
        <v>0</v>
      </c>
      <c r="J16" s="74"/>
    </row>
    <row r="17" spans="1:10" x14ac:dyDescent="0.25">
      <c r="A17" s="411"/>
      <c r="B17" s="343"/>
      <c r="C17" s="253"/>
      <c r="D17" s="254"/>
      <c r="E17" s="255"/>
      <c r="F17" s="255"/>
      <c r="G17" s="256"/>
      <c r="H17" s="256"/>
      <c r="I17" s="76"/>
      <c r="J17" s="74"/>
    </row>
    <row r="18" spans="1:10" ht="24" customHeight="1" x14ac:dyDescent="0.25">
      <c r="A18" s="48" t="s">
        <v>14</v>
      </c>
      <c r="B18" s="49" t="s">
        <v>124</v>
      </c>
      <c r="C18" s="257" t="s">
        <v>591</v>
      </c>
      <c r="D18" s="183"/>
      <c r="E18" s="183"/>
      <c r="F18" s="184"/>
      <c r="G18" s="185"/>
      <c r="H18" s="318"/>
      <c r="I18" s="265"/>
      <c r="J18" s="144"/>
    </row>
    <row r="19" spans="1:10" ht="45" customHeight="1" x14ac:dyDescent="0.25">
      <c r="A19" s="145">
        <f>A15+1</f>
        <v>11</v>
      </c>
      <c r="B19" s="409" t="s">
        <v>610</v>
      </c>
      <c r="C19" s="146" t="s">
        <v>600</v>
      </c>
      <c r="D19" s="147"/>
      <c r="E19" s="147"/>
      <c r="F19" s="137" t="s">
        <v>62</v>
      </c>
      <c r="G19" s="139">
        <v>1</v>
      </c>
      <c r="H19" s="412"/>
      <c r="I19" s="412">
        <f t="shared" ref="I19:I22" si="1">G19*H19</f>
        <v>0</v>
      </c>
      <c r="J19" s="148"/>
    </row>
    <row r="20" spans="1:10" ht="45" customHeight="1" x14ac:dyDescent="0.25">
      <c r="A20" s="145">
        <f t="shared" ref="A20:A28" si="2">A19+1</f>
        <v>12</v>
      </c>
      <c r="B20" s="408" t="s">
        <v>611</v>
      </c>
      <c r="C20" s="146" t="s">
        <v>601</v>
      </c>
      <c r="D20" s="147"/>
      <c r="E20" s="147"/>
      <c r="F20" s="137" t="s">
        <v>62</v>
      </c>
      <c r="G20" s="139">
        <v>1</v>
      </c>
      <c r="H20" s="337"/>
      <c r="I20" s="337">
        <f t="shared" si="1"/>
        <v>0</v>
      </c>
      <c r="J20" s="148"/>
    </row>
    <row r="21" spans="1:10" ht="18" customHeight="1" x14ac:dyDescent="0.25">
      <c r="A21" s="145">
        <f t="shared" si="2"/>
        <v>13</v>
      </c>
      <c r="B21" s="408" t="s">
        <v>612</v>
      </c>
      <c r="C21" s="146" t="s">
        <v>602</v>
      </c>
      <c r="D21" s="147"/>
      <c r="E21" s="147"/>
      <c r="F21" s="137" t="s">
        <v>62</v>
      </c>
      <c r="G21" s="139">
        <v>1</v>
      </c>
      <c r="H21" s="337"/>
      <c r="I21" s="337">
        <f t="shared" si="1"/>
        <v>0</v>
      </c>
      <c r="J21" s="148"/>
    </row>
    <row r="22" spans="1:10" ht="30" customHeight="1" x14ac:dyDescent="0.25">
      <c r="A22" s="145">
        <f t="shared" si="2"/>
        <v>14</v>
      </c>
      <c r="B22" s="408" t="s">
        <v>613</v>
      </c>
      <c r="C22" s="146" t="s">
        <v>603</v>
      </c>
      <c r="D22" s="147"/>
      <c r="E22" s="147"/>
      <c r="F22" s="137" t="s">
        <v>62</v>
      </c>
      <c r="G22" s="137">
        <v>1</v>
      </c>
      <c r="H22" s="338"/>
      <c r="I22" s="338">
        <f t="shared" si="1"/>
        <v>0</v>
      </c>
      <c r="J22" s="148"/>
    </row>
    <row r="23" spans="1:10" ht="18" customHeight="1" x14ac:dyDescent="0.25">
      <c r="A23" s="145">
        <f t="shared" si="2"/>
        <v>15</v>
      </c>
      <c r="B23" s="408" t="s">
        <v>614</v>
      </c>
      <c r="C23" s="146" t="s">
        <v>604</v>
      </c>
      <c r="D23" s="72"/>
      <c r="E23" s="72"/>
      <c r="F23" s="137" t="s">
        <v>62</v>
      </c>
      <c r="G23" s="139">
        <v>1</v>
      </c>
      <c r="H23" s="337"/>
      <c r="I23" s="337">
        <f t="shared" ref="I23:I24" si="3">G23*H23</f>
        <v>0</v>
      </c>
      <c r="J23" s="148"/>
    </row>
    <row r="24" spans="1:10" ht="18" customHeight="1" x14ac:dyDescent="0.25">
      <c r="A24" s="145">
        <f t="shared" si="2"/>
        <v>16</v>
      </c>
      <c r="B24" s="408" t="s">
        <v>615</v>
      </c>
      <c r="C24" s="146" t="s">
        <v>605</v>
      </c>
      <c r="D24" s="72"/>
      <c r="E24" s="72"/>
      <c r="F24" s="137" t="s">
        <v>62</v>
      </c>
      <c r="G24" s="139">
        <v>1</v>
      </c>
      <c r="H24" s="337"/>
      <c r="I24" s="337">
        <f t="shared" si="3"/>
        <v>0</v>
      </c>
      <c r="J24" s="148"/>
    </row>
    <row r="25" spans="1:10" ht="72" customHeight="1" x14ac:dyDescent="0.25">
      <c r="A25" s="145">
        <f t="shared" si="2"/>
        <v>17</v>
      </c>
      <c r="B25" s="408" t="s">
        <v>616</v>
      </c>
      <c r="C25" s="146" t="s">
        <v>606</v>
      </c>
      <c r="D25" s="147"/>
      <c r="E25" s="147"/>
      <c r="F25" s="137" t="s">
        <v>15</v>
      </c>
      <c r="G25" s="139">
        <v>2</v>
      </c>
      <c r="H25" s="337"/>
      <c r="I25" s="337">
        <f t="shared" ref="I25:I28" si="4">G25*H25</f>
        <v>0</v>
      </c>
      <c r="J25" s="148"/>
    </row>
    <row r="26" spans="1:10" ht="18" customHeight="1" x14ac:dyDescent="0.25">
      <c r="A26" s="145">
        <f t="shared" si="2"/>
        <v>18</v>
      </c>
      <c r="B26" s="408" t="s">
        <v>617</v>
      </c>
      <c r="C26" s="146" t="s">
        <v>607</v>
      </c>
      <c r="D26" s="72"/>
      <c r="E26" s="72"/>
      <c r="F26" s="137" t="s">
        <v>15</v>
      </c>
      <c r="G26" s="139">
        <v>1</v>
      </c>
      <c r="H26" s="337"/>
      <c r="I26" s="337">
        <f t="shared" si="4"/>
        <v>0</v>
      </c>
      <c r="J26" s="148"/>
    </row>
    <row r="27" spans="1:10" ht="18" customHeight="1" x14ac:dyDescent="0.25">
      <c r="A27" s="145">
        <f t="shared" si="2"/>
        <v>19</v>
      </c>
      <c r="B27" s="408" t="s">
        <v>618</v>
      </c>
      <c r="C27" s="146" t="s">
        <v>608</v>
      </c>
      <c r="D27" s="72"/>
      <c r="E27" s="72"/>
      <c r="F27" s="137" t="s">
        <v>15</v>
      </c>
      <c r="G27" s="139">
        <v>1</v>
      </c>
      <c r="H27" s="337"/>
      <c r="I27" s="337">
        <f t="shared" si="4"/>
        <v>0</v>
      </c>
      <c r="J27" s="148"/>
    </row>
    <row r="28" spans="1:10" ht="18" customHeight="1" thickBot="1" x14ac:dyDescent="0.3">
      <c r="A28" s="145">
        <f t="shared" si="2"/>
        <v>20</v>
      </c>
      <c r="B28" s="408" t="s">
        <v>619</v>
      </c>
      <c r="C28" s="146" t="s">
        <v>609</v>
      </c>
      <c r="D28" s="72"/>
      <c r="E28" s="72"/>
      <c r="F28" s="137" t="s">
        <v>15</v>
      </c>
      <c r="G28" s="139">
        <v>1</v>
      </c>
      <c r="H28" s="337"/>
      <c r="I28" s="337">
        <f t="shared" si="4"/>
        <v>0</v>
      </c>
      <c r="J28" s="148"/>
    </row>
    <row r="29" spans="1:10" ht="15" customHeight="1" thickBot="1" x14ac:dyDescent="0.3">
      <c r="A29" s="191"/>
      <c r="B29" s="251"/>
      <c r="C29" s="178" t="s">
        <v>599</v>
      </c>
      <c r="D29" s="252"/>
      <c r="E29" s="193"/>
      <c r="F29" s="193"/>
      <c r="G29" s="201"/>
      <c r="H29" s="195"/>
      <c r="I29" s="321">
        <f>SUM(I19:I28)</f>
        <v>0</v>
      </c>
      <c r="J29" s="74"/>
    </row>
    <row r="30" spans="1:10" ht="15" customHeight="1" x14ac:dyDescent="0.25">
      <c r="A30" s="411"/>
      <c r="B30" s="343"/>
      <c r="C30" s="253"/>
      <c r="D30" s="254"/>
      <c r="E30" s="255"/>
      <c r="F30" s="255"/>
      <c r="G30" s="259"/>
      <c r="H30" s="256"/>
      <c r="I30" s="76"/>
      <c r="J30" s="74"/>
    </row>
    <row r="31" spans="1:10" ht="24" customHeight="1" x14ac:dyDescent="0.25">
      <c r="A31" s="48" t="s">
        <v>14</v>
      </c>
      <c r="B31" s="49" t="s">
        <v>125</v>
      </c>
      <c r="C31" s="257" t="s">
        <v>620</v>
      </c>
      <c r="D31" s="183"/>
      <c r="E31" s="183"/>
      <c r="F31" s="184"/>
      <c r="G31" s="185"/>
      <c r="H31" s="318"/>
      <c r="I31" s="265"/>
      <c r="J31" s="413"/>
    </row>
    <row r="32" spans="1:10" ht="18" customHeight="1" x14ac:dyDescent="0.25">
      <c r="A32" s="145">
        <f>A28+1</f>
        <v>21</v>
      </c>
      <c r="B32" s="409" t="s">
        <v>621</v>
      </c>
      <c r="C32" s="146" t="s">
        <v>636</v>
      </c>
      <c r="D32" s="147"/>
      <c r="E32" s="147"/>
      <c r="F32" s="137" t="s">
        <v>19</v>
      </c>
      <c r="G32" s="139">
        <v>200</v>
      </c>
      <c r="H32" s="412"/>
      <c r="I32" s="412">
        <f t="shared" ref="I32:I35" si="5">G32*H32</f>
        <v>0</v>
      </c>
      <c r="J32" s="148"/>
    </row>
    <row r="33" spans="1:10" ht="18" customHeight="1" x14ac:dyDescent="0.25">
      <c r="A33" s="145">
        <f t="shared" ref="A33:A42" si="6">A32+1</f>
        <v>22</v>
      </c>
      <c r="B33" s="408" t="s">
        <v>622</v>
      </c>
      <c r="C33" s="146" t="s">
        <v>637</v>
      </c>
      <c r="D33" s="72"/>
      <c r="E33" s="72"/>
      <c r="F33" s="137" t="s">
        <v>19</v>
      </c>
      <c r="G33" s="139">
        <v>571</v>
      </c>
      <c r="H33" s="337"/>
      <c r="I33" s="337">
        <f t="shared" si="5"/>
        <v>0</v>
      </c>
      <c r="J33" s="148"/>
    </row>
    <row r="34" spans="1:10" ht="18" customHeight="1" x14ac:dyDescent="0.25">
      <c r="A34" s="145">
        <f t="shared" si="6"/>
        <v>23</v>
      </c>
      <c r="B34" s="408" t="s">
        <v>623</v>
      </c>
      <c r="C34" s="146" t="s">
        <v>638</v>
      </c>
      <c r="D34" s="72"/>
      <c r="E34" s="72"/>
      <c r="F34" s="137" t="s">
        <v>19</v>
      </c>
      <c r="G34" s="139">
        <v>143</v>
      </c>
      <c r="H34" s="337"/>
      <c r="I34" s="337">
        <f t="shared" si="5"/>
        <v>0</v>
      </c>
      <c r="J34" s="148"/>
    </row>
    <row r="35" spans="1:10" ht="18" customHeight="1" x14ac:dyDescent="0.25">
      <c r="A35" s="145">
        <f t="shared" si="6"/>
        <v>24</v>
      </c>
      <c r="B35" s="408" t="s">
        <v>624</v>
      </c>
      <c r="C35" s="146" t="s">
        <v>639</v>
      </c>
      <c r="D35" s="72"/>
      <c r="E35" s="72"/>
      <c r="F35" s="137" t="s">
        <v>19</v>
      </c>
      <c r="G35" s="139">
        <v>286</v>
      </c>
      <c r="H35" s="337"/>
      <c r="I35" s="337">
        <f t="shared" si="5"/>
        <v>0</v>
      </c>
      <c r="J35" s="148"/>
    </row>
    <row r="36" spans="1:10" ht="18" customHeight="1" x14ac:dyDescent="0.25">
      <c r="A36" s="145">
        <f>A35+1</f>
        <v>25</v>
      </c>
      <c r="B36" s="408" t="s">
        <v>625</v>
      </c>
      <c r="C36" s="146" t="s">
        <v>640</v>
      </c>
      <c r="D36" s="72"/>
      <c r="E36" s="72"/>
      <c r="F36" s="137" t="s">
        <v>19</v>
      </c>
      <c r="G36" s="139">
        <v>143</v>
      </c>
      <c r="H36" s="334"/>
      <c r="I36" s="334">
        <f t="shared" ref="I36:I41" si="7">G36*H36</f>
        <v>0</v>
      </c>
      <c r="J36" s="148"/>
    </row>
    <row r="37" spans="1:10" ht="18" customHeight="1" x14ac:dyDescent="0.25">
      <c r="A37" s="145">
        <f t="shared" si="6"/>
        <v>26</v>
      </c>
      <c r="B37" s="408" t="s">
        <v>626</v>
      </c>
      <c r="C37" s="146" t="s">
        <v>641</v>
      </c>
      <c r="D37" s="72"/>
      <c r="E37" s="72"/>
      <c r="F37" s="137" t="s">
        <v>19</v>
      </c>
      <c r="G37" s="139">
        <v>114</v>
      </c>
      <c r="H37" s="334"/>
      <c r="I37" s="334">
        <f t="shared" si="7"/>
        <v>0</v>
      </c>
      <c r="J37" s="148"/>
    </row>
    <row r="38" spans="1:10" ht="18" customHeight="1" x14ac:dyDescent="0.25">
      <c r="A38" s="145">
        <f t="shared" si="6"/>
        <v>27</v>
      </c>
      <c r="B38" s="408" t="s">
        <v>627</v>
      </c>
      <c r="C38" s="339" t="s">
        <v>642</v>
      </c>
      <c r="D38" s="72"/>
      <c r="E38" s="72"/>
      <c r="F38" s="137" t="s">
        <v>19</v>
      </c>
      <c r="G38" s="139">
        <v>29</v>
      </c>
      <c r="H38" s="334"/>
      <c r="I38" s="334">
        <f t="shared" si="7"/>
        <v>0</v>
      </c>
      <c r="J38" s="148"/>
    </row>
    <row r="39" spans="1:10" ht="18" customHeight="1" x14ac:dyDescent="0.25">
      <c r="A39" s="145">
        <f t="shared" si="6"/>
        <v>28</v>
      </c>
      <c r="B39" s="408" t="s">
        <v>628</v>
      </c>
      <c r="C39" s="339" t="s">
        <v>643</v>
      </c>
      <c r="D39" s="72"/>
      <c r="E39" s="72"/>
      <c r="F39" s="137" t="s">
        <v>19</v>
      </c>
      <c r="G39" s="139">
        <v>71</v>
      </c>
      <c r="H39" s="334"/>
      <c r="I39" s="334">
        <f t="shared" si="7"/>
        <v>0</v>
      </c>
      <c r="J39" s="148"/>
    </row>
    <row r="40" spans="1:10" ht="18" customHeight="1" x14ac:dyDescent="0.25">
      <c r="A40" s="145">
        <f t="shared" si="6"/>
        <v>29</v>
      </c>
      <c r="B40" s="408" t="s">
        <v>629</v>
      </c>
      <c r="C40" s="339" t="s">
        <v>644</v>
      </c>
      <c r="D40" s="72"/>
      <c r="E40" s="72"/>
      <c r="F40" s="137" t="s">
        <v>19</v>
      </c>
      <c r="G40" s="137">
        <v>43</v>
      </c>
      <c r="H40" s="335"/>
      <c r="I40" s="335">
        <f t="shared" si="7"/>
        <v>0</v>
      </c>
      <c r="J40" s="148"/>
    </row>
    <row r="41" spans="1:10" ht="18" customHeight="1" x14ac:dyDescent="0.25">
      <c r="A41" s="145">
        <f t="shared" si="6"/>
        <v>30</v>
      </c>
      <c r="B41" s="408" t="s">
        <v>630</v>
      </c>
      <c r="C41" s="146" t="s">
        <v>645</v>
      </c>
      <c r="D41" s="72"/>
      <c r="E41" s="72"/>
      <c r="F41" s="137" t="s">
        <v>19</v>
      </c>
      <c r="G41" s="137">
        <v>43</v>
      </c>
      <c r="H41" s="335"/>
      <c r="I41" s="335">
        <f t="shared" si="7"/>
        <v>0</v>
      </c>
      <c r="J41" s="148"/>
    </row>
    <row r="42" spans="1:10" ht="18" customHeight="1" x14ac:dyDescent="0.25">
      <c r="A42" s="145">
        <f t="shared" si="6"/>
        <v>31</v>
      </c>
      <c r="B42" s="408" t="s">
        <v>631</v>
      </c>
      <c r="C42" s="340" t="s">
        <v>646</v>
      </c>
      <c r="D42" s="72"/>
      <c r="E42" s="72"/>
      <c r="F42" s="137" t="s">
        <v>19</v>
      </c>
      <c r="G42" s="139">
        <v>29</v>
      </c>
      <c r="H42" s="334"/>
      <c r="I42" s="334">
        <f t="shared" ref="I42:I47" si="8">G42*H42</f>
        <v>0</v>
      </c>
      <c r="J42" s="148"/>
    </row>
    <row r="43" spans="1:10" ht="30" customHeight="1" x14ac:dyDescent="0.25">
      <c r="A43" s="145">
        <f t="shared" ref="A43:A47" si="9">A42+1</f>
        <v>32</v>
      </c>
      <c r="B43" s="408" t="s">
        <v>632</v>
      </c>
      <c r="C43" s="146" t="s">
        <v>647</v>
      </c>
      <c r="D43" s="72"/>
      <c r="E43" s="72"/>
      <c r="F43" s="137" t="s">
        <v>19</v>
      </c>
      <c r="G43" s="139">
        <v>36</v>
      </c>
      <c r="H43" s="334"/>
      <c r="I43" s="334">
        <f t="shared" si="8"/>
        <v>0</v>
      </c>
      <c r="J43" s="148"/>
    </row>
    <row r="44" spans="1:10" ht="57" customHeight="1" x14ac:dyDescent="0.25">
      <c r="A44" s="145">
        <f t="shared" si="9"/>
        <v>33</v>
      </c>
      <c r="B44" s="408" t="s">
        <v>633</v>
      </c>
      <c r="C44" s="146" t="s">
        <v>648</v>
      </c>
      <c r="D44" s="72"/>
      <c r="E44" s="72"/>
      <c r="F44" s="137" t="s">
        <v>62</v>
      </c>
      <c r="G44" s="139">
        <v>1</v>
      </c>
      <c r="H44" s="334"/>
      <c r="I44" s="334">
        <f t="shared" si="8"/>
        <v>0</v>
      </c>
      <c r="J44" s="148"/>
    </row>
    <row r="45" spans="1:10" ht="57" customHeight="1" x14ac:dyDescent="0.25">
      <c r="A45" s="145">
        <f t="shared" si="9"/>
        <v>34</v>
      </c>
      <c r="B45" s="408" t="s">
        <v>634</v>
      </c>
      <c r="C45" s="146" t="s">
        <v>649</v>
      </c>
      <c r="D45" s="72"/>
      <c r="E45" s="72"/>
      <c r="F45" s="137" t="s">
        <v>62</v>
      </c>
      <c r="G45" s="139">
        <v>3</v>
      </c>
      <c r="H45" s="334"/>
      <c r="I45" s="334">
        <f t="shared" si="8"/>
        <v>0</v>
      </c>
      <c r="J45" s="148"/>
    </row>
    <row r="46" spans="1:10" ht="18" customHeight="1" x14ac:dyDescent="0.25">
      <c r="A46" s="145">
        <f t="shared" si="9"/>
        <v>35</v>
      </c>
      <c r="B46" s="408" t="s">
        <v>635</v>
      </c>
      <c r="C46" s="146" t="s">
        <v>650</v>
      </c>
      <c r="D46" s="72"/>
      <c r="E46" s="72"/>
      <c r="F46" s="137" t="s">
        <v>18</v>
      </c>
      <c r="G46" s="139">
        <v>0.2</v>
      </c>
      <c r="H46" s="334"/>
      <c r="I46" s="334">
        <f t="shared" si="8"/>
        <v>0</v>
      </c>
      <c r="J46" s="148"/>
    </row>
    <row r="47" spans="1:10" ht="18" customHeight="1" thickBot="1" x14ac:dyDescent="0.3">
      <c r="A47" s="145">
        <f t="shared" si="9"/>
        <v>36</v>
      </c>
      <c r="B47" s="408" t="s">
        <v>652</v>
      </c>
      <c r="C47" s="146" t="s">
        <v>651</v>
      </c>
      <c r="D47" s="72"/>
      <c r="E47" s="72"/>
      <c r="F47" s="137" t="s">
        <v>62</v>
      </c>
      <c r="G47" s="139">
        <v>1</v>
      </c>
      <c r="H47" s="334"/>
      <c r="I47" s="334">
        <f t="shared" si="8"/>
        <v>0</v>
      </c>
      <c r="J47" s="148"/>
    </row>
    <row r="48" spans="1:10" ht="15" customHeight="1" thickBot="1" x14ac:dyDescent="0.3">
      <c r="A48" s="191"/>
      <c r="B48" s="251"/>
      <c r="C48" s="178" t="s">
        <v>653</v>
      </c>
      <c r="D48" s="252"/>
      <c r="E48" s="193"/>
      <c r="F48" s="193"/>
      <c r="G48" s="201"/>
      <c r="H48" s="264"/>
      <c r="I48" s="336">
        <f>SUM(I32:I47)</f>
        <v>0</v>
      </c>
      <c r="J48" s="74"/>
    </row>
    <row r="49" spans="1:11" ht="15" customHeight="1" x14ac:dyDescent="0.25">
      <c r="A49" s="411"/>
      <c r="B49" s="343"/>
      <c r="C49" s="253"/>
      <c r="D49" s="254"/>
      <c r="E49" s="255"/>
      <c r="F49" s="255"/>
      <c r="G49" s="259"/>
      <c r="H49" s="414"/>
      <c r="I49" s="415"/>
      <c r="J49" s="74"/>
    </row>
    <row r="50" spans="1:11" ht="24" customHeight="1" x14ac:dyDescent="0.25">
      <c r="A50" s="48" t="s">
        <v>14</v>
      </c>
      <c r="B50" s="49" t="s">
        <v>126</v>
      </c>
      <c r="C50" s="257" t="s">
        <v>654</v>
      </c>
      <c r="D50" s="183"/>
      <c r="E50" s="183"/>
      <c r="F50" s="184"/>
      <c r="G50" s="185"/>
      <c r="H50" s="186"/>
      <c r="I50" s="258"/>
      <c r="J50" s="416"/>
    </row>
    <row r="51" spans="1:11" ht="30" customHeight="1" x14ac:dyDescent="0.25">
      <c r="A51" s="145">
        <f>A47+1</f>
        <v>37</v>
      </c>
      <c r="B51" s="409" t="s">
        <v>656</v>
      </c>
      <c r="C51" s="146" t="s">
        <v>668</v>
      </c>
      <c r="D51" s="147"/>
      <c r="E51" s="147"/>
      <c r="F51" s="137" t="s">
        <v>15</v>
      </c>
      <c r="G51" s="139">
        <v>1</v>
      </c>
      <c r="H51" s="417"/>
      <c r="I51" s="417">
        <f t="shared" ref="I51:I56" si="10">G51*H51</f>
        <v>0</v>
      </c>
      <c r="J51" s="148"/>
      <c r="K51" s="138"/>
    </row>
    <row r="52" spans="1:11" ht="30" customHeight="1" x14ac:dyDescent="0.25">
      <c r="A52" s="145">
        <f t="shared" ref="A52:A62" si="11">A51+1</f>
        <v>38</v>
      </c>
      <c r="B52" s="408" t="s">
        <v>657</v>
      </c>
      <c r="C52" s="146" t="s">
        <v>669</v>
      </c>
      <c r="D52" s="72"/>
      <c r="E52" s="72"/>
      <c r="F52" s="137" t="s">
        <v>15</v>
      </c>
      <c r="G52" s="139">
        <v>1</v>
      </c>
      <c r="H52" s="334"/>
      <c r="I52" s="334">
        <f t="shared" si="10"/>
        <v>0</v>
      </c>
      <c r="J52" s="148"/>
    </row>
    <row r="53" spans="1:11" ht="30" customHeight="1" x14ac:dyDescent="0.25">
      <c r="A53" s="145">
        <f t="shared" si="11"/>
        <v>39</v>
      </c>
      <c r="B53" s="408" t="s">
        <v>658</v>
      </c>
      <c r="C53" s="146" t="s">
        <v>670</v>
      </c>
      <c r="D53" s="72"/>
      <c r="E53" s="72"/>
      <c r="F53" s="137" t="s">
        <v>19</v>
      </c>
      <c r="G53" s="139">
        <v>80</v>
      </c>
      <c r="H53" s="334"/>
      <c r="I53" s="334">
        <f t="shared" si="10"/>
        <v>0</v>
      </c>
      <c r="J53" s="148"/>
    </row>
    <row r="54" spans="1:11" ht="30" customHeight="1" x14ac:dyDescent="0.25">
      <c r="A54" s="145">
        <f t="shared" si="11"/>
        <v>40</v>
      </c>
      <c r="B54" s="408" t="s">
        <v>659</v>
      </c>
      <c r="C54" s="146" t="s">
        <v>671</v>
      </c>
      <c r="D54" s="72"/>
      <c r="E54" s="72"/>
      <c r="F54" s="137" t="s">
        <v>62</v>
      </c>
      <c r="G54" s="139">
        <v>60</v>
      </c>
      <c r="H54" s="334"/>
      <c r="I54" s="334">
        <f t="shared" si="10"/>
        <v>0</v>
      </c>
      <c r="J54" s="148"/>
    </row>
    <row r="55" spans="1:11" ht="30" customHeight="1" x14ac:dyDescent="0.25">
      <c r="A55" s="145">
        <f t="shared" si="11"/>
        <v>41</v>
      </c>
      <c r="B55" s="408" t="s">
        <v>660</v>
      </c>
      <c r="C55" s="146" t="s">
        <v>672</v>
      </c>
      <c r="D55" s="72"/>
      <c r="E55" s="72"/>
      <c r="F55" s="137" t="s">
        <v>62</v>
      </c>
      <c r="G55" s="139">
        <v>20</v>
      </c>
      <c r="H55" s="334"/>
      <c r="I55" s="334">
        <f t="shared" si="10"/>
        <v>0</v>
      </c>
      <c r="J55" s="148"/>
    </row>
    <row r="56" spans="1:11" ht="30" customHeight="1" x14ac:dyDescent="0.25">
      <c r="A56" s="145">
        <f t="shared" si="11"/>
        <v>42</v>
      </c>
      <c r="B56" s="408" t="s">
        <v>661</v>
      </c>
      <c r="C56" s="341" t="s">
        <v>673</v>
      </c>
      <c r="D56" s="72"/>
      <c r="E56" s="72"/>
      <c r="F56" s="137" t="s">
        <v>62</v>
      </c>
      <c r="G56" s="139">
        <v>6</v>
      </c>
      <c r="H56" s="334"/>
      <c r="I56" s="334">
        <f t="shared" si="10"/>
        <v>0</v>
      </c>
      <c r="J56" s="148"/>
    </row>
    <row r="57" spans="1:11" ht="30" customHeight="1" x14ac:dyDescent="0.25">
      <c r="A57" s="145">
        <f t="shared" si="11"/>
        <v>43</v>
      </c>
      <c r="B57" s="408" t="s">
        <v>662</v>
      </c>
      <c r="C57" s="341" t="s">
        <v>674</v>
      </c>
      <c r="D57" s="72"/>
      <c r="E57" s="72"/>
      <c r="F57" s="137" t="s">
        <v>62</v>
      </c>
      <c r="G57" s="139">
        <v>6</v>
      </c>
      <c r="H57" s="334"/>
      <c r="I57" s="334">
        <f t="shared" ref="I57:I62" si="12">G57*H57</f>
        <v>0</v>
      </c>
      <c r="J57" s="148"/>
    </row>
    <row r="58" spans="1:11" ht="30" customHeight="1" x14ac:dyDescent="0.25">
      <c r="A58" s="145">
        <f t="shared" si="11"/>
        <v>44</v>
      </c>
      <c r="B58" s="408" t="s">
        <v>663</v>
      </c>
      <c r="C58" s="341" t="s">
        <v>675</v>
      </c>
      <c r="D58" s="72"/>
      <c r="E58" s="72"/>
      <c r="F58" s="137" t="s">
        <v>62</v>
      </c>
      <c r="G58" s="139">
        <v>4</v>
      </c>
      <c r="H58" s="334"/>
      <c r="I58" s="334">
        <f t="shared" si="12"/>
        <v>0</v>
      </c>
      <c r="J58" s="148"/>
    </row>
    <row r="59" spans="1:11" ht="30" customHeight="1" x14ac:dyDescent="0.25">
      <c r="A59" s="145">
        <f t="shared" si="11"/>
        <v>45</v>
      </c>
      <c r="B59" s="408" t="s">
        <v>664</v>
      </c>
      <c r="C59" s="341" t="s">
        <v>676</v>
      </c>
      <c r="D59" s="72"/>
      <c r="E59" s="72"/>
      <c r="F59" s="137" t="s">
        <v>62</v>
      </c>
      <c r="G59" s="139">
        <v>4</v>
      </c>
      <c r="H59" s="334"/>
      <c r="I59" s="334">
        <f t="shared" si="12"/>
        <v>0</v>
      </c>
      <c r="J59" s="148"/>
    </row>
    <row r="60" spans="1:11" ht="30" customHeight="1" x14ac:dyDescent="0.25">
      <c r="A60" s="145">
        <f t="shared" si="11"/>
        <v>46</v>
      </c>
      <c r="B60" s="408" t="s">
        <v>665</v>
      </c>
      <c r="C60" s="341" t="s">
        <v>677</v>
      </c>
      <c r="D60" s="72"/>
      <c r="E60" s="72"/>
      <c r="F60" s="137" t="s">
        <v>19</v>
      </c>
      <c r="G60" s="139">
        <v>10</v>
      </c>
      <c r="H60" s="334"/>
      <c r="I60" s="334">
        <f t="shared" si="12"/>
        <v>0</v>
      </c>
      <c r="J60" s="148"/>
    </row>
    <row r="61" spans="1:11" ht="30" customHeight="1" x14ac:dyDescent="0.25">
      <c r="A61" s="145">
        <f t="shared" si="11"/>
        <v>47</v>
      </c>
      <c r="B61" s="408" t="s">
        <v>666</v>
      </c>
      <c r="C61" s="341" t="s">
        <v>678</v>
      </c>
      <c r="D61" s="72"/>
      <c r="E61" s="72"/>
      <c r="F61" s="137" t="s">
        <v>19</v>
      </c>
      <c r="G61" s="139">
        <v>80</v>
      </c>
      <c r="H61" s="334"/>
      <c r="I61" s="334">
        <f t="shared" si="12"/>
        <v>0</v>
      </c>
      <c r="J61" s="148"/>
    </row>
    <row r="62" spans="1:11" ht="30" customHeight="1" thickBot="1" x14ac:dyDescent="0.3">
      <c r="A62" s="145">
        <f t="shared" si="11"/>
        <v>48</v>
      </c>
      <c r="B62" s="408" t="s">
        <v>667</v>
      </c>
      <c r="C62" s="341" t="s">
        <v>679</v>
      </c>
      <c r="D62" s="72"/>
      <c r="E62" s="72"/>
      <c r="F62" s="137" t="s">
        <v>15</v>
      </c>
      <c r="G62" s="139">
        <v>1</v>
      </c>
      <c r="H62" s="334"/>
      <c r="I62" s="334">
        <f t="shared" si="12"/>
        <v>0</v>
      </c>
      <c r="J62" s="148"/>
    </row>
    <row r="63" spans="1:11" ht="15" customHeight="1" thickBot="1" x14ac:dyDescent="0.3">
      <c r="A63" s="191"/>
      <c r="B63" s="251"/>
      <c r="C63" s="178" t="s">
        <v>655</v>
      </c>
      <c r="D63" s="252"/>
      <c r="E63" s="193"/>
      <c r="F63" s="193"/>
      <c r="G63" s="201"/>
      <c r="H63" s="264"/>
      <c r="I63" s="336">
        <f>SUM(I51:I62)</f>
        <v>0</v>
      </c>
      <c r="J63" s="74"/>
    </row>
    <row r="64" spans="1:11" ht="15" customHeight="1" x14ac:dyDescent="0.25">
      <c r="A64" s="418"/>
      <c r="B64" s="419"/>
      <c r="C64" s="420"/>
      <c r="D64" s="421"/>
      <c r="E64" s="422"/>
      <c r="F64" s="422"/>
      <c r="G64" s="423"/>
      <c r="H64" s="424"/>
      <c r="I64" s="425"/>
      <c r="J64" s="74"/>
    </row>
    <row r="65" spans="1:10" ht="24" customHeight="1" x14ac:dyDescent="0.25">
      <c r="A65" s="48" t="s">
        <v>14</v>
      </c>
      <c r="B65" s="49" t="s">
        <v>127</v>
      </c>
      <c r="C65" s="134" t="s">
        <v>683</v>
      </c>
      <c r="D65" s="183"/>
      <c r="E65" s="183"/>
      <c r="F65" s="184"/>
      <c r="G65" s="185"/>
      <c r="H65" s="186"/>
      <c r="I65" s="258"/>
      <c r="J65" s="143"/>
    </row>
    <row r="66" spans="1:10" ht="18" customHeight="1" x14ac:dyDescent="0.25">
      <c r="A66" s="145">
        <f>A62+1</f>
        <v>49</v>
      </c>
      <c r="B66" s="409" t="s">
        <v>686</v>
      </c>
      <c r="C66" s="426" t="s">
        <v>681</v>
      </c>
      <c r="D66" s="147"/>
      <c r="E66" s="147"/>
      <c r="F66" s="136" t="s">
        <v>62</v>
      </c>
      <c r="G66" s="139">
        <v>2</v>
      </c>
      <c r="H66" s="417"/>
      <c r="I66" s="417">
        <f t="shared" ref="I66:I70" si="13">G66*H66</f>
        <v>0</v>
      </c>
      <c r="J66" s="148"/>
    </row>
    <row r="67" spans="1:10" ht="18" customHeight="1" x14ac:dyDescent="0.25">
      <c r="A67" s="150">
        <f>A66+1</f>
        <v>50</v>
      </c>
      <c r="B67" s="408" t="s">
        <v>687</v>
      </c>
      <c r="C67" s="132" t="s">
        <v>682</v>
      </c>
      <c r="D67" s="72"/>
      <c r="E67" s="72"/>
      <c r="F67" s="110" t="s">
        <v>62</v>
      </c>
      <c r="G67" s="108">
        <v>12</v>
      </c>
      <c r="H67" s="334"/>
      <c r="I67" s="334">
        <f t="shared" si="13"/>
        <v>0</v>
      </c>
      <c r="J67" s="148"/>
    </row>
    <row r="68" spans="1:10" ht="18" customHeight="1" x14ac:dyDescent="0.25">
      <c r="A68" s="150">
        <f>A67+1</f>
        <v>51</v>
      </c>
      <c r="B68" s="408" t="s">
        <v>688</v>
      </c>
      <c r="C68" s="132" t="s">
        <v>684</v>
      </c>
      <c r="D68" s="72"/>
      <c r="E68" s="72"/>
      <c r="F68" s="110" t="s">
        <v>62</v>
      </c>
      <c r="G68" s="108">
        <v>10</v>
      </c>
      <c r="H68" s="334"/>
      <c r="I68" s="334">
        <f t="shared" si="13"/>
        <v>0</v>
      </c>
      <c r="J68" s="148"/>
    </row>
    <row r="69" spans="1:10" ht="18" customHeight="1" x14ac:dyDescent="0.25">
      <c r="A69" s="150">
        <f t="shared" ref="A69:A70" si="14">A68+1</f>
        <v>52</v>
      </c>
      <c r="B69" s="408" t="s">
        <v>689</v>
      </c>
      <c r="C69" s="132" t="s">
        <v>685</v>
      </c>
      <c r="D69" s="72"/>
      <c r="E69" s="72"/>
      <c r="F69" s="110" t="s">
        <v>19</v>
      </c>
      <c r="G69" s="108">
        <v>30</v>
      </c>
      <c r="H69" s="334"/>
      <c r="I69" s="334">
        <f t="shared" si="13"/>
        <v>0</v>
      </c>
      <c r="J69" s="148"/>
    </row>
    <row r="70" spans="1:10" ht="18" customHeight="1" thickBot="1" x14ac:dyDescent="0.3">
      <c r="A70" s="150">
        <f t="shared" si="14"/>
        <v>53</v>
      </c>
      <c r="B70" s="408" t="s">
        <v>690</v>
      </c>
      <c r="C70" s="132" t="s">
        <v>715</v>
      </c>
      <c r="D70" s="72"/>
      <c r="E70" s="72"/>
      <c r="F70" s="110" t="s">
        <v>15</v>
      </c>
      <c r="G70" s="108">
        <v>1</v>
      </c>
      <c r="H70" s="334"/>
      <c r="I70" s="334">
        <f t="shared" si="13"/>
        <v>0</v>
      </c>
      <c r="J70" s="148"/>
    </row>
    <row r="71" spans="1:10" ht="15" customHeight="1" thickBot="1" x14ac:dyDescent="0.3">
      <c r="A71" s="260"/>
      <c r="B71" s="261"/>
      <c r="C71" s="178" t="s">
        <v>680</v>
      </c>
      <c r="D71" s="192"/>
      <c r="E71" s="262"/>
      <c r="F71" s="262"/>
      <c r="G71" s="263"/>
      <c r="H71" s="264"/>
      <c r="I71" s="336">
        <f>SUM(I66:I70)</f>
        <v>0</v>
      </c>
      <c r="J71" s="74"/>
    </row>
    <row r="72" spans="1:10" ht="15" customHeight="1" x14ac:dyDescent="0.25">
      <c r="A72" s="418"/>
      <c r="B72" s="419"/>
      <c r="C72" s="420"/>
      <c r="D72" s="421"/>
      <c r="E72" s="422"/>
      <c r="F72" s="422"/>
      <c r="G72" s="423"/>
      <c r="H72" s="424"/>
      <c r="I72" s="425"/>
      <c r="J72" s="74"/>
    </row>
    <row r="73" spans="1:10" ht="24" customHeight="1" x14ac:dyDescent="0.25">
      <c r="A73" s="48" t="s">
        <v>14</v>
      </c>
      <c r="B73" s="49" t="s">
        <v>694</v>
      </c>
      <c r="C73" s="134" t="s">
        <v>206</v>
      </c>
      <c r="D73" s="183"/>
      <c r="E73" s="183"/>
      <c r="F73" s="184"/>
      <c r="G73" s="185"/>
      <c r="H73" s="317"/>
      <c r="I73" s="258"/>
      <c r="J73" s="427"/>
    </row>
    <row r="74" spans="1:10" x14ac:dyDescent="0.25">
      <c r="A74" s="455"/>
      <c r="B74" s="456"/>
      <c r="C74" s="457" t="s">
        <v>119</v>
      </c>
      <c r="D74" s="458"/>
      <c r="E74" s="458"/>
      <c r="F74" s="458"/>
      <c r="G74" s="458"/>
      <c r="H74" s="458"/>
      <c r="I74" s="459"/>
      <c r="J74" s="148"/>
    </row>
    <row r="75" spans="1:10" ht="18" customHeight="1" x14ac:dyDescent="0.25">
      <c r="A75" s="150">
        <f>A70+1</f>
        <v>54</v>
      </c>
      <c r="B75" s="408" t="s">
        <v>695</v>
      </c>
      <c r="C75" s="342" t="s">
        <v>691</v>
      </c>
      <c r="D75" s="72"/>
      <c r="E75" s="72"/>
      <c r="F75" s="110" t="s">
        <v>15</v>
      </c>
      <c r="G75" s="108">
        <v>1</v>
      </c>
      <c r="H75" s="334"/>
      <c r="I75" s="334">
        <f t="shared" ref="I75:I85" si="15">G75*H75</f>
        <v>0</v>
      </c>
      <c r="J75" s="148"/>
    </row>
    <row r="76" spans="1:10" ht="18" customHeight="1" x14ac:dyDescent="0.25">
      <c r="A76" s="150">
        <f t="shared" ref="A76:A88" si="16">A75+1</f>
        <v>55</v>
      </c>
      <c r="B76" s="408" t="s">
        <v>696</v>
      </c>
      <c r="C76" s="342" t="s">
        <v>702</v>
      </c>
      <c r="D76" s="72"/>
      <c r="E76" s="72"/>
      <c r="F76" s="110" t="s">
        <v>15</v>
      </c>
      <c r="G76" s="108">
        <v>1</v>
      </c>
      <c r="H76" s="334"/>
      <c r="I76" s="334">
        <f t="shared" si="15"/>
        <v>0</v>
      </c>
      <c r="J76" s="148"/>
    </row>
    <row r="77" spans="1:10" ht="18" customHeight="1" x14ac:dyDescent="0.25">
      <c r="A77" s="150">
        <f t="shared" si="16"/>
        <v>56</v>
      </c>
      <c r="B77" s="408" t="s">
        <v>697</v>
      </c>
      <c r="C77" s="342" t="s">
        <v>692</v>
      </c>
      <c r="D77" s="72"/>
      <c r="E77" s="72"/>
      <c r="F77" s="110" t="s">
        <v>15</v>
      </c>
      <c r="G77" s="108">
        <v>1</v>
      </c>
      <c r="H77" s="334"/>
      <c r="I77" s="334">
        <f t="shared" si="15"/>
        <v>0</v>
      </c>
      <c r="J77" s="148"/>
    </row>
    <row r="78" spans="1:10" ht="30" customHeight="1" x14ac:dyDescent="0.25">
      <c r="A78" s="150">
        <f t="shared" si="16"/>
        <v>57</v>
      </c>
      <c r="B78" s="408" t="s">
        <v>698</v>
      </c>
      <c r="C78" s="342" t="s">
        <v>703</v>
      </c>
      <c r="D78" s="72"/>
      <c r="E78" s="72"/>
      <c r="F78" s="110" t="s">
        <v>15</v>
      </c>
      <c r="G78" s="108">
        <v>1</v>
      </c>
      <c r="H78" s="334"/>
      <c r="I78" s="334">
        <f t="shared" si="15"/>
        <v>0</v>
      </c>
      <c r="J78" s="148"/>
    </row>
    <row r="79" spans="1:10" ht="18" customHeight="1" x14ac:dyDescent="0.25">
      <c r="A79" s="150">
        <f t="shared" si="16"/>
        <v>58</v>
      </c>
      <c r="B79" s="408" t="s">
        <v>699</v>
      </c>
      <c r="C79" s="342" t="s">
        <v>693</v>
      </c>
      <c r="D79" s="72"/>
      <c r="E79" s="72"/>
      <c r="F79" s="110" t="s">
        <v>15</v>
      </c>
      <c r="G79" s="108">
        <v>1</v>
      </c>
      <c r="H79" s="334"/>
      <c r="I79" s="334">
        <f t="shared" ref="I79" si="17">G79*H79</f>
        <v>0</v>
      </c>
      <c r="J79" s="148"/>
    </row>
    <row r="80" spans="1:10" x14ac:dyDescent="0.25">
      <c r="A80" s="455"/>
      <c r="B80" s="456"/>
      <c r="C80" s="457" t="s">
        <v>208</v>
      </c>
      <c r="D80" s="458"/>
      <c r="E80" s="458"/>
      <c r="F80" s="458"/>
      <c r="G80" s="458"/>
      <c r="H80" s="458"/>
      <c r="I80" s="459"/>
      <c r="J80" s="148"/>
    </row>
    <row r="81" spans="1:12" ht="18" customHeight="1" x14ac:dyDescent="0.25">
      <c r="A81" s="150">
        <f>A79+1</f>
        <v>59</v>
      </c>
      <c r="B81" s="408" t="s">
        <v>700</v>
      </c>
      <c r="C81" s="342" t="s">
        <v>710</v>
      </c>
      <c r="D81" s="72"/>
      <c r="E81" s="72"/>
      <c r="F81" s="110" t="s">
        <v>15</v>
      </c>
      <c r="G81" s="108">
        <v>1</v>
      </c>
      <c r="H81" s="334"/>
      <c r="I81" s="334">
        <f t="shared" si="15"/>
        <v>0</v>
      </c>
      <c r="J81" s="148"/>
    </row>
    <row r="82" spans="1:12" ht="18" customHeight="1" x14ac:dyDescent="0.25">
      <c r="A82" s="150">
        <f t="shared" si="16"/>
        <v>60</v>
      </c>
      <c r="B82" s="408" t="s">
        <v>701</v>
      </c>
      <c r="C82" s="342" t="s">
        <v>711</v>
      </c>
      <c r="D82" s="72"/>
      <c r="E82" s="72"/>
      <c r="F82" s="110" t="s">
        <v>15</v>
      </c>
      <c r="G82" s="108">
        <v>1</v>
      </c>
      <c r="H82" s="334"/>
      <c r="I82" s="334">
        <f t="shared" si="15"/>
        <v>0</v>
      </c>
      <c r="J82" s="148"/>
    </row>
    <row r="83" spans="1:12" ht="18" customHeight="1" x14ac:dyDescent="0.25">
      <c r="A83" s="150">
        <f t="shared" si="16"/>
        <v>61</v>
      </c>
      <c r="B83" s="408" t="s">
        <v>704</v>
      </c>
      <c r="C83" s="342" t="s">
        <v>712</v>
      </c>
      <c r="D83" s="72"/>
      <c r="E83" s="72"/>
      <c r="F83" s="110" t="s">
        <v>15</v>
      </c>
      <c r="G83" s="108">
        <v>1</v>
      </c>
      <c r="H83" s="334"/>
      <c r="I83" s="334">
        <f t="shared" si="15"/>
        <v>0</v>
      </c>
      <c r="J83" s="148"/>
    </row>
    <row r="84" spans="1:12" ht="18" customHeight="1" x14ac:dyDescent="0.25">
      <c r="A84" s="150">
        <f t="shared" si="16"/>
        <v>62</v>
      </c>
      <c r="B84" s="408" t="s">
        <v>705</v>
      </c>
      <c r="C84" s="342" t="s">
        <v>722</v>
      </c>
      <c r="D84" s="72"/>
      <c r="E84" s="72"/>
      <c r="F84" s="110" t="s">
        <v>68</v>
      </c>
      <c r="G84" s="108">
        <v>4</v>
      </c>
      <c r="H84" s="334"/>
      <c r="I84" s="334">
        <f t="shared" si="15"/>
        <v>0</v>
      </c>
      <c r="J84" s="148"/>
    </row>
    <row r="85" spans="1:12" ht="18" customHeight="1" x14ac:dyDescent="0.25">
      <c r="A85" s="150">
        <f t="shared" si="16"/>
        <v>63</v>
      </c>
      <c r="B85" s="408" t="s">
        <v>706</v>
      </c>
      <c r="C85" s="342" t="s">
        <v>713</v>
      </c>
      <c r="D85" s="72"/>
      <c r="E85" s="72"/>
      <c r="F85" s="110" t="s">
        <v>15</v>
      </c>
      <c r="G85" s="108">
        <v>1</v>
      </c>
      <c r="H85" s="334"/>
      <c r="I85" s="334">
        <f t="shared" si="15"/>
        <v>0</v>
      </c>
      <c r="J85" s="148"/>
      <c r="L85" s="410"/>
    </row>
    <row r="86" spans="1:12" ht="30" customHeight="1" x14ac:dyDescent="0.25">
      <c r="A86" s="150">
        <f t="shared" si="16"/>
        <v>64</v>
      </c>
      <c r="B86" s="408" t="s">
        <v>707</v>
      </c>
      <c r="C86" s="342" t="s">
        <v>723</v>
      </c>
      <c r="D86" s="72"/>
      <c r="E86" s="72"/>
      <c r="F86" s="110" t="s">
        <v>29</v>
      </c>
      <c r="G86" s="108">
        <v>600</v>
      </c>
      <c r="H86" s="334"/>
      <c r="I86" s="334">
        <f t="shared" ref="I86:I88" si="18">G86*H86</f>
        <v>0</v>
      </c>
      <c r="J86" s="148"/>
      <c r="L86" s="410"/>
    </row>
    <row r="87" spans="1:12" ht="30" customHeight="1" x14ac:dyDescent="0.25">
      <c r="A87" s="150">
        <f t="shared" si="16"/>
        <v>65</v>
      </c>
      <c r="B87" s="408" t="s">
        <v>708</v>
      </c>
      <c r="C87" s="342" t="s">
        <v>714</v>
      </c>
      <c r="D87" s="72"/>
      <c r="E87" s="72"/>
      <c r="F87" s="110" t="s">
        <v>15</v>
      </c>
      <c r="G87" s="108">
        <v>1</v>
      </c>
      <c r="H87" s="334"/>
      <c r="I87" s="334">
        <f t="shared" si="18"/>
        <v>0</v>
      </c>
      <c r="J87" s="148"/>
      <c r="L87" s="410"/>
    </row>
    <row r="88" spans="1:12" ht="30" customHeight="1" thickBot="1" x14ac:dyDescent="0.3">
      <c r="A88" s="150">
        <f t="shared" si="16"/>
        <v>66</v>
      </c>
      <c r="B88" s="408" t="s">
        <v>709</v>
      </c>
      <c r="C88" s="342" t="s">
        <v>719</v>
      </c>
      <c r="D88" s="72"/>
      <c r="E88" s="72"/>
      <c r="F88" s="110" t="s">
        <v>68</v>
      </c>
      <c r="G88" s="108">
        <v>16</v>
      </c>
      <c r="H88" s="334"/>
      <c r="I88" s="334">
        <f t="shared" si="18"/>
        <v>0</v>
      </c>
      <c r="J88" s="148"/>
      <c r="L88" s="410"/>
    </row>
    <row r="89" spans="1:12" ht="15" customHeight="1" thickBot="1" x14ac:dyDescent="0.3">
      <c r="A89" s="191"/>
      <c r="B89" s="177"/>
      <c r="C89" s="178" t="s">
        <v>207</v>
      </c>
      <c r="D89" s="192"/>
      <c r="E89" s="193"/>
      <c r="F89" s="193"/>
      <c r="G89" s="201"/>
      <c r="H89" s="264"/>
      <c r="I89" s="336">
        <f>SUM(I74:I88)</f>
        <v>0</v>
      </c>
      <c r="J89" s="74"/>
    </row>
    <row r="90" spans="1:12" ht="15" customHeight="1" thickBot="1" x14ac:dyDescent="0.3">
      <c r="A90" s="151"/>
      <c r="B90" s="151"/>
      <c r="C90" s="152"/>
      <c r="D90" s="153"/>
      <c r="E90" s="153"/>
      <c r="F90" s="154"/>
      <c r="G90" s="154"/>
      <c r="H90" s="155"/>
      <c r="I90" s="155"/>
      <c r="J90" s="156"/>
    </row>
    <row r="91" spans="1:12" ht="15" customHeight="1" thickTop="1" thickBot="1" x14ac:dyDescent="0.3">
      <c r="A91" s="266"/>
      <c r="B91" s="267"/>
      <c r="C91" s="267" t="s">
        <v>724</v>
      </c>
      <c r="D91" s="268"/>
      <c r="E91" s="268"/>
      <c r="F91" s="269"/>
      <c r="G91" s="270"/>
      <c r="H91" s="271"/>
      <c r="I91" s="326">
        <f>I16+I29+I48+I63+I71+I89</f>
        <v>0</v>
      </c>
      <c r="J91" s="74"/>
    </row>
    <row r="92" spans="1:12" s="85" customFormat="1" ht="10.8" thickTop="1" x14ac:dyDescent="0.2">
      <c r="A92" s="80"/>
      <c r="B92" s="81"/>
      <c r="C92" s="82"/>
      <c r="D92" s="83"/>
      <c r="E92" s="83"/>
      <c r="F92" s="83"/>
      <c r="G92" s="75"/>
      <c r="H92" s="84"/>
      <c r="J92" s="157"/>
    </row>
    <row r="93" spans="1:12" s="85" customFormat="1" x14ac:dyDescent="0.2">
      <c r="A93" s="75"/>
      <c r="B93" s="81"/>
      <c r="C93" s="158"/>
      <c r="D93" s="83"/>
      <c r="E93" s="83"/>
      <c r="F93" s="75"/>
      <c r="G93" s="75"/>
      <c r="H93" s="75"/>
      <c r="J93" s="157"/>
    </row>
    <row r="94" spans="1:12" s="85" customFormat="1" ht="10.199999999999999" x14ac:dyDescent="0.2">
      <c r="A94" s="80"/>
      <c r="B94" s="81"/>
      <c r="C94" s="91"/>
      <c r="D94" s="83"/>
      <c r="E94" s="83"/>
      <c r="F94" s="92"/>
      <c r="G94" s="75"/>
      <c r="H94" s="84"/>
      <c r="I94" s="86"/>
      <c r="J94" s="157"/>
    </row>
    <row r="95" spans="1:12" s="85" customFormat="1" ht="10.199999999999999" x14ac:dyDescent="0.2">
      <c r="A95" s="80"/>
      <c r="B95" s="81"/>
      <c r="C95" s="159"/>
      <c r="D95" s="83"/>
      <c r="E95" s="83"/>
      <c r="F95" s="83"/>
      <c r="G95" s="75"/>
      <c r="H95" s="84"/>
      <c r="I95" s="86"/>
      <c r="J95" s="157"/>
    </row>
    <row r="96" spans="1:12" s="85" customFormat="1" ht="10.199999999999999" x14ac:dyDescent="0.2">
      <c r="A96" s="80"/>
      <c r="B96" s="81"/>
      <c r="C96" s="91"/>
      <c r="D96" s="83"/>
      <c r="E96" s="83"/>
      <c r="F96" s="83"/>
      <c r="G96" s="75"/>
      <c r="H96" s="84"/>
      <c r="I96" s="86"/>
      <c r="J96" s="157"/>
    </row>
    <row r="97" spans="1:10" s="85" customFormat="1" ht="10.199999999999999" x14ac:dyDescent="0.2">
      <c r="A97" s="80"/>
      <c r="B97" s="81"/>
      <c r="C97" s="160"/>
      <c r="D97" s="83"/>
      <c r="E97" s="83"/>
      <c r="F97" s="83"/>
      <c r="G97" s="83"/>
      <c r="H97" s="84"/>
      <c r="I97" s="84"/>
      <c r="J97" s="161"/>
    </row>
    <row r="98" spans="1:10" s="85" customFormat="1" ht="10.199999999999999" x14ac:dyDescent="0.2">
      <c r="A98" s="80"/>
      <c r="B98" s="81"/>
      <c r="C98" s="93"/>
      <c r="D98" s="83"/>
      <c r="E98" s="83"/>
      <c r="F98" s="83"/>
      <c r="G98" s="83"/>
      <c r="H98" s="84"/>
      <c r="I98" s="86"/>
      <c r="J98" s="161"/>
    </row>
    <row r="99" spans="1:10" s="85" customFormat="1" ht="10.199999999999999" x14ac:dyDescent="0.2">
      <c r="A99" s="80"/>
      <c r="B99" s="81"/>
      <c r="C99" s="82"/>
      <c r="D99" s="83"/>
      <c r="E99" s="83"/>
      <c r="F99" s="83"/>
      <c r="G99" s="75"/>
      <c r="H99" s="84"/>
      <c r="I99" s="86"/>
      <c r="J99" s="161"/>
    </row>
    <row r="100" spans="1:10" s="85" customFormat="1" ht="10.199999999999999" x14ac:dyDescent="0.2">
      <c r="A100" s="80"/>
      <c r="B100" s="81"/>
      <c r="C100" s="82"/>
      <c r="D100" s="83"/>
      <c r="E100" s="83"/>
      <c r="F100" s="83"/>
      <c r="G100" s="75"/>
      <c r="H100" s="84"/>
      <c r="I100" s="86"/>
      <c r="J100" s="161"/>
    </row>
    <row r="101" spans="1:10" s="85" customFormat="1" x14ac:dyDescent="0.2">
      <c r="A101" s="80"/>
      <c r="B101" s="81"/>
      <c r="C101" s="162"/>
      <c r="D101" s="83"/>
      <c r="E101" s="83"/>
      <c r="F101" s="83"/>
      <c r="G101" s="75"/>
      <c r="H101" s="84"/>
      <c r="I101" s="86"/>
      <c r="J101" s="161"/>
    </row>
    <row r="102" spans="1:10" s="85" customFormat="1" ht="10.199999999999999" x14ac:dyDescent="0.2">
      <c r="A102" s="80"/>
      <c r="B102" s="81"/>
      <c r="C102" s="87"/>
      <c r="D102" s="83"/>
      <c r="E102" s="83"/>
      <c r="F102" s="83"/>
      <c r="G102" s="83"/>
      <c r="H102" s="84"/>
      <c r="I102" s="86"/>
      <c r="J102" s="161"/>
    </row>
    <row r="103" spans="1:10" s="85" customFormat="1" ht="10.199999999999999" x14ac:dyDescent="0.2">
      <c r="A103" s="80"/>
      <c r="B103" s="81"/>
      <c r="C103" s="90"/>
      <c r="D103" s="83"/>
      <c r="E103" s="83"/>
      <c r="F103" s="83"/>
      <c r="G103" s="75"/>
      <c r="H103" s="84"/>
      <c r="I103" s="86"/>
      <c r="J103" s="161"/>
    </row>
    <row r="104" spans="1:10" s="85" customFormat="1" ht="10.199999999999999" x14ac:dyDescent="0.2">
      <c r="A104" s="80"/>
      <c r="B104" s="81"/>
      <c r="C104" s="77"/>
      <c r="D104" s="83"/>
      <c r="E104" s="83"/>
      <c r="F104" s="83"/>
      <c r="G104" s="75"/>
      <c r="H104" s="84"/>
      <c r="I104" s="86"/>
      <c r="J104" s="161"/>
    </row>
    <row r="105" spans="1:10" s="85" customFormat="1" ht="10.199999999999999" x14ac:dyDescent="0.2">
      <c r="A105" s="80"/>
      <c r="B105" s="81"/>
      <c r="C105" s="89"/>
      <c r="D105" s="83"/>
      <c r="E105" s="83"/>
      <c r="F105" s="83"/>
      <c r="G105" s="83"/>
      <c r="H105" s="84"/>
      <c r="I105" s="86"/>
      <c r="J105" s="161"/>
    </row>
    <row r="106" spans="1:10" s="85" customFormat="1" ht="10.199999999999999" x14ac:dyDescent="0.2">
      <c r="A106" s="80"/>
      <c r="B106" s="81"/>
      <c r="C106" s="90"/>
      <c r="D106" s="83"/>
      <c r="E106" s="83"/>
      <c r="F106" s="83"/>
      <c r="G106" s="75"/>
      <c r="H106" s="84"/>
      <c r="I106" s="86"/>
      <c r="J106" s="161"/>
    </row>
    <row r="107" spans="1:10" s="85" customFormat="1" ht="10.199999999999999" x14ac:dyDescent="0.2">
      <c r="A107" s="80"/>
      <c r="B107" s="81"/>
      <c r="C107" s="91"/>
      <c r="D107" s="83"/>
      <c r="E107" s="83"/>
      <c r="F107" s="92"/>
      <c r="G107" s="75"/>
      <c r="H107" s="84"/>
      <c r="I107" s="86"/>
      <c r="J107" s="161"/>
    </row>
    <row r="108" spans="1:10" s="85" customFormat="1" ht="10.199999999999999" x14ac:dyDescent="0.2">
      <c r="A108" s="80"/>
      <c r="B108" s="81"/>
      <c r="C108" s="163"/>
      <c r="D108" s="83"/>
      <c r="E108" s="83"/>
      <c r="F108" s="83"/>
      <c r="G108" s="75"/>
      <c r="H108" s="84"/>
      <c r="I108" s="86"/>
      <c r="J108" s="161"/>
    </row>
    <row r="109" spans="1:10" s="85" customFormat="1" ht="10.199999999999999" x14ac:dyDescent="0.2">
      <c r="A109" s="80"/>
      <c r="B109" s="81"/>
      <c r="C109" s="78"/>
      <c r="D109" s="83"/>
      <c r="E109" s="83"/>
      <c r="F109" s="83"/>
      <c r="G109" s="75"/>
      <c r="H109" s="84"/>
      <c r="I109" s="86"/>
      <c r="J109" s="161"/>
    </row>
    <row r="110" spans="1:10" s="85" customFormat="1" ht="10.199999999999999" x14ac:dyDescent="0.2">
      <c r="A110" s="80"/>
      <c r="B110" s="81"/>
      <c r="C110" s="163"/>
      <c r="D110" s="83"/>
      <c r="E110" s="83"/>
      <c r="F110" s="83"/>
      <c r="G110" s="75"/>
      <c r="H110" s="84"/>
      <c r="I110" s="86"/>
      <c r="J110" s="161"/>
    </row>
    <row r="111" spans="1:10" s="85" customFormat="1" ht="10.199999999999999" x14ac:dyDescent="0.2">
      <c r="A111" s="80"/>
      <c r="B111" s="81"/>
      <c r="C111" s="78"/>
      <c r="D111" s="83"/>
      <c r="E111" s="83"/>
      <c r="F111" s="83"/>
      <c r="G111" s="75"/>
      <c r="H111" s="84"/>
      <c r="I111" s="86"/>
      <c r="J111" s="161"/>
    </row>
    <row r="112" spans="1:10" s="85" customFormat="1" ht="10.199999999999999" x14ac:dyDescent="0.2">
      <c r="A112" s="80"/>
      <c r="C112" s="88"/>
      <c r="D112" s="83"/>
      <c r="E112" s="83"/>
      <c r="F112" s="83"/>
      <c r="G112" s="75"/>
      <c r="H112" s="84"/>
      <c r="I112" s="86"/>
      <c r="J112" s="161"/>
    </row>
    <row r="113" spans="1:10" s="85" customFormat="1" ht="10.199999999999999" x14ac:dyDescent="0.2">
      <c r="A113" s="80"/>
      <c r="B113" s="81"/>
      <c r="C113" s="78"/>
      <c r="D113" s="83"/>
      <c r="E113" s="83"/>
      <c r="F113" s="83"/>
      <c r="G113" s="75"/>
      <c r="H113" s="84"/>
      <c r="I113" s="86"/>
      <c r="J113" s="161"/>
    </row>
    <row r="114" spans="1:10" s="85" customFormat="1" ht="10.199999999999999" x14ac:dyDescent="0.2">
      <c r="A114" s="80"/>
      <c r="B114" s="81"/>
      <c r="C114" s="160"/>
      <c r="D114" s="83"/>
      <c r="E114" s="83"/>
      <c r="F114" s="83"/>
      <c r="G114" s="83"/>
      <c r="H114" s="84"/>
      <c r="I114" s="84"/>
      <c r="J114" s="161"/>
    </row>
    <row r="115" spans="1:10" s="85" customFormat="1" ht="10.199999999999999" x14ac:dyDescent="0.2">
      <c r="A115" s="80"/>
      <c r="B115" s="81"/>
      <c r="C115" s="93"/>
      <c r="D115" s="83"/>
      <c r="E115" s="83"/>
      <c r="F115" s="83"/>
      <c r="G115" s="83"/>
      <c r="H115" s="84"/>
      <c r="I115" s="86"/>
      <c r="J115" s="161"/>
    </row>
    <row r="116" spans="1:10" s="85" customFormat="1" ht="10.199999999999999" x14ac:dyDescent="0.2">
      <c r="A116" s="80"/>
      <c r="B116" s="81"/>
      <c r="C116" s="82"/>
      <c r="D116" s="83"/>
      <c r="E116" s="83"/>
      <c r="F116" s="83"/>
      <c r="G116" s="75"/>
      <c r="H116" s="84"/>
      <c r="I116" s="86"/>
      <c r="J116" s="161"/>
    </row>
    <row r="117" spans="1:10" s="85" customFormat="1" ht="10.199999999999999" x14ac:dyDescent="0.2">
      <c r="A117" s="80"/>
      <c r="B117" s="81"/>
      <c r="C117" s="82"/>
      <c r="D117" s="83"/>
      <c r="E117" s="83"/>
      <c r="F117" s="83"/>
      <c r="G117" s="75"/>
      <c r="H117" s="84"/>
      <c r="I117" s="86"/>
      <c r="J117" s="161"/>
    </row>
    <row r="118" spans="1:10" s="85" customFormat="1" x14ac:dyDescent="0.2">
      <c r="A118" s="80"/>
      <c r="B118" s="81"/>
      <c r="C118" s="162"/>
      <c r="D118" s="83"/>
      <c r="E118" s="83"/>
      <c r="F118" s="83"/>
      <c r="G118" s="75"/>
      <c r="H118" s="84"/>
      <c r="I118" s="86"/>
      <c r="J118" s="161"/>
    </row>
    <row r="119" spans="1:10" s="85" customFormat="1" ht="10.199999999999999" x14ac:dyDescent="0.2">
      <c r="A119" s="80"/>
      <c r="B119" s="81"/>
      <c r="C119" s="87"/>
      <c r="D119" s="83"/>
      <c r="E119" s="83"/>
      <c r="F119" s="83"/>
      <c r="G119" s="83"/>
      <c r="H119" s="84"/>
      <c r="I119" s="86"/>
      <c r="J119" s="161"/>
    </row>
    <row r="120" spans="1:10" s="85" customFormat="1" ht="10.199999999999999" x14ac:dyDescent="0.2">
      <c r="A120" s="80"/>
      <c r="B120" s="81"/>
      <c r="C120" s="78"/>
      <c r="D120" s="83"/>
      <c r="E120" s="83"/>
      <c r="F120" s="94"/>
      <c r="G120" s="94"/>
      <c r="H120" s="84"/>
      <c r="I120" s="86"/>
      <c r="J120" s="161"/>
    </row>
    <row r="121" spans="1:10" s="85" customFormat="1" ht="10.199999999999999" x14ac:dyDescent="0.2">
      <c r="A121" s="80"/>
      <c r="B121" s="81"/>
      <c r="C121" s="163"/>
      <c r="D121" s="83"/>
      <c r="E121" s="83"/>
      <c r="F121" s="83"/>
      <c r="G121" s="75"/>
      <c r="H121" s="84"/>
      <c r="I121" s="86"/>
      <c r="J121" s="161"/>
    </row>
    <row r="122" spans="1:10" s="85" customFormat="1" ht="10.199999999999999" x14ac:dyDescent="0.2">
      <c r="A122" s="80"/>
      <c r="B122" s="81"/>
      <c r="C122" s="88"/>
      <c r="D122" s="83"/>
      <c r="E122" s="83"/>
      <c r="F122" s="83"/>
      <c r="G122" s="75"/>
      <c r="H122" s="84"/>
      <c r="I122" s="86"/>
      <c r="J122" s="161"/>
    </row>
    <row r="123" spans="1:10" s="85" customFormat="1" ht="10.199999999999999" x14ac:dyDescent="0.2">
      <c r="A123" s="80"/>
      <c r="B123" s="81"/>
      <c r="C123" s="78"/>
      <c r="D123" s="83"/>
      <c r="E123" s="83"/>
      <c r="F123" s="83"/>
      <c r="G123" s="75"/>
      <c r="H123" s="84"/>
      <c r="I123" s="86"/>
      <c r="J123" s="161"/>
    </row>
    <row r="124" spans="1:10" s="85" customFormat="1" ht="10.199999999999999" x14ac:dyDescent="0.2">
      <c r="A124" s="80"/>
      <c r="B124" s="81"/>
      <c r="C124" s="95"/>
      <c r="D124" s="83"/>
      <c r="E124" s="83"/>
      <c r="F124" s="83"/>
      <c r="G124" s="75"/>
      <c r="H124" s="84"/>
      <c r="I124" s="86"/>
      <c r="J124" s="161"/>
    </row>
    <row r="125" spans="1:10" s="85" customFormat="1" ht="10.199999999999999" x14ac:dyDescent="0.2">
      <c r="A125" s="80"/>
      <c r="B125" s="81"/>
      <c r="C125" s="77"/>
      <c r="D125" s="83"/>
      <c r="E125" s="83"/>
      <c r="F125" s="83"/>
      <c r="G125" s="75"/>
      <c r="H125" s="84"/>
      <c r="I125" s="86"/>
      <c r="J125" s="161"/>
    </row>
    <row r="126" spans="1:10" s="85" customFormat="1" ht="10.199999999999999" x14ac:dyDescent="0.2">
      <c r="A126" s="80"/>
      <c r="B126" s="81"/>
      <c r="C126" s="89"/>
      <c r="D126" s="83"/>
      <c r="E126" s="83"/>
      <c r="F126" s="83"/>
      <c r="G126" s="75"/>
      <c r="H126" s="84"/>
      <c r="I126" s="86"/>
      <c r="J126" s="161"/>
    </row>
    <row r="127" spans="1:10" s="85" customFormat="1" ht="10.199999999999999" x14ac:dyDescent="0.2">
      <c r="A127" s="80"/>
      <c r="B127" s="81"/>
      <c r="C127" s="89"/>
      <c r="D127" s="83"/>
      <c r="E127" s="83"/>
      <c r="F127" s="83"/>
      <c r="G127" s="75"/>
      <c r="H127" s="84"/>
      <c r="I127" s="86"/>
      <c r="J127" s="161"/>
    </row>
    <row r="128" spans="1:10" s="85" customFormat="1" ht="10.199999999999999" x14ac:dyDescent="0.2">
      <c r="A128" s="80"/>
      <c r="B128" s="81"/>
      <c r="C128" s="89"/>
      <c r="D128" s="83"/>
      <c r="E128" s="83"/>
      <c r="F128" s="83"/>
      <c r="G128" s="75"/>
      <c r="H128" s="84"/>
      <c r="I128" s="86"/>
      <c r="J128" s="161"/>
    </row>
    <row r="129" spans="1:10" s="85" customFormat="1" ht="10.199999999999999" x14ac:dyDescent="0.2">
      <c r="A129" s="80"/>
      <c r="B129" s="81"/>
      <c r="C129" s="89"/>
      <c r="D129" s="83"/>
      <c r="E129" s="83"/>
      <c r="F129" s="83"/>
      <c r="G129" s="75"/>
      <c r="H129" s="84"/>
      <c r="I129" s="86"/>
      <c r="J129" s="161"/>
    </row>
    <row r="130" spans="1:10" s="85" customFormat="1" ht="10.199999999999999" x14ac:dyDescent="0.2">
      <c r="A130" s="80"/>
      <c r="B130" s="81"/>
      <c r="C130" s="90"/>
      <c r="D130" s="83"/>
      <c r="E130" s="83"/>
      <c r="F130" s="83"/>
      <c r="G130" s="75"/>
      <c r="H130" s="84"/>
      <c r="I130" s="86"/>
      <c r="J130" s="161"/>
    </row>
    <row r="131" spans="1:10" s="85" customFormat="1" ht="10.199999999999999" x14ac:dyDescent="0.2">
      <c r="A131" s="80"/>
      <c r="B131" s="81"/>
      <c r="C131" s="91"/>
      <c r="D131" s="83"/>
      <c r="E131" s="83"/>
      <c r="F131" s="83"/>
      <c r="G131" s="75"/>
      <c r="H131" s="84"/>
      <c r="I131" s="86"/>
      <c r="J131" s="161"/>
    </row>
    <row r="132" spans="1:10" s="85" customFormat="1" ht="10.199999999999999" x14ac:dyDescent="0.2">
      <c r="A132" s="80"/>
      <c r="B132" s="81"/>
      <c r="C132" s="91"/>
      <c r="D132" s="83"/>
      <c r="E132" s="83"/>
      <c r="F132" s="83"/>
      <c r="G132" s="75"/>
      <c r="H132" s="84"/>
      <c r="I132" s="86"/>
      <c r="J132" s="161"/>
    </row>
    <row r="133" spans="1:10" s="85" customFormat="1" ht="10.199999999999999" x14ac:dyDescent="0.2">
      <c r="A133" s="80"/>
      <c r="B133" s="81"/>
      <c r="C133" s="91"/>
      <c r="D133" s="83"/>
      <c r="E133" s="83"/>
      <c r="F133" s="83"/>
      <c r="G133" s="75"/>
      <c r="H133" s="84"/>
      <c r="I133" s="86"/>
      <c r="J133" s="161"/>
    </row>
    <row r="134" spans="1:10" s="85" customFormat="1" ht="10.199999999999999" x14ac:dyDescent="0.2">
      <c r="A134" s="80"/>
      <c r="B134" s="81"/>
      <c r="C134" s="91"/>
      <c r="D134" s="83"/>
      <c r="E134" s="83"/>
      <c r="F134" s="83"/>
      <c r="G134" s="75"/>
      <c r="H134" s="84"/>
      <c r="I134" s="86"/>
      <c r="J134" s="161"/>
    </row>
    <row r="135" spans="1:10" s="85" customFormat="1" ht="10.199999999999999" x14ac:dyDescent="0.2">
      <c r="A135" s="80"/>
      <c r="B135" s="81"/>
      <c r="C135" s="91"/>
      <c r="D135" s="83"/>
      <c r="E135" s="83"/>
      <c r="F135" s="83"/>
      <c r="G135" s="75"/>
      <c r="H135" s="84"/>
      <c r="I135" s="86"/>
      <c r="J135" s="161"/>
    </row>
    <row r="136" spans="1:10" s="85" customFormat="1" ht="10.199999999999999" x14ac:dyDescent="0.2">
      <c r="A136" s="80"/>
      <c r="B136" s="81"/>
      <c r="C136" s="91"/>
      <c r="D136" s="83"/>
      <c r="E136" s="83"/>
      <c r="F136" s="83"/>
      <c r="G136" s="75"/>
      <c r="H136" s="84"/>
      <c r="I136" s="86"/>
      <c r="J136" s="161"/>
    </row>
    <row r="137" spans="1:10" s="85" customFormat="1" ht="10.199999999999999" x14ac:dyDescent="0.2">
      <c r="A137" s="80"/>
      <c r="B137" s="81"/>
      <c r="C137" s="91"/>
      <c r="D137" s="83"/>
      <c r="E137" s="83"/>
      <c r="F137" s="83"/>
      <c r="G137" s="75"/>
      <c r="H137" s="84"/>
      <c r="I137" s="86"/>
      <c r="J137" s="161"/>
    </row>
    <row r="138" spans="1:10" s="85" customFormat="1" ht="10.199999999999999" x14ac:dyDescent="0.2">
      <c r="A138" s="80"/>
      <c r="B138" s="81"/>
      <c r="C138" s="91"/>
      <c r="D138" s="83"/>
      <c r="E138" s="83"/>
      <c r="F138" s="83"/>
      <c r="G138" s="75"/>
      <c r="H138" s="84"/>
      <c r="I138" s="86"/>
      <c r="J138" s="161"/>
    </row>
    <row r="139" spans="1:10" s="85" customFormat="1" ht="10.199999999999999" x14ac:dyDescent="0.2">
      <c r="A139" s="80"/>
      <c r="B139" s="81"/>
      <c r="C139" s="91"/>
      <c r="D139" s="83"/>
      <c r="E139" s="83"/>
      <c r="F139" s="83"/>
      <c r="G139" s="75"/>
      <c r="H139" s="84"/>
      <c r="I139" s="86"/>
      <c r="J139" s="161"/>
    </row>
    <row r="140" spans="1:10" s="85" customFormat="1" ht="10.199999999999999" x14ac:dyDescent="0.2">
      <c r="A140" s="80"/>
      <c r="B140" s="81"/>
      <c r="C140" s="91"/>
      <c r="D140" s="83"/>
      <c r="E140" s="83"/>
      <c r="F140" s="83"/>
      <c r="G140" s="75"/>
      <c r="H140" s="84"/>
      <c r="I140" s="86"/>
      <c r="J140" s="161"/>
    </row>
    <row r="141" spans="1:10" s="85" customFormat="1" ht="10.199999999999999" x14ac:dyDescent="0.2">
      <c r="A141" s="80"/>
      <c r="B141" s="81"/>
      <c r="C141" s="91"/>
      <c r="D141" s="83"/>
      <c r="E141" s="83"/>
      <c r="F141" s="83"/>
      <c r="G141" s="75"/>
      <c r="H141" s="84"/>
      <c r="I141" s="86"/>
      <c r="J141" s="161"/>
    </row>
    <row r="142" spans="1:10" s="85" customFormat="1" ht="10.199999999999999" x14ac:dyDescent="0.2">
      <c r="A142" s="80"/>
      <c r="B142" s="81"/>
      <c r="C142" s="91"/>
      <c r="D142" s="83"/>
      <c r="E142" s="83"/>
      <c r="F142" s="83"/>
      <c r="G142" s="75"/>
      <c r="H142" s="84"/>
      <c r="I142" s="86"/>
      <c r="J142" s="161"/>
    </row>
    <row r="143" spans="1:10" s="85" customFormat="1" ht="10.199999999999999" x14ac:dyDescent="0.2">
      <c r="A143" s="80"/>
      <c r="B143" s="81"/>
      <c r="C143" s="91"/>
      <c r="D143" s="83"/>
      <c r="E143" s="83"/>
      <c r="F143" s="83"/>
      <c r="G143" s="75"/>
      <c r="H143" s="84"/>
      <c r="I143" s="86"/>
      <c r="J143" s="161"/>
    </row>
    <row r="144" spans="1:10" s="85" customFormat="1" ht="10.199999999999999" x14ac:dyDescent="0.2">
      <c r="A144" s="80"/>
      <c r="B144" s="81"/>
      <c r="C144" s="95"/>
      <c r="D144" s="83"/>
      <c r="E144" s="83"/>
      <c r="F144" s="83"/>
      <c r="G144" s="75"/>
      <c r="H144" s="84"/>
      <c r="I144" s="86"/>
      <c r="J144" s="161"/>
    </row>
    <row r="145" spans="1:10" s="85" customFormat="1" ht="10.199999999999999" x14ac:dyDescent="0.2">
      <c r="A145" s="80"/>
      <c r="B145" s="81"/>
      <c r="C145" s="91"/>
      <c r="D145" s="83"/>
      <c r="E145" s="83"/>
      <c r="F145" s="83"/>
      <c r="G145" s="75"/>
      <c r="H145" s="84"/>
      <c r="I145" s="86"/>
      <c r="J145" s="161"/>
    </row>
    <row r="146" spans="1:10" s="85" customFormat="1" ht="10.199999999999999" x14ac:dyDescent="0.2">
      <c r="A146" s="80"/>
      <c r="B146" s="81"/>
      <c r="C146" s="91"/>
      <c r="D146" s="83"/>
      <c r="E146" s="83"/>
      <c r="F146" s="83"/>
      <c r="G146" s="75"/>
      <c r="H146" s="84"/>
      <c r="I146" s="86"/>
      <c r="J146" s="161"/>
    </row>
    <row r="147" spans="1:10" s="85" customFormat="1" ht="10.199999999999999" x14ac:dyDescent="0.2">
      <c r="A147" s="80"/>
      <c r="B147" s="81"/>
      <c r="C147" s="159"/>
      <c r="D147" s="83"/>
      <c r="E147" s="83"/>
      <c r="F147" s="83"/>
      <c r="G147" s="75"/>
      <c r="H147" s="84"/>
      <c r="I147" s="86"/>
      <c r="J147" s="161"/>
    </row>
    <row r="148" spans="1:10" s="85" customFormat="1" ht="10.199999999999999" x14ac:dyDescent="0.2">
      <c r="A148" s="80"/>
      <c r="B148" s="81"/>
      <c r="C148" s="159"/>
      <c r="D148" s="83"/>
      <c r="E148" s="83"/>
      <c r="F148" s="83"/>
      <c r="G148" s="75"/>
      <c r="H148" s="84"/>
      <c r="I148" s="86"/>
      <c r="J148" s="161"/>
    </row>
    <row r="149" spans="1:10" s="85" customFormat="1" ht="10.199999999999999" x14ac:dyDescent="0.2">
      <c r="A149" s="80"/>
      <c r="B149" s="81"/>
      <c r="C149" s="163"/>
      <c r="D149" s="83"/>
      <c r="E149" s="83"/>
      <c r="F149" s="83"/>
      <c r="G149" s="75"/>
      <c r="H149" s="84"/>
      <c r="I149" s="86"/>
      <c r="J149" s="161"/>
    </row>
    <row r="150" spans="1:10" s="85" customFormat="1" ht="10.199999999999999" x14ac:dyDescent="0.2">
      <c r="A150" s="80"/>
      <c r="B150" s="81"/>
      <c r="C150" s="78"/>
      <c r="D150" s="83"/>
      <c r="E150" s="83"/>
      <c r="F150" s="83"/>
      <c r="G150" s="75"/>
      <c r="H150" s="84"/>
      <c r="I150" s="86"/>
      <c r="J150" s="161"/>
    </row>
    <row r="151" spans="1:10" s="85" customFormat="1" ht="10.199999999999999" x14ac:dyDescent="0.2">
      <c r="A151" s="80"/>
      <c r="B151" s="81"/>
      <c r="C151" s="163"/>
      <c r="D151" s="83"/>
      <c r="E151" s="83"/>
      <c r="F151" s="83"/>
      <c r="G151" s="75"/>
      <c r="H151" s="84"/>
      <c r="I151" s="86"/>
      <c r="J151" s="161"/>
    </row>
    <row r="152" spans="1:10" s="85" customFormat="1" ht="10.199999999999999" x14ac:dyDescent="0.2">
      <c r="A152" s="80"/>
      <c r="B152" s="81"/>
      <c r="C152" s="78"/>
      <c r="D152" s="83"/>
      <c r="E152" s="83"/>
      <c r="F152" s="83"/>
      <c r="G152" s="75"/>
      <c r="H152" s="84"/>
      <c r="I152" s="86"/>
      <c r="J152" s="161"/>
    </row>
    <row r="153" spans="1:10" s="85" customFormat="1" ht="10.199999999999999" x14ac:dyDescent="0.2">
      <c r="A153" s="80"/>
      <c r="B153" s="81"/>
      <c r="C153" s="78"/>
      <c r="D153" s="83"/>
      <c r="E153" s="83"/>
      <c r="F153" s="83"/>
      <c r="G153" s="75"/>
      <c r="H153" s="84"/>
      <c r="I153" s="86"/>
      <c r="J153" s="161"/>
    </row>
    <row r="154" spans="1:10" s="85" customFormat="1" ht="10.199999999999999" x14ac:dyDescent="0.2">
      <c r="A154" s="80"/>
      <c r="C154" s="88"/>
      <c r="D154" s="83"/>
      <c r="E154" s="83"/>
      <c r="F154" s="83"/>
      <c r="G154" s="75"/>
      <c r="H154" s="84"/>
      <c r="I154" s="86"/>
      <c r="J154" s="161"/>
    </row>
    <row r="155" spans="1:10" s="85" customFormat="1" ht="10.199999999999999" x14ac:dyDescent="0.2">
      <c r="A155" s="80"/>
      <c r="B155" s="81"/>
      <c r="C155" s="78"/>
      <c r="D155" s="83"/>
      <c r="E155" s="83"/>
      <c r="F155" s="83"/>
      <c r="G155" s="75"/>
      <c r="H155" s="84"/>
      <c r="I155" s="86"/>
      <c r="J155" s="161"/>
    </row>
    <row r="156" spans="1:10" s="85" customFormat="1" ht="10.199999999999999" x14ac:dyDescent="0.2">
      <c r="A156" s="80"/>
      <c r="B156" s="81"/>
      <c r="C156" s="163"/>
      <c r="D156" s="83"/>
      <c r="E156" s="83"/>
      <c r="F156" s="83"/>
      <c r="G156" s="83"/>
      <c r="H156" s="84"/>
      <c r="I156" s="86"/>
      <c r="J156" s="161"/>
    </row>
    <row r="157" spans="1:10" s="85" customFormat="1" ht="10.199999999999999" x14ac:dyDescent="0.2">
      <c r="A157" s="80"/>
      <c r="B157" s="81"/>
      <c r="C157" s="78"/>
      <c r="D157" s="83"/>
      <c r="E157" s="83"/>
      <c r="F157" s="83"/>
      <c r="G157" s="75"/>
      <c r="H157" s="84"/>
      <c r="I157" s="86"/>
      <c r="J157" s="161"/>
    </row>
    <row r="158" spans="1:10" s="85" customFormat="1" ht="10.199999999999999" x14ac:dyDescent="0.2">
      <c r="A158" s="80"/>
      <c r="B158" s="81"/>
      <c r="C158" s="78"/>
      <c r="D158" s="83"/>
      <c r="E158" s="83"/>
      <c r="F158" s="83"/>
      <c r="G158" s="75"/>
      <c r="H158" s="84"/>
      <c r="I158" s="86"/>
      <c r="J158" s="161"/>
    </row>
    <row r="159" spans="1:10" s="85" customFormat="1" ht="10.199999999999999" x14ac:dyDescent="0.2">
      <c r="A159" s="80"/>
      <c r="B159" s="81"/>
      <c r="C159" s="78"/>
      <c r="D159" s="83"/>
      <c r="E159" s="83"/>
      <c r="F159" s="83"/>
      <c r="G159" s="75"/>
      <c r="H159" s="84"/>
      <c r="I159" s="86"/>
      <c r="J159" s="161"/>
    </row>
    <row r="160" spans="1:10" s="85" customFormat="1" ht="10.199999999999999" x14ac:dyDescent="0.2">
      <c r="A160" s="80"/>
      <c r="B160" s="81"/>
      <c r="C160" s="78"/>
      <c r="D160" s="83"/>
      <c r="E160" s="83"/>
      <c r="F160" s="83"/>
      <c r="G160" s="75"/>
      <c r="H160" s="84"/>
      <c r="I160" s="86"/>
      <c r="J160" s="161"/>
    </row>
    <row r="161" spans="1:10" s="85" customFormat="1" ht="10.199999999999999" x14ac:dyDescent="0.2">
      <c r="A161" s="80"/>
      <c r="B161" s="81"/>
      <c r="C161" s="78"/>
      <c r="D161" s="83"/>
      <c r="E161" s="83"/>
      <c r="F161" s="83"/>
      <c r="G161" s="75"/>
      <c r="H161" s="84"/>
      <c r="I161" s="86"/>
      <c r="J161" s="161"/>
    </row>
    <row r="162" spans="1:10" s="85" customFormat="1" ht="10.199999999999999" x14ac:dyDescent="0.2">
      <c r="A162" s="80"/>
      <c r="B162" s="81"/>
      <c r="C162" s="78"/>
      <c r="D162" s="83"/>
      <c r="E162" s="83"/>
      <c r="F162" s="83"/>
      <c r="G162" s="75"/>
      <c r="H162" s="84"/>
      <c r="I162" s="86"/>
      <c r="J162" s="161"/>
    </row>
    <row r="163" spans="1:10" s="85" customFormat="1" ht="10.199999999999999" x14ac:dyDescent="0.2">
      <c r="A163" s="80"/>
      <c r="B163" s="81"/>
      <c r="C163" s="78"/>
      <c r="D163" s="83"/>
      <c r="E163" s="83"/>
      <c r="F163" s="83"/>
      <c r="G163" s="75"/>
      <c r="H163" s="84"/>
      <c r="I163" s="86"/>
      <c r="J163" s="161"/>
    </row>
    <row r="164" spans="1:10" s="85" customFormat="1" ht="10.199999999999999" x14ac:dyDescent="0.2">
      <c r="A164" s="80"/>
      <c r="B164" s="81"/>
      <c r="C164" s="78"/>
      <c r="D164" s="83"/>
      <c r="E164" s="83"/>
      <c r="F164" s="83"/>
      <c r="G164" s="75"/>
      <c r="H164" s="84"/>
      <c r="I164" s="86"/>
      <c r="J164" s="161"/>
    </row>
    <row r="165" spans="1:10" s="85" customFormat="1" ht="10.199999999999999" x14ac:dyDescent="0.2">
      <c r="A165" s="80"/>
      <c r="B165" s="81"/>
      <c r="C165" s="78"/>
      <c r="D165" s="83"/>
      <c r="E165" s="83"/>
      <c r="F165" s="83"/>
      <c r="G165" s="75"/>
      <c r="H165" s="84"/>
      <c r="I165" s="86"/>
      <c r="J165" s="161"/>
    </row>
    <row r="166" spans="1:10" s="85" customFormat="1" ht="10.199999999999999" x14ac:dyDescent="0.2">
      <c r="A166" s="80"/>
      <c r="B166" s="81"/>
      <c r="C166" s="78"/>
      <c r="D166" s="83"/>
      <c r="E166" s="83"/>
      <c r="F166" s="83"/>
      <c r="G166" s="75"/>
      <c r="H166" s="84"/>
      <c r="I166" s="86"/>
      <c r="J166" s="161"/>
    </row>
    <row r="167" spans="1:10" s="85" customFormat="1" ht="10.199999999999999" x14ac:dyDescent="0.2">
      <c r="B167" s="81"/>
      <c r="C167" s="78"/>
      <c r="D167" s="83"/>
      <c r="E167" s="83"/>
      <c r="F167" s="83"/>
      <c r="G167" s="75"/>
      <c r="H167" s="84"/>
      <c r="I167" s="86"/>
      <c r="J167" s="161"/>
    </row>
    <row r="168" spans="1:10" s="85" customFormat="1" ht="10.199999999999999" x14ac:dyDescent="0.2">
      <c r="B168" s="81"/>
      <c r="C168" s="88"/>
      <c r="D168" s="83"/>
      <c r="E168" s="83"/>
      <c r="F168" s="83"/>
      <c r="G168" s="75"/>
      <c r="H168" s="84"/>
      <c r="I168" s="86"/>
      <c r="J168" s="161"/>
    </row>
    <row r="169" spans="1:10" s="85" customFormat="1" ht="10.199999999999999" x14ac:dyDescent="0.2">
      <c r="B169" s="81"/>
      <c r="C169" s="88"/>
      <c r="D169" s="83"/>
      <c r="E169" s="83"/>
      <c r="F169" s="83"/>
      <c r="G169" s="75"/>
      <c r="H169" s="84"/>
      <c r="I169" s="86"/>
      <c r="J169" s="161"/>
    </row>
    <row r="170" spans="1:10" s="85" customFormat="1" ht="10.199999999999999" x14ac:dyDescent="0.2">
      <c r="B170" s="81"/>
      <c r="C170" s="91"/>
      <c r="D170" s="83"/>
      <c r="E170" s="83"/>
      <c r="F170" s="83"/>
      <c r="G170" s="75"/>
      <c r="H170" s="84"/>
      <c r="I170" s="86"/>
      <c r="J170" s="161"/>
    </row>
    <row r="171" spans="1:10" s="85" customFormat="1" ht="10.199999999999999" x14ac:dyDescent="0.2">
      <c r="C171" s="91"/>
      <c r="H171" s="84"/>
      <c r="I171" s="86"/>
      <c r="J171" s="161"/>
    </row>
    <row r="173" spans="1:10" x14ac:dyDescent="0.25">
      <c r="E173" s="167"/>
      <c r="F173" s="168"/>
      <c r="G173" s="169"/>
      <c r="I173" s="171"/>
      <c r="J173" s="172"/>
    </row>
  </sheetData>
  <mergeCells count="6">
    <mergeCell ref="A74:B74"/>
    <mergeCell ref="C74:I74"/>
    <mergeCell ref="A80:B80"/>
    <mergeCell ref="C80:I80"/>
    <mergeCell ref="A1:B1"/>
    <mergeCell ref="A2:B2"/>
  </mergeCells>
  <pageMargins left="0.59055118110236227" right="0.59055118110236227" top="0.78740157480314965" bottom="0.78740157480314965" header="0" footer="0.39370078740157483"/>
  <pageSetup paperSize="9" firstPageNumber="7" orientation="landscape" r:id="rId1"/>
  <headerFooter alignWithMargins="0">
    <oddFooter>&amp;L&amp;"Arial,Obyčejné"&amp;8AČOV Tábor, navýšení kapacity uskladňovací nádrže&amp;R&amp;"Arial,Obyčejné"&amp;8Str. &amp;P/30</oddFooter>
  </headerFooter>
  <ignoredErrors>
    <ignoredError sqref="A7:A15 A16:B18 A20 A29:B30 A48:B49 A43:A47 A31 A33:A41 A63:B64 A50 A52:A54 A65 A71:B72 A67:A70 A78 A73 A76 A77 A82" unlockedFormula="1"/>
    <ignoredError sqref="B8 B19:B28 B32:B47 B51:B56 B66:B70 B75:B79 B57:B62 B81:B88 B11:B1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zoomScaleNormal="100" zoomScaleSheetLayoutView="100" workbookViewId="0">
      <pane ySplit="4" topLeftCell="A5" activePane="bottomLeft" state="frozen"/>
      <selection activeCell="B1" sqref="B1"/>
      <selection pane="bottomLeft" sqref="A1:B1"/>
    </sheetView>
  </sheetViews>
  <sheetFormatPr defaultColWidth="9.109375" defaultRowHeight="13.2" x14ac:dyDescent="0.25"/>
  <cols>
    <col min="1" max="1" width="4.6640625" style="96" customWidth="1"/>
    <col min="2" max="2" width="8.6640625" style="164" customWidth="1"/>
    <col min="3" max="3" width="56.6640625" style="165" customWidth="1"/>
    <col min="4" max="5" width="12.6640625" style="166" customWidth="1"/>
    <col min="6" max="6" width="6.6640625" style="173" customWidth="1"/>
    <col min="7" max="7" width="8.6640625" style="174" customWidth="1"/>
    <col min="8" max="8" width="10.6640625" style="170" customWidth="1"/>
    <col min="9" max="9" width="12.6640625" style="170" customWidth="1"/>
    <col min="10" max="10" width="3.6640625" style="165" customWidth="1"/>
    <col min="11" max="16384" width="9.109375" style="71"/>
  </cols>
  <sheetData>
    <row r="1" spans="1:10" s="69" customFormat="1" ht="15" customHeight="1" x14ac:dyDescent="0.25">
      <c r="A1" s="451" t="s">
        <v>2</v>
      </c>
      <c r="B1" s="452"/>
      <c r="C1" s="292" t="s">
        <v>219</v>
      </c>
      <c r="D1" s="293"/>
      <c r="E1" s="293"/>
      <c r="F1" s="293"/>
      <c r="G1" s="293"/>
      <c r="H1" s="293"/>
      <c r="I1" s="294"/>
      <c r="J1" s="140"/>
    </row>
    <row r="2" spans="1:10" s="69" customFormat="1" ht="15" customHeight="1" x14ac:dyDescent="0.3">
      <c r="A2" s="453" t="s">
        <v>59</v>
      </c>
      <c r="B2" s="454"/>
      <c r="C2" s="295" t="s">
        <v>38</v>
      </c>
      <c r="D2" s="296"/>
      <c r="E2" s="296"/>
      <c r="F2" s="296"/>
      <c r="G2" s="296"/>
      <c r="H2" s="296"/>
      <c r="I2" s="297"/>
      <c r="J2" s="140"/>
    </row>
    <row r="3" spans="1:10" s="69" customFormat="1" ht="12" customHeight="1" thickBot="1" x14ac:dyDescent="0.3">
      <c r="A3" s="2"/>
      <c r="B3" s="1"/>
      <c r="C3" s="1"/>
      <c r="D3" s="1"/>
      <c r="E3" s="3"/>
      <c r="F3" s="1"/>
      <c r="G3" s="1"/>
      <c r="H3" s="141"/>
      <c r="I3" s="141"/>
      <c r="J3" s="140"/>
    </row>
    <row r="4" spans="1:10" s="70" customFormat="1" ht="36" customHeight="1" x14ac:dyDescent="0.25">
      <c r="A4" s="243" t="s">
        <v>10</v>
      </c>
      <c r="B4" s="244" t="s">
        <v>60</v>
      </c>
      <c r="C4" s="244" t="s">
        <v>12</v>
      </c>
      <c r="D4" s="246" t="s">
        <v>69</v>
      </c>
      <c r="E4" s="243" t="s">
        <v>70</v>
      </c>
      <c r="F4" s="243" t="s">
        <v>13</v>
      </c>
      <c r="G4" s="243" t="s">
        <v>61</v>
      </c>
      <c r="H4" s="245" t="s">
        <v>71</v>
      </c>
      <c r="I4" s="243" t="s">
        <v>133</v>
      </c>
      <c r="J4" s="142"/>
    </row>
    <row r="5" spans="1:10" s="69" customFormat="1" ht="15" customHeight="1" x14ac:dyDescent="0.25">
      <c r="A5" s="299"/>
      <c r="B5" s="300"/>
      <c r="C5" s="301"/>
      <c r="D5" s="143"/>
      <c r="E5" s="143"/>
      <c r="F5" s="298"/>
      <c r="G5" s="298"/>
      <c r="H5" s="143"/>
      <c r="I5" s="143"/>
      <c r="J5" s="143"/>
    </row>
    <row r="6" spans="1:10" ht="24" customHeight="1" x14ac:dyDescent="0.25">
      <c r="A6" s="48" t="s">
        <v>14</v>
      </c>
      <c r="B6" s="49" t="s">
        <v>39</v>
      </c>
      <c r="C6" s="304" t="s">
        <v>38</v>
      </c>
      <c r="D6" s="305"/>
      <c r="E6" s="306"/>
      <c r="F6" s="306"/>
      <c r="G6" s="307"/>
      <c r="H6" s="249"/>
      <c r="I6" s="250"/>
      <c r="J6" s="144"/>
    </row>
    <row r="7" spans="1:10" x14ac:dyDescent="0.25">
      <c r="A7" s="4">
        <v>1</v>
      </c>
      <c r="B7" s="312" t="s">
        <v>40</v>
      </c>
      <c r="C7" s="319" t="s">
        <v>41</v>
      </c>
      <c r="D7" s="308"/>
      <c r="E7" s="308"/>
      <c r="F7" s="5" t="s">
        <v>30</v>
      </c>
      <c r="G7" s="309">
        <v>1</v>
      </c>
      <c r="H7" s="320"/>
      <c r="I7" s="320">
        <f t="shared" ref="I7" si="0">G7*H7</f>
        <v>0</v>
      </c>
      <c r="J7" s="303"/>
    </row>
    <row r="8" spans="1:10" x14ac:dyDescent="0.25">
      <c r="A8" s="310"/>
      <c r="B8" s="313"/>
      <c r="C8" s="460" t="s">
        <v>42</v>
      </c>
      <c r="D8" s="461"/>
      <c r="E8" s="461"/>
      <c r="F8" s="461"/>
      <c r="G8" s="461"/>
      <c r="H8" s="461"/>
      <c r="I8" s="462"/>
      <c r="J8" s="303"/>
    </row>
    <row r="9" spans="1:10" x14ac:dyDescent="0.25">
      <c r="A9" s="302">
        <v>2</v>
      </c>
      <c r="B9" s="314" t="s">
        <v>43</v>
      </c>
      <c r="C9" s="319" t="s">
        <v>122</v>
      </c>
      <c r="D9" s="308"/>
      <c r="E9" s="308"/>
      <c r="F9" s="5" t="s">
        <v>30</v>
      </c>
      <c r="G9" s="309">
        <v>1</v>
      </c>
      <c r="H9" s="320"/>
      <c r="I9" s="320">
        <f t="shared" ref="I9" si="1">G9*H9</f>
        <v>0</v>
      </c>
      <c r="J9" s="148"/>
    </row>
    <row r="10" spans="1:10" x14ac:dyDescent="0.25">
      <c r="A10" s="6"/>
      <c r="B10" s="315"/>
      <c r="C10" s="460" t="s">
        <v>44</v>
      </c>
      <c r="D10" s="461"/>
      <c r="E10" s="461"/>
      <c r="F10" s="461"/>
      <c r="G10" s="461"/>
      <c r="H10" s="461"/>
      <c r="I10" s="462"/>
      <c r="J10" s="148"/>
    </row>
    <row r="11" spans="1:10" x14ac:dyDescent="0.25">
      <c r="A11" s="4">
        <v>3</v>
      </c>
      <c r="B11" s="316" t="s">
        <v>46</v>
      </c>
      <c r="C11" s="319" t="s">
        <v>50</v>
      </c>
      <c r="D11" s="308"/>
      <c r="E11" s="308"/>
      <c r="F11" s="5" t="s">
        <v>30</v>
      </c>
      <c r="G11" s="309">
        <v>1</v>
      </c>
      <c r="H11" s="320"/>
      <c r="I11" s="320">
        <f t="shared" ref="I11" si="2">G11*H11</f>
        <v>0</v>
      </c>
      <c r="J11" s="148"/>
    </row>
    <row r="12" spans="1:10" x14ac:dyDescent="0.25">
      <c r="A12" s="6"/>
      <c r="B12" s="315"/>
      <c r="C12" s="460" t="s">
        <v>45</v>
      </c>
      <c r="D12" s="461"/>
      <c r="E12" s="461"/>
      <c r="F12" s="461"/>
      <c r="G12" s="461"/>
      <c r="H12" s="461"/>
      <c r="I12" s="462"/>
      <c r="J12" s="148"/>
    </row>
    <row r="13" spans="1:10" x14ac:dyDescent="0.25">
      <c r="A13" s="4">
        <v>4</v>
      </c>
      <c r="B13" s="316" t="s">
        <v>48</v>
      </c>
      <c r="C13" s="319" t="s">
        <v>53</v>
      </c>
      <c r="D13" s="308"/>
      <c r="E13" s="308"/>
      <c r="F13" s="5" t="s">
        <v>30</v>
      </c>
      <c r="G13" s="309">
        <v>1</v>
      </c>
      <c r="H13" s="320"/>
      <c r="I13" s="320">
        <f t="shared" ref="I13" si="3">G13*H13</f>
        <v>0</v>
      </c>
      <c r="J13" s="148"/>
    </row>
    <row r="14" spans="1:10" x14ac:dyDescent="0.25">
      <c r="A14" s="6"/>
      <c r="B14" s="315"/>
      <c r="C14" s="460" t="s">
        <v>47</v>
      </c>
      <c r="D14" s="461"/>
      <c r="E14" s="461"/>
      <c r="F14" s="461"/>
      <c r="G14" s="461"/>
      <c r="H14" s="461"/>
      <c r="I14" s="462"/>
      <c r="J14" s="148"/>
    </row>
    <row r="15" spans="1:10" x14ac:dyDescent="0.25">
      <c r="A15" s="4">
        <v>5</v>
      </c>
      <c r="B15" s="316" t="s">
        <v>49</v>
      </c>
      <c r="C15" s="319" t="s">
        <v>79</v>
      </c>
      <c r="D15" s="308"/>
      <c r="E15" s="308"/>
      <c r="F15" s="5" t="s">
        <v>30</v>
      </c>
      <c r="G15" s="309">
        <v>1</v>
      </c>
      <c r="H15" s="320"/>
      <c r="I15" s="320">
        <f t="shared" ref="I15" si="4">G15*H15</f>
        <v>0</v>
      </c>
      <c r="J15" s="148"/>
    </row>
    <row r="16" spans="1:10" x14ac:dyDescent="0.25">
      <c r="A16" s="6"/>
      <c r="B16" s="315"/>
      <c r="C16" s="460" t="s">
        <v>80</v>
      </c>
      <c r="D16" s="461"/>
      <c r="E16" s="461"/>
      <c r="F16" s="461"/>
      <c r="G16" s="461"/>
      <c r="H16" s="461"/>
      <c r="I16" s="462"/>
      <c r="J16" s="148"/>
    </row>
    <row r="17" spans="1:10" x14ac:dyDescent="0.25">
      <c r="A17" s="4">
        <v>6</v>
      </c>
      <c r="B17" s="316" t="s">
        <v>52</v>
      </c>
      <c r="C17" s="319" t="s">
        <v>81</v>
      </c>
      <c r="D17" s="308"/>
      <c r="E17" s="308"/>
      <c r="F17" s="5" t="s">
        <v>30</v>
      </c>
      <c r="G17" s="309">
        <v>1</v>
      </c>
      <c r="H17" s="320"/>
      <c r="I17" s="320">
        <f t="shared" ref="I17" si="5">G17*H17</f>
        <v>0</v>
      </c>
      <c r="J17" s="148"/>
    </row>
    <row r="18" spans="1:10" x14ac:dyDescent="0.25">
      <c r="A18" s="6"/>
      <c r="B18" s="315"/>
      <c r="C18" s="460" t="s">
        <v>51</v>
      </c>
      <c r="D18" s="461"/>
      <c r="E18" s="461"/>
      <c r="F18" s="461"/>
      <c r="G18" s="461"/>
      <c r="H18" s="461"/>
      <c r="I18" s="462"/>
      <c r="J18" s="148"/>
    </row>
    <row r="19" spans="1:10" x14ac:dyDescent="0.25">
      <c r="A19" s="4">
        <v>7</v>
      </c>
      <c r="B19" s="316" t="s">
        <v>54</v>
      </c>
      <c r="C19" s="319" t="s">
        <v>57</v>
      </c>
      <c r="D19" s="308"/>
      <c r="E19" s="308"/>
      <c r="F19" s="5" t="s">
        <v>30</v>
      </c>
      <c r="G19" s="309">
        <v>1</v>
      </c>
      <c r="H19" s="320"/>
      <c r="I19" s="320">
        <f t="shared" ref="I19" si="6">G19*H19</f>
        <v>0</v>
      </c>
      <c r="J19" s="148"/>
    </row>
    <row r="20" spans="1:10" x14ac:dyDescent="0.25">
      <c r="A20" s="6"/>
      <c r="B20" s="315"/>
      <c r="C20" s="460" t="s">
        <v>55</v>
      </c>
      <c r="D20" s="461"/>
      <c r="E20" s="461"/>
      <c r="F20" s="461"/>
      <c r="G20" s="461"/>
      <c r="H20" s="461"/>
      <c r="I20" s="462"/>
      <c r="J20" s="74"/>
    </row>
    <row r="21" spans="1:10" x14ac:dyDescent="0.25">
      <c r="A21" s="4">
        <v>8</v>
      </c>
      <c r="B21" s="316" t="s">
        <v>82</v>
      </c>
      <c r="C21" s="319" t="s">
        <v>58</v>
      </c>
      <c r="D21" s="308"/>
      <c r="E21" s="308"/>
      <c r="F21" s="5" t="s">
        <v>30</v>
      </c>
      <c r="G21" s="309">
        <v>1</v>
      </c>
      <c r="H21" s="320"/>
      <c r="I21" s="320">
        <f t="shared" ref="I21" si="7">G21*H21</f>
        <v>0</v>
      </c>
      <c r="J21" s="303"/>
    </row>
    <row r="22" spans="1:10" x14ac:dyDescent="0.25">
      <c r="A22" s="310"/>
      <c r="B22" s="311"/>
      <c r="C22" s="460" t="s">
        <v>56</v>
      </c>
      <c r="D22" s="461"/>
      <c r="E22" s="461"/>
      <c r="F22" s="461"/>
      <c r="G22" s="461"/>
      <c r="H22" s="461"/>
      <c r="I22" s="462"/>
      <c r="J22" s="303"/>
    </row>
    <row r="23" spans="1:10" ht="15" customHeight="1" thickBot="1" x14ac:dyDescent="0.3">
      <c r="A23" s="151"/>
      <c r="B23" s="151"/>
      <c r="C23" s="152"/>
      <c r="D23" s="153"/>
      <c r="E23" s="153"/>
      <c r="F23" s="154"/>
      <c r="G23" s="154"/>
      <c r="H23" s="155"/>
      <c r="I23" s="155"/>
      <c r="J23" s="156"/>
    </row>
    <row r="24" spans="1:10" ht="15" customHeight="1" thickTop="1" thickBot="1" x14ac:dyDescent="0.3">
      <c r="A24" s="266"/>
      <c r="B24" s="267"/>
      <c r="C24" s="267" t="s">
        <v>726</v>
      </c>
      <c r="D24" s="268"/>
      <c r="E24" s="268"/>
      <c r="F24" s="269"/>
      <c r="G24" s="270"/>
      <c r="H24" s="271"/>
      <c r="I24" s="272">
        <f>SUM(I7:I22)</f>
        <v>0</v>
      </c>
      <c r="J24" s="74"/>
    </row>
    <row r="25" spans="1:10" s="85" customFormat="1" ht="10.8" thickTop="1" x14ac:dyDescent="0.2">
      <c r="A25" s="80"/>
      <c r="B25" s="81"/>
      <c r="C25" s="82"/>
      <c r="D25" s="83"/>
      <c r="E25" s="83"/>
      <c r="F25" s="83"/>
      <c r="G25" s="75"/>
      <c r="H25" s="84"/>
      <c r="J25" s="157"/>
    </row>
    <row r="26" spans="1:10" s="85" customFormat="1" x14ac:dyDescent="0.2">
      <c r="A26" s="75"/>
      <c r="B26" s="81"/>
      <c r="C26" s="158"/>
      <c r="D26" s="83"/>
      <c r="E26" s="83"/>
      <c r="F26" s="75"/>
      <c r="G26" s="75"/>
      <c r="H26" s="75"/>
      <c r="J26" s="157"/>
    </row>
  </sheetData>
  <mergeCells count="10">
    <mergeCell ref="C20:I20"/>
    <mergeCell ref="C22:I22"/>
    <mergeCell ref="A1:B1"/>
    <mergeCell ref="A2:B2"/>
    <mergeCell ref="C8:I8"/>
    <mergeCell ref="C10:I10"/>
    <mergeCell ref="C12:I12"/>
    <mergeCell ref="C14:I14"/>
    <mergeCell ref="C16:I16"/>
    <mergeCell ref="C18:I18"/>
  </mergeCells>
  <pageMargins left="0.59055118110236227" right="0.59055118110236227" top="0.78740157480314965" bottom="0.78740157480314965" header="0" footer="0.39370078740157483"/>
  <pageSetup paperSize="9" firstPageNumber="7" orientation="landscape" r:id="rId1"/>
  <headerFooter alignWithMargins="0">
    <oddFooter>&amp;L&amp;"Arial,Obyčejné"&amp;8AČOV Tábor, navýšení kapacity uskladňovací nádrže&amp;R&amp;"Arial,Obyčejné"&amp;8Str. &amp;P/30</oddFooter>
  </headerFooter>
  <ignoredErrors>
    <ignoredError sqref="B6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23</vt:i4>
      </vt:variant>
    </vt:vector>
  </HeadingPairs>
  <TitlesOfParts>
    <vt:vector size="28" baseType="lpstr">
      <vt:lpstr>Stavba</vt:lpstr>
      <vt:lpstr>SO 07-8</vt:lpstr>
      <vt:lpstr>PS 07</vt:lpstr>
      <vt:lpstr>PS 14,16</vt:lpstr>
      <vt:lpstr>VON</vt:lpstr>
      <vt:lpstr>Stavba!CelkemObjekty</vt:lpstr>
      <vt:lpstr>Stavba!CisloStavby</vt:lpstr>
      <vt:lpstr>'PS 07'!Excel_BuiltIn_Print_Area_2_1_1_2</vt:lpstr>
      <vt:lpstr>'PS 14,16'!Excel_BuiltIn_Print_Area_2_1_1_2</vt:lpstr>
      <vt:lpstr>VON!Excel_BuiltIn_Print_Area_2_1_1_2</vt:lpstr>
      <vt:lpstr>'PS 07'!Excel_BuiltIn_Print_Area_2_1_2</vt:lpstr>
      <vt:lpstr>'PS 14,16'!Excel_BuiltIn_Print_Area_2_1_2</vt:lpstr>
      <vt:lpstr>VON!Excel_BuiltIn_Print_Area_2_1_2</vt:lpstr>
      <vt:lpstr>Stavba!NazevObjektu</vt:lpstr>
      <vt:lpstr>Stavba!NazevStavby</vt:lpstr>
      <vt:lpstr>'PS 07'!Názvy_tisku</vt:lpstr>
      <vt:lpstr>'PS 14,16'!Názvy_tisku</vt:lpstr>
      <vt:lpstr>'SO 07-8'!Názvy_tisku</vt:lpstr>
      <vt:lpstr>VON!Názvy_tisku</vt:lpstr>
      <vt:lpstr>Stavba!Objekt</vt:lpstr>
      <vt:lpstr>'PS 07'!Oblast_tisku</vt:lpstr>
      <vt:lpstr>'PS 14,16'!Oblast_tisku</vt:lpstr>
      <vt:lpstr>'SO 07-8'!Oblast_tisku</vt:lpstr>
      <vt:lpstr>Stavba!Oblast_tisku</vt:lpstr>
      <vt:lpstr>VON!Oblast_tisku</vt:lpstr>
      <vt:lpstr>Stavba!SazbaDPH1</vt:lpstr>
      <vt:lpstr>Stavba!SazbaDPH2</vt:lpstr>
      <vt:lpstr>Stavba!StavbaCelkem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 eko</dc:creator>
  <cp:lastModifiedBy>Kateřina Branžovská</cp:lastModifiedBy>
  <cp:lastPrinted>2026-02-23T16:22:21Z</cp:lastPrinted>
  <dcterms:created xsi:type="dcterms:W3CDTF">2017-03-29T11:02:52Z</dcterms:created>
  <dcterms:modified xsi:type="dcterms:W3CDTF">2026-02-23T16:22:37Z</dcterms:modified>
</cp:coreProperties>
</file>